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eble\Desktop\excel ass\"/>
    </mc:Choice>
  </mc:AlternateContent>
  <xr:revisionPtr revIDLastSave="0" documentId="13_ncr:1_{F3EA5341-07B3-4DD3-8E8E-8D402C357AF1}" xr6:coauthVersionLast="44" xr6:coauthVersionMax="44" xr10:uidLastSave="{00000000-0000-0000-0000-000000000000}"/>
  <bookViews>
    <workbookView xWindow="-110" yWindow="-110" windowWidth="19420" windowHeight="10420" activeTab="2" xr2:uid="{00000000-000D-0000-FFFF-FFFF00000000}"/>
  </bookViews>
  <sheets>
    <sheet name=" PT1" sheetId="8" r:id="rId1"/>
    <sheet name="PT2" sheetId="10" r:id="rId2"/>
    <sheet name="PT3" sheetId="20" r:id="rId3"/>
    <sheet name="Sheet1" sheetId="1" r:id="rId4"/>
    <sheet name="bonus " sheetId="14" r:id="rId5"/>
  </sheets>
  <definedNames>
    <definedName name="_xlnm._FilterDatabase" localSheetId="4" hidden="1">'bonus '!$A$1:$O$1</definedName>
    <definedName name="_xlnm._FilterDatabase" localSheetId="3" hidden="1">Sheet1!$A$1:$T$4121</definedName>
    <definedName name="bornagain">#REF!</definedName>
    <definedName name="_xlnm.Criteria" localSheetId="3">Sheet1!#REF!</definedName>
    <definedName name="paid">#REF!</definedName>
    <definedName name="unpaid">#REF!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9" i="1" l="1"/>
  <c r="E4116" i="1"/>
  <c r="P6" i="1" s="1"/>
  <c r="D4116" i="1"/>
  <c r="E10" i="14" l="1"/>
  <c r="F4135" i="1"/>
  <c r="D4" i="14" s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41" i="1"/>
  <c r="R940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722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543" i="1"/>
  <c r="R541" i="1"/>
  <c r="R542" i="1"/>
  <c r="R540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22" i="1"/>
  <c r="R521" i="1"/>
  <c r="R520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451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2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7" i="1"/>
  <c r="R8" i="1"/>
  <c r="R10" i="1"/>
  <c r="R11" i="1"/>
  <c r="R12" i="1"/>
  <c r="R13" i="1"/>
  <c r="R3" i="1"/>
  <c r="R4" i="1"/>
  <c r="R5" i="1"/>
  <c r="R6" i="1"/>
  <c r="R2" i="1"/>
  <c r="E13" i="14" l="1"/>
  <c r="F4125" i="1"/>
  <c r="F4126" i="1"/>
  <c r="J4154" i="1"/>
  <c r="D13" i="14" s="1"/>
  <c r="H13" i="14" s="1"/>
  <c r="J4153" i="1"/>
  <c r="C13" i="14" s="1"/>
  <c r="G13" i="14" s="1"/>
  <c r="J4152" i="1"/>
  <c r="B13" i="14" s="1"/>
  <c r="F13" i="14" s="1"/>
  <c r="F4154" i="1"/>
  <c r="D12" i="14" s="1"/>
  <c r="F4153" i="1"/>
  <c r="C12" i="14" s="1"/>
  <c r="F4152" i="1"/>
  <c r="B12" i="14" s="1"/>
  <c r="K4146" i="1"/>
  <c r="B11" i="14" s="1"/>
  <c r="K4148" i="1"/>
  <c r="D11" i="14" s="1"/>
  <c r="K4147" i="1"/>
  <c r="C11" i="14" s="1"/>
  <c r="I4148" i="1"/>
  <c r="D10" i="14" s="1"/>
  <c r="I4147" i="1"/>
  <c r="I4146" i="1"/>
  <c r="F4148" i="1"/>
  <c r="F4146" i="1"/>
  <c r="F4147" i="1"/>
  <c r="K4142" i="1"/>
  <c r="K4141" i="1"/>
  <c r="K4140" i="1"/>
  <c r="H4140" i="1"/>
  <c r="H4141" i="1"/>
  <c r="H4142" i="1"/>
  <c r="D7" i="14" s="1"/>
  <c r="F4142" i="1"/>
  <c r="F4141" i="1"/>
  <c r="F4140" i="1"/>
  <c r="I4135" i="1"/>
  <c r="I4134" i="1"/>
  <c r="I4133" i="1"/>
  <c r="F4134" i="1"/>
  <c r="F4133" i="1"/>
  <c r="F4131" i="1"/>
  <c r="F4130" i="1"/>
  <c r="F4129" i="1"/>
  <c r="B3" i="14" s="1"/>
  <c r="F4127" i="1"/>
  <c r="D2" i="14" s="1"/>
  <c r="E11" i="14" l="1"/>
  <c r="F11" i="14" s="1"/>
  <c r="E12" i="14"/>
  <c r="H12" i="14" s="1"/>
  <c r="C10" i="14"/>
  <c r="B10" i="14"/>
  <c r="B9" i="14"/>
  <c r="D9" i="14"/>
  <c r="C9" i="14"/>
  <c r="D8" i="14"/>
  <c r="C8" i="14"/>
  <c r="B8" i="14"/>
  <c r="B7" i="14"/>
  <c r="C7" i="14"/>
  <c r="C6" i="14"/>
  <c r="D6" i="14"/>
  <c r="B6" i="14"/>
  <c r="D5" i="14"/>
  <c r="B4" i="14"/>
  <c r="C5" i="14"/>
  <c r="B5" i="14"/>
  <c r="C4" i="14"/>
  <c r="C2" i="14"/>
  <c r="C3" i="14"/>
  <c r="D3" i="14"/>
  <c r="F4128" i="1"/>
  <c r="G4118" i="1"/>
  <c r="G4117" i="1"/>
  <c r="F4119" i="1"/>
  <c r="F4118" i="1"/>
  <c r="F4117" i="1"/>
  <c r="F4120" i="1"/>
  <c r="D14" i="14" l="1"/>
  <c r="E7" i="14"/>
  <c r="C14" i="14"/>
  <c r="E4" i="14"/>
  <c r="H11" i="14"/>
  <c r="G11" i="14"/>
  <c r="E6" i="14"/>
  <c r="G6" i="14" s="1"/>
  <c r="E3" i="14"/>
  <c r="H3" i="14" s="1"/>
  <c r="E9" i="14"/>
  <c r="G9" i="14" s="1"/>
  <c r="E5" i="14"/>
  <c r="G5" i="14" s="1"/>
  <c r="G12" i="14"/>
  <c r="E8" i="14"/>
  <c r="F12" i="14"/>
  <c r="B2" i="14"/>
  <c r="B14" i="14" s="1"/>
  <c r="F4121" i="1"/>
  <c r="F9" i="14" l="1"/>
  <c r="H6" i="14"/>
  <c r="H9" i="14"/>
  <c r="F3" i="14"/>
  <c r="F8" i="14"/>
  <c r="F6" i="14"/>
  <c r="E2" i="14"/>
  <c r="G3" i="14"/>
  <c r="G8" i="14"/>
  <c r="F5" i="14"/>
  <c r="H5" i="14"/>
  <c r="H8" i="14"/>
  <c r="O158" i="1"/>
  <c r="O776" i="1"/>
  <c r="O777" i="1"/>
  <c r="O778" i="1"/>
  <c r="O779" i="1"/>
  <c r="O780" i="1"/>
  <c r="O781" i="1"/>
  <c r="O782" i="1"/>
  <c r="O783" i="1"/>
  <c r="O784" i="1"/>
  <c r="O785" i="1"/>
  <c r="O786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S3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2" i="14" l="1"/>
  <c r="H2" i="14"/>
  <c r="F2" i="14"/>
  <c r="O2" i="1"/>
  <c r="P2" i="1"/>
  <c r="O3" i="1"/>
  <c r="P3" i="1"/>
  <c r="O4" i="1"/>
  <c r="P4" i="1"/>
  <c r="O5" i="1"/>
  <c r="P5" i="1"/>
  <c r="O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P4116" i="1" l="1"/>
  <c r="G4" i="14"/>
  <c r="F4" i="14"/>
  <c r="H4" i="14"/>
  <c r="H7" i="14"/>
  <c r="G7" i="14"/>
  <c r="F7" i="14"/>
  <c r="H10" i="14"/>
  <c r="G10" i="14"/>
  <c r="F10" i="14"/>
</calcChain>
</file>

<file path=xl/sharedStrings.xml><?xml version="1.0" encoding="utf-8"?>
<sst xmlns="http://schemas.openxmlformats.org/spreadsheetml/2006/main" count="24891" uniqueCount="8447">
  <si>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</si>
  <si>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</si>
  <si>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</si>
  <si>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</si>
  <si>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</si>
  <si>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</si>
  <si>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</si>
  <si>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</si>
  <si>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</si>
  <si>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</si>
  <si>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</si>
  <si>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</si>
  <si>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</si>
  <si>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</si>
  <si>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</si>
  <si>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</si>
  <si>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</si>
  <si>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</si>
  <si>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</si>
  <si>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</si>
  <si>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</si>
  <si>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</si>
  <si>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</si>
  <si>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</si>
  <si>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</si>
  <si>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</si>
  <si>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</si>
  <si>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</si>
  <si>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</si>
  <si>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</si>
  <si>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</si>
  <si>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</si>
  <si>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</si>
  <si>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</si>
  <si>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</si>
  <si>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</si>
  <si>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</si>
  <si>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</si>
  <si>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</si>
  <si>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</si>
  <si>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</si>
  <si>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</si>
  <si>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</si>
  <si>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</si>
  <si>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</si>
  <si>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</si>
  <si>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</si>
  <si>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</si>
  <si>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</si>
  <si>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</si>
  <si>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</si>
  <si>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</si>
  <si>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</si>
  <si>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</si>
  <si>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</si>
  <si>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</si>
  <si>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</si>
  <si>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</si>
  <si>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</si>
  <si>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</si>
  <si>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</si>
  <si>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</si>
  <si>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</si>
  <si>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</si>
  <si>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</si>
  <si>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</si>
  <si>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</si>
  <si>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</si>
  <si>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</si>
  <si>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</si>
  <si>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</si>
  <si>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</si>
  <si>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</si>
  <si>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</si>
  <si>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</si>
  <si>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</si>
  <si>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</si>
  <si>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</si>
  <si>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</si>
  <si>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</si>
  <si>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</si>
  <si>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</si>
  <si>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</si>
  <si>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</si>
  <si>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</si>
  <si>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</si>
  <si>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</si>
  <si>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</si>
  <si>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</si>
  <si>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</si>
  <si>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</si>
  <si>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</si>
  <si>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</si>
  <si>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</si>
  <si>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</si>
  <si>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</si>
  <si>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</si>
  <si>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</si>
  <si>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</si>
  <si>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</si>
  <si>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</si>
  <si>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</si>
  <si>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</si>
  <si>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</si>
  <si>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</si>
  <si>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</si>
  <si>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</si>
  <si>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</si>
  <si>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</si>
  <si>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</si>
  <si>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</si>
  <si>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</si>
  <si>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</si>
  <si>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</si>
  <si>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</si>
  <si>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</si>
  <si>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</si>
  <si>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</si>
  <si>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</si>
  <si>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</si>
  <si>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</si>
  <si>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</si>
  <si>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</si>
  <si>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</si>
  <si>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</si>
  <si>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</si>
  <si>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</si>
  <si>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</si>
  <si>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</si>
  <si>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</si>
  <si>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</si>
  <si>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</si>
  <si>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</si>
  <si>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</si>
  <si>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</si>
  <si>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</si>
  <si>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</si>
  <si>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</si>
  <si>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</si>
  <si>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</si>
  <si>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</si>
  <si>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</si>
  <si>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</si>
  <si>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</si>
  <si>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</si>
  <si>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</si>
  <si>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</si>
  <si>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</si>
  <si>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</si>
  <si>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</si>
  <si>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</si>
  <si>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</si>
  <si>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</si>
  <si>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</si>
  <si>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</si>
  <si>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</si>
  <si>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</si>
  <si>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</si>
  <si>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</si>
  <si>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</si>
  <si>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</si>
  <si>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</si>
  <si>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</si>
  <si>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</si>
  <si>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</si>
  <si>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</si>
  <si>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</si>
  <si>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</si>
  <si>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</si>
  <si>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</si>
  <si>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</si>
  <si>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</si>
  <si>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</si>
  <si>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</si>
  <si>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</si>
  <si>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</si>
  <si>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</si>
  <si>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</si>
  <si>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</si>
  <si>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</si>
  <si>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</si>
  <si>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</si>
  <si>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</si>
  <si>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</si>
  <si>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</si>
  <si>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</si>
  <si>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</si>
  <si>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</si>
  <si>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</si>
  <si>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</si>
  <si>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</si>
  <si>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</si>
  <si>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</si>
  <si>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</si>
  <si>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</si>
  <si>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</si>
  <si>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</si>
  <si>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</si>
  <si>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</si>
  <si>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</si>
  <si>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</si>
  <si>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</si>
  <si>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</si>
  <si>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</si>
  <si>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</si>
  <si>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</si>
  <si>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</si>
  <si>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</si>
  <si>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</si>
  <si>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</si>
  <si>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</si>
  <si>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</si>
  <si>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</si>
  <si>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</si>
  <si>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</si>
  <si>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</si>
  <si>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</si>
  <si>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</si>
  <si>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</si>
  <si>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</si>
  <si>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</si>
  <si>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</si>
  <si>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</si>
  <si>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</si>
  <si>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</si>
  <si>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</si>
  <si>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</si>
  <si>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</si>
  <si>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</si>
  <si>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</si>
  <si>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</si>
  <si>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</si>
  <si>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</si>
  <si>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</si>
  <si>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</si>
  <si>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</si>
  <si>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</si>
  <si>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</si>
  <si>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</si>
  <si>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</si>
  <si>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</si>
  <si>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</si>
  <si>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</si>
  <si>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</si>
  <si>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</si>
  <si>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</si>
  <si>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</si>
  <si>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</si>
  <si>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</si>
  <si>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</si>
  <si>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</si>
  <si>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</si>
  <si>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</si>
  <si>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</si>
  <si>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</si>
  <si>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</si>
  <si>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</si>
  <si>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</si>
  <si>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</si>
  <si>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</si>
  <si>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</si>
  <si>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</si>
  <si>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</si>
  <si>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</si>
  <si>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</si>
  <si>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</si>
  <si>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</si>
  <si>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</si>
  <si>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</si>
  <si>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</si>
  <si>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</si>
  <si>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</si>
  <si>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</si>
  <si>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</si>
  <si>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</si>
  <si>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</si>
  <si>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</si>
  <si>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</si>
  <si>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</si>
  <si>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</si>
  <si>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</si>
  <si>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</si>
  <si>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</si>
  <si>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</si>
  <si>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</si>
  <si>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</si>
  <si>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</si>
  <si>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</si>
  <si>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</si>
  <si>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</si>
  <si>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</si>
  <si>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</si>
  <si>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</si>
  <si>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</si>
  <si>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</si>
  <si>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</si>
  <si>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</si>
  <si>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</si>
  <si>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</si>
  <si>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</si>
  <si>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</si>
  <si>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</si>
  <si>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</si>
  <si>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</si>
  <si>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</si>
  <si>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</si>
  <si>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</si>
  <si>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</si>
  <si>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</si>
  <si>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</si>
  <si>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</si>
  <si>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</si>
  <si>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</si>
  <si>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</si>
  <si>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</si>
  <si>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</si>
  <si>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</si>
  <si>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</si>
  <si>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</si>
  <si>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</si>
  <si>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</si>
  <si>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</si>
  <si>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</si>
  <si>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</si>
  <si>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</si>
  <si>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</si>
  <si>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</si>
  <si>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</si>
  <si>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</si>
  <si>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</si>
  <si>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</si>
  <si>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</si>
  <si>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</si>
  <si>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</si>
  <si>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</si>
  <si>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</si>
  <si>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</si>
  <si>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</si>
  <si>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</si>
  <si>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</si>
  <si>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</si>
  <si>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</si>
  <si>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</si>
  <si>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</si>
  <si>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</si>
  <si>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</si>
  <si>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</si>
  <si>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</si>
  <si>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</si>
  <si>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</si>
  <si>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</si>
  <si>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</si>
  <si>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</si>
  <si>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</si>
  <si>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</si>
  <si>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</si>
  <si>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</si>
  <si>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</si>
  <si>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</si>
  <si>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</si>
  <si>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</si>
  <si>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</si>
  <si>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</si>
  <si>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</si>
  <si>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</si>
  <si>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</si>
  <si>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</si>
  <si>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</si>
  <si>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</si>
  <si>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</si>
  <si>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</si>
  <si>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</si>
  <si>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</si>
  <si>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</si>
  <si>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</si>
  <si>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</si>
  <si>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</si>
  <si>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</si>
  <si>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</si>
  <si>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</si>
  <si>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</si>
  <si>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</si>
  <si>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</si>
  <si>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</si>
  <si>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</si>
  <si>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</si>
  <si>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</si>
  <si>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</si>
  <si>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</si>
  <si>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</si>
  <si>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</si>
  <si>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</si>
  <si>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</si>
  <si>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</si>
  <si>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</si>
  <si>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</si>
  <si>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</si>
  <si>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</si>
  <si>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</si>
  <si>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</si>
  <si>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</si>
  <si>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</si>
  <si>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</si>
  <si>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</si>
  <si>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</si>
  <si>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</si>
  <si>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</si>
  <si>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</si>
  <si>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</si>
  <si>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</si>
  <si>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</si>
  <si>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</si>
  <si>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</si>
  <si>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</si>
  <si>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</si>
  <si>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</si>
  <si>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</si>
  <si>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</si>
  <si>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</si>
  <si>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</si>
  <si>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</si>
  <si>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</si>
  <si>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</si>
  <si>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</si>
  <si>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</si>
  <si>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</si>
  <si>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</si>
  <si>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</si>
  <si>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</si>
  <si>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</si>
  <si>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</si>
  <si>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</si>
  <si>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</si>
  <si>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</si>
  <si>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</si>
  <si>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</si>
  <si>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</si>
  <si>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</si>
  <si>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</si>
  <si>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</si>
  <si>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</si>
  <si>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</si>
  <si>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</si>
  <si>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</si>
  <si>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</si>
  <si>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</si>
  <si>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</si>
  <si>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</si>
  <si>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</si>
  <si>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</si>
  <si>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</si>
  <si>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</si>
  <si>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</si>
  <si>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</si>
  <si>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</si>
  <si>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</si>
  <si>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</si>
  <si>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</si>
  <si>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</si>
  <si>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</si>
  <si>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</si>
  <si>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</si>
  <si>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</si>
  <si>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</si>
  <si>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</si>
  <si>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</si>
  <si>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</si>
  <si>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</si>
  <si>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</si>
  <si>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</si>
  <si>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</si>
  <si>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</si>
  <si>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</si>
  <si>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</si>
  <si>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</si>
  <si>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</si>
  <si>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</si>
  <si>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</si>
  <si>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</si>
  <si>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</si>
  <si>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</si>
  <si>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</si>
  <si>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</si>
  <si>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</si>
  <si>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</si>
  <si>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</si>
  <si>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</si>
  <si>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</si>
  <si>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</si>
  <si>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</si>
  <si>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</si>
  <si>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</si>
  <si>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</si>
  <si>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</si>
  <si>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</si>
  <si>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</si>
  <si>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</si>
  <si>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</si>
  <si>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</si>
  <si>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</si>
  <si>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</si>
  <si>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</si>
  <si>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</si>
  <si>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</si>
  <si>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</si>
  <si>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</si>
  <si>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</si>
  <si>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</si>
  <si>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</si>
  <si>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</si>
  <si>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</si>
  <si>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</si>
  <si>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</si>
  <si>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</si>
  <si>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</si>
  <si>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</si>
  <si>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</si>
  <si>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</si>
  <si>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</si>
  <si>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</si>
  <si>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</si>
  <si>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</si>
  <si>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</si>
  <si>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</si>
  <si>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</si>
  <si>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</si>
  <si>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</si>
  <si>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</si>
  <si>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</si>
  <si>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</si>
  <si>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</si>
  <si>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</si>
  <si>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</si>
  <si>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</si>
  <si>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</si>
  <si>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</si>
  <si>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</si>
  <si>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</si>
  <si>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</si>
  <si>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</si>
  <si>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</si>
  <si>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</si>
  <si>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</si>
  <si>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</si>
  <si>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</si>
  <si>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</si>
  <si>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</si>
  <si>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</si>
  <si>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</si>
  <si>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</si>
  <si>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</si>
  <si>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</si>
  <si>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</si>
  <si>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</si>
  <si>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</si>
  <si>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</si>
  <si>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</si>
  <si>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</si>
  <si>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</si>
  <si>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</si>
  <si>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</si>
  <si>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</si>
  <si>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</si>
  <si>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</si>
  <si>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</si>
  <si>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</si>
  <si>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</si>
  <si>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</si>
  <si>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</si>
  <si>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</si>
  <si>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</si>
  <si>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</si>
  <si>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</si>
  <si>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</si>
  <si>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</si>
  <si>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</si>
  <si>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</si>
  <si>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</si>
  <si>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</si>
  <si>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</si>
  <si>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</si>
  <si>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</si>
  <si>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</si>
  <si>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</si>
  <si>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</si>
  <si>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</si>
  <si>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</si>
  <si>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</si>
  <si>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</si>
  <si>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</si>
  <si>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</si>
  <si>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</si>
  <si>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</si>
  <si>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</si>
  <si>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</si>
  <si>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</si>
  <si>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</si>
  <si>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</si>
  <si>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</si>
  <si>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</si>
  <si>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</si>
  <si>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</si>
  <si>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</si>
  <si>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</si>
  <si>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</si>
  <si>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</si>
  <si>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</si>
  <si>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</si>
  <si>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</si>
  <si>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</si>
  <si>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</si>
  <si>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</si>
  <si>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</si>
  <si>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</si>
  <si>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</si>
  <si>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</si>
  <si>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</si>
  <si>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</si>
  <si>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</si>
  <si>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</si>
  <si>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</si>
  <si>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</si>
  <si>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</si>
  <si>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</si>
  <si>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</si>
  <si>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</si>
  <si>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</si>
  <si>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</si>
  <si>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</si>
  <si>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</si>
  <si>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</si>
  <si>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</si>
  <si>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</si>
  <si>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</si>
  <si>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</si>
  <si>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</si>
  <si>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</si>
  <si>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</si>
  <si>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</si>
  <si>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</si>
  <si>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</si>
  <si>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</si>
  <si>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</si>
  <si>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</si>
  <si>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</si>
  <si>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</si>
  <si>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</si>
  <si>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</si>
  <si>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</si>
  <si>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</si>
  <si>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</si>
  <si>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</si>
  <si>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</si>
  <si>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</si>
  <si>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</si>
  <si>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</si>
  <si>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</si>
  <si>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</si>
  <si>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</si>
  <si>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</si>
  <si>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</si>
  <si>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</si>
  <si>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</si>
  <si>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</si>
  <si>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</si>
  <si>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</si>
  <si>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</si>
  <si>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</si>
  <si>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</si>
  <si>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</si>
  <si>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</si>
  <si>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</si>
  <si>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</si>
  <si>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</si>
  <si>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</si>
  <si>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</si>
  <si>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</si>
  <si>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</si>
  <si>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</si>
  <si>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</si>
  <si>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</si>
  <si>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</si>
  <si>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</si>
  <si>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</si>
  <si>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</si>
  <si>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</si>
  <si>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</si>
  <si>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</si>
  <si>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</si>
  <si>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</si>
  <si>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</si>
  <si>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</si>
  <si>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</si>
  <si>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</si>
  <si>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</si>
  <si>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</si>
  <si>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</si>
  <si>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</si>
  <si>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</si>
  <si>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</si>
  <si>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</si>
  <si>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</si>
  <si>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</si>
  <si>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</si>
  <si>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</si>
  <si>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</si>
  <si>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</si>
  <si>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</si>
  <si>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</si>
  <si>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</si>
  <si>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</si>
  <si>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</si>
  <si>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</si>
  <si>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</si>
  <si>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</si>
  <si>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</si>
  <si>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</si>
  <si>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</si>
  <si>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</si>
  <si>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</si>
  <si>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</si>
  <si>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</si>
  <si>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</si>
  <si>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</si>
  <si>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</si>
  <si>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</si>
  <si>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</si>
  <si>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</si>
  <si>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</si>
  <si>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</si>
  <si>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</si>
  <si>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</si>
  <si>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</si>
  <si>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</si>
  <si>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</si>
  <si>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</si>
  <si>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</si>
  <si>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</si>
  <si>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</si>
  <si>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</si>
  <si>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</si>
  <si>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</si>
  <si>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</si>
  <si>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</si>
  <si>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</si>
  <si>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</si>
  <si>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</si>
  <si>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</si>
  <si>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</si>
  <si>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</si>
  <si>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</si>
  <si>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</si>
  <si>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</si>
  <si>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</si>
  <si>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</si>
  <si>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</si>
  <si>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</si>
  <si>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</si>
  <si>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</si>
  <si>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</si>
  <si>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</si>
  <si>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</si>
  <si>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</si>
  <si>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</si>
  <si>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</si>
  <si>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</si>
  <si>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</si>
  <si>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</si>
  <si>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</si>
  <si>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</si>
  <si>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</si>
  <si>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</si>
  <si>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</si>
  <si>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</si>
  <si>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</si>
  <si>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</si>
  <si>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</si>
  <si>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</si>
  <si>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</si>
  <si>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</si>
  <si>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</si>
  <si>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</si>
  <si>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</si>
  <si>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</si>
  <si>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</si>
  <si>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</si>
  <si>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</si>
  <si>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</si>
  <si>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</si>
  <si>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</si>
  <si>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</si>
  <si>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</si>
  <si>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</si>
  <si>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</si>
  <si>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</si>
  <si>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</si>
  <si>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</si>
  <si>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</si>
  <si>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</si>
  <si>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</si>
  <si>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</si>
  <si>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</si>
  <si>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</si>
  <si>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</si>
  <si>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</si>
  <si>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</si>
  <si>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</si>
  <si>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</si>
  <si>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</si>
  <si>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</si>
  <si>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</si>
  <si>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</si>
  <si>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</si>
  <si>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</si>
  <si>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</si>
  <si>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</si>
  <si>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</si>
  <si>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</si>
  <si>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</si>
  <si>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</si>
  <si>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</si>
  <si>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</si>
  <si>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</si>
  <si>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</si>
  <si>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</si>
  <si>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</si>
  <si>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</si>
  <si>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</si>
  <si>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</si>
  <si>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</si>
  <si>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</si>
  <si>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</si>
  <si>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</si>
  <si>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</si>
  <si>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</si>
  <si>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</si>
  <si>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</si>
  <si>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</si>
  <si>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</si>
  <si>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</si>
  <si>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</si>
  <si>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</si>
  <si>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</si>
  <si>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</si>
  <si>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</si>
  <si>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</si>
  <si>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</si>
  <si>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</si>
  <si>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</si>
  <si>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</si>
  <si>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</si>
  <si>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</si>
  <si>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</si>
  <si>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</si>
  <si>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</si>
  <si>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</si>
  <si>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</si>
  <si>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</si>
  <si>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</si>
  <si>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</si>
  <si>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</si>
  <si>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</si>
  <si>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</si>
  <si>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</si>
  <si>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</si>
  <si>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</si>
  <si>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</si>
  <si>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</si>
  <si>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</si>
  <si>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</si>
  <si>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</si>
  <si>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</si>
  <si>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</si>
  <si>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</si>
  <si>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</si>
  <si>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</si>
  <si>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</si>
  <si>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</si>
  <si>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</si>
  <si>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</si>
  <si>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</si>
  <si>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</si>
  <si>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</si>
  <si>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</si>
  <si>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</si>
  <si>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</si>
  <si>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</si>
  <si>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</si>
  <si>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</si>
  <si>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</si>
  <si>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</si>
  <si>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</si>
  <si>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</si>
  <si>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</si>
  <si>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</si>
  <si>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</si>
  <si>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</si>
  <si>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</si>
  <si>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</si>
  <si>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</si>
  <si>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</si>
  <si>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</si>
  <si>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</si>
  <si>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</si>
  <si>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</si>
  <si>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</si>
  <si>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</si>
  <si>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</si>
  <si>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</si>
  <si>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</si>
  <si>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</si>
  <si>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</si>
  <si>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</si>
  <si>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</si>
  <si>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</si>
  <si>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</si>
  <si>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</si>
  <si>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</si>
  <si>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</si>
  <si>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</si>
  <si>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</si>
  <si>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</si>
  <si>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</si>
  <si>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</si>
  <si>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</si>
  <si>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</si>
  <si>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</si>
  <si>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</si>
  <si>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</si>
  <si>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</si>
  <si>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</si>
  <si>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</si>
  <si>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</si>
  <si>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</si>
  <si>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</si>
  <si>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</si>
  <si>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</si>
  <si>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</si>
  <si>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</si>
  <si>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</si>
  <si>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</si>
  <si>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</si>
  <si>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</si>
  <si>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</si>
  <si>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</si>
  <si>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</si>
  <si>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</si>
  <si>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</si>
  <si>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</si>
  <si>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</si>
  <si>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</si>
  <si>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</si>
  <si>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</si>
  <si>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</si>
  <si>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</si>
  <si>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</si>
  <si>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</si>
  <si>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</si>
  <si>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</si>
  <si>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</si>
  <si>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</si>
  <si>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</si>
  <si>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</si>
  <si>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</si>
  <si>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</si>
  <si>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</si>
  <si>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</si>
  <si>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</si>
  <si>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</si>
  <si>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</si>
  <si>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</si>
  <si>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</si>
  <si>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</si>
  <si>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</si>
  <si>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</si>
  <si>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</si>
  <si>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</si>
  <si>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</si>
  <si>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</si>
  <si>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</si>
  <si>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</si>
  <si>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</si>
  <si>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</si>
  <si>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</si>
  <si>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</si>
  <si>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</si>
  <si>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</si>
  <si>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</si>
  <si>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</si>
  <si>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</si>
  <si>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</si>
  <si>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</si>
  <si>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</si>
  <si>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</si>
  <si>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</si>
  <si>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</si>
  <si>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</si>
  <si>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</si>
  <si>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</si>
  <si>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</si>
  <si>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</si>
  <si>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</si>
  <si>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</si>
  <si>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</si>
  <si>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</si>
  <si>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</si>
  <si>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</si>
  <si>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</si>
  <si>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</si>
  <si>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</si>
  <si>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</si>
  <si>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</si>
  <si>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</si>
  <si>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</si>
  <si>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</si>
  <si>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</si>
  <si>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</si>
  <si>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</si>
  <si>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</si>
  <si>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</si>
  <si>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</si>
  <si>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</si>
  <si>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</si>
  <si>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</si>
  <si>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</si>
  <si>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</si>
  <si>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</si>
  <si>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</si>
  <si>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</si>
  <si>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</si>
  <si>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</si>
  <si>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</si>
  <si>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</si>
  <si>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</si>
  <si>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</si>
  <si>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</si>
  <si>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</si>
  <si>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</si>
  <si>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</si>
  <si>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</si>
  <si>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</si>
  <si>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</si>
  <si>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</si>
  <si>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</si>
  <si>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</si>
  <si>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</si>
  <si>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</si>
  <si>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</si>
  <si>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</si>
  <si>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</si>
  <si>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</si>
  <si>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</si>
  <si>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</si>
  <si>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</si>
  <si>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</si>
  <si>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</si>
  <si>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</si>
  <si>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</si>
  <si>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</si>
  <si>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</si>
  <si>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</si>
  <si>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</si>
  <si>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</si>
  <si>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</si>
  <si>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</si>
  <si>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</si>
  <si>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</si>
  <si>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</si>
  <si>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</si>
  <si>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</si>
  <si>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</si>
  <si>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</si>
  <si>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</si>
  <si>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</si>
  <si>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</si>
  <si>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</si>
  <si>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</si>
  <si>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</si>
  <si>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</si>
  <si>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</si>
  <si>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</si>
  <si>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</si>
  <si>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</si>
  <si>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</si>
  <si>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</si>
  <si>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</si>
  <si>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</si>
  <si>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</si>
  <si>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</si>
  <si>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</si>
  <si>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</si>
  <si>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</si>
  <si>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</si>
  <si>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</si>
  <si>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</si>
  <si>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</si>
  <si>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</si>
  <si>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</si>
  <si>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</si>
  <si>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</si>
  <si>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</si>
  <si>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</si>
  <si>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</si>
  <si>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</si>
  <si>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</si>
  <si>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</si>
  <si>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</si>
  <si>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</si>
  <si>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</si>
  <si>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</si>
  <si>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</si>
  <si>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</si>
  <si>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</si>
  <si>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</si>
  <si>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</si>
  <si>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</si>
  <si>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</si>
  <si>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</si>
  <si>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</si>
  <si>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</si>
  <si>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</si>
  <si>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</si>
  <si>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</si>
  <si>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</si>
  <si>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</si>
  <si>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</si>
  <si>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</si>
  <si>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</si>
  <si>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</si>
  <si>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</si>
  <si>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</si>
  <si>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</si>
  <si>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</si>
  <si>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</si>
  <si>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</si>
  <si>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</si>
  <si>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</si>
  <si>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</si>
  <si>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</si>
  <si>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</si>
  <si>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</si>
  <si>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</si>
  <si>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</si>
  <si>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</si>
  <si>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</si>
  <si>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</si>
  <si>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</si>
  <si>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</si>
  <si>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</si>
  <si>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</si>
  <si>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</si>
  <si>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</si>
  <si>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</si>
  <si>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</si>
  <si>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</si>
  <si>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</si>
  <si>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</si>
  <si>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</si>
  <si>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</si>
  <si>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</si>
  <si>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</si>
  <si>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</si>
  <si>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</si>
  <si>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</si>
  <si>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</si>
  <si>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</si>
  <si>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</si>
  <si>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</si>
  <si>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</si>
  <si>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</si>
  <si>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</si>
  <si>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</si>
  <si>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</si>
  <si>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</si>
  <si>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</si>
  <si>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</si>
  <si>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</si>
  <si>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</si>
  <si>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</si>
  <si>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</si>
  <si>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</si>
  <si>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</si>
  <si>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</si>
  <si>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</si>
  <si>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</si>
  <si>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</si>
  <si>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</si>
  <si>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</si>
  <si>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</si>
  <si>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</si>
  <si>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</si>
  <si>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</si>
  <si>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</si>
  <si>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</si>
  <si>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</si>
  <si>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</si>
  <si>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</si>
  <si>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</si>
  <si>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</si>
  <si>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</si>
  <si>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</si>
  <si>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</si>
  <si>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</si>
  <si>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</si>
  <si>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</si>
  <si>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</si>
  <si>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</si>
  <si>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</si>
  <si>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</si>
  <si>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</si>
  <si>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</si>
  <si>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</si>
  <si>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</si>
  <si>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</si>
  <si>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</si>
  <si>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</si>
  <si>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</si>
  <si>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</si>
  <si>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</si>
  <si>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</si>
  <si>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</si>
  <si>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</si>
  <si>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</si>
  <si>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</si>
  <si>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</si>
  <si>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</si>
  <si>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</si>
  <si>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</si>
  <si>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</si>
  <si>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</si>
  <si>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</si>
  <si>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</si>
  <si>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</si>
  <si>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</si>
  <si>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</si>
  <si>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</si>
  <si>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</si>
  <si>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</si>
  <si>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</si>
  <si>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</si>
  <si>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</si>
  <si>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</si>
  <si>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</si>
  <si>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</si>
  <si>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</si>
  <si>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</si>
  <si>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</si>
  <si>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</si>
  <si>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</si>
  <si>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</si>
  <si>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</si>
  <si>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</si>
  <si>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</si>
  <si>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</si>
  <si>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</si>
  <si>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</si>
  <si>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</si>
  <si>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</si>
  <si>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</si>
  <si>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</si>
  <si>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</si>
  <si>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</si>
  <si>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</si>
  <si>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</si>
  <si>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</si>
  <si>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</si>
  <si>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</si>
  <si>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</si>
  <si>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</si>
  <si>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</si>
  <si>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</si>
  <si>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</si>
  <si>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</si>
  <si>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</si>
  <si>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</si>
  <si>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</si>
  <si>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</si>
  <si>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</si>
  <si>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</si>
  <si>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</si>
  <si>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</si>
  <si>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</si>
  <si>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</si>
  <si>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</si>
  <si>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</si>
  <si>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</si>
  <si>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</si>
  <si>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</si>
  <si>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</si>
  <si>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</si>
  <si>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</si>
  <si>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</si>
  <si>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</si>
  <si>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</si>
  <si>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</si>
  <si>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</si>
  <si>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</si>
  <si>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</si>
  <si>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</si>
  <si>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</si>
  <si>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</si>
  <si>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</si>
  <si>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</si>
  <si>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</si>
  <si>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</si>
  <si>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</si>
  <si>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</si>
  <si>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</si>
  <si>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</si>
  <si>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</si>
  <si>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</si>
  <si>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</si>
  <si>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</si>
  <si>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</si>
  <si>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</si>
  <si>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</si>
  <si>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</si>
  <si>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</si>
  <si>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</si>
  <si>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</si>
  <si>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</si>
  <si>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</si>
  <si>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</si>
  <si>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</si>
  <si>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</si>
  <si>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</si>
  <si>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</si>
  <si>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</si>
  <si>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</si>
  <si>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</si>
  <si>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</si>
  <si>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</si>
  <si>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</si>
  <si>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</si>
  <si>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</si>
  <si>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</si>
  <si>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</si>
  <si>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</si>
  <si>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</si>
  <si>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</si>
  <si>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</si>
  <si>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</si>
  <si>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</si>
  <si>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</si>
  <si>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</si>
  <si>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</si>
  <si>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</si>
  <si>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</si>
  <si>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</si>
  <si>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</si>
  <si>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</si>
  <si>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</si>
  <si>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</si>
  <si>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</si>
  <si>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</si>
  <si>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</si>
  <si>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</si>
  <si>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</si>
  <si>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</si>
  <si>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</si>
  <si>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</si>
  <si>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</si>
  <si>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</si>
  <si>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</si>
  <si>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</si>
  <si>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</si>
  <si>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</si>
  <si>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</si>
  <si>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</si>
  <si>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</si>
  <si>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</si>
  <si>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</si>
  <si>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</si>
  <si>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</si>
  <si>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</si>
  <si>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</si>
  <si>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</si>
  <si>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</si>
  <si>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</si>
  <si>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</si>
  <si>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</si>
  <si>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</si>
  <si>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</si>
  <si>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</si>
  <si>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</si>
  <si>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</si>
  <si>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</si>
  <si>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</si>
  <si>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</si>
  <si>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</si>
  <si>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</si>
  <si>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</si>
  <si>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</si>
  <si>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</si>
  <si>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</si>
  <si>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</si>
  <si>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</si>
  <si>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</si>
  <si>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</si>
  <si>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</si>
  <si>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</si>
  <si>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</si>
  <si>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</si>
  <si>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</si>
  <si>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</si>
  <si>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</si>
  <si>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</si>
  <si>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</si>
  <si>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</si>
  <si>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</si>
  <si>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</si>
  <si>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</si>
  <si>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</si>
  <si>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</si>
  <si>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</si>
  <si>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</si>
  <si>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</si>
  <si>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</si>
  <si>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</si>
  <si>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</si>
  <si>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</si>
  <si>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</si>
  <si>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</si>
  <si>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</si>
  <si>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</si>
  <si>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</si>
  <si>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</si>
  <si>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</si>
  <si>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</si>
  <si>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</si>
  <si>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</si>
  <si>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</si>
  <si>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</si>
  <si>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</si>
  <si>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</si>
  <si>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</si>
  <si>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</si>
  <si>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</si>
  <si>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</si>
  <si>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</si>
  <si>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</si>
  <si>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</si>
  <si>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</si>
  <si>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</si>
  <si>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</si>
  <si>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</si>
  <si>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</si>
  <si>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</si>
  <si>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</si>
  <si>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</si>
  <si>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</si>
  <si>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</si>
  <si>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</si>
  <si>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</si>
  <si>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</si>
  <si>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</si>
  <si>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</si>
  <si>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</si>
  <si>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</si>
  <si>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</si>
  <si>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</si>
  <si>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</si>
  <si>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</si>
  <si>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</si>
  <si>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</si>
  <si>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</si>
  <si>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</si>
  <si>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</si>
  <si>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</si>
  <si>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</si>
  <si>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</si>
  <si>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</si>
  <si>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</si>
  <si>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</si>
  <si>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</si>
  <si>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</si>
  <si>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</si>
  <si>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</si>
  <si>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</si>
  <si>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</si>
  <si>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</si>
  <si>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</si>
  <si>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</si>
  <si>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</si>
  <si>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</si>
  <si>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</si>
  <si>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</si>
  <si>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</si>
  <si>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</si>
  <si>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</si>
  <si>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</si>
  <si>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</si>
  <si>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</si>
  <si>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</si>
  <si>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</si>
  <si>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</si>
  <si>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</si>
  <si>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</si>
  <si>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</si>
  <si>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</si>
  <si>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</si>
  <si>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</si>
  <si>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</si>
  <si>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</si>
  <si>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</si>
  <si>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</si>
  <si>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</si>
  <si>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</si>
  <si>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</si>
  <si>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</si>
  <si>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</si>
  <si>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</si>
  <si>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</si>
  <si>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</si>
  <si>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</si>
  <si>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</si>
  <si>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</si>
  <si>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</si>
  <si>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</si>
  <si>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</si>
  <si>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</si>
  <si>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</si>
  <si>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</si>
  <si>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</si>
  <si>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</si>
  <si>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</si>
  <si>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</si>
  <si>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</si>
  <si>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</si>
  <si>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</si>
  <si>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</si>
  <si>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</si>
  <si>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</si>
  <si>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</si>
  <si>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</si>
  <si>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</si>
  <si>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</si>
  <si>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</si>
  <si>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</si>
  <si>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</si>
  <si>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</si>
  <si>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</si>
  <si>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</si>
  <si>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</si>
  <si>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</si>
  <si>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</si>
  <si>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</si>
  <si>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</si>
  <si>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</si>
  <si>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</si>
  <si>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</si>
  <si>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</si>
  <si>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</si>
  <si>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</si>
  <si>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</si>
  <si>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</si>
  <si>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</si>
  <si>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</si>
  <si>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</si>
  <si>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</si>
  <si>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</si>
  <si>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</si>
  <si>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</si>
  <si>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</si>
  <si>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</si>
  <si>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</si>
  <si>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</si>
  <si>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</si>
  <si>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</si>
  <si>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</si>
  <si>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</si>
  <si>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</si>
  <si>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</si>
  <si>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</si>
  <si>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</si>
  <si>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</si>
  <si>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</si>
  <si>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</si>
  <si>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</si>
  <si>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</si>
  <si>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</si>
  <si>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</si>
  <si>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</si>
  <si>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</si>
  <si>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</si>
  <si>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</si>
  <si>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</si>
  <si>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</si>
  <si>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</si>
  <si>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</si>
  <si>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</si>
  <si>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</si>
  <si>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</si>
  <si>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</si>
  <si>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</si>
  <si>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</si>
  <si>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</si>
  <si>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</si>
  <si>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</si>
  <si>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</si>
  <si>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</si>
  <si>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</si>
  <si>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</si>
  <si>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</si>
  <si>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</si>
  <si>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</si>
  <si>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</si>
  <si>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</si>
  <si>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</si>
  <si>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</si>
  <si>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</si>
  <si>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</si>
  <si>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</si>
  <si>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</si>
  <si>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</si>
  <si>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</si>
  <si>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</si>
  <si>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</si>
  <si>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</si>
  <si>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</si>
  <si>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</si>
  <si>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</si>
  <si>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</si>
  <si>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</si>
  <si>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</si>
  <si>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</si>
  <si>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</si>
  <si>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</si>
  <si>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</si>
  <si>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</si>
  <si>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</si>
  <si>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</si>
  <si>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</si>
  <si>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</si>
  <si>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</si>
  <si>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</si>
  <si>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</si>
  <si>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</si>
  <si>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</si>
  <si>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</si>
  <si>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</si>
  <si>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</si>
  <si>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</si>
  <si>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</si>
  <si>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</si>
  <si>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</si>
  <si>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</si>
  <si>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</si>
  <si>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</si>
  <si>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</si>
  <si>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</si>
  <si>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</si>
  <si>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</si>
  <si>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</si>
  <si>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</si>
  <si>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</si>
  <si>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</si>
  <si>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</si>
  <si>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</si>
  <si>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</si>
  <si>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</si>
  <si>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</si>
  <si>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</si>
  <si>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</si>
  <si>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</si>
  <si>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</si>
  <si>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</si>
  <si>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</si>
  <si>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</si>
  <si>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</si>
  <si>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</si>
  <si>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</si>
  <si>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</si>
  <si>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</si>
  <si>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</si>
  <si>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</si>
  <si>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</si>
  <si>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</si>
  <si>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</si>
  <si>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</si>
  <si>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</si>
  <si>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</si>
  <si>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</si>
  <si>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</si>
  <si>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</si>
  <si>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</si>
  <si>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</si>
  <si>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</si>
  <si>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</si>
  <si>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</si>
  <si>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</si>
  <si>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</si>
  <si>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</si>
  <si>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</si>
  <si>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</si>
  <si>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</si>
  <si>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</si>
  <si>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</si>
  <si>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</si>
  <si>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</si>
  <si>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</si>
  <si>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</si>
  <si>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</si>
  <si>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</si>
  <si>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</si>
  <si>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</si>
  <si>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</si>
  <si>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</si>
  <si>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</si>
  <si>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</si>
  <si>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</si>
  <si>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</si>
  <si>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</si>
  <si>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</si>
  <si>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</si>
  <si>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</si>
  <si>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</si>
  <si>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</si>
  <si>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</si>
  <si>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</si>
  <si>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</si>
  <si>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</si>
  <si>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</si>
  <si>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</si>
  <si>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</si>
  <si>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</si>
  <si>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</si>
  <si>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</si>
  <si>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</si>
  <si>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</si>
  <si>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</si>
  <si>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</si>
  <si>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</si>
  <si>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</si>
  <si>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</si>
  <si>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</si>
  <si>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</si>
  <si>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</si>
  <si>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</si>
  <si>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</si>
  <si>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</si>
  <si>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</si>
  <si>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</si>
  <si>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</si>
  <si>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</si>
  <si>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</si>
  <si>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</si>
  <si>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</si>
  <si>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</si>
  <si>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</si>
  <si>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</si>
  <si>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</si>
  <si>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</si>
  <si>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</si>
  <si>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</si>
  <si>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</si>
  <si>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</si>
  <si>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</si>
  <si>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</si>
  <si>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</si>
  <si>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</si>
  <si>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</si>
  <si>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</si>
  <si>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</si>
  <si>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</si>
  <si>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</si>
  <si>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</si>
  <si>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</si>
  <si>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</si>
  <si>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</si>
  <si>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</si>
  <si>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</si>
  <si>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</si>
  <si>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</si>
  <si>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</si>
  <si>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</si>
  <si>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</si>
  <si>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</si>
  <si>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</si>
  <si>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</si>
  <si>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</si>
  <si>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</si>
  <si>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</si>
  <si>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</si>
  <si>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</si>
  <si>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</si>
  <si>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</si>
  <si>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</si>
  <si>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</si>
  <si>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</si>
  <si>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</si>
  <si>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</si>
  <si>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</si>
  <si>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</si>
  <si>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</si>
  <si>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</si>
  <si>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</si>
  <si>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</si>
  <si>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</si>
  <si>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</si>
  <si>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</si>
  <si>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</si>
  <si>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</si>
  <si>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</si>
  <si>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</si>
  <si>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</si>
  <si>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</si>
  <si>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</si>
  <si>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</si>
  <si>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</si>
  <si>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</si>
  <si>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</si>
  <si>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</si>
  <si>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</si>
  <si>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</si>
  <si>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</si>
  <si>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</si>
  <si>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</si>
  <si>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</si>
  <si>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</si>
  <si>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</si>
  <si>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</si>
  <si>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</si>
  <si>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</si>
  <si>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</si>
  <si>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</si>
  <si>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</si>
  <si>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</si>
  <si>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</si>
  <si>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</si>
  <si>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</si>
  <si>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</si>
  <si>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</si>
  <si>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</si>
  <si>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</si>
  <si>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</si>
  <si>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</si>
  <si>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</si>
  <si>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</si>
  <si>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</si>
  <si>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</si>
  <si>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</si>
  <si>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</si>
  <si>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</si>
  <si>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</si>
  <si>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</si>
  <si>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</si>
  <si>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</si>
  <si>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</si>
  <si>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</si>
  <si>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</si>
  <si>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</si>
  <si>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</si>
  <si>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</si>
  <si>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</si>
  <si>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</si>
  <si>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</si>
  <si>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</si>
  <si>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</si>
  <si>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</si>
  <si>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</si>
  <si>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</si>
  <si>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</si>
  <si>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</si>
  <si>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</si>
  <si>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</si>
  <si>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</si>
  <si>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</si>
  <si>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</si>
  <si>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</si>
  <si>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</si>
  <si>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</si>
  <si>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</si>
  <si>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</si>
  <si>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</si>
  <si>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</si>
  <si>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</si>
  <si>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</si>
  <si>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</si>
  <si>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</si>
  <si>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</si>
  <si>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</si>
  <si>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</si>
  <si>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</si>
  <si>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</si>
  <si>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</si>
  <si>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</si>
  <si>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</si>
  <si>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</si>
  <si>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</si>
  <si>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</si>
  <si>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</si>
  <si>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</si>
  <si>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</si>
  <si>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</si>
  <si>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</si>
  <si>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</si>
  <si>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</si>
  <si>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</si>
  <si>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</si>
  <si>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</si>
  <si>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</si>
  <si>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</si>
  <si>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</si>
  <si>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</si>
  <si>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</si>
  <si>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</si>
  <si>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</si>
  <si>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</si>
  <si>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</si>
  <si>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</si>
  <si>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</si>
  <si>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</si>
  <si>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</si>
  <si>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</si>
  <si>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</si>
  <si>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</si>
  <si>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</si>
  <si>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</si>
  <si>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</si>
  <si>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</si>
  <si>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</si>
  <si>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</si>
  <si>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</si>
  <si>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</si>
  <si>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</si>
  <si>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</si>
  <si>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</si>
  <si>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</si>
  <si>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</si>
  <si>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</si>
  <si>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</si>
  <si>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</si>
  <si>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</si>
  <si>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</si>
  <si>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</si>
  <si>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</si>
  <si>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</si>
  <si>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</si>
  <si>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</si>
  <si>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</si>
  <si>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</si>
  <si>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</si>
  <si>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</si>
  <si>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</si>
  <si>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</si>
  <si>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</si>
  <si>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</si>
  <si>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</si>
  <si>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</si>
  <si>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</si>
  <si>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</si>
  <si>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</si>
  <si>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</si>
  <si>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</si>
  <si>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</si>
  <si>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</si>
  <si>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</si>
  <si>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</si>
  <si>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</si>
  <si>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</si>
  <si>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</si>
  <si>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</si>
  <si>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</si>
  <si>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</si>
  <si>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</si>
  <si>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</si>
  <si>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</si>
  <si>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</si>
  <si>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</si>
  <si>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</si>
  <si>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</si>
  <si>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</si>
  <si>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</si>
  <si>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</si>
  <si>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</si>
  <si>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</si>
  <si>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</si>
  <si>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</si>
  <si>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</si>
  <si>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</si>
  <si>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</si>
  <si>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</si>
  <si>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</si>
  <si>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</si>
  <si>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</si>
  <si>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</si>
  <si>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</si>
  <si>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</si>
  <si>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</si>
  <si>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</si>
  <si>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</si>
  <si>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</si>
  <si>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</si>
  <si>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</si>
  <si>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</si>
  <si>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</si>
  <si>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</si>
  <si>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</si>
  <si>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</si>
  <si>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</si>
  <si>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</si>
  <si>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</si>
  <si>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</si>
  <si>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</si>
  <si>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</si>
  <si>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</si>
  <si>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</si>
  <si>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</si>
  <si>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</si>
  <si>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</si>
  <si>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</si>
  <si>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</si>
  <si>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</si>
  <si>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</si>
  <si>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</si>
  <si>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</si>
  <si>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</si>
  <si>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</si>
  <si>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</si>
  <si>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</si>
  <si>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</si>
  <si>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</si>
  <si>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</si>
  <si>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</si>
  <si>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</si>
  <si>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</si>
  <si>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</si>
  <si>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</si>
  <si>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</si>
  <si>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</si>
  <si>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</si>
  <si>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</si>
  <si>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</si>
  <si>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</si>
  <si>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</si>
  <si>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</si>
  <si>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</si>
  <si>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</si>
  <si>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</si>
  <si>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</si>
  <si>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</si>
  <si>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</si>
  <si>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</si>
  <si>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</si>
  <si>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</si>
  <si>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</si>
  <si>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</si>
  <si>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</si>
  <si>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</si>
  <si>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</si>
  <si>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</si>
  <si>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</si>
  <si>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</si>
  <si>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</si>
  <si>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</si>
  <si>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</si>
  <si>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</si>
  <si>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</si>
  <si>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</si>
  <si>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</si>
  <si>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</si>
  <si>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</si>
  <si>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</si>
  <si>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</si>
  <si>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</si>
  <si>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</si>
  <si>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</si>
  <si>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</si>
  <si>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</si>
  <si>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</si>
  <si>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</si>
  <si>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</si>
  <si>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</si>
  <si>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</si>
  <si>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</si>
  <si>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</si>
  <si>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</si>
  <si>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</si>
  <si>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</si>
  <si>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</si>
  <si>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</si>
  <si>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</si>
  <si>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</si>
  <si>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</si>
  <si>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</si>
  <si>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</si>
  <si>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</si>
  <si>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</si>
  <si>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</si>
  <si>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</si>
  <si>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</si>
  <si>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</si>
  <si>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</si>
  <si>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</si>
  <si>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</si>
  <si>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</si>
  <si>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</si>
  <si>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</si>
  <si>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</si>
  <si>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</si>
  <si>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</si>
  <si>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</si>
  <si>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</si>
  <si>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</si>
  <si>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</si>
  <si>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</si>
  <si>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</si>
  <si>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</si>
  <si>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</si>
  <si>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</si>
  <si>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</si>
  <si>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</si>
  <si>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</si>
  <si>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</si>
  <si>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</si>
  <si>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</si>
  <si>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</si>
  <si>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</si>
  <si>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</si>
  <si>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</si>
  <si>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</si>
  <si>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</si>
  <si>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</si>
  <si>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</si>
  <si>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</si>
  <si>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</si>
  <si>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</si>
  <si>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</si>
  <si>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</si>
  <si>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</si>
  <si>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</si>
  <si>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</si>
  <si>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</si>
  <si>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</si>
  <si>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</si>
  <si>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</si>
  <si>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</si>
  <si>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</si>
  <si>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</si>
  <si>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</si>
  <si>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</si>
  <si>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</si>
  <si>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</si>
  <si>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</si>
  <si>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</si>
  <si>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</si>
  <si>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</si>
  <si>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</si>
  <si>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</si>
  <si>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</si>
  <si>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</si>
  <si>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</si>
  <si>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</si>
  <si>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</si>
  <si>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</si>
  <si>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</si>
  <si>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</si>
  <si>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</si>
  <si>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</si>
  <si>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</si>
  <si>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</si>
  <si>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</si>
  <si>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</si>
  <si>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</si>
  <si>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</si>
  <si>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</si>
  <si>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</si>
  <si>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</si>
  <si>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</si>
  <si>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</si>
  <si>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</si>
  <si>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</si>
  <si>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</si>
  <si>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</si>
  <si>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</si>
  <si>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</si>
  <si>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</si>
  <si>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</si>
  <si>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</si>
  <si>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</si>
  <si>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</si>
  <si>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</si>
  <si>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</si>
  <si>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</si>
  <si>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</si>
  <si>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</si>
  <si>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</si>
  <si>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</si>
  <si>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</si>
  <si>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</si>
  <si>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</si>
  <si>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</si>
  <si>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</si>
  <si>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</si>
  <si>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</si>
  <si>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</si>
  <si>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</si>
  <si>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</si>
  <si>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</si>
  <si>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</si>
  <si>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</si>
  <si>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</si>
  <si>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</si>
  <si>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</si>
  <si>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</si>
  <si>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</si>
  <si>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</si>
  <si>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</si>
  <si>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</si>
  <si>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</si>
  <si>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</si>
  <si>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</si>
  <si>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</si>
  <si>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</si>
  <si>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</si>
  <si>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</si>
  <si>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</si>
  <si>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</si>
  <si>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</si>
  <si>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</si>
  <si>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</si>
  <si>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</si>
  <si>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</si>
  <si>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</si>
  <si>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</si>
  <si>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</si>
  <si>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</si>
  <si>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</si>
  <si>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</si>
  <si>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</si>
  <si>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</si>
  <si>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</si>
  <si>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</si>
  <si>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</si>
  <si>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</si>
  <si>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</si>
  <si>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</si>
  <si>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</si>
  <si>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</si>
  <si>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</si>
  <si>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</si>
  <si>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</si>
  <si>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</si>
  <si>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</si>
  <si>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</si>
  <si>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</si>
  <si>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</si>
  <si>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</si>
  <si>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</si>
  <si>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</si>
  <si>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</si>
  <si>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</si>
  <si>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</si>
  <si>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</si>
  <si>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</si>
  <si>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</si>
  <si>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</si>
  <si>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</si>
  <si>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</si>
  <si>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</si>
  <si>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</si>
  <si>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</si>
  <si>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</si>
  <si>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</si>
  <si>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</si>
  <si>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</si>
  <si>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</si>
  <si>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</si>
  <si>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</si>
  <si>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</si>
  <si>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</si>
  <si>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</si>
  <si>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</si>
  <si>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</si>
  <si>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</si>
  <si>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</si>
  <si>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</si>
  <si>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</si>
  <si>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</si>
  <si>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</si>
  <si>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</si>
  <si>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</si>
  <si>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</si>
  <si>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</si>
  <si>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</si>
  <si>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</si>
  <si>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</si>
  <si>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</si>
  <si>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</si>
  <si>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</si>
  <si>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</si>
  <si>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</si>
  <si>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</si>
  <si>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</si>
  <si>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</si>
  <si>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</si>
  <si>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</si>
  <si>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</si>
  <si>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</si>
  <si>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</si>
  <si>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</si>
  <si>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</si>
  <si>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</si>
  <si>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</si>
  <si>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</si>
  <si>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</si>
  <si>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</si>
  <si>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</si>
  <si>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</si>
  <si>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</si>
  <si>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</si>
  <si>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</si>
  <si>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</si>
  <si>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</si>
  <si>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</si>
  <si>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</si>
  <si>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</si>
  <si>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</si>
  <si>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</si>
  <si>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</si>
  <si>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</si>
  <si>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</si>
  <si>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</si>
  <si>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</si>
  <si>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</si>
  <si>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</si>
  <si>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</si>
  <si>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</si>
  <si>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</si>
  <si>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</si>
  <si>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</si>
  <si>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</si>
  <si>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</si>
  <si>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</si>
  <si>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</si>
  <si>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</si>
  <si>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</si>
  <si>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</si>
  <si>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</si>
  <si>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</si>
  <si>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</si>
  <si>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</si>
  <si>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</si>
  <si>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</si>
  <si>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</si>
  <si>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</si>
  <si>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</si>
  <si>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</si>
  <si>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</si>
  <si>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</si>
  <si>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</si>
  <si>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</si>
  <si>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</si>
  <si>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</si>
  <si>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</si>
  <si>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</si>
  <si>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</si>
  <si>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</si>
  <si>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</si>
  <si>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</si>
  <si>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</si>
  <si>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</si>
  <si>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</si>
  <si>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</si>
  <si>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</si>
  <si>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</si>
  <si>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</si>
  <si>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</si>
  <si>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</si>
  <si>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</si>
  <si>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</si>
  <si>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</si>
  <si>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</si>
  <si>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</si>
  <si>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</si>
  <si>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</si>
  <si>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</si>
  <si>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</si>
  <si>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</si>
  <si>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</si>
  <si>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</si>
  <si>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</si>
  <si>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</si>
  <si>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</si>
  <si>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</si>
  <si>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</si>
  <si>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</si>
  <si>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</si>
  <si>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</si>
  <si>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</si>
  <si>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</si>
  <si>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</si>
  <si>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</si>
  <si>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</si>
  <si>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</si>
  <si>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</si>
  <si>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</si>
  <si>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</si>
  <si>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</si>
  <si>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</si>
  <si>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</si>
  <si>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</si>
  <si>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</si>
  <si>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</si>
  <si>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</si>
  <si>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</si>
  <si>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</si>
  <si>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</si>
  <si>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</si>
  <si>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</si>
  <si>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</si>
  <si>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</si>
  <si>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</si>
  <si>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</si>
  <si>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</si>
  <si>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</si>
  <si>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</si>
  <si>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</si>
  <si>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</si>
  <si>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</si>
  <si>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</si>
  <si>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</si>
  <si>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</si>
  <si>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</si>
  <si>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</si>
  <si>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</si>
  <si>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</si>
  <si>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</si>
  <si>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</si>
  <si>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</si>
  <si>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</si>
  <si>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</si>
  <si>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</si>
  <si>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</si>
  <si>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</si>
  <si>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</si>
  <si>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</si>
  <si>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</si>
  <si>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</si>
  <si>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</si>
  <si>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</si>
  <si>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</si>
  <si>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</si>
  <si>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</si>
  <si>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</si>
  <si>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</si>
  <si>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</si>
  <si>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</si>
  <si>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</si>
  <si>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</si>
  <si>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</si>
  <si>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</si>
  <si>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</si>
  <si>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</si>
  <si>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</si>
  <si>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</si>
  <si>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</si>
  <si>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</si>
  <si>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</si>
  <si>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</si>
  <si>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</si>
  <si>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</si>
  <si>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</si>
  <si>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</si>
  <si>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</si>
  <si>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</si>
  <si>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</si>
  <si>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</si>
  <si>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</si>
  <si>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</si>
  <si>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</si>
  <si>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</si>
  <si>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</si>
  <si>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</si>
  <si>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</si>
  <si>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</si>
  <si>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</si>
  <si>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</si>
  <si>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</si>
  <si>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</si>
  <si>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</si>
  <si>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</si>
  <si>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</si>
  <si>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</si>
  <si>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</si>
  <si>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</si>
  <si>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</si>
  <si>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</si>
  <si>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</si>
  <si>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</si>
  <si>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</si>
  <si>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</si>
  <si>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</si>
  <si>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</si>
  <si>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</si>
  <si>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</si>
  <si>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</si>
  <si>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</si>
  <si>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</si>
  <si>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</si>
  <si>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</si>
  <si>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</si>
  <si>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</si>
  <si>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</si>
  <si>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</si>
  <si>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</si>
  <si>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</si>
  <si>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</si>
  <si>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</si>
  <si>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</si>
  <si>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</si>
  <si>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</si>
  <si>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</si>
  <si>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</si>
  <si>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</si>
  <si>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</si>
  <si>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</si>
  <si>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</si>
  <si>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</si>
  <si>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</si>
  <si>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</si>
  <si>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</si>
  <si>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</si>
  <si>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</si>
  <si>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</si>
  <si>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</si>
  <si>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</si>
  <si>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</si>
  <si>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</si>
  <si>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</si>
  <si>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</si>
  <si>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</si>
  <si>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</si>
  <si>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</si>
  <si>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</si>
  <si>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</si>
  <si>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</si>
  <si>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</si>
  <si>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</si>
  <si>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</si>
  <si>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</si>
  <si>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</si>
  <si>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</si>
  <si>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</si>
  <si>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</si>
  <si>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</si>
  <si>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</si>
  <si>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</si>
  <si>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</si>
  <si>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</si>
  <si>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</si>
  <si>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</si>
  <si>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</si>
  <si>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</si>
  <si>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</si>
  <si>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</si>
  <si>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</si>
  <si>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</si>
  <si>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</si>
  <si>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</si>
  <si>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</si>
  <si>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</si>
  <si>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</si>
  <si>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</si>
  <si>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</si>
  <si>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</si>
  <si>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</si>
  <si>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</si>
  <si>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</si>
  <si>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</si>
  <si>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</si>
  <si>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</si>
  <si>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</si>
  <si>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</si>
  <si>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</si>
  <si>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</si>
  <si>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</si>
  <si>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</si>
  <si>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</si>
  <si>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</si>
  <si>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</si>
  <si>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</si>
  <si>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</si>
  <si>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</si>
  <si>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</si>
  <si>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</si>
  <si>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</si>
  <si>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</si>
  <si>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</si>
  <si>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</si>
  <si>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</si>
  <si>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</si>
  <si>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</si>
  <si>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</si>
  <si>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</si>
  <si>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</si>
  <si>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</si>
  <si>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</si>
  <si>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</si>
  <si>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</si>
  <si>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</si>
  <si>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</si>
  <si>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</si>
  <si>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</si>
  <si>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</si>
  <si>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</si>
  <si>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</si>
  <si>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</si>
  <si>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</si>
  <si>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</si>
  <si>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</si>
  <si>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</si>
  <si>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</si>
  <si>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</si>
  <si>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</si>
  <si>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</si>
  <si>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</si>
  <si>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</si>
  <si>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</si>
  <si>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</si>
  <si>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</si>
  <si>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</si>
  <si>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</si>
  <si>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</si>
  <si>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</si>
  <si>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</si>
  <si>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</si>
  <si>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</si>
  <si>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</si>
  <si>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</si>
  <si>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</si>
  <si>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</si>
  <si>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</si>
  <si>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</si>
  <si>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</si>
  <si>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</si>
  <si>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</si>
  <si>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</si>
  <si>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</si>
  <si>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</si>
  <si>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</si>
  <si>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</si>
  <si>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</si>
  <si>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</si>
  <si>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</si>
  <si>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</si>
  <si>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</si>
  <si>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</si>
  <si>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</si>
  <si>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</si>
  <si>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</si>
  <si>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</si>
  <si>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</si>
  <si>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</si>
  <si>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</si>
  <si>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</si>
  <si>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</si>
  <si>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</si>
  <si>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</si>
  <si>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</si>
  <si>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</si>
  <si>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</si>
  <si>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</si>
  <si>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</si>
  <si>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</si>
  <si>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</si>
  <si>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</si>
  <si>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</si>
  <si>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</si>
  <si>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</si>
  <si>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</si>
  <si>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</si>
  <si>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</si>
  <si>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</si>
  <si>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</si>
  <si>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</si>
  <si>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</si>
  <si>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</si>
  <si>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</si>
  <si>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</si>
  <si>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</si>
  <si>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</si>
  <si>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</si>
  <si>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</si>
  <si>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</si>
  <si>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</si>
  <si>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</si>
  <si>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</si>
  <si>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</si>
  <si>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</si>
  <si>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</si>
  <si>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</si>
  <si>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</si>
  <si>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</si>
  <si>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</si>
  <si>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</si>
  <si>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</si>
  <si>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</si>
  <si>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</si>
  <si>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</si>
  <si>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</si>
  <si>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</si>
  <si>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</si>
  <si>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</si>
  <si>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</si>
  <si>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</si>
  <si>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</si>
  <si>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</si>
  <si>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</si>
  <si>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</si>
  <si>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</si>
  <si>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</si>
  <si>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</si>
  <si>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</si>
  <si>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</si>
  <si>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</si>
  <si>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</si>
  <si>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</si>
  <si>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</si>
  <si>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</si>
  <si>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</si>
  <si>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</si>
  <si>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</si>
  <si>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</si>
  <si>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</si>
  <si>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</si>
  <si>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</si>
  <si>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</si>
  <si>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</si>
  <si>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</si>
  <si>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</si>
  <si>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</si>
  <si>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</si>
  <si>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</si>
  <si>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</si>
  <si>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</si>
  <si>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</si>
  <si>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</si>
  <si>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</si>
  <si>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</si>
  <si>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</si>
  <si>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</si>
  <si>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</si>
  <si>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</si>
  <si>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</si>
  <si>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</si>
  <si>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</si>
  <si>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</si>
  <si>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</si>
  <si>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</si>
  <si>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</si>
  <si>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</si>
  <si>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</si>
  <si>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</si>
  <si>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</si>
  <si>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</si>
  <si>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</si>
  <si>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</si>
  <si>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</si>
  <si>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</si>
  <si>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</si>
  <si>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</si>
  <si>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</si>
  <si>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</si>
  <si>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</si>
  <si>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</si>
  <si>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</si>
  <si>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</si>
  <si>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</si>
  <si>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</si>
  <si>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</si>
  <si>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</si>
  <si>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</si>
  <si>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</si>
  <si>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</si>
  <si>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</si>
  <si>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</si>
  <si>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</si>
  <si>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</si>
  <si>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</si>
  <si>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</si>
  <si>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</si>
  <si>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</si>
  <si>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</si>
  <si>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</si>
  <si>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</si>
  <si>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</si>
  <si>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</si>
  <si>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</si>
  <si>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</si>
  <si>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</si>
  <si>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</si>
  <si>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</si>
  <si>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</si>
  <si>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</si>
  <si>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</si>
  <si>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</si>
  <si>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</si>
  <si>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</si>
  <si>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</si>
  <si>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</si>
  <si>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</si>
  <si>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</si>
  <si>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</si>
  <si>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</si>
  <si>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</si>
  <si>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</si>
  <si>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</si>
  <si>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</si>
  <si>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</si>
  <si>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</si>
  <si>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</si>
  <si>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</si>
  <si>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</si>
  <si>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</si>
  <si>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</si>
  <si>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</si>
  <si>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</si>
  <si>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</si>
  <si>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</si>
  <si>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</si>
  <si>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</si>
  <si>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</si>
  <si>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</si>
  <si>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</si>
  <si>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</si>
  <si>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</si>
  <si>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</si>
  <si>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</si>
  <si>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</si>
  <si>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</si>
  <si>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</si>
  <si>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</si>
  <si>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</si>
  <si>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</si>
  <si>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</si>
  <si>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</si>
  <si>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</si>
  <si>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</si>
  <si>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</si>
  <si>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</si>
  <si>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</si>
  <si>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</si>
  <si>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</si>
  <si>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</si>
  <si>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</si>
  <si>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</si>
  <si>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</si>
  <si>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</si>
  <si>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</si>
  <si>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</si>
  <si>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</si>
  <si>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</si>
  <si>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</si>
  <si>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</si>
  <si>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</si>
  <si>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</si>
  <si>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</si>
  <si>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</si>
  <si>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</si>
  <si>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</si>
  <si>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</si>
  <si>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</si>
  <si>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</si>
  <si>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</si>
  <si>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</si>
  <si>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</si>
  <si>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</si>
  <si>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</si>
  <si>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</si>
  <si>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</si>
  <si>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</si>
  <si>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</si>
  <si>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</si>
  <si>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</si>
  <si>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</si>
  <si>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</si>
  <si>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</si>
  <si>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</si>
  <si>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</si>
  <si>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</si>
  <si>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</si>
  <si>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</si>
  <si>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</si>
  <si>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</si>
  <si>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</si>
  <si>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</si>
  <si>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</si>
  <si>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</si>
  <si>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</si>
  <si>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</si>
  <si>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</si>
  <si>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</si>
  <si>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</si>
  <si>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</si>
  <si>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</si>
  <si>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</si>
  <si>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</si>
  <si>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</si>
  <si>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</si>
  <si>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</si>
  <si>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</si>
  <si>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</si>
  <si>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</si>
  <si>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</si>
  <si>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</si>
  <si>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</si>
  <si>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</si>
  <si>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</si>
  <si>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</si>
  <si>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</si>
  <si>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</si>
  <si>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</si>
  <si>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</si>
  <si>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</si>
  <si>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</si>
  <si>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</si>
  <si>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</si>
  <si>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</si>
  <si>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</si>
  <si>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</si>
  <si>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</si>
  <si>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</si>
  <si>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</si>
  <si>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</si>
  <si>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</si>
  <si>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</si>
  <si>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</si>
  <si>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</si>
  <si>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</si>
  <si>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</si>
  <si>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</si>
  <si>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</si>
  <si>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</si>
  <si>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</si>
  <si>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</si>
  <si>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</si>
  <si>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</si>
  <si>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</si>
  <si>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</si>
  <si>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</si>
  <si>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</si>
  <si>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</si>
  <si>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</si>
  <si>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</si>
  <si>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</si>
  <si>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</si>
  <si>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</si>
  <si>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</si>
  <si>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</si>
  <si>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</si>
  <si>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</si>
  <si>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</si>
  <si>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</si>
  <si>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</si>
  <si>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</si>
  <si>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</si>
  <si>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</si>
  <si>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</si>
  <si>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</si>
  <si>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</si>
  <si>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</si>
  <si>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</si>
  <si>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</si>
  <si>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</si>
  <si>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</si>
  <si>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</si>
  <si>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</si>
  <si>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</si>
  <si>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</si>
  <si>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</si>
  <si>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</si>
  <si>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</si>
  <si>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</si>
  <si>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</si>
  <si>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</si>
  <si>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</si>
  <si>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</si>
  <si>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</si>
  <si>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</si>
  <si>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</si>
  <si>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</si>
  <si>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</si>
  <si>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</si>
  <si>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</si>
  <si>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</si>
  <si>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</si>
  <si>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</si>
  <si>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</si>
  <si>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</si>
  <si>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</si>
  <si>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</si>
  <si>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</si>
  <si>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</si>
  <si>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</si>
  <si>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</si>
  <si>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</si>
  <si>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</si>
  <si>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</si>
  <si>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</si>
  <si>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</si>
  <si>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</si>
  <si>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</si>
  <si>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</si>
  <si>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</si>
  <si>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</si>
  <si>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</si>
  <si>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</si>
  <si>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</si>
  <si>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</si>
  <si>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</si>
  <si>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</si>
  <si>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</si>
  <si>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</si>
  <si>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</si>
  <si>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</si>
  <si>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</si>
  <si>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</si>
  <si>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</si>
  <si>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</si>
  <si>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</si>
  <si>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</si>
  <si>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</si>
  <si>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</si>
  <si>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</si>
  <si>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</si>
  <si>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</si>
  <si>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</si>
  <si>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</si>
  <si>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</si>
  <si>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</si>
  <si>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</si>
  <si>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</si>
  <si>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</si>
  <si>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</si>
  <si>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</si>
  <si>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</si>
  <si>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</si>
  <si>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</si>
  <si>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</si>
  <si>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</si>
  <si>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</si>
  <si>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</si>
  <si>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</si>
  <si>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</si>
  <si>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</si>
  <si>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</si>
  <si>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</si>
  <si>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</si>
  <si>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</si>
  <si>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</si>
  <si>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</si>
  <si>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</si>
  <si>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</si>
  <si>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</si>
  <si>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</si>
  <si>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</si>
  <si>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</si>
  <si>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</si>
  <si>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</si>
  <si>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</si>
  <si>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</si>
  <si>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</si>
  <si>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</si>
  <si>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</si>
  <si>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</si>
  <si>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</si>
  <si>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</si>
  <si>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</si>
  <si>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</si>
  <si>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</si>
  <si>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</si>
  <si>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</si>
  <si>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</si>
  <si>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</si>
  <si>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</si>
  <si>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</si>
  <si>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</si>
  <si>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</si>
  <si>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</si>
  <si>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</si>
  <si>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</si>
  <si>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</si>
  <si>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</si>
  <si>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</si>
  <si>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</si>
  <si>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</si>
  <si>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</si>
  <si>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</si>
  <si>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</si>
  <si>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</si>
  <si>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</si>
  <si>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</si>
  <si>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</si>
  <si>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</si>
  <si>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</si>
  <si>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</si>
  <si>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</si>
  <si>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</si>
  <si>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</si>
  <si>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</si>
  <si>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</si>
  <si>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</si>
  <si>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</si>
  <si>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</si>
  <si>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</si>
  <si>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</si>
  <si>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</si>
  <si>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</si>
  <si>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</si>
  <si>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</si>
  <si>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</si>
  <si>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</si>
  <si>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</si>
  <si>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</si>
  <si>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</si>
  <si>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</si>
  <si>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</si>
  <si>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</si>
  <si>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</si>
  <si>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</si>
  <si>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</si>
  <si>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</si>
  <si>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</si>
  <si>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</si>
  <si>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</si>
  <si>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</si>
  <si>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</si>
  <si>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</si>
  <si>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</si>
  <si>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</si>
  <si>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</si>
  <si>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</si>
  <si>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</si>
  <si>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</si>
  <si>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</si>
  <si>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</si>
  <si>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</si>
  <si>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</si>
  <si>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</si>
  <si>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</si>
  <si>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</si>
  <si>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</si>
  <si>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</si>
  <si>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</si>
  <si>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</si>
  <si>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</si>
  <si>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</si>
  <si>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</si>
  <si>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</si>
  <si>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</si>
  <si>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</si>
  <si>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</si>
  <si>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</si>
  <si>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</si>
  <si>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</si>
  <si>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</si>
  <si>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</si>
  <si>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</si>
  <si>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</si>
  <si>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</si>
  <si>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</si>
  <si>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</si>
  <si>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</si>
  <si>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</si>
  <si>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</si>
  <si>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</si>
  <si>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</si>
  <si>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</si>
  <si>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</si>
  <si>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</si>
  <si>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</si>
  <si>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</si>
  <si>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</si>
  <si>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</si>
  <si>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</si>
  <si>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</si>
  <si>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</si>
  <si>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</si>
  <si>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</si>
  <si>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</si>
  <si>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</si>
  <si>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</si>
  <si>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</si>
  <si>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</si>
  <si>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</si>
  <si>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</si>
  <si>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</si>
  <si>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</si>
  <si>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</si>
  <si>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</si>
  <si>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</si>
  <si>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</si>
  <si>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</si>
  <si>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</si>
  <si>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</si>
  <si>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</si>
  <si>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</si>
  <si>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</si>
  <si>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</si>
  <si>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</si>
  <si>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</si>
  <si>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</si>
  <si>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</si>
  <si>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</si>
  <si>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</si>
  <si>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</si>
  <si>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</si>
  <si>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</si>
  <si>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</si>
  <si>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</si>
  <si>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</si>
  <si>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</si>
  <si>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</si>
  <si>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</si>
  <si>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</si>
  <si>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</si>
  <si>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</si>
  <si>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</si>
  <si>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</si>
  <si>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</si>
  <si>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</si>
  <si>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</si>
  <si>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</si>
  <si>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</si>
  <si>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</si>
  <si>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</si>
  <si>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</si>
  <si>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</si>
  <si>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</si>
  <si>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</si>
  <si>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</si>
  <si>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</si>
  <si>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</si>
  <si>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</si>
  <si>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</si>
  <si>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</si>
  <si>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</si>
  <si>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</si>
  <si>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</si>
  <si>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</si>
  <si>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</si>
  <si>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</si>
  <si>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</si>
  <si>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</si>
  <si>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</si>
  <si>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</si>
  <si>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</si>
  <si>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</si>
  <si>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</si>
  <si>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</si>
  <si>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</si>
  <si>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</si>
  <si>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</si>
  <si>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</si>
  <si>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</si>
  <si>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</si>
  <si>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</si>
  <si>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</si>
  <si>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</si>
  <si>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</si>
  <si>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</si>
  <si>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</si>
  <si>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</si>
  <si>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</si>
  <si>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</si>
  <si>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</si>
  <si>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</si>
  <si>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</si>
  <si>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</si>
  <si>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</si>
  <si>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</si>
  <si>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</si>
  <si>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</si>
  <si>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</si>
  <si>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</si>
  <si>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</si>
  <si>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</si>
  <si>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</si>
  <si>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</si>
  <si>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</si>
  <si>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</si>
  <si>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</si>
  <si>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</si>
  <si>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</si>
  <si>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</si>
  <si>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</si>
  <si>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</si>
  <si>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</si>
  <si>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</si>
  <si>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</si>
  <si>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</si>
  <si>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</si>
  <si>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</si>
  <si>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</si>
  <si>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</si>
  <si>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</si>
  <si>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</si>
  <si>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</si>
  <si>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</si>
  <si>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</si>
  <si>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</si>
  <si>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</si>
  <si>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</si>
  <si>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</si>
  <si>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</si>
  <si>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</si>
  <si>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</si>
  <si>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</si>
  <si>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</si>
  <si>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</si>
  <si>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</si>
  <si>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</si>
  <si>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</si>
  <si>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</si>
  <si>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</si>
  <si>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</si>
  <si>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</si>
  <si>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</si>
  <si>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</si>
  <si>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</si>
  <si>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</si>
  <si>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</si>
  <si>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</si>
  <si>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</si>
  <si>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</si>
  <si>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</si>
  <si>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</si>
  <si>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</si>
  <si>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</si>
  <si>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</si>
  <si>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</si>
  <si>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</si>
  <si>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</si>
  <si>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</si>
  <si>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</si>
  <si>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</si>
  <si>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</si>
  <si>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</si>
  <si>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</si>
  <si>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</si>
  <si>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</si>
  <si>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</si>
  <si>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</si>
  <si>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</si>
  <si>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</si>
  <si>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</si>
  <si>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</si>
  <si>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</si>
  <si>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</si>
  <si>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</si>
  <si>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</si>
  <si>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</si>
  <si>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</si>
  <si>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</si>
  <si>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</si>
  <si>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</si>
  <si>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</si>
  <si>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</si>
  <si>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</si>
  <si>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</si>
  <si>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</si>
  <si>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</si>
  <si>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</si>
  <si>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</si>
  <si>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</si>
  <si>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</si>
  <si>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</si>
  <si>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</si>
  <si>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</si>
  <si>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</si>
  <si>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</si>
  <si>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</si>
  <si>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</si>
  <si>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</si>
  <si>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</si>
  <si>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</si>
  <si>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</si>
  <si>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</si>
  <si>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</si>
  <si>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</si>
  <si>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</si>
  <si>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</si>
  <si>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</si>
  <si>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</si>
  <si>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</si>
  <si>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</si>
  <si>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</si>
  <si>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</si>
  <si>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</si>
  <si>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</si>
  <si>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</si>
  <si>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</si>
  <si>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</si>
  <si>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</si>
  <si>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</si>
  <si>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</si>
  <si>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</si>
  <si>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</si>
  <si>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</si>
  <si>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</si>
  <si>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</si>
  <si>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</si>
  <si>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</si>
  <si>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</si>
  <si>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</si>
  <si>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</si>
  <si>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</si>
  <si>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</si>
  <si>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</si>
  <si>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</si>
  <si>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</si>
  <si>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</si>
  <si>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</si>
  <si>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</si>
  <si>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</si>
  <si>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</si>
  <si>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</si>
  <si>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</si>
  <si>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</si>
  <si>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</si>
  <si>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</si>
  <si>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</si>
  <si>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</si>
  <si>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</si>
  <si>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</si>
  <si>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</si>
  <si>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</si>
  <si>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</si>
  <si>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</si>
  <si>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</si>
  <si>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</si>
  <si>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</si>
  <si>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</si>
  <si>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</si>
  <si>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</si>
  <si>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</si>
  <si>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</si>
  <si>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</si>
  <si>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</si>
  <si>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</si>
  <si>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</si>
  <si>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</si>
  <si>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</si>
  <si>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</si>
  <si>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</si>
  <si>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</si>
  <si>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</si>
  <si>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</si>
  <si>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</si>
  <si>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</si>
  <si>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</si>
  <si>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</si>
  <si>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</si>
  <si>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</si>
  <si>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</si>
  <si>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</si>
  <si>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</si>
  <si>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</si>
  <si>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</si>
  <si>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</si>
  <si>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</si>
  <si>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</si>
  <si>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</si>
  <si>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</si>
  <si>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</si>
  <si>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</si>
  <si>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</si>
  <si>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</si>
  <si>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</si>
  <si>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</si>
  <si>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</si>
  <si>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</si>
  <si>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</si>
  <si>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</si>
  <si>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</si>
  <si>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</si>
  <si>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</si>
  <si>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</si>
  <si>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</si>
  <si>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</si>
  <si>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</si>
  <si>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</si>
  <si>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</si>
  <si>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</si>
  <si>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</si>
  <si>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</si>
  <si>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</si>
  <si>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</si>
  <si>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</si>
  <si>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</si>
  <si>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</si>
  <si>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</si>
  <si>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</si>
  <si>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</si>
  <si>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</si>
  <si>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</si>
  <si>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</si>
  <si>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</si>
  <si>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</si>
  <si>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</si>
  <si>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</si>
  <si>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</si>
  <si>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</si>
  <si>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</si>
  <si>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</si>
  <si>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</si>
  <si>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</si>
  <si>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</si>
  <si>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</si>
  <si>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</si>
  <si>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</si>
  <si>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</si>
  <si>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</si>
  <si>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</si>
  <si>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</si>
  <si>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</si>
  <si>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</si>
  <si>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</si>
  <si>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</si>
  <si>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</si>
  <si>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</si>
  <si>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</si>
  <si>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</si>
  <si>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</si>
  <si>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</si>
  <si>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</si>
  <si>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</si>
  <si>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</si>
  <si>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</si>
  <si>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</si>
  <si>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</si>
  <si>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</si>
  <si>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</si>
  <si>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</si>
  <si>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</si>
  <si>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</si>
  <si>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</si>
  <si>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</si>
  <si>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</si>
  <si>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</si>
  <si>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</si>
  <si>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</si>
  <si>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</si>
  <si>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</si>
  <si>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</si>
  <si>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</si>
  <si>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</si>
  <si>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</si>
  <si>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</si>
  <si>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</si>
  <si>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</si>
  <si>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</si>
  <si>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</si>
  <si>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</si>
  <si>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</si>
  <si>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</si>
  <si>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</si>
  <si>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</si>
  <si>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</si>
  <si>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</si>
  <si>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</si>
  <si>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</si>
  <si>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</si>
  <si>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</si>
  <si>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</si>
  <si>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</si>
  <si>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</si>
  <si>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</si>
  <si>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</si>
  <si>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</si>
  <si>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</si>
  <si>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</si>
  <si>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</si>
  <si>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</si>
  <si>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</si>
  <si>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</si>
  <si>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</si>
  <si>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</si>
  <si>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</si>
  <si>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</si>
  <si>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</si>
  <si>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</si>
  <si>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</si>
  <si>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</si>
  <si>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</si>
  <si>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</si>
  <si>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</si>
  <si>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</si>
  <si>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</si>
  <si>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</si>
  <si>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</si>
  <si>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</si>
  <si>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</si>
  <si>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</si>
  <si>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</si>
  <si>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</si>
  <si>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</si>
  <si>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</si>
  <si>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</si>
  <si>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</si>
  <si>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</si>
  <si>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</si>
  <si>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</si>
  <si>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</si>
  <si>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</si>
  <si>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</si>
  <si>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</si>
  <si>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</si>
  <si>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</si>
  <si>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</si>
  <si>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</si>
  <si>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</si>
  <si>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</si>
  <si>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</si>
  <si>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</si>
  <si>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</si>
  <si>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</si>
  <si>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</si>
  <si>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</si>
  <si>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</si>
  <si>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</si>
  <si>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</si>
  <si>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</si>
  <si>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</si>
  <si>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</si>
  <si>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</si>
  <si>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</si>
  <si>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</si>
  <si>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</si>
  <si>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</si>
  <si>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</si>
  <si>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</si>
  <si>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</si>
  <si>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</si>
  <si>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</si>
  <si>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</si>
  <si>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</si>
  <si>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</si>
  <si>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</si>
  <si>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</si>
  <si>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</si>
  <si>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</si>
  <si>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</si>
  <si>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</si>
  <si>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</si>
  <si>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</si>
  <si>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</si>
  <si>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</si>
  <si>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</si>
  <si>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</si>
  <si>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</si>
  <si>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</si>
  <si>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</si>
  <si>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</si>
  <si>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</si>
  <si>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</si>
  <si>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</si>
  <si>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</si>
  <si>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</si>
  <si>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</si>
  <si>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</si>
  <si>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</si>
  <si>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</si>
  <si>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</si>
  <si>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</si>
  <si>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</si>
  <si>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</si>
  <si>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</si>
  <si>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</si>
  <si>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</si>
  <si>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</si>
  <si>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</si>
  <si>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</si>
  <si>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</si>
  <si>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</si>
  <si>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</si>
  <si>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</si>
  <si>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</si>
  <si>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</si>
  <si>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</si>
  <si>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</si>
  <si>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</si>
  <si>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</si>
  <si>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</si>
  <si>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</si>
  <si>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</si>
  <si>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</si>
  <si>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</si>
  <si>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</si>
  <si>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</si>
  <si>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</si>
  <si>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</si>
  <si>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</si>
  <si>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</si>
  <si>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</si>
  <si>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</si>
  <si>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</si>
  <si>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</si>
  <si>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</si>
  <si>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</si>
  <si>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</si>
  <si>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</si>
  <si>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</si>
  <si>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</si>
  <si>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</si>
  <si>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</si>
  <si>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</si>
  <si>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</si>
  <si>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</si>
  <si>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</si>
  <si>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</si>
  <si>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</si>
  <si>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</si>
  <si>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</si>
  <si>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</si>
  <si>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</si>
  <si>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</si>
  <si>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</si>
  <si>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</si>
  <si>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</si>
  <si>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</si>
  <si>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</si>
  <si>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</si>
  <si>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</si>
  <si>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</si>
  <si>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</si>
  <si>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</si>
  <si>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</si>
  <si>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</si>
  <si>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</si>
  <si>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</si>
  <si>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</si>
  <si>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</si>
  <si>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</si>
  <si>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</si>
  <si>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</si>
  <si>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</si>
  <si>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</si>
  <si>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</si>
  <si>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</si>
  <si>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</si>
  <si>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</si>
  <si>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</si>
  <si>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</si>
  <si>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</si>
  <si>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</si>
  <si>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</si>
  <si>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</si>
  <si>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</si>
  <si>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</si>
  <si>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</si>
  <si>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</si>
  <si>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</si>
  <si>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</si>
  <si>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</si>
  <si>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</si>
  <si>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</si>
  <si>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</si>
  <si>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</si>
  <si>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</si>
  <si>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</si>
  <si>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</si>
  <si>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</si>
  <si>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</si>
  <si>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</si>
  <si>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</si>
  <si>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</si>
  <si>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</si>
  <si>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</si>
  <si>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</si>
  <si>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</si>
  <si>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</si>
  <si>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</si>
  <si>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</si>
  <si>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</si>
  <si>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</si>
  <si>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</si>
  <si>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</si>
  <si>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</si>
  <si>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</si>
  <si>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</si>
  <si>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</si>
  <si>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</si>
  <si>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</si>
  <si>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</si>
  <si>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</si>
  <si>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</si>
  <si>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</si>
  <si>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</si>
  <si>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</si>
  <si>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</si>
  <si>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</si>
  <si>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</si>
  <si>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</si>
  <si>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</si>
  <si>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</si>
  <si>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</si>
  <si>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</si>
  <si>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</si>
  <si>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</si>
  <si>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</si>
  <si>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</si>
  <si>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</si>
  <si>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</si>
  <si>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</si>
  <si>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</si>
  <si>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</si>
  <si>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</si>
  <si>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</si>
  <si>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</si>
  <si>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</si>
  <si>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</si>
  <si>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</si>
  <si>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</si>
  <si>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</si>
  <si>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</si>
  <si>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</si>
  <si>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</si>
  <si>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</si>
  <si>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</si>
  <si>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</si>
  <si>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</si>
  <si>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</si>
  <si>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</si>
  <si>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</si>
  <si>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</si>
  <si>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</si>
  <si>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</si>
  <si>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</si>
  <si>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</si>
  <si>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</si>
  <si>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</si>
  <si>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</si>
  <si>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</si>
  <si>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</si>
  <si>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</si>
  <si>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</si>
  <si>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</si>
  <si>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</si>
  <si>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</si>
  <si>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</si>
  <si>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</si>
  <si>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</si>
  <si>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</si>
  <si>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</si>
  <si>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</si>
  <si>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</si>
  <si>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</si>
  <si>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</si>
  <si>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</si>
  <si>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</si>
  <si>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</si>
  <si>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</si>
  <si>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</si>
  <si>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</si>
  <si>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</si>
  <si>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</si>
  <si>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</si>
  <si>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</si>
  <si>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</si>
  <si>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</si>
  <si>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</si>
  <si>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</si>
  <si>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</si>
  <si>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</si>
  <si>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</si>
  <si>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</si>
  <si>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</si>
  <si>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</si>
  <si>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</si>
  <si>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</si>
  <si>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</si>
  <si>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</si>
  <si>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</si>
  <si>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</si>
  <si>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</si>
  <si>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</si>
  <si>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</si>
  <si>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</si>
  <si>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</si>
  <si>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</si>
  <si>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</si>
  <si>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</si>
  <si>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</si>
  <si>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</si>
  <si>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</si>
  <si>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</si>
  <si>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</si>
  <si>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</si>
  <si>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</si>
  <si>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</si>
  <si>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</si>
  <si>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</si>
  <si>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</si>
  <si>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</si>
  <si>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</si>
  <si>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</si>
  <si>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</si>
  <si>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</si>
  <si>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</si>
  <si>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</si>
  <si>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</si>
  <si>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</si>
  <si>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</si>
  <si>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</si>
  <si>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</si>
  <si>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</si>
  <si>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</si>
  <si>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</si>
  <si>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</si>
  <si>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</si>
  <si>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</si>
  <si>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</si>
  <si>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</si>
  <si>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</si>
  <si>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</si>
  <si>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</si>
  <si>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</si>
  <si>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</si>
  <si>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</si>
  <si>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</si>
  <si>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</si>
  <si>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</si>
  <si>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</si>
  <si>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</si>
  <si>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</si>
  <si>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</si>
  <si>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</si>
  <si>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</si>
  <si>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</si>
  <si>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</si>
  <si>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</si>
  <si>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</si>
  <si>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</si>
  <si>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</si>
  <si>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</si>
  <si>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</si>
  <si>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</si>
  <si>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</si>
  <si>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</si>
  <si>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</si>
  <si>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</si>
  <si>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</si>
  <si>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</si>
  <si>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</si>
  <si>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</si>
  <si>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</si>
  <si>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</si>
  <si>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</si>
  <si>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</si>
  <si>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</si>
  <si>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</si>
  <si>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</si>
  <si>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</si>
  <si>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</si>
  <si>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</si>
  <si>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</si>
  <si>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</si>
  <si>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</si>
  <si>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</si>
  <si>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</si>
  <si>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</si>
  <si>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</si>
  <si>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</si>
  <si>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</si>
  <si>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</si>
  <si>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</si>
  <si>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</si>
  <si>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</si>
  <si>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</si>
  <si>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</si>
  <si>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</si>
  <si>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</si>
  <si>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</si>
  <si>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</si>
  <si>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</si>
  <si>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</si>
  <si>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</si>
  <si>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</si>
  <si>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</si>
  <si>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</si>
  <si>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</si>
  <si>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</si>
  <si>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</si>
  <si>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</si>
  <si>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</si>
  <si>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</si>
  <si>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</si>
  <si>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</si>
  <si>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</si>
  <si>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</si>
  <si>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</si>
  <si>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</si>
  <si>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</si>
  <si>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</si>
  <si>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</si>
  <si>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</si>
  <si>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</si>
  <si>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</si>
  <si>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</si>
  <si>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</si>
  <si>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</si>
  <si>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</si>
  <si>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</si>
  <si>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</si>
  <si>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</si>
  <si>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</si>
  <si>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</si>
  <si>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</si>
  <si>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</si>
  <si>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</si>
  <si>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</si>
  <si>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</si>
  <si>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</si>
  <si>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</si>
  <si>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</si>
  <si>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</si>
  <si>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</si>
  <si>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</si>
  <si>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</si>
  <si>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</si>
  <si>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</si>
  <si>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</si>
  <si>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</si>
  <si>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</si>
  <si>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</si>
  <si>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</si>
  <si>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</si>
  <si>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</si>
  <si>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</si>
  <si>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</si>
  <si>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</si>
  <si>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</si>
  <si>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</si>
  <si>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</si>
  <si>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</si>
  <si>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</si>
  <si>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</si>
  <si>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</si>
  <si>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</si>
  <si>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</si>
  <si>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</si>
  <si>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</si>
  <si>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</si>
  <si>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</si>
  <si>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</si>
  <si>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</si>
  <si>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</si>
  <si>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</si>
  <si>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</si>
  <si>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</si>
  <si>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</si>
  <si>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</si>
  <si>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</si>
  <si>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</si>
  <si>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</si>
  <si>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</si>
  <si>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</si>
  <si>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</si>
  <si>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</si>
  <si>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</si>
  <si>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</si>
  <si>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</si>
  <si>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</si>
  <si>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</si>
  <si>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</si>
  <si>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</si>
  <si>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</si>
  <si>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</si>
  <si>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</si>
  <si>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</si>
  <si>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</si>
  <si>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</si>
  <si>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</si>
  <si>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</si>
  <si>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</si>
  <si>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</si>
  <si>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</si>
  <si>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</si>
  <si>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</si>
  <si>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</si>
  <si>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</si>
  <si>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</si>
  <si>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</si>
  <si>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</si>
  <si>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</si>
  <si>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</si>
  <si>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</si>
  <si>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</si>
  <si>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</si>
  <si>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</si>
  <si>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</si>
  <si>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</si>
  <si>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</si>
  <si>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</si>
  <si>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</si>
  <si>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</si>
  <si>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</si>
  <si>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</si>
  <si>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</si>
  <si>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</si>
  <si>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</si>
  <si>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</si>
  <si>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</si>
  <si>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</si>
  <si>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</si>
  <si>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</si>
  <si>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</si>
  <si>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</si>
  <si>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</si>
  <si>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</si>
  <si>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</si>
  <si>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</si>
  <si>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</si>
  <si>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</si>
  <si>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</si>
  <si>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</si>
  <si>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</si>
  <si>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</si>
  <si>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</si>
  <si>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</si>
  <si>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</si>
  <si>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</si>
  <si>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</si>
  <si>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</si>
  <si>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</si>
  <si>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</si>
  <si>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</si>
  <si>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</si>
  <si>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</si>
  <si>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</si>
  <si>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</si>
  <si>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</si>
  <si>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</si>
  <si>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</si>
  <si>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</si>
  <si>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</si>
  <si>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</si>
  <si>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</si>
  <si>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</si>
  <si>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</si>
  <si>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</si>
  <si>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</si>
  <si>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</si>
  <si>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</si>
  <si>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</si>
  <si>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</si>
  <si>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</si>
  <si>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</si>
  <si>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</si>
  <si>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</si>
  <si>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</si>
  <si>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</si>
  <si>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</si>
  <si>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</si>
  <si>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</si>
  <si>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</si>
  <si>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</si>
  <si>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</si>
  <si>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</si>
  <si>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</si>
  <si>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</si>
  <si>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</si>
  <si>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</si>
  <si>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</si>
  <si>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</si>
  <si>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</si>
  <si>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</si>
  <si>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</si>
  <si>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</si>
  <si>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</si>
  <si>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</si>
  <si>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</si>
  <si>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</si>
  <si>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</si>
  <si>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</si>
  <si>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</si>
  <si>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</si>
  <si>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</si>
  <si>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</si>
  <si>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</si>
  <si>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</si>
  <si>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</si>
  <si>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</si>
  <si>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</si>
  <si>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</si>
  <si>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</si>
  <si>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</si>
  <si>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</si>
  <si>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</si>
  <si>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</si>
  <si>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</si>
  <si>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</si>
  <si>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</si>
  <si>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</si>
  <si>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</si>
  <si>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</si>
  <si>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</si>
  <si>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</si>
  <si>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</si>
  <si>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</si>
  <si>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</si>
  <si>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</si>
  <si>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</si>
  <si>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</si>
  <si>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</si>
  <si>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</si>
  <si>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</si>
  <si>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</si>
  <si>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</si>
  <si>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</si>
  <si>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</si>
  <si>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</si>
  <si>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</si>
  <si>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</si>
  <si>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</si>
  <si>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</si>
  <si>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</si>
  <si>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</si>
  <si>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</si>
  <si>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</si>
  <si>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</si>
  <si>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</si>
  <si>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</si>
  <si>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</si>
  <si>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</si>
  <si>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</si>
  <si>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</si>
  <si>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</si>
  <si>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</si>
  <si>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</si>
  <si>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</si>
  <si>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</si>
  <si>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</si>
  <si>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</si>
  <si>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</si>
  <si>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</si>
  <si>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</si>
  <si>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</si>
  <si>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</si>
  <si>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</si>
  <si>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</si>
  <si>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</si>
  <si>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</si>
  <si>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</si>
  <si>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</si>
  <si>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</si>
  <si>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</si>
  <si>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</si>
  <si>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</si>
  <si>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</si>
  <si>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</si>
  <si>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</si>
  <si>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</si>
  <si>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</si>
  <si>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</si>
  <si>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</si>
  <si>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</si>
  <si>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</si>
  <si>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</si>
  <si>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</si>
  <si>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</si>
  <si>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</si>
  <si>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</si>
  <si>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</si>
  <si>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</si>
  <si>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</si>
  <si>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</si>
  <si>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</si>
  <si>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</si>
  <si>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</si>
  <si>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</si>
  <si>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</si>
  <si>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</si>
  <si>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</si>
  <si>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</si>
  <si>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</si>
  <si>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</si>
  <si>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</si>
  <si>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</si>
  <si>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</si>
  <si>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</si>
  <si>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</si>
  <si>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</si>
  <si>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</si>
  <si>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</si>
  <si>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</si>
  <si>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</si>
  <si>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</si>
  <si>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</si>
  <si>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</si>
  <si>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</si>
  <si>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</si>
  <si>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</si>
  <si>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</si>
  <si>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</si>
  <si>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</si>
  <si>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</si>
  <si>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</si>
  <si>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</si>
  <si>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</si>
  <si>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</si>
  <si>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</si>
  <si>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</si>
  <si>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</si>
  <si>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</si>
  <si>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</si>
  <si>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</si>
  <si>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</si>
  <si>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</si>
  <si>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</si>
  <si>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</si>
  <si>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</si>
  <si>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</si>
  <si>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</si>
  <si>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</si>
  <si>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</si>
  <si>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</si>
  <si>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</si>
  <si>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</si>
  <si>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</si>
  <si>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</si>
  <si>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</si>
  <si>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</si>
  <si>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</si>
  <si>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</si>
  <si>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</si>
  <si>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</si>
  <si>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</si>
  <si>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</si>
  <si>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</si>
  <si>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</si>
  <si>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</si>
  <si>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</si>
  <si>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</si>
  <si>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</si>
  <si>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</si>
  <si>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</si>
  <si>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</si>
  <si>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</si>
  <si>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</si>
  <si>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</si>
  <si>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</si>
  <si>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</si>
  <si>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</si>
  <si>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</si>
  <si>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</si>
  <si>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</si>
  <si>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</si>
  <si>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</si>
  <si>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</si>
  <si>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</si>
  <si>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</si>
  <si>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</si>
  <si>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</si>
  <si>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</si>
  <si>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</si>
  <si>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</si>
  <si>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</si>
  <si>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</si>
  <si>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</si>
  <si>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</si>
  <si>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</si>
  <si>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</si>
  <si>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</si>
  <si>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</si>
  <si>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</si>
  <si>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</si>
  <si>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</si>
  <si>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</si>
  <si>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</si>
  <si>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</si>
  <si>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</si>
  <si>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</si>
  <si>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</si>
  <si>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</si>
  <si>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</si>
  <si>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</si>
  <si>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</si>
  <si>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</si>
  <si>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</si>
  <si>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</si>
  <si>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</si>
  <si>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</si>
  <si>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</si>
  <si>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</si>
  <si>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</si>
  <si>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</si>
  <si>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</si>
  <si>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</si>
  <si>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</si>
  <si>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</si>
  <si>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</si>
  <si>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</si>
  <si>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</si>
  <si>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</si>
  <si>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</si>
  <si>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</si>
  <si>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</si>
  <si>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</si>
  <si>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</si>
  <si>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</si>
  <si>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</si>
  <si>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</si>
  <si>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</si>
  <si>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</si>
  <si>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</si>
  <si>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</si>
  <si>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</si>
  <si>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</si>
  <si>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</si>
  <si>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</si>
  <si>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</si>
  <si>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</si>
  <si>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</si>
  <si>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</si>
  <si>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</si>
  <si>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</si>
  <si>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</si>
  <si>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</si>
  <si>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</si>
  <si>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</si>
  <si>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</si>
  <si>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</si>
  <si>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</si>
  <si>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</si>
  <si>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</si>
  <si>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</si>
  <si>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</si>
  <si>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</si>
  <si>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</si>
  <si>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</si>
  <si>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</si>
  <si>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</si>
  <si>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</si>
  <si>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</si>
  <si>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</si>
  <si>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</si>
  <si>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</si>
  <si>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</si>
  <si>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</si>
  <si>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</si>
  <si>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</si>
  <si>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</si>
  <si>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</si>
  <si>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</si>
  <si>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</si>
  <si>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</si>
  <si>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</si>
  <si>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</si>
  <si>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</si>
  <si>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</si>
  <si>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</si>
  <si>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</si>
  <si>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</si>
  <si>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</si>
  <si>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</si>
  <si>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</si>
  <si>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</si>
  <si>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</si>
  <si>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</si>
  <si>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</si>
  <si>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</si>
  <si>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</si>
  <si>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</si>
  <si>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</si>
  <si>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</si>
  <si>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</si>
  <si>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</si>
  <si>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</si>
  <si>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</si>
  <si>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</si>
  <si>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</si>
  <si>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</si>
  <si>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</si>
  <si>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</si>
  <si>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</si>
  <si>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</si>
  <si>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</si>
  <si>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</si>
  <si>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</si>
  <si>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</si>
  <si>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</si>
  <si>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</si>
  <si>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</si>
  <si>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</si>
  <si>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</si>
  <si>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</si>
  <si>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</si>
  <si>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</si>
  <si>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</si>
  <si>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</si>
  <si>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</si>
  <si>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</si>
  <si>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</si>
  <si>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</si>
  <si>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</si>
  <si>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</si>
  <si>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</si>
  <si>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</si>
  <si>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</si>
  <si>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</si>
  <si>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</si>
  <si>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</si>
  <si>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</si>
  <si>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</si>
  <si>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</si>
  <si>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</si>
  <si>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</si>
  <si>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</si>
  <si>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</si>
  <si>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</si>
  <si>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</si>
  <si>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</si>
  <si>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</si>
  <si>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</si>
  <si>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</si>
  <si>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</si>
  <si>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</si>
  <si>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</si>
  <si>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</si>
  <si>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</si>
  <si>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</si>
  <si>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</si>
  <si>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</si>
  <si>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</si>
  <si>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</si>
  <si>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</si>
  <si>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</si>
  <si>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</si>
  <si>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</si>
  <si>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</si>
  <si>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</si>
  <si>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</si>
  <si>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</si>
  <si>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</si>
  <si>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</si>
  <si>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</si>
  <si>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</si>
  <si>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</si>
  <si>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</si>
  <si>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</si>
  <si>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</si>
  <si>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</si>
  <si>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</si>
  <si>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</si>
  <si>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</si>
  <si>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</si>
  <si>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</si>
  <si>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</si>
  <si>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</si>
  <si>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</si>
  <si>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</si>
  <si>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</si>
  <si>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</si>
  <si>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</si>
  <si>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</si>
  <si>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</si>
  <si>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</si>
  <si>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</si>
  <si>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</si>
  <si>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</si>
  <si>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</si>
  <si>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</si>
  <si>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</si>
  <si>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</si>
  <si>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</si>
  <si>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</si>
  <si>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</si>
  <si>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</si>
  <si>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</si>
  <si>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</si>
  <si>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</si>
  <si>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</si>
  <si>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</si>
  <si>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</si>
  <si>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</si>
  <si>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</si>
  <si>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</si>
  <si>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</si>
  <si>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</si>
  <si>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</si>
  <si>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</si>
  <si>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</si>
  <si>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</si>
  <si>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</si>
  <si>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</si>
  <si>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</si>
  <si>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</si>
  <si>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</si>
  <si>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</si>
  <si>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</si>
  <si>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</si>
  <si>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</si>
  <si>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</si>
  <si>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</si>
  <si>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</si>
  <si>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</si>
  <si>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</si>
  <si>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</si>
  <si>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</si>
  <si>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</si>
  <si>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</si>
  <si>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</si>
  <si>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</si>
  <si>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</si>
  <si>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</si>
  <si>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</si>
  <si>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</si>
  <si>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</si>
  <si>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</si>
  <si>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</si>
  <si>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</si>
  <si>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</si>
  <si>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</si>
  <si>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</si>
  <si>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</si>
  <si>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</si>
  <si>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</si>
  <si>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</si>
  <si>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</si>
  <si>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</si>
  <si>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</si>
  <si>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</si>
  <si>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</si>
  <si>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</si>
  <si>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</si>
  <si>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</si>
  <si>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</si>
  <si>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</si>
  <si>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</si>
  <si>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</si>
  <si>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</si>
  <si>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</si>
  <si>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</si>
  <si>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</si>
  <si>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</si>
  <si>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</si>
  <si>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</si>
  <si>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</si>
  <si>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</si>
  <si>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</si>
  <si>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</si>
  <si>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</si>
  <si>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</si>
  <si>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</si>
  <si>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</si>
  <si>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</si>
  <si>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</si>
  <si>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</si>
  <si>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</si>
  <si>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</si>
  <si>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</si>
  <si>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</si>
  <si>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</si>
  <si>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</si>
  <si>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</si>
  <si>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</si>
  <si>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</si>
  <si>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</si>
  <si>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</si>
  <si>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</si>
  <si>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</si>
  <si>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</si>
  <si>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</si>
  <si>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</si>
  <si>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</si>
  <si>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</si>
  <si>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</si>
  <si>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</si>
  <si>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</si>
  <si>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</si>
  <si>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</si>
  <si>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</si>
  <si>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</si>
  <si>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</si>
  <si>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</si>
  <si>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</si>
  <si>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</si>
  <si>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</si>
  <si>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</si>
  <si>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</si>
  <si>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</si>
  <si>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</si>
  <si>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</si>
  <si>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</si>
  <si>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</si>
  <si>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</si>
  <si>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</si>
  <si>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</si>
  <si>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</si>
  <si>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</si>
  <si>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</si>
  <si>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</si>
  <si>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</si>
  <si>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</si>
  <si>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</si>
  <si>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</si>
  <si>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</si>
  <si>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</si>
  <si>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</si>
  <si>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</si>
  <si>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</si>
  <si>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</si>
  <si>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</si>
  <si>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</si>
  <si>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</si>
  <si>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</si>
  <si>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</si>
  <si>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</si>
  <si>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</si>
  <si>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</si>
  <si>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</si>
  <si>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</si>
  <si>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</si>
  <si>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</si>
  <si>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</si>
  <si>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</si>
  <si>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</si>
  <si>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</si>
  <si>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</si>
  <si>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</si>
  <si>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</si>
  <si>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</si>
  <si>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</si>
  <si>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</si>
  <si>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</si>
  <si>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</si>
  <si>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</si>
  <si>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</si>
  <si>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</si>
  <si>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</si>
  <si>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</si>
  <si>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</si>
  <si>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</si>
  <si>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</si>
  <si>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</si>
  <si>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</si>
  <si>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</si>
  <si>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</si>
  <si>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</si>
  <si>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</si>
  <si>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</si>
  <si>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</si>
  <si>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</si>
  <si>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</si>
  <si>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</si>
  <si>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</si>
  <si>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</si>
  <si>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</si>
  <si>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</si>
  <si>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</si>
  <si>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</si>
  <si>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</si>
  <si>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</si>
  <si>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</si>
  <si>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</si>
  <si>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</si>
  <si>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</si>
  <si>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</si>
  <si>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</si>
  <si>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</si>
  <si>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</si>
  <si>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</si>
  <si>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</si>
  <si>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</si>
  <si>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</si>
  <si>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</si>
  <si>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</si>
  <si>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</si>
  <si>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</si>
  <si>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</si>
  <si>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</si>
  <si>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</si>
  <si>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</si>
  <si>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</si>
  <si>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</si>
  <si>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</si>
  <si>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</si>
  <si>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</si>
  <si>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</si>
  <si>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</si>
  <si>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</si>
  <si>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</si>
  <si>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</si>
  <si>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</si>
  <si>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</si>
  <si>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</si>
  <si>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</si>
  <si>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</si>
  <si>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</si>
  <si>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</si>
  <si>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</si>
  <si>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</si>
  <si>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</si>
  <si>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</si>
  <si>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</si>
  <si>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</si>
  <si>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</si>
  <si>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</si>
  <si>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</si>
  <si>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</si>
  <si>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</si>
  <si>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</si>
  <si>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</si>
  <si>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</si>
  <si>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</si>
  <si>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</si>
  <si>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</si>
  <si>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</si>
  <si>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</si>
  <si>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</si>
  <si>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</si>
  <si>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</si>
  <si>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</si>
  <si>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</si>
  <si>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</si>
  <si>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</si>
  <si>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</si>
  <si>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</si>
  <si>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</si>
  <si>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</si>
  <si>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</si>
  <si>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</si>
  <si>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</si>
  <si>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</si>
  <si>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</si>
  <si>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</si>
  <si>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</si>
  <si>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</si>
  <si>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</si>
  <si>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</si>
  <si>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</si>
  <si>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</si>
  <si>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</si>
  <si>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</si>
  <si>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</si>
  <si>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</si>
  <si>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</si>
  <si>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</si>
  <si>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</si>
  <si>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</si>
  <si>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</si>
  <si>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</si>
  <si>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</si>
  <si>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</si>
  <si>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</si>
  <si>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</si>
  <si>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</si>
  <si>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</si>
  <si>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</si>
  <si>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</si>
  <si>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</si>
  <si>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</si>
  <si>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</si>
  <si>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</si>
  <si>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</si>
  <si>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</si>
  <si>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</si>
  <si>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</si>
  <si>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</si>
  <si>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</si>
  <si>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</si>
  <si>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</si>
  <si>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</si>
  <si>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</si>
  <si>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</si>
  <si>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</si>
  <si>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</si>
  <si>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</si>
  <si>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</si>
  <si>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</si>
  <si>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</si>
  <si>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</si>
  <si>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</si>
  <si>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</si>
  <si>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</si>
  <si>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</si>
  <si>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</si>
  <si>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</si>
  <si>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</si>
  <si>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</si>
  <si>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</si>
  <si>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</si>
  <si>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</si>
  <si>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</si>
  <si>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</si>
  <si>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</si>
  <si>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</si>
  <si>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</si>
  <si>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</si>
  <si>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</si>
  <si>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</si>
  <si>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</si>
  <si>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</si>
  <si>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</si>
  <si>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</si>
  <si>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</si>
  <si>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</si>
  <si>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</si>
  <si>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</si>
  <si>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</si>
  <si>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</si>
  <si>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</si>
  <si>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</si>
  <si>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</si>
  <si>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</si>
  <si>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</si>
  <si>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</si>
  <si>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</si>
  <si>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</si>
  <si>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</si>
  <si>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</si>
  <si>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</si>
  <si>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</si>
  <si>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</si>
  <si>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</si>
  <si>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</si>
  <si>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</si>
  <si>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</si>
  <si>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</si>
  <si>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</si>
  <si>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</si>
  <si>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</si>
  <si>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</si>
  <si>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</si>
  <si>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</si>
  <si>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</si>
  <si>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</si>
  <si>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</si>
  <si>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</si>
  <si>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</si>
  <si>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</si>
  <si>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</si>
  <si>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</si>
  <si>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</si>
  <si>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</si>
  <si>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</si>
  <si>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</si>
  <si>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</si>
  <si>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</si>
  <si>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</si>
  <si>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</si>
  <si>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</si>
  <si>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</si>
  <si>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</si>
  <si>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</si>
  <si>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</si>
  <si>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</si>
  <si>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</si>
  <si>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</si>
  <si>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</si>
  <si>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</si>
  <si>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</si>
  <si>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</si>
  <si>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</si>
  <si>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</si>
  <si>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</si>
  <si>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</si>
  <si>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</si>
  <si>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</si>
  <si>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</si>
  <si>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</si>
  <si>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</si>
  <si>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</si>
  <si>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</si>
  <si>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</si>
  <si>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</si>
  <si>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</si>
  <si>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</si>
  <si>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</si>
  <si>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</si>
  <si>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</si>
  <si>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</si>
  <si>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</si>
  <si>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</si>
  <si>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</si>
  <si>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</si>
  <si>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</si>
  <si>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</si>
  <si>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</si>
  <si>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</si>
  <si>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</si>
  <si>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</si>
  <si>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</si>
  <si>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</si>
  <si>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</si>
  <si>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</si>
  <si>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</si>
  <si>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</si>
  <si>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</si>
  <si>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</si>
  <si>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</si>
  <si>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</si>
  <si>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</si>
  <si>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</si>
  <si>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</si>
  <si>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</si>
  <si>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</si>
  <si>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</si>
  <si>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</si>
  <si>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</si>
  <si>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</si>
  <si>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</si>
  <si>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</si>
  <si>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</si>
  <si>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</si>
  <si>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</si>
  <si>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</si>
  <si>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</si>
  <si>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</si>
  <si>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</si>
  <si>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</si>
  <si>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</si>
  <si>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</si>
  <si>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</si>
  <si>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</si>
  <si>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</si>
  <si>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</si>
  <si>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</si>
  <si>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</si>
  <si>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</si>
  <si>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</si>
  <si>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</si>
  <si>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</si>
  <si>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</si>
  <si>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</si>
  <si>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</si>
  <si>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</si>
  <si>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</si>
  <si>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</si>
  <si>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</si>
  <si>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</si>
  <si>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</si>
  <si>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</si>
  <si>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</si>
  <si>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</si>
  <si>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</si>
  <si>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</si>
  <si>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</si>
  <si>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</si>
  <si>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</si>
  <si>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</si>
  <si>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</si>
  <si>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</si>
  <si>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</si>
  <si>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</si>
  <si>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</si>
  <si>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</si>
  <si>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</si>
  <si>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</si>
  <si>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</si>
  <si>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</si>
  <si>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</si>
  <si>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</si>
  <si>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</si>
  <si>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</si>
  <si>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</si>
  <si>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</si>
  <si>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</si>
  <si>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</si>
  <si>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</si>
  <si>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</si>
  <si>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</si>
  <si>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</si>
  <si>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</si>
  <si>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</si>
  <si>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</si>
  <si>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</si>
  <si>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</si>
  <si>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</si>
  <si>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</si>
  <si>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</si>
  <si>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</si>
  <si>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</si>
  <si>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</si>
  <si>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</si>
  <si>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</si>
  <si>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</si>
  <si>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</si>
  <si>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</si>
  <si>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</si>
  <si>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</si>
  <si>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</si>
  <si>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</si>
  <si>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</si>
  <si>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</si>
  <si>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</si>
  <si>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</si>
  <si>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</si>
  <si>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</si>
  <si>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</si>
  <si>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</si>
  <si>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</si>
  <si>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</si>
  <si>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</si>
  <si>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</si>
  <si>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</si>
  <si>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</si>
  <si>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</si>
  <si>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</si>
  <si>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</si>
  <si>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</si>
  <si>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</si>
  <si>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</si>
  <si>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</si>
  <si>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</si>
  <si>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</si>
  <si>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</si>
  <si>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</si>
  <si>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</si>
  <si>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</si>
  <si>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</si>
  <si>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</si>
  <si>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</si>
  <si>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</si>
  <si>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</si>
  <si>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</si>
  <si>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</si>
  <si>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</si>
  <si>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</si>
  <si>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</si>
  <si>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</si>
  <si>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</si>
  <si>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</si>
  <si>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</si>
  <si>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</si>
  <si>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</si>
  <si>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</si>
  <si>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</si>
  <si>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</si>
  <si>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</si>
  <si>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</si>
  <si>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</si>
  <si>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</si>
  <si>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</si>
  <si>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</si>
  <si>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</si>
  <si>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</si>
  <si>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</si>
  <si>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</si>
  <si>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</si>
  <si>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</si>
  <si>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</si>
  <si>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</si>
  <si>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</si>
  <si>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</si>
  <si>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</si>
  <si>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</si>
  <si>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</si>
  <si>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</si>
  <si>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</si>
  <si>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</si>
  <si>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</si>
  <si>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</si>
  <si>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</si>
  <si>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</si>
  <si>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</si>
  <si>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</si>
  <si>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</si>
  <si>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</si>
  <si>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</si>
  <si>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</si>
  <si>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</si>
  <si>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</si>
  <si>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</si>
  <si>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</si>
  <si>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</si>
  <si>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</si>
  <si>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</si>
  <si>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</si>
  <si>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</si>
  <si>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</si>
  <si>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</si>
  <si>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</si>
  <si>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</si>
  <si>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</si>
  <si>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</si>
  <si>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</si>
  <si>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</si>
  <si>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</si>
  <si>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</si>
  <si>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</si>
  <si>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</si>
  <si>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</si>
  <si>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</si>
  <si>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</si>
  <si>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</si>
  <si>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</si>
  <si>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</si>
  <si>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</si>
  <si>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</si>
  <si>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</si>
  <si>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</si>
  <si>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</si>
  <si>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</si>
  <si>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</si>
  <si>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</si>
  <si>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</si>
  <si>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</si>
  <si>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</si>
  <si>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</si>
  <si>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</si>
  <si>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</si>
  <si>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</si>
  <si>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</si>
  <si>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</si>
  <si>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</si>
  <si>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</si>
  <si>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</si>
  <si>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</si>
  <si>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</si>
  <si>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</si>
  <si>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</si>
  <si>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</si>
  <si>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</si>
  <si>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</si>
  <si>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</si>
  <si>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</si>
  <si>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</si>
  <si>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</si>
  <si>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</si>
  <si>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</si>
  <si>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</si>
  <si>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</si>
  <si>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</si>
  <si>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</si>
  <si>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</si>
  <si>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</si>
  <si>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</si>
  <si>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</si>
  <si>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</si>
  <si>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</si>
  <si>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</si>
  <si>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</si>
  <si>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</si>
  <si>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</si>
  <si>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</si>
  <si>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</si>
  <si>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</si>
  <si>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</si>
  <si>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</si>
  <si>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</si>
  <si>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</si>
  <si>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</si>
  <si>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</si>
  <si>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</si>
  <si>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</si>
  <si>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</si>
  <si>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</si>
  <si>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</si>
  <si>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</si>
  <si>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</si>
  <si>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</si>
  <si>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</si>
  <si>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</si>
  <si>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</si>
  <si>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</si>
  <si>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</si>
  <si>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</si>
  <si>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</si>
  <si>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</si>
  <si>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</si>
  <si>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</si>
  <si>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</si>
  <si>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</si>
  <si>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</si>
  <si>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</si>
  <si>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</si>
  <si>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</si>
  <si>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</si>
  <si>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</si>
  <si>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</si>
  <si>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</si>
  <si>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</si>
  <si>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</si>
  <si>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</si>
  <si>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</si>
  <si>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</si>
  <si>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</si>
  <si>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</si>
  <si>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</si>
  <si>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</si>
  <si>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</si>
  <si>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</si>
  <si>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</si>
  <si>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</si>
  <si>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</si>
  <si>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</si>
  <si>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</si>
  <si>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</si>
  <si>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</si>
  <si>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</si>
  <si>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</si>
  <si>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</si>
  <si>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</si>
  <si>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</si>
  <si>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</si>
  <si>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</si>
  <si>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</si>
  <si>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</si>
  <si>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</si>
  <si>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</si>
  <si>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</si>
  <si>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</si>
  <si>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</si>
  <si>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</si>
  <si>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</si>
  <si>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</si>
  <si>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</si>
  <si>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</si>
  <si>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</si>
  <si>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</si>
  <si>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</si>
  <si>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</si>
  <si>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</si>
  <si>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</si>
  <si>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</si>
  <si>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</si>
  <si>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</si>
  <si>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</si>
  <si>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</si>
  <si>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</si>
  <si>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</si>
  <si>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</si>
  <si>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</si>
  <si>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</si>
  <si>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</si>
  <si>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</si>
  <si>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</si>
  <si>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</si>
  <si>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</si>
  <si>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</si>
  <si>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</si>
  <si>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</si>
  <si>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</si>
  <si>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</si>
  <si>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</si>
  <si>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</si>
  <si>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</si>
  <si>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</si>
  <si>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</si>
  <si>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</si>
  <si>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</si>
  <si>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</si>
  <si>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</si>
  <si>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</si>
  <si>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</si>
  <si>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</si>
  <si>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</si>
  <si>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</si>
  <si>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</si>
  <si>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</si>
  <si>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</si>
  <si>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</si>
  <si>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</si>
  <si>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</si>
  <si>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</si>
  <si>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</si>
  <si>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</si>
  <si>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</si>
  <si>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</si>
  <si>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</si>
  <si>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</si>
  <si>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</si>
  <si>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</si>
  <si>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</si>
  <si>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</si>
  <si>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</si>
  <si>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</si>
  <si>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</si>
  <si>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</si>
  <si>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</si>
  <si>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</si>
  <si>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</si>
  <si>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</si>
  <si>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</si>
  <si>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</si>
  <si>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</si>
  <si>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</si>
  <si>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</si>
  <si>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</si>
  <si>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</si>
  <si>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</si>
  <si>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</si>
  <si>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</si>
  <si>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</si>
  <si>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</si>
  <si>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</si>
  <si>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</si>
  <si>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</si>
  <si>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</si>
  <si>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</si>
  <si>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</si>
  <si>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</si>
  <si>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</si>
  <si>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</si>
  <si>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</si>
  <si>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</si>
  <si>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</si>
  <si>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</si>
  <si>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</si>
  <si>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</si>
  <si>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</si>
  <si>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</si>
  <si>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</si>
  <si>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</si>
  <si>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</si>
  <si>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</si>
  <si>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</si>
  <si>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</si>
  <si>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</si>
  <si>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</si>
  <si>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</si>
  <si>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</si>
  <si>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</si>
  <si>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</si>
  <si>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</si>
  <si>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</si>
  <si>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</si>
  <si>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</si>
  <si>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</si>
  <si>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</si>
  <si>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</si>
  <si>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</si>
  <si>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</si>
  <si>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</si>
  <si>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</si>
  <si>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</si>
  <si>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</si>
  <si>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</si>
  <si>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</si>
  <si>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</si>
  <si>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</si>
  <si>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</si>
  <si>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</si>
  <si>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</si>
  <si>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</si>
  <si>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</si>
  <si>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</si>
  <si>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</si>
  <si>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</si>
  <si>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</si>
  <si>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</si>
  <si>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</si>
  <si>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</si>
  <si>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</si>
  <si>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</si>
  <si>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</si>
  <si>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</si>
  <si>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</si>
  <si>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</si>
  <si>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</si>
  <si>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</si>
  <si>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</si>
  <si>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</si>
  <si>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</si>
  <si>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</si>
  <si>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</si>
  <si>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</si>
  <si>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</si>
  <si>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</si>
  <si>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</si>
  <si>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</si>
  <si>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</si>
  <si>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</si>
  <si>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</si>
  <si>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</si>
  <si>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</si>
  <si>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</si>
  <si>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</si>
  <si>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</si>
  <si>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</si>
  <si>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</si>
  <si>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</si>
  <si>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</si>
  <si>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</si>
  <si>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</si>
  <si>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</si>
  <si>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</si>
  <si>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</si>
  <si>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</si>
  <si>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</si>
  <si>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</si>
  <si>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</si>
  <si>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</si>
  <si>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</si>
  <si>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</si>
  <si>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</si>
  <si>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</si>
  <si>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</si>
  <si>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</si>
  <si>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</si>
  <si>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</si>
  <si>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</si>
  <si>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</si>
  <si>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</si>
  <si>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</si>
  <si>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</si>
  <si>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</si>
  <si>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</si>
  <si>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</si>
  <si>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</si>
  <si>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</si>
  <si>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</si>
  <si>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</si>
  <si>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</si>
  <si>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</si>
  <si>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</si>
  <si>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</si>
  <si>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</si>
  <si>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</si>
  <si>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</si>
  <si>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</si>
  <si>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</si>
  <si>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</si>
  <si>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</si>
  <si>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</si>
  <si>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</si>
  <si>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</si>
  <si>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</si>
  <si>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</si>
  <si>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</si>
  <si>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</si>
  <si>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</si>
  <si>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</si>
  <si>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</si>
  <si>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</si>
  <si>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</si>
  <si>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</si>
  <si>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</si>
  <si>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</si>
  <si>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</si>
  <si>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</si>
  <si>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</si>
  <si>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</si>
  <si>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</si>
  <si>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</si>
  <si>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</si>
  <si>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</si>
  <si>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</si>
  <si>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</si>
  <si>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</si>
  <si>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</si>
  <si>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</si>
  <si>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</si>
  <si>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</si>
  <si>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</si>
  <si>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</si>
  <si>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</si>
  <si>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</si>
  <si>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</si>
  <si>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</si>
  <si>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</si>
  <si>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</si>
  <si>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</si>
  <si>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</si>
  <si>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</si>
  <si>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</si>
  <si>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</si>
  <si>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</si>
  <si>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</si>
  <si>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</si>
  <si>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</si>
  <si>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</si>
  <si>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</si>
  <si>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</si>
  <si>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</si>
  <si>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</si>
  <si>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</si>
  <si>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</si>
  <si>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</si>
  <si>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</si>
  <si>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</si>
  <si>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</si>
  <si>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</si>
  <si>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</si>
  <si>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</si>
  <si>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</si>
  <si>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</si>
  <si>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</si>
  <si>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</si>
  <si>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</si>
  <si>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</si>
  <si>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</si>
  <si>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</si>
  <si>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</si>
  <si>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</si>
  <si>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</si>
  <si>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</si>
  <si>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</si>
  <si>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</si>
  <si>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</si>
  <si>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</si>
  <si>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</si>
  <si>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</si>
  <si>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</si>
  <si>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</si>
  <si>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</si>
  <si>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</si>
  <si>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</si>
  <si>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</si>
  <si>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</si>
  <si>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</si>
  <si>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</si>
  <si>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</si>
  <si>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</si>
  <si>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</si>
  <si>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</si>
  <si>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</si>
  <si>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</si>
  <si>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</si>
  <si>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</si>
  <si>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</si>
  <si>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</si>
  <si>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</si>
  <si>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</si>
  <si>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</si>
  <si>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</si>
  <si>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</si>
  <si>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</si>
  <si>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</si>
  <si>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</si>
  <si>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</si>
  <si>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</si>
  <si>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</si>
  <si>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</si>
  <si>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</si>
  <si>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</si>
  <si>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</si>
  <si>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</si>
  <si>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</si>
  <si>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</si>
  <si>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</si>
  <si>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</si>
  <si>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</si>
  <si>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</si>
  <si>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</si>
  <si>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</si>
  <si>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</si>
  <si>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</si>
  <si>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</si>
  <si>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</si>
  <si>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</si>
  <si>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</si>
  <si>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</si>
  <si>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</si>
  <si>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</si>
  <si>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</si>
  <si>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</si>
  <si>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</si>
  <si>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</si>
  <si>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</si>
  <si>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</si>
  <si>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</si>
  <si>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</si>
  <si>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</si>
  <si>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</si>
  <si>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</si>
  <si>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</si>
  <si>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</si>
  <si>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</si>
  <si>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</si>
  <si>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</si>
  <si>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</si>
  <si>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</si>
  <si>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</si>
  <si>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</si>
  <si>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</si>
  <si>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</si>
  <si>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</si>
  <si>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</si>
  <si>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</si>
  <si>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</si>
  <si>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</si>
  <si>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</si>
  <si>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</si>
  <si>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</si>
  <si>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</si>
  <si>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</si>
  <si>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</si>
  <si>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</si>
  <si>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</si>
  <si>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</si>
  <si>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</si>
  <si>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</si>
  <si>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</si>
  <si>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</si>
  <si>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</si>
  <si>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</si>
  <si>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</si>
  <si>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</si>
  <si>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</si>
  <si>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</si>
  <si>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</si>
  <si>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</si>
  <si>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</si>
  <si>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</si>
  <si>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</si>
  <si>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</si>
  <si>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</si>
  <si>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</si>
  <si>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</si>
  <si>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</si>
  <si>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</si>
  <si>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</si>
  <si>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</si>
  <si>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</si>
  <si>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</si>
  <si>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</si>
  <si>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</si>
  <si>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</si>
  <si>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</si>
  <si>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</si>
  <si>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</si>
  <si>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</si>
  <si>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</si>
  <si>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</si>
  <si>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</si>
  <si>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</si>
  <si>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</si>
  <si>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</si>
  <si>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</si>
  <si>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</si>
  <si>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</si>
  <si>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</si>
  <si>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</si>
  <si>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</si>
  <si>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</si>
  <si>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</si>
  <si>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</si>
  <si>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</si>
  <si>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</si>
  <si>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</si>
  <si>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</si>
  <si>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</si>
  <si>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</si>
  <si>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</si>
  <si>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</si>
  <si>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</si>
  <si>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</si>
  <si>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</si>
  <si>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</si>
  <si>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</si>
  <si>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</si>
  <si>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</si>
  <si>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</si>
  <si>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</si>
  <si>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</si>
  <si>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</si>
  <si>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</si>
  <si>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</si>
  <si>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</si>
  <si>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</si>
  <si>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</si>
  <si>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</si>
  <si>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</si>
  <si>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</si>
  <si>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</si>
  <si>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</si>
  <si>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</si>
  <si>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</si>
  <si>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</si>
  <si>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</si>
  <si>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</si>
  <si>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</si>
  <si>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</si>
  <si>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</si>
  <si>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</si>
  <si>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</si>
  <si>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</si>
  <si>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</si>
  <si>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</si>
  <si>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</si>
  <si>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</si>
  <si>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</si>
  <si>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</si>
  <si>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</si>
  <si>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</si>
  <si>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</si>
  <si>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</si>
  <si>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</si>
  <si>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</si>
  <si>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</si>
  <si>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</si>
  <si>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</si>
  <si>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</si>
  <si>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</si>
  <si>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</si>
  <si>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</si>
  <si>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</si>
  <si>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</si>
  <si>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</si>
  <si>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</si>
  <si>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</si>
  <si>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</si>
  <si>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</si>
  <si>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</si>
  <si>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</si>
  <si>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</si>
  <si>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</si>
  <si>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</si>
  <si>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</si>
  <si>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</si>
  <si>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</si>
  <si>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</si>
  <si>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</si>
  <si>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</si>
  <si>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</si>
  <si>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</si>
  <si>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</si>
  <si>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</si>
  <si>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</si>
  <si>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</si>
  <si>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</si>
  <si>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</si>
  <si>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</si>
  <si>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</si>
  <si>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</si>
  <si>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</si>
  <si>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</si>
  <si>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</si>
  <si>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</si>
  <si>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</si>
  <si>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</si>
  <si>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</si>
  <si>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</si>
  <si>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</si>
  <si>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</si>
  <si>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</si>
  <si>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</si>
  <si>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</si>
  <si>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</si>
  <si>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</si>
  <si>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</si>
  <si>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</si>
  <si>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</si>
  <si>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</si>
  <si>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</si>
  <si>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</si>
  <si>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</si>
  <si>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</si>
  <si>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</si>
  <si>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</si>
  <si>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</si>
  <si>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</si>
  <si>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</si>
  <si>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</si>
  <si>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</si>
  <si>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</si>
  <si>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</si>
  <si>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</si>
  <si>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</si>
  <si>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</si>
  <si>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</si>
  <si>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</si>
  <si>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</si>
  <si>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</si>
  <si>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</si>
  <si>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</si>
  <si>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</si>
  <si>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</si>
  <si>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</si>
  <si>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</si>
  <si>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</si>
  <si>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</si>
  <si>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</si>
  <si>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</si>
  <si>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</si>
  <si>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</si>
  <si>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</si>
  <si>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</si>
  <si>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</si>
  <si>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</si>
  <si>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</si>
  <si>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</si>
  <si>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</si>
  <si>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</si>
  <si>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</si>
  <si>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</si>
  <si>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</si>
  <si>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</si>
  <si>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</si>
  <si>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</si>
  <si>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</si>
  <si>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</si>
  <si>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</si>
  <si>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</si>
  <si>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</si>
  <si>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</si>
  <si>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</si>
  <si>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</si>
  <si>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</si>
  <si>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</si>
  <si>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</si>
  <si>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</si>
  <si>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</si>
  <si>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</si>
  <si>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</si>
  <si>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</si>
  <si>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</si>
  <si>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</si>
  <si>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</si>
  <si>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</si>
  <si>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</si>
  <si>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</si>
  <si>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</si>
  <si>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</si>
  <si>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</si>
  <si>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</si>
  <si>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</si>
  <si>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</si>
  <si>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</si>
  <si>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</si>
  <si>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</si>
  <si>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</si>
  <si>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</si>
  <si>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</si>
  <si>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</si>
  <si>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</si>
  <si>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</si>
  <si>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</si>
  <si>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</si>
  <si>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</si>
  <si>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</si>
  <si>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</si>
  <si>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</si>
  <si>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</si>
  <si>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</si>
  <si>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</si>
  <si>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</si>
  <si>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</si>
  <si>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</si>
  <si>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</si>
  <si>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</si>
  <si>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</si>
  <si>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</si>
  <si>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</si>
  <si>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</si>
  <si>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</si>
  <si>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</si>
  <si>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</si>
  <si>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</si>
  <si>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</si>
  <si>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</si>
  <si>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</si>
  <si>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</si>
  <si>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</si>
  <si>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</si>
  <si>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</si>
  <si>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</si>
  <si>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</si>
  <si>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</si>
  <si>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</si>
  <si>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</si>
  <si>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</si>
  <si>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</si>
  <si>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</si>
  <si>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</si>
  <si>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</si>
  <si>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</si>
  <si>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</si>
  <si>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</si>
  <si>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</si>
  <si>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</si>
  <si>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</si>
  <si>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</si>
  <si>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</si>
  <si>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</si>
  <si>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</si>
  <si>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</si>
  <si>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</si>
  <si>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</si>
  <si>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</si>
  <si>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</si>
  <si>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</si>
  <si>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</si>
  <si>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</si>
  <si>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</si>
  <si>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</si>
  <si>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</si>
  <si>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</si>
  <si>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</si>
  <si>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</si>
  <si>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</si>
  <si>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</si>
  <si>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</si>
  <si>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</si>
  <si>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</si>
  <si>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</si>
  <si>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</si>
  <si>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</si>
  <si>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</si>
  <si>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</si>
  <si>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</si>
  <si>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</si>
  <si>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</si>
  <si>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</si>
  <si>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</si>
  <si>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</si>
  <si>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</si>
  <si>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</si>
  <si>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</si>
  <si>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</si>
  <si>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</si>
  <si>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</si>
  <si>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</si>
  <si>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</si>
  <si>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</si>
  <si>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</si>
  <si>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</si>
  <si>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</si>
  <si>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</si>
  <si>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</si>
  <si>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</si>
  <si>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</si>
  <si>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</si>
  <si>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</si>
  <si>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</si>
  <si>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</si>
  <si>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</si>
  <si>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</si>
  <si>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</si>
  <si>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</si>
  <si>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</si>
  <si>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</si>
  <si>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</si>
  <si>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</si>
  <si>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</si>
  <si>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</si>
  <si>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</si>
  <si>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</si>
  <si>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</si>
  <si>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</si>
  <si>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</si>
  <si>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</si>
  <si>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</si>
  <si>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</si>
  <si>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</si>
  <si>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</si>
  <si>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</si>
  <si>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</si>
  <si>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</si>
  <si>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</si>
  <si>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</si>
  <si>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</si>
  <si>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</si>
  <si>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</si>
  <si>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</si>
  <si>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</si>
  <si>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</si>
  <si>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</si>
  <si>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</si>
  <si>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</si>
  <si>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</si>
  <si>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</si>
  <si>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</si>
  <si>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</si>
  <si>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</si>
  <si>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</si>
  <si>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</si>
  <si>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</si>
  <si>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</si>
  <si>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</si>
  <si>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</si>
  <si>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</si>
  <si>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</si>
  <si>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</si>
  <si>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</si>
  <si>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</si>
  <si>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</si>
  <si>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</si>
  <si>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</si>
  <si>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</si>
  <si>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</si>
  <si>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</si>
  <si>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</si>
  <si>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</si>
  <si>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</si>
  <si>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</si>
  <si>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</si>
  <si>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</si>
  <si>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</si>
  <si>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</si>
  <si>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</si>
  <si>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</si>
  <si>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</si>
  <si>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</si>
  <si>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</si>
  <si>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</si>
  <si>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</si>
  <si>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</si>
  <si>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</si>
  <si>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</si>
  <si>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</si>
  <si>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</si>
  <si>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</si>
  <si>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</si>
  <si>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</si>
  <si>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</si>
  <si>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</si>
  <si>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</si>
  <si>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</si>
  <si>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</si>
  <si>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</si>
  <si>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</si>
  <si>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</si>
  <si>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</si>
  <si>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</si>
  <si>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</si>
  <si>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</si>
  <si>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</si>
  <si>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</si>
  <si>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</si>
  <si>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</si>
  <si>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</si>
  <si>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</si>
  <si>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</si>
  <si>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</si>
  <si>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</si>
  <si>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</si>
  <si>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</si>
  <si>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</si>
  <si>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</si>
  <si>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</si>
  <si>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</si>
  <si>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</si>
  <si>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</si>
  <si>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</si>
  <si>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</si>
  <si>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</si>
  <si>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</si>
  <si>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</si>
  <si>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</si>
  <si>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</si>
  <si>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</si>
  <si>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</si>
  <si>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</si>
  <si>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</si>
  <si>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</si>
  <si>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</si>
  <si>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</si>
  <si>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</si>
  <si>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</si>
  <si>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</si>
  <si>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</si>
  <si>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</si>
  <si>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</si>
  <si>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</si>
  <si>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</si>
  <si>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</si>
  <si>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</si>
  <si>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</si>
  <si>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</si>
  <si>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</si>
  <si>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</si>
  <si>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</si>
  <si>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</si>
  <si>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</si>
  <si>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</si>
  <si>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</si>
  <si>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</si>
  <si>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</si>
  <si>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</si>
  <si>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</si>
  <si>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</si>
  <si>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</si>
  <si>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</si>
  <si>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</si>
  <si>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</si>
  <si>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</si>
  <si>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</si>
  <si>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</si>
  <si>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</si>
  <si>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</si>
  <si>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</si>
  <si>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</si>
  <si>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</si>
  <si>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</si>
  <si>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</si>
  <si>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</si>
  <si>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</si>
  <si>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</si>
  <si>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</si>
  <si>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</si>
  <si>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</si>
  <si>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</si>
  <si>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</si>
  <si>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</si>
  <si>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</si>
  <si>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</si>
  <si>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</si>
  <si>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</si>
  <si>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</si>
  <si>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</si>
  <si>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</si>
  <si>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</si>
  <si>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</si>
  <si>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</si>
  <si>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</si>
  <si>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</si>
  <si>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</si>
  <si>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</si>
  <si>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</si>
  <si>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</si>
  <si>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</si>
  <si>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</si>
  <si>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</si>
  <si>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</si>
  <si>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</si>
  <si>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</si>
  <si>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</si>
  <si>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</si>
  <si>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</si>
  <si>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</si>
  <si>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</si>
  <si>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</si>
  <si>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</si>
  <si>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</si>
  <si>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</si>
  <si>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</si>
  <si>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</si>
  <si>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</si>
  <si>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</si>
  <si>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</si>
  <si>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</si>
  <si>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</si>
  <si>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</si>
  <si>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</si>
  <si>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</si>
  <si>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</si>
  <si>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</si>
  <si>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</si>
  <si>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</si>
  <si>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</si>
  <si>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</si>
  <si>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</si>
  <si>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</si>
  <si>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</si>
  <si>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</si>
  <si>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</si>
  <si>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</si>
  <si>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</si>
  <si>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</si>
  <si>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</si>
  <si>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</si>
  <si>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</si>
  <si>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</si>
  <si>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</si>
  <si>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</si>
  <si>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</si>
  <si>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</si>
  <si>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</si>
  <si>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</si>
  <si>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</si>
  <si>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</si>
  <si>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</si>
  <si>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</si>
  <si>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</si>
  <si>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</si>
  <si>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</si>
  <si>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</si>
  <si>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</si>
  <si>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</si>
  <si>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</si>
  <si>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</si>
  <si>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</si>
  <si>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</si>
  <si>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</si>
  <si>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</si>
  <si>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</si>
  <si>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</si>
  <si>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</si>
  <si>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</si>
  <si>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</si>
  <si>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</si>
  <si>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</si>
  <si>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</si>
  <si>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</si>
  <si>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</si>
  <si>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</si>
  <si>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</si>
  <si>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</si>
  <si>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</si>
  <si>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</si>
  <si>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</si>
  <si>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</si>
  <si>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</si>
  <si>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</si>
  <si>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</si>
  <si>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</si>
  <si>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</si>
  <si>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</si>
  <si>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</si>
  <si>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</si>
  <si>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</si>
  <si>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</si>
  <si>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</si>
  <si>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</si>
  <si>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</si>
  <si>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</si>
  <si>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</si>
  <si>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</si>
  <si>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</si>
  <si>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</si>
  <si>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</si>
  <si>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</si>
  <si>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</si>
  <si>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</si>
  <si>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</si>
  <si>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</si>
  <si>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</si>
  <si>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</si>
  <si>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</si>
  <si>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</si>
  <si>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</si>
  <si>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</si>
  <si>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</si>
  <si>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</si>
  <si>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</si>
  <si>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</si>
  <si>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</si>
  <si>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</si>
  <si>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</si>
  <si>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</si>
  <si>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</si>
  <si>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</si>
  <si>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</si>
  <si>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</si>
  <si>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</si>
  <si>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</si>
  <si>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</si>
  <si>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</si>
  <si>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</si>
  <si>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</si>
  <si>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</si>
  <si>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</si>
  <si>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</si>
  <si>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</si>
  <si>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</si>
  <si>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</si>
  <si>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</si>
  <si>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</si>
  <si>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</si>
  <si>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</si>
  <si>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</si>
  <si>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</si>
  <si>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</si>
  <si>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</si>
  <si>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</si>
  <si>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</si>
  <si>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</si>
  <si>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</si>
  <si>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</si>
  <si>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</si>
  <si>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</si>
  <si>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</si>
  <si>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</si>
  <si>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</si>
  <si>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</si>
  <si>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</si>
  <si>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</si>
  <si>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</si>
  <si>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</si>
  <si>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</si>
  <si>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</si>
  <si>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</si>
  <si>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</si>
  <si>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</si>
  <si>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</si>
  <si>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</si>
  <si>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</si>
  <si>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</si>
  <si>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</si>
  <si>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</si>
  <si>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</si>
  <si>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</si>
  <si>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</si>
  <si>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</si>
  <si>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</si>
  <si>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</si>
  <si>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</si>
  <si>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</si>
  <si>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</si>
  <si>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</si>
  <si>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</si>
  <si>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</si>
  <si>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</si>
  <si>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</si>
  <si>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</si>
  <si>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</si>
  <si>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</si>
  <si>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</si>
  <si>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</si>
  <si>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</si>
  <si>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</si>
  <si>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</si>
  <si>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</si>
  <si>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</si>
  <si>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</si>
  <si>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</si>
  <si>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</si>
  <si>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</si>
  <si>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</si>
  <si>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</si>
  <si>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</si>
  <si>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</si>
  <si>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</si>
  <si>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</si>
  <si>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</si>
  <si>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</si>
  <si>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</si>
  <si>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</si>
  <si>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</si>
  <si>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</si>
  <si>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</si>
  <si>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</si>
  <si>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</si>
  <si>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</si>
  <si>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</si>
  <si>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</si>
  <si>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</si>
  <si>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</si>
  <si>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</si>
  <si>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</si>
  <si>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</si>
  <si>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</si>
  <si>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</si>
  <si>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</si>
  <si>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</si>
  <si>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</si>
  <si>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</si>
  <si>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</si>
  <si>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</si>
  <si>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</si>
  <si>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</si>
  <si>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</si>
  <si>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</si>
  <si>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</si>
  <si>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</si>
  <si>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</si>
  <si>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</si>
  <si>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</si>
  <si>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</si>
  <si>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</si>
  <si>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</si>
  <si>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</si>
  <si>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</si>
  <si>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</si>
  <si>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</si>
  <si>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</si>
  <si>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</si>
  <si>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</si>
  <si>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</si>
  <si>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</si>
  <si>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</si>
  <si>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</si>
  <si>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</si>
  <si>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</si>
  <si>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</si>
  <si>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</si>
  <si>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</si>
  <si>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</si>
  <si>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</si>
  <si>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</si>
  <si>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</si>
  <si>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</si>
  <si>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</si>
  <si>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</si>
  <si>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</si>
  <si>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</si>
  <si>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</si>
  <si>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</si>
  <si>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</si>
  <si>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</si>
  <si>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</si>
  <si>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</si>
  <si>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</si>
  <si>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</si>
  <si>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</si>
  <si>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</si>
  <si>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</si>
  <si>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</si>
  <si>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</si>
  <si>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</si>
  <si>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</si>
  <si>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</si>
  <si>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</si>
  <si>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</si>
  <si>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</si>
  <si>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</si>
  <si>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</si>
  <si>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</si>
  <si>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</si>
  <si>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</si>
  <si>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</si>
  <si>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</si>
  <si>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</si>
  <si>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</si>
  <si>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</si>
  <si>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</si>
  <si>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</si>
  <si>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</si>
  <si>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</si>
  <si>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</si>
  <si>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</si>
  <si>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</si>
  <si>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</si>
  <si>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</si>
  <si>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</si>
  <si>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</si>
  <si>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</si>
  <si>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</si>
  <si>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</si>
  <si>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</si>
  <si>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</si>
  <si>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</si>
  <si>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</si>
  <si>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</si>
  <si>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</si>
  <si>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</si>
  <si>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</si>
  <si>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</si>
  <si>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</si>
  <si>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</si>
  <si>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</si>
  <si>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</si>
  <si>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</si>
  <si>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</si>
  <si>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</si>
  <si>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</si>
  <si>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</si>
  <si>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</si>
  <si>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</si>
  <si>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</si>
  <si>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</si>
  <si>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</si>
  <si>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</si>
  <si>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</si>
  <si>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</si>
  <si>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</si>
  <si>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</si>
  <si>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</si>
  <si>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</si>
  <si>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</si>
  <si>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</si>
  <si>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</si>
  <si>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</si>
  <si>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</si>
  <si>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</si>
  <si>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</si>
  <si>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</si>
  <si>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</si>
  <si>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</si>
  <si>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</si>
  <si>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</si>
  <si>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</si>
  <si>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</si>
  <si>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</si>
  <si>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</si>
  <si>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</si>
  <si>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</si>
  <si>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</si>
  <si>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</si>
  <si>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</si>
  <si>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</si>
  <si>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</si>
  <si>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</si>
  <si>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</si>
  <si>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</si>
  <si>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</si>
  <si>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</si>
  <si>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</si>
  <si>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</si>
  <si>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</si>
  <si>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</si>
  <si>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</si>
  <si>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</si>
  <si>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</si>
  <si>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</si>
  <si>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</si>
  <si>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</si>
  <si>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</si>
  <si>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</si>
  <si>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</si>
  <si>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</si>
  <si>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</si>
  <si>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</si>
  <si>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</si>
  <si>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</si>
  <si>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</si>
  <si>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</si>
  <si>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</si>
  <si>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</si>
  <si>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</si>
  <si>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</si>
  <si>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</si>
  <si>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</si>
  <si>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</si>
  <si>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</si>
  <si>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</si>
  <si>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</si>
  <si>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</si>
  <si>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</si>
  <si>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</si>
  <si>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</si>
  <si>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</si>
  <si>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</si>
  <si>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</si>
  <si>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</si>
  <si>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</si>
  <si>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</si>
  <si>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</si>
  <si>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</si>
  <si>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</si>
  <si>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</si>
  <si>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</si>
  <si>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</si>
  <si>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</si>
  <si>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</si>
  <si>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</si>
  <si>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</si>
  <si>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</si>
  <si>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</si>
  <si>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</si>
  <si>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</si>
  <si>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</si>
  <si>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</si>
  <si>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</si>
  <si>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</si>
  <si>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</si>
  <si>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</si>
  <si>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</si>
  <si>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</si>
  <si>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</si>
  <si>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</si>
  <si>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</si>
  <si>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</si>
  <si>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</si>
  <si>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</si>
  <si>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</si>
  <si>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</si>
  <si>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</si>
  <si>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</si>
  <si>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</si>
  <si>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</si>
  <si>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</si>
  <si>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</si>
  <si>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</si>
  <si>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</si>
  <si>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</si>
  <si>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</si>
  <si>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</si>
  <si>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</si>
  <si>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</si>
  <si>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</si>
  <si>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</si>
  <si>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</si>
  <si>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</si>
  <si>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</si>
  <si>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</si>
  <si>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</si>
  <si>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</si>
  <si>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</si>
  <si>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</si>
  <si>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</si>
  <si>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</si>
  <si>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</si>
  <si>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</si>
  <si>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</si>
  <si>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</si>
  <si>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</si>
  <si>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</si>
  <si>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</si>
  <si>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</si>
  <si>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</si>
  <si>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</si>
  <si>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</si>
  <si>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</si>
  <si>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</si>
  <si>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</si>
  <si>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</si>
  <si>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</si>
  <si>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</si>
  <si>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</si>
  <si>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</si>
  <si>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</si>
  <si>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</si>
  <si>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</si>
  <si>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</si>
  <si>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</si>
  <si>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</si>
  <si>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</si>
  <si>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</si>
  <si>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</si>
  <si>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</si>
  <si>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</si>
  <si>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</si>
  <si>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</si>
  <si>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</si>
  <si>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</si>
  <si>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</si>
  <si>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</si>
  <si>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</si>
  <si>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</si>
  <si>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</si>
  <si>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</si>
  <si>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</si>
  <si>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</si>
  <si>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</si>
  <si>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</si>
  <si>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</si>
  <si>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</si>
  <si>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</si>
  <si>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</si>
  <si>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</si>
  <si>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</si>
  <si>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</si>
  <si>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</si>
  <si>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</si>
  <si>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</si>
  <si>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</si>
  <si>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</si>
  <si>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</si>
  <si>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</si>
  <si>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</si>
  <si>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</si>
  <si>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</si>
  <si>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</si>
  <si>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</si>
  <si>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</si>
  <si>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</si>
  <si>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</si>
  <si>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</si>
  <si>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</si>
  <si>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</si>
  <si>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</si>
  <si>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</si>
  <si>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</si>
  <si>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</si>
  <si>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</si>
  <si>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</si>
  <si>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</si>
  <si>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</si>
  <si>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</si>
  <si>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</si>
  <si>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</si>
  <si>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</si>
  <si>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</si>
  <si>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</si>
  <si>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</si>
  <si>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</si>
  <si>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</si>
  <si>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</si>
  <si>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</si>
  <si>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</si>
  <si>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</si>
  <si>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</si>
  <si>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</si>
  <si>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</si>
  <si>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</si>
  <si>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</si>
  <si>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</si>
  <si>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</si>
  <si>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</si>
  <si>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</si>
  <si>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</si>
  <si>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</si>
  <si>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</si>
  <si>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</si>
  <si>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</si>
  <si>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</si>
  <si>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</si>
  <si>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</si>
  <si>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</si>
  <si>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</si>
  <si>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</si>
  <si>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</si>
  <si>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</si>
  <si>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</si>
  <si>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</si>
  <si>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</si>
  <si>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</si>
  <si>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</si>
  <si>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</si>
  <si>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</si>
  <si>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</si>
  <si>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</si>
  <si>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</si>
  <si>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</si>
  <si>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</si>
  <si>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</si>
  <si>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</si>
  <si>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</si>
  <si>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</si>
  <si>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</si>
  <si>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</si>
  <si>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</si>
  <si>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</si>
  <si>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</si>
  <si>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</si>
  <si>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</si>
  <si>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</si>
  <si>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</si>
  <si>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</si>
  <si>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</si>
  <si>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</si>
  <si>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</si>
  <si>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</si>
  <si>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</si>
  <si>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</si>
  <si>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</si>
  <si>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</si>
  <si>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</si>
  <si>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</si>
  <si>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</si>
  <si>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</si>
  <si>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</si>
  <si>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</si>
  <si>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</si>
  <si>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</si>
  <si>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</si>
  <si>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</si>
  <si>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</si>
  <si>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</si>
  <si>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</si>
  <si>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</si>
  <si>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</si>
  <si>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</si>
  <si>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</si>
  <si>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</si>
  <si>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</si>
  <si>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</si>
  <si>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</si>
  <si>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</si>
  <si>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</si>
  <si>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</si>
  <si>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</si>
  <si>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</si>
  <si>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</si>
  <si>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</si>
  <si>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</si>
  <si>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</si>
  <si>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</si>
  <si>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</si>
  <si>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</si>
  <si>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</si>
  <si>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</si>
  <si>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</si>
  <si>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</si>
  <si>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</si>
  <si>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</si>
  <si>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</si>
  <si>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</si>
  <si>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</si>
  <si>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</si>
  <si>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</si>
  <si>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</si>
  <si>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</si>
  <si>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</si>
  <si>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</si>
  <si>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</si>
  <si>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</si>
  <si>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</si>
  <si>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</si>
  <si>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</si>
  <si>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</si>
  <si>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</si>
  <si>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</si>
  <si>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</si>
  <si>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</si>
  <si>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</si>
  <si>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</si>
  <si>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</si>
  <si>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</si>
  <si>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</si>
  <si>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</si>
  <si>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</si>
  <si>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</si>
  <si>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</si>
  <si>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</si>
  <si>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</si>
  <si>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</si>
  <si>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</si>
  <si>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</si>
  <si>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</si>
  <si>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</si>
  <si>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</si>
  <si>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</si>
  <si>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</si>
  <si>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</si>
  <si>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</si>
  <si>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</si>
  <si>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</si>
  <si>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</si>
  <si>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</si>
  <si>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</si>
  <si>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</si>
  <si>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</si>
  <si>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</si>
  <si>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</si>
  <si>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</si>
  <si>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</si>
  <si>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</si>
  <si>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</si>
  <si>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</si>
  <si>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</si>
  <si>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</si>
  <si>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</si>
  <si>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</si>
  <si>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</si>
  <si>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</si>
  <si>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</si>
  <si>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</si>
  <si>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</si>
  <si>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</si>
  <si>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</si>
  <si>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</si>
  <si>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</si>
  <si>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</si>
  <si>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</si>
  <si>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</si>
  <si>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</si>
  <si>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</si>
  <si>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</si>
  <si>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</si>
  <si>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</si>
  <si>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</si>
  <si>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</si>
  <si>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</si>
  <si>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</si>
  <si>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</si>
  <si>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</si>
  <si>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</si>
  <si>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</si>
  <si>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</si>
  <si>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</si>
  <si>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</si>
  <si>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</si>
  <si>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</si>
  <si>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</si>
  <si>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</si>
  <si>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</si>
  <si>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</si>
  <si>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</si>
  <si>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</si>
  <si>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</si>
  <si>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</si>
  <si>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</si>
  <si>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</si>
  <si>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</si>
  <si>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</si>
  <si>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</si>
  <si>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</si>
  <si>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</si>
  <si>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</si>
  <si>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</si>
  <si>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</si>
  <si>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</si>
  <si>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</si>
  <si>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</si>
  <si>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</si>
  <si>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</si>
  <si>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</si>
  <si>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</si>
  <si>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</si>
  <si>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</si>
  <si>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</si>
  <si>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</si>
  <si>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</si>
  <si>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</si>
  <si>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</si>
  <si>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</si>
  <si>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</si>
  <si>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</si>
  <si>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</si>
  <si>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</si>
  <si>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</si>
  <si>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</si>
  <si>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</si>
  <si>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</si>
  <si>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</si>
  <si>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</si>
  <si>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</si>
  <si>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</si>
  <si>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</si>
  <si>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</si>
  <si>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</si>
  <si>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</si>
  <si>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</si>
  <si>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</si>
  <si>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</si>
  <si>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</si>
  <si>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</si>
  <si>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</si>
  <si>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</si>
  <si>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</si>
  <si>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</si>
  <si>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</si>
  <si>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</si>
  <si>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</si>
  <si>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</si>
  <si>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</si>
  <si>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</si>
  <si>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</si>
  <si>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</si>
  <si>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</si>
  <si>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</si>
  <si>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</si>
  <si>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</si>
  <si>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</si>
  <si>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</si>
  <si>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</si>
  <si>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</si>
  <si>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</si>
  <si>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</si>
  <si>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</si>
  <si>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</si>
  <si>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</si>
  <si>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</si>
  <si>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</si>
  <si>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</si>
  <si>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</si>
  <si>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</si>
  <si>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</si>
  <si>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</si>
  <si>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</si>
  <si>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</si>
  <si>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</si>
  <si>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</si>
  <si>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</si>
  <si>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</si>
  <si>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</si>
  <si>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</si>
  <si>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</si>
  <si>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</si>
  <si>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</si>
  <si>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</si>
  <si>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</si>
  <si>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</si>
  <si>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</si>
  <si>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</si>
  <si>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</si>
  <si>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</si>
  <si>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</si>
  <si>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</si>
  <si>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</si>
  <si>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</si>
  <si>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</si>
  <si>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</si>
  <si>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</si>
  <si>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</si>
  <si>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</si>
  <si>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</si>
  <si>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</si>
  <si>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</si>
  <si>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</si>
  <si>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</si>
  <si>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</si>
  <si>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</si>
  <si>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</si>
  <si>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</si>
  <si>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</si>
  <si>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</si>
  <si>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</si>
  <si>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</si>
  <si>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</si>
  <si>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</si>
  <si>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</si>
  <si>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</si>
  <si>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</si>
  <si>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</si>
  <si>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</si>
  <si>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</si>
  <si>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</si>
  <si>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</si>
  <si>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</si>
  <si>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</si>
  <si>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</si>
  <si>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</si>
  <si>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</si>
  <si>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</si>
  <si>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</si>
  <si>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</si>
  <si>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</si>
  <si>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</si>
  <si>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</si>
  <si>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</si>
  <si>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</si>
  <si>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</si>
  <si>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</si>
  <si>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</si>
  <si>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</si>
  <si>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</si>
  <si>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</si>
  <si>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</si>
  <si>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</si>
  <si>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</si>
  <si>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</si>
  <si>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</si>
  <si>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</si>
  <si>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</si>
  <si>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</si>
  <si>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</si>
  <si>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</si>
  <si>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</si>
  <si>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</si>
  <si>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</si>
  <si>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</si>
  <si>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</si>
  <si>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</si>
  <si>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</si>
  <si>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</si>
  <si>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</si>
  <si>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</si>
  <si>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</si>
  <si>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</si>
  <si>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</si>
  <si>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</si>
  <si>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</si>
  <si>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</si>
  <si>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</si>
  <si>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</si>
  <si>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</si>
  <si>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</si>
  <si>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</si>
  <si>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</si>
  <si>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</si>
  <si>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</si>
  <si>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</si>
  <si>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</si>
  <si>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</si>
  <si>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</si>
  <si>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</si>
  <si>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</si>
  <si>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</si>
  <si>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</si>
  <si>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</si>
  <si>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</si>
  <si>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</si>
  <si>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</si>
  <si>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</si>
  <si>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</si>
  <si>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</si>
  <si>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</si>
  <si>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</si>
  <si>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</si>
  <si>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</si>
  <si>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</si>
  <si>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</si>
  <si>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</si>
  <si>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</si>
  <si>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</si>
  <si>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</si>
  <si>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</si>
  <si>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</si>
  <si>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</si>
  <si>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</si>
  <si>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</si>
  <si>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</si>
  <si>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</si>
  <si>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</si>
  <si>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</si>
  <si>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</si>
  <si>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</si>
  <si>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</si>
  <si>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</si>
  <si>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</si>
  <si>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</si>
  <si>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</si>
  <si>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</si>
  <si>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</si>
  <si>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</si>
  <si>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</si>
  <si>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</si>
  <si>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</si>
  <si>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</si>
  <si>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</si>
  <si>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</si>
  <si>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</si>
  <si>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</si>
  <si>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</si>
  <si>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</si>
  <si>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</si>
  <si>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</si>
  <si>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</si>
  <si>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</si>
  <si>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</si>
  <si>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</si>
  <si>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</si>
  <si>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</si>
  <si>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</si>
  <si>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</si>
  <si>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</si>
  <si>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</si>
  <si>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</si>
  <si>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</si>
  <si>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</si>
  <si>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</si>
  <si>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</si>
  <si>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</si>
  <si>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</si>
  <si>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</si>
  <si>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</si>
  <si>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</si>
  <si>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</si>
  <si>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</si>
  <si>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</si>
  <si>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</si>
  <si>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</si>
  <si>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</si>
  <si>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</si>
  <si>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</si>
  <si>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</si>
  <si>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</si>
  <si>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</si>
  <si>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</si>
  <si>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</si>
  <si>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</si>
  <si>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</si>
  <si>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</si>
  <si>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</si>
  <si>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</si>
  <si>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</si>
  <si>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</si>
  <si>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</si>
  <si>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</si>
  <si>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</si>
  <si>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</si>
  <si>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</si>
  <si>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</si>
  <si>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</si>
  <si>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</si>
  <si>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</si>
  <si>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</si>
  <si>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</si>
  <si>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</si>
  <si>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</si>
  <si>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</si>
  <si>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</si>
  <si>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</si>
  <si>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</si>
  <si>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</si>
  <si>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</si>
  <si>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</si>
  <si>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</si>
  <si>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</si>
  <si>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</si>
  <si>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</si>
  <si>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</si>
  <si>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</si>
  <si>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</si>
  <si>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</si>
  <si>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</si>
  <si>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</si>
  <si>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</si>
  <si>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</si>
  <si>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</si>
  <si>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</si>
  <si>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</si>
  <si>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</si>
  <si>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</si>
  <si>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</si>
  <si>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</si>
  <si>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</si>
  <si>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</si>
  <si>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</si>
  <si>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</si>
  <si>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</si>
  <si>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</si>
  <si>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</si>
  <si>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</si>
  <si>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</si>
  <si>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</si>
  <si>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</si>
  <si>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</si>
  <si>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</si>
  <si>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</si>
  <si>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</si>
  <si>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</si>
  <si>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</si>
  <si>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</si>
  <si>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</si>
  <si>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</si>
  <si>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</si>
  <si>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</si>
  <si>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</si>
  <si>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</si>
  <si>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</si>
  <si>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</si>
  <si>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</si>
  <si>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</si>
  <si>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</si>
  <si>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</si>
  <si>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</si>
  <si>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</si>
  <si>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</si>
  <si>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</si>
  <si>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</si>
  <si>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</si>
  <si>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</si>
  <si>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</si>
  <si>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</si>
  <si>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</si>
  <si>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</si>
  <si>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</si>
  <si>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</si>
  <si>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</si>
  <si>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</si>
  <si>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</si>
  <si>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</si>
  <si>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</si>
  <si>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</si>
  <si>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</si>
  <si>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</si>
  <si>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</si>
  <si>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</si>
  <si>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</si>
  <si>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</si>
  <si>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</si>
  <si>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</si>
  <si>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</si>
  <si>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</si>
  <si>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</si>
  <si>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</si>
  <si>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</si>
  <si>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</si>
  <si>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</si>
  <si>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</si>
  <si>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</si>
  <si>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</si>
  <si>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</si>
  <si>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</si>
  <si>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</si>
  <si>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</si>
  <si>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</si>
  <si>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</si>
  <si>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</si>
  <si>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</si>
  <si>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</si>
  <si>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</si>
  <si>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</si>
  <si>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</si>
  <si>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</si>
  <si>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</si>
  <si>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</si>
  <si>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</si>
  <si>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</si>
  <si>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</si>
  <si>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</si>
  <si>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</si>
  <si>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</si>
  <si>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</si>
  <si>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</si>
  <si>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</si>
  <si>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</si>
  <si>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</si>
  <si>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</si>
  <si>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</si>
  <si>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</si>
  <si>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</si>
  <si>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</si>
  <si>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</si>
  <si>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</si>
  <si>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</si>
  <si>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</si>
  <si>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</si>
  <si>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</si>
  <si>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</si>
  <si>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</si>
  <si>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</si>
  <si>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</si>
  <si>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</si>
  <si>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</si>
  <si>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</si>
  <si>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</si>
  <si>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</si>
  <si>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</si>
  <si>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</si>
  <si>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</si>
  <si>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</si>
  <si>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</si>
  <si>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</si>
  <si>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</si>
  <si>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</si>
  <si>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</si>
  <si>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</si>
  <si>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</si>
  <si>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</si>
  <si>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</si>
  <si>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</si>
  <si>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</si>
  <si>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</si>
  <si>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</si>
  <si>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</si>
  <si>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</si>
  <si>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</si>
  <si>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</si>
  <si>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</si>
  <si>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</si>
  <si>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</si>
  <si>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</si>
  <si>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</si>
  <si>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</si>
  <si>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</si>
  <si>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</si>
  <si>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</si>
  <si>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</si>
  <si>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</si>
  <si>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</si>
  <si>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</si>
  <si>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</si>
  <si>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</si>
  <si>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</si>
  <si>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</si>
  <si>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</si>
  <si>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</si>
  <si>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</si>
  <si>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</si>
  <si>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</si>
  <si>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</si>
  <si>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</si>
  <si>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</si>
  <si>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</si>
  <si>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</si>
  <si>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</si>
  <si>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</si>
  <si>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</si>
  <si>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</si>
  <si>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</si>
  <si>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</si>
  <si>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</si>
  <si>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</si>
  <si>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</si>
  <si>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</si>
  <si>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</si>
  <si>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</si>
  <si>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</si>
  <si>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</si>
  <si>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</si>
  <si>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</si>
  <si>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</si>
  <si>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</si>
  <si>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</si>
  <si>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</si>
  <si>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</si>
  <si>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</si>
  <si>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</si>
  <si>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</si>
  <si>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</si>
  <si>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</si>
  <si>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</si>
  <si>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</si>
  <si>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</si>
  <si>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</si>
  <si>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</si>
  <si>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</si>
  <si>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</si>
  <si>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</si>
  <si>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</si>
  <si>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</si>
  <si>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</si>
  <si>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</si>
  <si>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</si>
  <si>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</si>
  <si>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</si>
  <si>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</si>
  <si>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</si>
  <si>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</si>
  <si>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</si>
  <si>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</si>
  <si>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</si>
  <si>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</si>
  <si>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</si>
  <si>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</si>
  <si>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</si>
  <si>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</si>
  <si>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</si>
  <si>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</si>
  <si>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</si>
  <si>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</si>
  <si>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</si>
  <si>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</si>
  <si>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</si>
  <si>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</si>
  <si>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</si>
  <si>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</si>
  <si>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</si>
  <si>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</si>
  <si>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</si>
  <si>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</si>
  <si>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</si>
  <si>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</si>
  <si>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</si>
  <si>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</si>
  <si>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</si>
  <si>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</si>
  <si>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</si>
  <si>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</si>
  <si>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</si>
  <si>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</si>
  <si>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</si>
  <si>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</si>
  <si>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</si>
  <si>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</si>
  <si>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</si>
  <si>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</si>
  <si>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</si>
  <si>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</si>
  <si>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</si>
  <si>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</si>
  <si>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</si>
  <si>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</si>
  <si>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</si>
  <si>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</si>
  <si>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</si>
  <si>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</si>
  <si>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</si>
  <si>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</si>
  <si>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</si>
  <si>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</si>
  <si>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</si>
  <si>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</si>
  <si>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</si>
  <si>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</si>
  <si>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</si>
  <si>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</si>
  <si>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</si>
  <si>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</si>
  <si>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</si>
  <si>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</si>
  <si>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</si>
  <si>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</si>
  <si>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</si>
  <si>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</si>
  <si>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</si>
  <si>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</si>
  <si>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</si>
  <si>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</si>
  <si>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</si>
  <si>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</si>
  <si>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</si>
  <si>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</si>
  <si>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</si>
  <si>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</si>
  <si>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</si>
  <si>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</si>
  <si>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</si>
  <si>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</si>
  <si>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</si>
  <si>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</si>
  <si>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</si>
  <si>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</si>
  <si>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</si>
  <si>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</si>
  <si>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</si>
  <si>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</si>
  <si>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</si>
  <si>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</si>
  <si>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</si>
  <si>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</si>
  <si>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</si>
  <si>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</si>
  <si>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</si>
  <si>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</si>
  <si>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</si>
  <si>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</si>
  <si>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</si>
  <si>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</si>
  <si>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</si>
  <si>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</si>
  <si>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</si>
  <si>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</si>
  <si>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</si>
  <si>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</si>
  <si>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</si>
  <si>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</si>
  <si>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</si>
  <si>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</si>
  <si>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</si>
  <si>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</si>
  <si>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</si>
  <si>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</si>
  <si>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</si>
  <si>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</si>
  <si>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</si>
  <si>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</si>
  <si>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</si>
  <si>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</si>
  <si>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</si>
  <si>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</si>
  <si>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</si>
  <si>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</si>
  <si>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</si>
  <si>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</si>
  <si>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</si>
  <si>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</si>
  <si>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</si>
  <si>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</si>
  <si>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</si>
  <si>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</si>
  <si>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</si>
  <si>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</si>
  <si>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</si>
  <si>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</si>
  <si>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</si>
  <si>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</si>
  <si>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</si>
  <si>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</si>
  <si>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</si>
  <si>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</si>
  <si>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</si>
  <si>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</si>
  <si>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</si>
  <si>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</si>
  <si>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</si>
  <si>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</si>
  <si>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</si>
  <si>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</si>
  <si>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</si>
  <si>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</si>
  <si>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</si>
  <si>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</si>
  <si>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</si>
  <si>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</si>
  <si>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</si>
  <si>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</si>
  <si>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</si>
  <si>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</si>
  <si>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</si>
  <si>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</si>
  <si>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</si>
  <si>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</si>
  <si>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</si>
  <si>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</si>
  <si>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</si>
  <si>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</si>
  <si>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</si>
  <si>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</si>
  <si>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</si>
  <si>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</si>
  <si>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</si>
  <si>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</si>
  <si>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</si>
  <si>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</si>
  <si>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</si>
  <si>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</si>
  <si>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</si>
  <si>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</si>
  <si>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</si>
  <si>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</si>
  <si>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</si>
  <si>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</si>
  <si>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</si>
  <si>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</si>
  <si>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</si>
  <si>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</si>
  <si>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</si>
  <si>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</si>
  <si>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</si>
  <si>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</si>
  <si>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</si>
  <si>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</si>
  <si>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</si>
  <si>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</si>
  <si>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</si>
  <si>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</si>
  <si>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</si>
  <si>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</si>
  <si>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</si>
  <si>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</si>
  <si>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</si>
  <si>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</si>
  <si>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</si>
  <si>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</si>
  <si>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</si>
  <si>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</si>
  <si>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</si>
  <si>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</si>
  <si>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</si>
  <si>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</si>
  <si>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</si>
  <si>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</si>
  <si>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</si>
  <si>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</si>
  <si>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</si>
  <si>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</si>
  <si>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</si>
  <si>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</si>
  <si>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</si>
  <si>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</si>
  <si>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</si>
  <si>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</si>
  <si>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</si>
  <si>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</si>
  <si>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</si>
  <si>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</si>
  <si>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</si>
  <si>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</si>
  <si>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</si>
  <si>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</si>
  <si>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</si>
  <si>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</si>
  <si>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</si>
  <si>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</si>
  <si>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</si>
  <si>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</si>
  <si>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</si>
  <si>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</si>
  <si>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</si>
  <si>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</si>
  <si>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</si>
  <si>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</si>
  <si>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</si>
  <si>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</si>
  <si>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</si>
  <si>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</si>
  <si>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</si>
  <si>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</si>
  <si>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</si>
  <si>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</si>
  <si>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</si>
  <si>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</si>
  <si>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</si>
  <si>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</si>
  <si>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</si>
  <si>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</si>
  <si>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</si>
  <si>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</si>
  <si>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</si>
  <si>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</si>
  <si>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</si>
  <si>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</si>
  <si>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</si>
  <si>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</si>
  <si>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</si>
  <si>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</si>
  <si>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</si>
  <si>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</si>
  <si>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</si>
  <si>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</si>
  <si>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</si>
  <si>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</si>
  <si>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</si>
  <si>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</si>
  <si>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</si>
  <si>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</si>
  <si>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</si>
  <si>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</si>
  <si>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</si>
  <si>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</si>
  <si>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</si>
  <si>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</si>
  <si>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</si>
  <si>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</si>
  <si>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</si>
  <si>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</si>
  <si>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</si>
  <si>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</si>
  <si>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</si>
  <si>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</si>
  <si>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</si>
  <si>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</si>
  <si>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</si>
  <si>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</si>
  <si>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</si>
  <si>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</si>
  <si>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</si>
  <si>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</si>
  <si>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</si>
  <si>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</si>
  <si>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</si>
  <si>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</si>
  <si>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</si>
  <si>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</si>
  <si>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</si>
  <si>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</si>
  <si>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</si>
  <si>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</si>
  <si>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</si>
  <si>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</si>
  <si>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</si>
  <si>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</si>
  <si>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</si>
  <si>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</si>
  <si>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</si>
  <si>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</si>
  <si>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</si>
  <si>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</si>
  <si>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</si>
  <si>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</si>
  <si>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</si>
  <si>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</si>
  <si>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</si>
  <si>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</si>
  <si>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</si>
  <si>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</si>
  <si>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</si>
  <si>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</si>
  <si>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</si>
  <si>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</si>
  <si>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</si>
  <si>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</si>
  <si>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</si>
  <si>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</si>
  <si>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</si>
  <si>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</si>
  <si>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</si>
  <si>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</si>
  <si>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</si>
  <si>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</si>
  <si>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</si>
  <si>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</si>
  <si>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</si>
  <si>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</si>
  <si>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</si>
  <si>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</si>
  <si>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</si>
  <si>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</si>
  <si>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</si>
  <si>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</si>
  <si>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</si>
  <si>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</si>
  <si>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</si>
  <si>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</si>
  <si>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</si>
  <si>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</si>
  <si>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</si>
  <si>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</si>
  <si>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</si>
  <si>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</si>
  <si>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</si>
  <si>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</si>
  <si>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</si>
  <si>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</si>
  <si>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</si>
  <si>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</si>
  <si>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</si>
  <si>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</si>
  <si>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</si>
  <si>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</si>
  <si>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</si>
  <si>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</si>
  <si>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</si>
  <si>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</si>
  <si>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</si>
  <si>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</si>
  <si>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</si>
  <si>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</si>
  <si>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</si>
  <si>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</si>
  <si>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</si>
  <si>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</si>
  <si>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</si>
  <si>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</si>
  <si>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</si>
  <si>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</si>
  <si>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</si>
  <si>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</si>
  <si>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</si>
  <si>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</si>
  <si>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</si>
  <si>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</si>
  <si>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</si>
  <si>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</si>
  <si>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</si>
  <si>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</si>
  <si>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</si>
  <si>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</si>
  <si>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</si>
  <si>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</si>
  <si>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</si>
  <si>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</si>
  <si>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</si>
  <si>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</si>
  <si>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</si>
  <si>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</si>
  <si>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</si>
  <si>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</si>
  <si>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</si>
  <si>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</si>
  <si>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</si>
  <si>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</si>
  <si>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</si>
  <si>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</si>
  <si>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</si>
  <si>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</si>
  <si>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</si>
  <si>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</si>
  <si>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</si>
  <si>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</si>
  <si>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</si>
  <si>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</si>
  <si>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</si>
  <si>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</si>
  <si>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</si>
  <si>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</si>
  <si>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</si>
  <si>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</si>
  <si>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</si>
  <si>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</si>
  <si>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</si>
  <si>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</si>
  <si>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</si>
  <si>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</si>
  <si>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</si>
  <si>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</si>
  <si>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</si>
  <si>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</si>
  <si>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</si>
  <si>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</si>
  <si>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</si>
  <si>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</si>
  <si>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</si>
  <si>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</si>
  <si>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</si>
  <si>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</si>
  <si>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</si>
  <si>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</si>
  <si>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</si>
  <si>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</si>
  <si>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</si>
  <si>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</si>
  <si>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</si>
  <si>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</si>
  <si>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</si>
  <si>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</si>
  <si>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</si>
  <si>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</si>
  <si>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</si>
  <si>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</si>
  <si>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</si>
  <si>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</si>
  <si>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</si>
  <si>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</si>
  <si>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</si>
  <si>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</si>
  <si>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</si>
  <si>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</si>
  <si>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</si>
  <si>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</si>
  <si>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</si>
  <si>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</si>
  <si>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</si>
  <si>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</si>
  <si>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</si>
  <si>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</si>
  <si>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</si>
  <si>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</si>
  <si>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</si>
  <si>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</si>
  <si>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</si>
  <si>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</si>
  <si>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</si>
  <si>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</si>
  <si>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</si>
  <si>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</si>
  <si>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</si>
  <si>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</si>
  <si>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</si>
  <si>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</si>
  <si>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</si>
  <si>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</si>
  <si>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</si>
  <si>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</si>
  <si>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</si>
  <si>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</si>
  <si>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</si>
  <si>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</si>
  <si>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</si>
  <si>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</si>
  <si>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</si>
  <si>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</si>
  <si>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</si>
  <si>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</si>
  <si>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</si>
  <si>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</si>
  <si>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</si>
  <si>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</si>
  <si>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</si>
  <si>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</si>
  <si>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</si>
  <si>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</si>
  <si>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</si>
  <si>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</si>
  <si>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</si>
  <si>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</si>
  <si>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</si>
  <si>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</si>
  <si>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</si>
  <si>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</si>
  <si>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</si>
  <si>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</si>
  <si>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</si>
  <si>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</si>
  <si>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</si>
  <si>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</si>
  <si>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</si>
  <si>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</si>
  <si>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</si>
  <si>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</si>
  <si>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</si>
  <si>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</si>
  <si>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</si>
  <si>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</si>
  <si>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</si>
  <si>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</si>
  <si>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</si>
  <si>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</si>
  <si>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</si>
  <si>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</si>
  <si>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</si>
  <si>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</si>
  <si>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</si>
  <si>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</si>
  <si>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</si>
  <si>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</si>
  <si>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</si>
  <si>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</si>
  <si>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</si>
  <si>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</si>
  <si>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</si>
  <si>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</si>
  <si>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</si>
  <si>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</si>
  <si>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</si>
  <si>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</si>
  <si>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</si>
  <si>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</si>
  <si>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</si>
  <si>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</si>
  <si>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</si>
  <si>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</si>
  <si>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</si>
  <si>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</si>
  <si>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</si>
  <si>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</si>
  <si>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</si>
  <si>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</si>
  <si>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</si>
  <si>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</si>
  <si>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</si>
  <si>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</si>
  <si>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</si>
  <si>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</si>
  <si>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</si>
  <si>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</si>
  <si>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</si>
  <si>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</si>
  <si>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</si>
  <si>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</si>
  <si>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</si>
  <si>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</si>
  <si>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</si>
  <si>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</si>
  <si>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</si>
  <si>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</si>
  <si>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</si>
  <si>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</si>
  <si>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</si>
  <si>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</si>
  <si>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</si>
  <si>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</si>
  <si>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</si>
  <si>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</si>
  <si>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</si>
  <si>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</si>
  <si>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</si>
  <si>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</si>
  <si>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</si>
  <si>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</si>
  <si>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</si>
  <si>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</si>
  <si>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</si>
  <si>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</si>
  <si>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</si>
  <si>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</si>
  <si>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</si>
  <si>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</si>
  <si>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</si>
  <si>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</si>
  <si>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</si>
  <si>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</si>
  <si>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</si>
  <si>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</si>
  <si>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</si>
  <si>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</si>
  <si>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</si>
  <si>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</si>
  <si>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</si>
  <si>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</si>
  <si>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</si>
  <si>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</si>
  <si>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</si>
  <si>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</si>
  <si>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</si>
  <si>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</si>
  <si>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</si>
  <si>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</si>
  <si>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</si>
  <si>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</si>
  <si>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</si>
  <si>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</si>
  <si>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</si>
  <si>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</si>
  <si>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</si>
  <si>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</si>
  <si>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</si>
  <si>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</si>
  <si>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</si>
  <si>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</si>
  <si>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</si>
  <si>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</si>
  <si>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</si>
  <si>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</si>
  <si>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</si>
  <si>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</si>
  <si>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</si>
  <si>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</si>
  <si>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</si>
  <si>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</si>
  <si>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</si>
  <si>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</si>
  <si>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</si>
  <si>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</si>
  <si>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</si>
  <si>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</si>
  <si>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</si>
  <si>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</si>
  <si>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</si>
  <si>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</si>
  <si>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</si>
  <si>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</si>
  <si>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</si>
  <si>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</si>
  <si>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</si>
  <si>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</si>
  <si>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</si>
  <si>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</si>
  <si>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</si>
  <si>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</si>
  <si>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</si>
  <si>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</si>
  <si>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</si>
  <si>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</si>
  <si>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</si>
  <si>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</si>
  <si>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</si>
  <si>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</si>
  <si>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</si>
  <si>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</si>
  <si>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</si>
  <si>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</si>
  <si>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</si>
  <si>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</si>
  <si>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</si>
  <si>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</si>
  <si>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</si>
  <si>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</si>
  <si>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</si>
  <si>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</si>
  <si>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</si>
  <si>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</si>
  <si>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</si>
  <si>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</si>
  <si>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</si>
  <si>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</si>
  <si>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</si>
  <si>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</si>
  <si>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</si>
  <si>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</si>
  <si>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</si>
  <si>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</si>
  <si>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</si>
  <si>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</si>
  <si>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</si>
  <si>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</si>
  <si>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</si>
  <si>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</si>
  <si>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</si>
  <si>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</si>
  <si>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</si>
  <si>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</si>
  <si>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</si>
  <si>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</si>
  <si>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</si>
  <si>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</si>
  <si>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</si>
  <si>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</si>
  <si>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</si>
  <si>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</si>
  <si>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</si>
  <si>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</si>
  <si>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</si>
  <si>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</si>
  <si>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</si>
  <si>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</si>
  <si>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</si>
  <si>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</si>
  <si>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</si>
  <si>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</si>
  <si>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</si>
  <si>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</si>
  <si>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</si>
  <si>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</si>
  <si>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</si>
  <si>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</si>
  <si>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</si>
  <si>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</si>
  <si>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</si>
  <si>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</si>
  <si>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</si>
  <si>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</si>
  <si>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</si>
  <si>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</si>
  <si>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</si>
  <si>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</si>
  <si>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</si>
  <si>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</si>
  <si>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</si>
  <si>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</si>
  <si>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</si>
  <si>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</si>
  <si>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</si>
  <si>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</si>
  <si>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</si>
  <si>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</si>
  <si>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</si>
  <si>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</si>
  <si>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</si>
  <si>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</si>
  <si>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</si>
  <si>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</si>
  <si>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</si>
  <si>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</si>
  <si>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</si>
  <si>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</si>
  <si>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</si>
  <si>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</si>
  <si>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</si>
  <si>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</si>
  <si>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</si>
  <si>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</si>
  <si>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</si>
  <si>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</si>
  <si>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</si>
  <si>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</si>
  <si>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</si>
  <si>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</si>
  <si>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</si>
  <si>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</si>
  <si>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</si>
  <si>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</si>
  <si>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</si>
  <si>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</si>
  <si>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</si>
  <si>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</si>
  <si>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</si>
  <si>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</si>
  <si>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</si>
  <si>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</si>
  <si>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</si>
  <si>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</si>
  <si>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</si>
  <si>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</si>
  <si>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</si>
  <si>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</si>
  <si>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</si>
  <si>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</si>
  <si>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</si>
  <si>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</si>
  <si>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</si>
  <si>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</si>
  <si>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</si>
  <si>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</si>
  <si>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</si>
  <si>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</si>
  <si>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</si>
  <si>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</si>
  <si>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</si>
  <si>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</si>
  <si>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</si>
  <si>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</si>
  <si>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</si>
  <si>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</si>
  <si>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</si>
  <si>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</si>
  <si>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</si>
  <si>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</si>
  <si>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</si>
  <si>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</si>
  <si>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</si>
  <si>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</si>
  <si>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</si>
  <si>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</si>
  <si>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</si>
  <si>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</si>
  <si>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</si>
  <si>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</si>
  <si>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</si>
  <si>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</si>
  <si>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</si>
  <si>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</si>
  <si>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</si>
  <si>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</si>
  <si>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(All)</t>
  </si>
  <si>
    <t xml:space="preserve">percent funded </t>
  </si>
  <si>
    <t>Average Donation</t>
  </si>
  <si>
    <t xml:space="preserve">CATEGORY </t>
  </si>
  <si>
    <t xml:space="preserve">SUB-CATEGROY </t>
  </si>
  <si>
    <t>Date Created Conversion</t>
  </si>
  <si>
    <t xml:space="preserve">Date Ended Conversion </t>
  </si>
  <si>
    <t>deadline</t>
  </si>
  <si>
    <t>Column Labels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</si>
  <si>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</si>
  <si>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</si>
  <si>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</si>
  <si>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</si>
  <si>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</si>
  <si>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</si>
  <si>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</si>
  <si>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</si>
  <si>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</si>
  <si>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</si>
  <si>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</si>
  <si>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documentary</t>
  </si>
  <si>
    <t>drama</t>
  </si>
  <si>
    <t>ideo/animation</t>
  </si>
  <si>
    <t>science fiction</t>
  </si>
  <si>
    <t>shorts</t>
  </si>
  <si>
    <t>television</t>
  </si>
  <si>
    <t>batch</t>
  </si>
  <si>
    <t>d trucks</t>
  </si>
  <si>
    <t>estaurants</t>
  </si>
  <si>
    <t>food trucks</t>
  </si>
  <si>
    <t>mall batch</t>
  </si>
  <si>
    <t>restaurants</t>
  </si>
  <si>
    <t>rucks</t>
  </si>
  <si>
    <t>small batch</t>
  </si>
  <si>
    <t>ucks</t>
  </si>
  <si>
    <t>/mobile games</t>
  </si>
  <si>
    <t>mobile games</t>
  </si>
  <si>
    <t>tabletop games</t>
  </si>
  <si>
    <t>video games</t>
  </si>
  <si>
    <t>audio</t>
  </si>
  <si>
    <t>lism/audio</t>
  </si>
  <si>
    <t xml:space="preserve"> rock</t>
  </si>
  <si>
    <t>/classical music</t>
  </si>
  <si>
    <t>/indie rock</t>
  </si>
  <si>
    <t>ck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</si>
  <si>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</si>
  <si>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</si>
  <si>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</si>
  <si>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</si>
  <si>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</si>
  <si>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</si>
  <si>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</si>
  <si>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</si>
  <si>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ronic music</t>
  </si>
  <si>
    <t>world music</t>
  </si>
  <si>
    <t>#VALUE!</t>
  </si>
  <si>
    <t>/nature</t>
  </si>
  <si>
    <t>/people</t>
  </si>
  <si>
    <t>nature</t>
  </si>
  <si>
    <t>people</t>
  </si>
  <si>
    <t>photobooks</t>
  </si>
  <si>
    <t>places</t>
  </si>
  <si>
    <t>raphy/photobooks</t>
  </si>
  <si>
    <t>raphy/places</t>
  </si>
  <si>
    <t>art books</t>
  </si>
  <si>
    <t>children's books</t>
  </si>
  <si>
    <t>fiction</t>
  </si>
  <si>
    <t>hing/fiction</t>
  </si>
  <si>
    <t>hing/nonfiction</t>
  </si>
  <si>
    <t>iction</t>
  </si>
  <si>
    <t>ng/children's books</t>
  </si>
  <si>
    <t>nonfiction</t>
  </si>
  <si>
    <t>radio &amp; podcasts</t>
  </si>
  <si>
    <t>rt books</t>
  </si>
  <si>
    <t>translations</t>
  </si>
  <si>
    <t>ardware</t>
  </si>
  <si>
    <t>gadgets</t>
  </si>
  <si>
    <t>hardware</t>
  </si>
  <si>
    <t>logy/gadgets</t>
  </si>
  <si>
    <t>logy/hardware</t>
  </si>
  <si>
    <t>logy/wearables</t>
  </si>
  <si>
    <t>makerspaces</t>
  </si>
  <si>
    <t>ology/makerspaces</t>
  </si>
  <si>
    <t>ology/web</t>
  </si>
  <si>
    <t>space exploration</t>
  </si>
  <si>
    <t>wearables</t>
  </si>
  <si>
    <t>web</t>
  </si>
  <si>
    <t>ces</t>
  </si>
  <si>
    <t>musical</t>
  </si>
  <si>
    <t>plays</t>
  </si>
  <si>
    <t>spaces</t>
  </si>
  <si>
    <t>ys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</si>
  <si>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</si>
  <si>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</si>
  <si>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</si>
  <si>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</si>
  <si>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</si>
  <si>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</si>
  <si>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</si>
  <si>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</si>
  <si>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</si>
  <si>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</si>
  <si>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</si>
  <si>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</si>
  <si>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</si>
  <si>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Nubmer Successful</t>
  </si>
  <si>
    <t xml:space="preserve">Goal </t>
  </si>
  <si>
    <t xml:space="preserve">Number Failed </t>
  </si>
  <si>
    <t xml:space="preserve">Number Canceled </t>
  </si>
  <si>
    <t xml:space="preserve">Total Projects </t>
  </si>
  <si>
    <t xml:space="preserve">percentage Succesful </t>
  </si>
  <si>
    <t xml:space="preserve">Percentage Filed </t>
  </si>
  <si>
    <t xml:space="preserve">percentage Canceled </t>
  </si>
  <si>
    <t>1000 to 4999</t>
  </si>
  <si>
    <t xml:space="preserve">  Less than 1000</t>
  </si>
  <si>
    <t>5000 to 9999</t>
  </si>
  <si>
    <t>10000 to 14999</t>
  </si>
  <si>
    <t>15000 to 19999</t>
  </si>
  <si>
    <t>20000 to 24999</t>
  </si>
  <si>
    <t>25000 to 29999</t>
  </si>
  <si>
    <t xml:space="preserve"> 30000 to 34999</t>
  </si>
  <si>
    <t>35000 to 39999</t>
  </si>
  <si>
    <t>40000 to 44999</t>
  </si>
  <si>
    <t>45000 to 49999</t>
  </si>
  <si>
    <t>Greater than or equal to 50000</t>
  </si>
  <si>
    <t>cancel</t>
  </si>
  <si>
    <t>Live</t>
  </si>
  <si>
    <t xml:space="preserve">key summary </t>
  </si>
  <si>
    <t xml:space="preserve">G Total </t>
  </si>
  <si>
    <t>&lt;1000</t>
  </si>
  <si>
    <t xml:space="preserve">successful </t>
  </si>
  <si>
    <t xml:space="preserve">failed </t>
  </si>
  <si>
    <t xml:space="preserve">canceled </t>
  </si>
  <si>
    <t>&gt;1000=4999</t>
  </si>
  <si>
    <t>* 5000 to 9999</t>
  </si>
  <si>
    <t>FAILED</t>
  </si>
  <si>
    <t>CANCELED</t>
  </si>
  <si>
    <t>* 25000 to 29999</t>
  </si>
  <si>
    <t>30000 to 34999</t>
  </si>
  <si>
    <t xml:space="preserve">  * 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</si>
</sst>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0"/>
      <color rgb="FF1D1C1D"/>
      <name val="Times New Roman"/>
      <family val="1"/>
    </font>
    <font>
      <sz val="10"/>
      <color rgb="FF008855"/>
      <name val="Times New Roman"/>
      <family val="1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rgb="FF1D1C1D"/>
      <name val="Times New Roman"/>
      <family val="1"/>
    </font>
    <font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3" fontId="2" fillId="0" borderId="0" xfId="1" applyFont="1"/>
    <xf numFmtId="0" fontId="3" fillId="0" borderId="0" xfId="0" applyFont="1"/>
    <xf numFmtId="0" fontId="2" fillId="0" borderId="0" xfId="0" applyFont="1"/>
    <xf numFmtId="0" fontId="4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9" fillId="0" borderId="0" xfId="0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22">
    <dxf>
      <fill>
        <patternFill>
          <bgColor rgb="FFFF66FF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3399"/>
        </patternFill>
      </fill>
    </dxf>
    <dxf>
      <fill>
        <patternFill patternType="none">
          <bgColor auto="1"/>
        </patternFill>
      </fill>
    </dxf>
    <dxf>
      <fill>
        <patternFill>
          <bgColor theme="0" tint="-0.14996795556505021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gradientFill degree="90">
          <stop position="0">
            <color theme="0"/>
          </stop>
          <stop position="1">
            <color theme="7" tint="-0.49803155613879818"/>
          </stop>
        </gradientFill>
      </fill>
    </dxf>
    <dxf>
      <fill>
        <patternFill patternType="none">
          <bgColor auto="1"/>
        </patternFill>
      </fill>
    </dxf>
    <dxf>
      <fill>
        <gradientFill degree="90">
          <stop position="0">
            <color theme="0"/>
          </stop>
          <stop position="1">
            <color theme="6" tint="-0.49803155613879818"/>
          </stop>
        </gradientFill>
      </fill>
    </dxf>
    <dxf>
      <fill>
        <patternFill>
          <bgColor rgb="FFFF66FF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alignment horizontal="center"/>
    </dxf>
  </dxfs>
  <tableStyles count="0" defaultTableStyle="TableStyleMedium2" defaultPivotStyle="PivotStyleLight16"/>
  <colors>
    <mruColors>
      <color rgb="FFFF66FF"/>
      <color rgb="FFD60093"/>
      <color rgb="FFFF3399"/>
      <color rgb="FFFF712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[assigmentSebleW.xlsx] PT1!PivotTable3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PT1'!$B$6:$B$7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PT1'!$A$8:$A$17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PT1'!$B$8:$B$17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1-4E42-AB7B-55AF6E884CB0}"/>
            </c:ext>
          </c:extLst>
        </c:ser>
        <c:ser>
          <c:idx val="1"/>
          <c:order val="1"/>
          <c:tx>
            <c:strRef>
              <c:f>' PT1'!$C$6:$C$7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PT1'!$A$8:$A$17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PT1'!$C$8:$C$17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51-4E42-AB7B-55AF6E884CB0}"/>
            </c:ext>
          </c:extLst>
        </c:ser>
        <c:ser>
          <c:idx val="2"/>
          <c:order val="2"/>
          <c:tx>
            <c:strRef>
              <c:f>' PT1'!$D$6:$D$7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PT1'!$A$8:$A$17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PT1'!$D$8:$D$17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851-4E42-AB7B-55AF6E884CB0}"/>
            </c:ext>
          </c:extLst>
        </c:ser>
        <c:ser>
          <c:idx val="3"/>
          <c:order val="3"/>
          <c:tx>
            <c:strRef>
              <c:f>' PT1'!$E$6:$E$7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PT1'!$A$8:$A$17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PT1'!$E$8:$E$17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851-4E42-AB7B-55AF6E884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0955136"/>
        <c:axId val="1690958848"/>
      </c:barChart>
      <c:catAx>
        <c:axId val="169095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58848"/>
        <c:crosses val="autoZero"/>
        <c:auto val="1"/>
        <c:lblAlgn val="ctr"/>
        <c:lblOffset val="100"/>
        <c:noMultiLvlLbl val="0"/>
      </c:catAx>
      <c:valAx>
        <c:axId val="1690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5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66FF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[assigmentSebleW.xlsx]PT2!PivotTable5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3811910599379115"/>
          <c:w val="0.7141782589676291"/>
          <c:h val="0.535266720777862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'PT2'!$A$6:$A$79</c:f>
              <c:strCache>
                <c:ptCount val="73"/>
                <c:pt idx="0">
                  <c:v> rock</c:v>
                </c:pt>
                <c:pt idx="1">
                  <c:v>/classical music</c:v>
                </c:pt>
                <c:pt idx="2">
                  <c:v>/indie rock</c:v>
                </c:pt>
                <c:pt idx="3">
                  <c:v>/mobile games</c:v>
                </c:pt>
                <c:pt idx="4">
                  <c:v>/nature</c:v>
                </c:pt>
                <c:pt idx="5">
                  <c:v>/people</c:v>
                </c:pt>
                <c:pt idx="6">
                  <c:v>animation</c:v>
                </c:pt>
                <c:pt idx="7">
                  <c:v>ardware</c:v>
                </c:pt>
                <c:pt idx="8">
                  <c:v>art books</c:v>
                </c:pt>
                <c:pt idx="9">
                  <c:v>audio</c:v>
                </c:pt>
                <c:pt idx="10">
                  <c:v>batch</c:v>
                </c:pt>
                <c:pt idx="11">
                  <c:v>ces</c:v>
                </c:pt>
                <c:pt idx="12">
                  <c:v>children's books</c:v>
                </c:pt>
                <c:pt idx="13">
                  <c:v>ck</c:v>
                </c:pt>
                <c:pt idx="14">
                  <c:v>classical music</c:v>
                </c:pt>
                <c:pt idx="15">
                  <c:v>d trucks</c:v>
                </c:pt>
                <c:pt idx="16">
                  <c:v>documentary</c:v>
                </c:pt>
                <c:pt idx="17">
                  <c:v>drama</c:v>
                </c:pt>
                <c:pt idx="18">
                  <c:v>electronic music</c:v>
                </c:pt>
                <c:pt idx="19">
                  <c:v>estaurants</c:v>
                </c:pt>
                <c:pt idx="20">
                  <c:v>faith</c:v>
                </c:pt>
                <c:pt idx="21">
                  <c:v>fiction</c:v>
                </c:pt>
                <c:pt idx="22">
                  <c:v>food trucks</c:v>
                </c:pt>
                <c:pt idx="23">
                  <c:v>gadgets</c:v>
                </c:pt>
                <c:pt idx="24">
                  <c:v>hardware</c:v>
                </c:pt>
                <c:pt idx="25">
                  <c:v>hing/fiction</c:v>
                </c:pt>
                <c:pt idx="26">
                  <c:v>hing/nonfiction</c:v>
                </c:pt>
                <c:pt idx="27">
                  <c:v>iction</c:v>
                </c:pt>
                <c:pt idx="28">
                  <c:v>ideo/animation</c:v>
                </c:pt>
                <c:pt idx="29">
                  <c:v>indie rock</c:v>
                </c:pt>
                <c:pt idx="30">
                  <c:v>jazz</c:v>
                </c:pt>
                <c:pt idx="31">
                  <c:v>lism/audio</c:v>
                </c:pt>
                <c:pt idx="32">
                  <c:v>logy/gadgets</c:v>
                </c:pt>
                <c:pt idx="33">
                  <c:v>logy/hardware</c:v>
                </c:pt>
                <c:pt idx="34">
                  <c:v>logy/wearables</c:v>
                </c:pt>
                <c:pt idx="35">
                  <c:v>makerspaces</c:v>
                </c:pt>
                <c:pt idx="36">
                  <c:v>mall batch</c:v>
                </c:pt>
                <c:pt idx="37">
                  <c:v>metal</c:v>
                </c:pt>
                <c:pt idx="38">
                  <c:v>mobile games</c:v>
                </c:pt>
                <c:pt idx="39">
                  <c:v>musical</c:v>
                </c:pt>
                <c:pt idx="40">
                  <c:v>nature</c:v>
                </c:pt>
                <c:pt idx="41">
                  <c:v>ng/children's books</c:v>
                </c:pt>
                <c:pt idx="42">
                  <c:v>nonfiction</c:v>
                </c:pt>
                <c:pt idx="43">
                  <c:v>ology/makerspaces</c:v>
                </c:pt>
                <c:pt idx="44">
                  <c:v>ology/web</c:v>
                </c:pt>
                <c:pt idx="45">
                  <c:v>people</c:v>
                </c:pt>
                <c:pt idx="46">
                  <c:v>photobooks</c:v>
                </c:pt>
                <c:pt idx="47">
                  <c:v>places</c:v>
                </c:pt>
                <c:pt idx="48">
                  <c:v>plays</c:v>
                </c:pt>
                <c:pt idx="49">
                  <c:v>pop</c:v>
                </c:pt>
                <c:pt idx="50">
                  <c:v>radio &amp; podcasts</c:v>
                </c:pt>
                <c:pt idx="51">
                  <c:v>raphy/photobooks</c:v>
                </c:pt>
                <c:pt idx="52">
                  <c:v>raphy/places</c:v>
                </c:pt>
                <c:pt idx="53">
                  <c:v>restaurants</c:v>
                </c:pt>
                <c:pt idx="54">
                  <c:v>rock</c:v>
                </c:pt>
                <c:pt idx="55">
                  <c:v>ronic music</c:v>
                </c:pt>
                <c:pt idx="56">
                  <c:v>rt books</c:v>
                </c:pt>
                <c:pt idx="57">
                  <c:v>rucks</c:v>
                </c:pt>
                <c:pt idx="58">
                  <c:v>science fiction</c:v>
                </c:pt>
                <c:pt idx="59">
                  <c:v>shorts</c:v>
                </c:pt>
                <c:pt idx="60">
                  <c:v>small batch</c:v>
                </c:pt>
                <c:pt idx="61">
                  <c:v>space exploration</c:v>
                </c:pt>
                <c:pt idx="62">
                  <c:v>spaces</c:v>
                </c:pt>
                <c:pt idx="63">
                  <c:v>tabletop games</c:v>
                </c:pt>
                <c:pt idx="64">
                  <c:v>television</c:v>
                </c:pt>
                <c:pt idx="65">
                  <c:v>translations</c:v>
                </c:pt>
                <c:pt idx="66">
                  <c:v>ucks</c:v>
                </c:pt>
                <c:pt idx="67">
                  <c:v>video games</c:v>
                </c:pt>
                <c:pt idx="68">
                  <c:v>wearables</c:v>
                </c:pt>
                <c:pt idx="69">
                  <c:v>web</c:v>
                </c:pt>
                <c:pt idx="70">
                  <c:v>world music</c:v>
                </c:pt>
                <c:pt idx="71">
                  <c:v>ys</c:v>
                </c:pt>
                <c:pt idx="72">
                  <c:v>#VALUE!</c:v>
                </c:pt>
              </c:strCache>
            </c:strRef>
          </c:cat>
          <c:val>
            <c:numRef>
              <c:f>'PT2'!$B$6:$B$79</c:f>
              <c:numCache>
                <c:formatCode>General</c:formatCode>
                <c:ptCount val="73"/>
                <c:pt idx="8">
                  <c:v>18</c:v>
                </c:pt>
                <c:pt idx="9">
                  <c:v>22</c:v>
                </c:pt>
                <c:pt idx="22">
                  <c:v>20</c:v>
                </c:pt>
                <c:pt idx="31">
                  <c:v>2</c:v>
                </c:pt>
                <c:pt idx="34">
                  <c:v>2</c:v>
                </c:pt>
                <c:pt idx="39">
                  <c:v>20</c:v>
                </c:pt>
                <c:pt idx="44">
                  <c:v>2</c:v>
                </c:pt>
                <c:pt idx="56">
                  <c:v>2</c:v>
                </c:pt>
                <c:pt idx="58">
                  <c:v>40</c:v>
                </c:pt>
                <c:pt idx="61">
                  <c:v>18</c:v>
                </c:pt>
                <c:pt idx="62">
                  <c:v>17</c:v>
                </c:pt>
                <c:pt idx="65">
                  <c:v>10</c:v>
                </c:pt>
                <c:pt idx="68">
                  <c:v>58</c:v>
                </c:pt>
                <c:pt idx="69">
                  <c:v>98</c:v>
                </c:pt>
                <c:pt idx="7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9-45CA-AAAD-E5DD33D3A1EB}"/>
            </c:ext>
          </c:extLst>
        </c:ser>
        <c:ser>
          <c:idx val="1"/>
          <c:order val="1"/>
          <c:tx>
            <c:strRef>
              <c:f>'PT2'!$C$4:$C$5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'PT2'!$A$6:$A$79</c:f>
              <c:strCache>
                <c:ptCount val="73"/>
                <c:pt idx="0">
                  <c:v> rock</c:v>
                </c:pt>
                <c:pt idx="1">
                  <c:v>/classical music</c:v>
                </c:pt>
                <c:pt idx="2">
                  <c:v>/indie rock</c:v>
                </c:pt>
                <c:pt idx="3">
                  <c:v>/mobile games</c:v>
                </c:pt>
                <c:pt idx="4">
                  <c:v>/nature</c:v>
                </c:pt>
                <c:pt idx="5">
                  <c:v>/people</c:v>
                </c:pt>
                <c:pt idx="6">
                  <c:v>animation</c:v>
                </c:pt>
                <c:pt idx="7">
                  <c:v>ardware</c:v>
                </c:pt>
                <c:pt idx="8">
                  <c:v>art books</c:v>
                </c:pt>
                <c:pt idx="9">
                  <c:v>audio</c:v>
                </c:pt>
                <c:pt idx="10">
                  <c:v>batch</c:v>
                </c:pt>
                <c:pt idx="11">
                  <c:v>ces</c:v>
                </c:pt>
                <c:pt idx="12">
                  <c:v>children's books</c:v>
                </c:pt>
                <c:pt idx="13">
                  <c:v>ck</c:v>
                </c:pt>
                <c:pt idx="14">
                  <c:v>classical music</c:v>
                </c:pt>
                <c:pt idx="15">
                  <c:v>d trucks</c:v>
                </c:pt>
                <c:pt idx="16">
                  <c:v>documentary</c:v>
                </c:pt>
                <c:pt idx="17">
                  <c:v>drama</c:v>
                </c:pt>
                <c:pt idx="18">
                  <c:v>electronic music</c:v>
                </c:pt>
                <c:pt idx="19">
                  <c:v>estaurants</c:v>
                </c:pt>
                <c:pt idx="20">
                  <c:v>faith</c:v>
                </c:pt>
                <c:pt idx="21">
                  <c:v>fiction</c:v>
                </c:pt>
                <c:pt idx="22">
                  <c:v>food trucks</c:v>
                </c:pt>
                <c:pt idx="23">
                  <c:v>gadgets</c:v>
                </c:pt>
                <c:pt idx="24">
                  <c:v>hardware</c:v>
                </c:pt>
                <c:pt idx="25">
                  <c:v>hing/fiction</c:v>
                </c:pt>
                <c:pt idx="26">
                  <c:v>hing/nonfiction</c:v>
                </c:pt>
                <c:pt idx="27">
                  <c:v>iction</c:v>
                </c:pt>
                <c:pt idx="28">
                  <c:v>ideo/animation</c:v>
                </c:pt>
                <c:pt idx="29">
                  <c:v>indie rock</c:v>
                </c:pt>
                <c:pt idx="30">
                  <c:v>jazz</c:v>
                </c:pt>
                <c:pt idx="31">
                  <c:v>lism/audio</c:v>
                </c:pt>
                <c:pt idx="32">
                  <c:v>logy/gadgets</c:v>
                </c:pt>
                <c:pt idx="33">
                  <c:v>logy/hardware</c:v>
                </c:pt>
                <c:pt idx="34">
                  <c:v>logy/wearables</c:v>
                </c:pt>
                <c:pt idx="35">
                  <c:v>makerspaces</c:v>
                </c:pt>
                <c:pt idx="36">
                  <c:v>mall batch</c:v>
                </c:pt>
                <c:pt idx="37">
                  <c:v>metal</c:v>
                </c:pt>
                <c:pt idx="38">
                  <c:v>mobile games</c:v>
                </c:pt>
                <c:pt idx="39">
                  <c:v>musical</c:v>
                </c:pt>
                <c:pt idx="40">
                  <c:v>nature</c:v>
                </c:pt>
                <c:pt idx="41">
                  <c:v>ng/children's books</c:v>
                </c:pt>
                <c:pt idx="42">
                  <c:v>nonfiction</c:v>
                </c:pt>
                <c:pt idx="43">
                  <c:v>ology/makerspaces</c:v>
                </c:pt>
                <c:pt idx="44">
                  <c:v>ology/web</c:v>
                </c:pt>
                <c:pt idx="45">
                  <c:v>people</c:v>
                </c:pt>
                <c:pt idx="46">
                  <c:v>photobooks</c:v>
                </c:pt>
                <c:pt idx="47">
                  <c:v>places</c:v>
                </c:pt>
                <c:pt idx="48">
                  <c:v>plays</c:v>
                </c:pt>
                <c:pt idx="49">
                  <c:v>pop</c:v>
                </c:pt>
                <c:pt idx="50">
                  <c:v>radio &amp; podcasts</c:v>
                </c:pt>
                <c:pt idx="51">
                  <c:v>raphy/photobooks</c:v>
                </c:pt>
                <c:pt idx="52">
                  <c:v>raphy/places</c:v>
                </c:pt>
                <c:pt idx="53">
                  <c:v>restaurants</c:v>
                </c:pt>
                <c:pt idx="54">
                  <c:v>rock</c:v>
                </c:pt>
                <c:pt idx="55">
                  <c:v>ronic music</c:v>
                </c:pt>
                <c:pt idx="56">
                  <c:v>rt books</c:v>
                </c:pt>
                <c:pt idx="57">
                  <c:v>rucks</c:v>
                </c:pt>
                <c:pt idx="58">
                  <c:v>science fiction</c:v>
                </c:pt>
                <c:pt idx="59">
                  <c:v>shorts</c:v>
                </c:pt>
                <c:pt idx="60">
                  <c:v>small batch</c:v>
                </c:pt>
                <c:pt idx="61">
                  <c:v>space exploration</c:v>
                </c:pt>
                <c:pt idx="62">
                  <c:v>spaces</c:v>
                </c:pt>
                <c:pt idx="63">
                  <c:v>tabletop games</c:v>
                </c:pt>
                <c:pt idx="64">
                  <c:v>television</c:v>
                </c:pt>
                <c:pt idx="65">
                  <c:v>translations</c:v>
                </c:pt>
                <c:pt idx="66">
                  <c:v>ucks</c:v>
                </c:pt>
                <c:pt idx="67">
                  <c:v>video games</c:v>
                </c:pt>
                <c:pt idx="68">
                  <c:v>wearables</c:v>
                </c:pt>
                <c:pt idx="69">
                  <c:v>web</c:v>
                </c:pt>
                <c:pt idx="70">
                  <c:v>world music</c:v>
                </c:pt>
                <c:pt idx="71">
                  <c:v>ys</c:v>
                </c:pt>
                <c:pt idx="72">
                  <c:v>#VALUE!</c:v>
                </c:pt>
              </c:strCache>
            </c:strRef>
          </c:cat>
          <c:val>
            <c:numRef>
              <c:f>'PT2'!$C$6:$C$79</c:f>
              <c:numCache>
                <c:formatCode>General</c:formatCode>
                <c:ptCount val="73"/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98</c:v>
                </c:pt>
                <c:pt idx="12">
                  <c:v>38</c:v>
                </c:pt>
                <c:pt idx="15">
                  <c:v>2</c:v>
                </c:pt>
                <c:pt idx="17">
                  <c:v>80</c:v>
                </c:pt>
                <c:pt idx="19">
                  <c:v>2</c:v>
                </c:pt>
                <c:pt idx="20">
                  <c:v>38</c:v>
                </c:pt>
                <c:pt idx="21">
                  <c:v>36</c:v>
                </c:pt>
                <c:pt idx="22">
                  <c:v>114</c:v>
                </c:pt>
                <c:pt idx="23">
                  <c:v>18</c:v>
                </c:pt>
                <c:pt idx="25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20</c:v>
                </c:pt>
                <c:pt idx="30">
                  <c:v>58</c:v>
                </c:pt>
                <c:pt idx="32">
                  <c:v>2</c:v>
                </c:pt>
                <c:pt idx="35">
                  <c:v>9</c:v>
                </c:pt>
                <c:pt idx="38">
                  <c:v>38</c:v>
                </c:pt>
                <c:pt idx="39">
                  <c:v>60</c:v>
                </c:pt>
                <c:pt idx="40">
                  <c:v>18</c:v>
                </c:pt>
                <c:pt idx="41">
                  <c:v>2</c:v>
                </c:pt>
                <c:pt idx="43">
                  <c:v>2</c:v>
                </c:pt>
                <c:pt idx="45">
                  <c:v>18</c:v>
                </c:pt>
                <c:pt idx="46">
                  <c:v>55</c:v>
                </c:pt>
                <c:pt idx="47">
                  <c:v>18</c:v>
                </c:pt>
                <c:pt idx="48">
                  <c:v>353</c:v>
                </c:pt>
                <c:pt idx="51">
                  <c:v>2</c:v>
                </c:pt>
                <c:pt idx="52">
                  <c:v>2</c:v>
                </c:pt>
                <c:pt idx="53">
                  <c:v>18</c:v>
                </c:pt>
                <c:pt idx="57">
                  <c:v>2</c:v>
                </c:pt>
                <c:pt idx="61">
                  <c:v>2</c:v>
                </c:pt>
                <c:pt idx="62">
                  <c:v>80</c:v>
                </c:pt>
                <c:pt idx="65">
                  <c:v>47</c:v>
                </c:pt>
                <c:pt idx="66">
                  <c:v>2</c:v>
                </c:pt>
                <c:pt idx="67">
                  <c:v>100</c:v>
                </c:pt>
                <c:pt idx="68">
                  <c:v>120</c:v>
                </c:pt>
                <c:pt idx="69">
                  <c:v>60</c:v>
                </c:pt>
                <c:pt idx="7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3-4EE7-AFCD-12092CFC4A93}"/>
            </c:ext>
          </c:extLst>
        </c:ser>
        <c:ser>
          <c:idx val="2"/>
          <c:order val="2"/>
          <c:tx>
            <c:strRef>
              <c:f>'PT2'!$D$4:$D$5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'PT2'!$A$6:$A$79</c:f>
              <c:strCache>
                <c:ptCount val="73"/>
                <c:pt idx="0">
                  <c:v> rock</c:v>
                </c:pt>
                <c:pt idx="1">
                  <c:v>/classical music</c:v>
                </c:pt>
                <c:pt idx="2">
                  <c:v>/indie rock</c:v>
                </c:pt>
                <c:pt idx="3">
                  <c:v>/mobile games</c:v>
                </c:pt>
                <c:pt idx="4">
                  <c:v>/nature</c:v>
                </c:pt>
                <c:pt idx="5">
                  <c:v>/people</c:v>
                </c:pt>
                <c:pt idx="6">
                  <c:v>animation</c:v>
                </c:pt>
                <c:pt idx="7">
                  <c:v>ardware</c:v>
                </c:pt>
                <c:pt idx="8">
                  <c:v>art books</c:v>
                </c:pt>
                <c:pt idx="9">
                  <c:v>audio</c:v>
                </c:pt>
                <c:pt idx="10">
                  <c:v>batch</c:v>
                </c:pt>
                <c:pt idx="11">
                  <c:v>ces</c:v>
                </c:pt>
                <c:pt idx="12">
                  <c:v>children's books</c:v>
                </c:pt>
                <c:pt idx="13">
                  <c:v>ck</c:v>
                </c:pt>
                <c:pt idx="14">
                  <c:v>classical music</c:v>
                </c:pt>
                <c:pt idx="15">
                  <c:v>d trucks</c:v>
                </c:pt>
                <c:pt idx="16">
                  <c:v>documentary</c:v>
                </c:pt>
                <c:pt idx="17">
                  <c:v>drama</c:v>
                </c:pt>
                <c:pt idx="18">
                  <c:v>electronic music</c:v>
                </c:pt>
                <c:pt idx="19">
                  <c:v>estaurants</c:v>
                </c:pt>
                <c:pt idx="20">
                  <c:v>faith</c:v>
                </c:pt>
                <c:pt idx="21">
                  <c:v>fiction</c:v>
                </c:pt>
                <c:pt idx="22">
                  <c:v>food trucks</c:v>
                </c:pt>
                <c:pt idx="23">
                  <c:v>gadgets</c:v>
                </c:pt>
                <c:pt idx="24">
                  <c:v>hardware</c:v>
                </c:pt>
                <c:pt idx="25">
                  <c:v>hing/fiction</c:v>
                </c:pt>
                <c:pt idx="26">
                  <c:v>hing/nonfiction</c:v>
                </c:pt>
                <c:pt idx="27">
                  <c:v>iction</c:v>
                </c:pt>
                <c:pt idx="28">
                  <c:v>ideo/animation</c:v>
                </c:pt>
                <c:pt idx="29">
                  <c:v>indie rock</c:v>
                </c:pt>
                <c:pt idx="30">
                  <c:v>jazz</c:v>
                </c:pt>
                <c:pt idx="31">
                  <c:v>lism/audio</c:v>
                </c:pt>
                <c:pt idx="32">
                  <c:v>logy/gadgets</c:v>
                </c:pt>
                <c:pt idx="33">
                  <c:v>logy/hardware</c:v>
                </c:pt>
                <c:pt idx="34">
                  <c:v>logy/wearables</c:v>
                </c:pt>
                <c:pt idx="35">
                  <c:v>makerspaces</c:v>
                </c:pt>
                <c:pt idx="36">
                  <c:v>mall batch</c:v>
                </c:pt>
                <c:pt idx="37">
                  <c:v>metal</c:v>
                </c:pt>
                <c:pt idx="38">
                  <c:v>mobile games</c:v>
                </c:pt>
                <c:pt idx="39">
                  <c:v>musical</c:v>
                </c:pt>
                <c:pt idx="40">
                  <c:v>nature</c:v>
                </c:pt>
                <c:pt idx="41">
                  <c:v>ng/children's books</c:v>
                </c:pt>
                <c:pt idx="42">
                  <c:v>nonfiction</c:v>
                </c:pt>
                <c:pt idx="43">
                  <c:v>ology/makerspaces</c:v>
                </c:pt>
                <c:pt idx="44">
                  <c:v>ology/web</c:v>
                </c:pt>
                <c:pt idx="45">
                  <c:v>people</c:v>
                </c:pt>
                <c:pt idx="46">
                  <c:v>photobooks</c:v>
                </c:pt>
                <c:pt idx="47">
                  <c:v>places</c:v>
                </c:pt>
                <c:pt idx="48">
                  <c:v>plays</c:v>
                </c:pt>
                <c:pt idx="49">
                  <c:v>pop</c:v>
                </c:pt>
                <c:pt idx="50">
                  <c:v>radio &amp; podcasts</c:v>
                </c:pt>
                <c:pt idx="51">
                  <c:v>raphy/photobooks</c:v>
                </c:pt>
                <c:pt idx="52">
                  <c:v>raphy/places</c:v>
                </c:pt>
                <c:pt idx="53">
                  <c:v>restaurants</c:v>
                </c:pt>
                <c:pt idx="54">
                  <c:v>rock</c:v>
                </c:pt>
                <c:pt idx="55">
                  <c:v>ronic music</c:v>
                </c:pt>
                <c:pt idx="56">
                  <c:v>rt books</c:v>
                </c:pt>
                <c:pt idx="57">
                  <c:v>rucks</c:v>
                </c:pt>
                <c:pt idx="58">
                  <c:v>science fiction</c:v>
                </c:pt>
                <c:pt idx="59">
                  <c:v>shorts</c:v>
                </c:pt>
                <c:pt idx="60">
                  <c:v>small batch</c:v>
                </c:pt>
                <c:pt idx="61">
                  <c:v>space exploration</c:v>
                </c:pt>
                <c:pt idx="62">
                  <c:v>spaces</c:v>
                </c:pt>
                <c:pt idx="63">
                  <c:v>tabletop games</c:v>
                </c:pt>
                <c:pt idx="64">
                  <c:v>television</c:v>
                </c:pt>
                <c:pt idx="65">
                  <c:v>translations</c:v>
                </c:pt>
                <c:pt idx="66">
                  <c:v>ucks</c:v>
                </c:pt>
                <c:pt idx="67">
                  <c:v>video games</c:v>
                </c:pt>
                <c:pt idx="68">
                  <c:v>wearables</c:v>
                </c:pt>
                <c:pt idx="69">
                  <c:v>web</c:v>
                </c:pt>
                <c:pt idx="70">
                  <c:v>world music</c:v>
                </c:pt>
                <c:pt idx="71">
                  <c:v>ys</c:v>
                </c:pt>
                <c:pt idx="72">
                  <c:v>#VALUE!</c:v>
                </c:pt>
              </c:strCache>
            </c:strRef>
          </c:cat>
          <c:val>
            <c:numRef>
              <c:f>'PT2'!$D$6:$D$79</c:f>
              <c:numCache>
                <c:formatCode>General</c:formatCode>
                <c:ptCount val="73"/>
                <c:pt idx="20">
                  <c:v>20</c:v>
                </c:pt>
                <c:pt idx="48">
                  <c:v>19</c:v>
                </c:pt>
                <c:pt idx="60">
                  <c:v>6</c:v>
                </c:pt>
                <c:pt idx="6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63-4EE7-AFCD-12092CFC4A93}"/>
            </c:ext>
          </c:extLst>
        </c:ser>
        <c:ser>
          <c:idx val="3"/>
          <c:order val="3"/>
          <c:tx>
            <c:strRef>
              <c:f>'PT2'!$E$4:$E$5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'PT2'!$A$6:$A$79</c:f>
              <c:strCache>
                <c:ptCount val="73"/>
                <c:pt idx="0">
                  <c:v> rock</c:v>
                </c:pt>
                <c:pt idx="1">
                  <c:v>/classical music</c:v>
                </c:pt>
                <c:pt idx="2">
                  <c:v>/indie rock</c:v>
                </c:pt>
                <c:pt idx="3">
                  <c:v>/mobile games</c:v>
                </c:pt>
                <c:pt idx="4">
                  <c:v>/nature</c:v>
                </c:pt>
                <c:pt idx="5">
                  <c:v>/people</c:v>
                </c:pt>
                <c:pt idx="6">
                  <c:v>animation</c:v>
                </c:pt>
                <c:pt idx="7">
                  <c:v>ardware</c:v>
                </c:pt>
                <c:pt idx="8">
                  <c:v>art books</c:v>
                </c:pt>
                <c:pt idx="9">
                  <c:v>audio</c:v>
                </c:pt>
                <c:pt idx="10">
                  <c:v>batch</c:v>
                </c:pt>
                <c:pt idx="11">
                  <c:v>ces</c:v>
                </c:pt>
                <c:pt idx="12">
                  <c:v>children's books</c:v>
                </c:pt>
                <c:pt idx="13">
                  <c:v>ck</c:v>
                </c:pt>
                <c:pt idx="14">
                  <c:v>classical music</c:v>
                </c:pt>
                <c:pt idx="15">
                  <c:v>d trucks</c:v>
                </c:pt>
                <c:pt idx="16">
                  <c:v>documentary</c:v>
                </c:pt>
                <c:pt idx="17">
                  <c:v>drama</c:v>
                </c:pt>
                <c:pt idx="18">
                  <c:v>electronic music</c:v>
                </c:pt>
                <c:pt idx="19">
                  <c:v>estaurants</c:v>
                </c:pt>
                <c:pt idx="20">
                  <c:v>faith</c:v>
                </c:pt>
                <c:pt idx="21">
                  <c:v>fiction</c:v>
                </c:pt>
                <c:pt idx="22">
                  <c:v>food trucks</c:v>
                </c:pt>
                <c:pt idx="23">
                  <c:v>gadgets</c:v>
                </c:pt>
                <c:pt idx="24">
                  <c:v>hardware</c:v>
                </c:pt>
                <c:pt idx="25">
                  <c:v>hing/fiction</c:v>
                </c:pt>
                <c:pt idx="26">
                  <c:v>hing/nonfiction</c:v>
                </c:pt>
                <c:pt idx="27">
                  <c:v>iction</c:v>
                </c:pt>
                <c:pt idx="28">
                  <c:v>ideo/animation</c:v>
                </c:pt>
                <c:pt idx="29">
                  <c:v>indie rock</c:v>
                </c:pt>
                <c:pt idx="30">
                  <c:v>jazz</c:v>
                </c:pt>
                <c:pt idx="31">
                  <c:v>lism/audio</c:v>
                </c:pt>
                <c:pt idx="32">
                  <c:v>logy/gadgets</c:v>
                </c:pt>
                <c:pt idx="33">
                  <c:v>logy/hardware</c:v>
                </c:pt>
                <c:pt idx="34">
                  <c:v>logy/wearables</c:v>
                </c:pt>
                <c:pt idx="35">
                  <c:v>makerspaces</c:v>
                </c:pt>
                <c:pt idx="36">
                  <c:v>mall batch</c:v>
                </c:pt>
                <c:pt idx="37">
                  <c:v>metal</c:v>
                </c:pt>
                <c:pt idx="38">
                  <c:v>mobile games</c:v>
                </c:pt>
                <c:pt idx="39">
                  <c:v>musical</c:v>
                </c:pt>
                <c:pt idx="40">
                  <c:v>nature</c:v>
                </c:pt>
                <c:pt idx="41">
                  <c:v>ng/children's books</c:v>
                </c:pt>
                <c:pt idx="42">
                  <c:v>nonfiction</c:v>
                </c:pt>
                <c:pt idx="43">
                  <c:v>ology/makerspaces</c:v>
                </c:pt>
                <c:pt idx="44">
                  <c:v>ology/web</c:v>
                </c:pt>
                <c:pt idx="45">
                  <c:v>people</c:v>
                </c:pt>
                <c:pt idx="46">
                  <c:v>photobooks</c:v>
                </c:pt>
                <c:pt idx="47">
                  <c:v>places</c:v>
                </c:pt>
                <c:pt idx="48">
                  <c:v>plays</c:v>
                </c:pt>
                <c:pt idx="49">
                  <c:v>pop</c:v>
                </c:pt>
                <c:pt idx="50">
                  <c:v>radio &amp; podcasts</c:v>
                </c:pt>
                <c:pt idx="51">
                  <c:v>raphy/photobooks</c:v>
                </c:pt>
                <c:pt idx="52">
                  <c:v>raphy/places</c:v>
                </c:pt>
                <c:pt idx="53">
                  <c:v>restaurants</c:v>
                </c:pt>
                <c:pt idx="54">
                  <c:v>rock</c:v>
                </c:pt>
                <c:pt idx="55">
                  <c:v>ronic music</c:v>
                </c:pt>
                <c:pt idx="56">
                  <c:v>rt books</c:v>
                </c:pt>
                <c:pt idx="57">
                  <c:v>rucks</c:v>
                </c:pt>
                <c:pt idx="58">
                  <c:v>science fiction</c:v>
                </c:pt>
                <c:pt idx="59">
                  <c:v>shorts</c:v>
                </c:pt>
                <c:pt idx="60">
                  <c:v>small batch</c:v>
                </c:pt>
                <c:pt idx="61">
                  <c:v>space exploration</c:v>
                </c:pt>
                <c:pt idx="62">
                  <c:v>spaces</c:v>
                </c:pt>
                <c:pt idx="63">
                  <c:v>tabletop games</c:v>
                </c:pt>
                <c:pt idx="64">
                  <c:v>television</c:v>
                </c:pt>
                <c:pt idx="65">
                  <c:v>translations</c:v>
                </c:pt>
                <c:pt idx="66">
                  <c:v>ucks</c:v>
                </c:pt>
                <c:pt idx="67">
                  <c:v>video games</c:v>
                </c:pt>
                <c:pt idx="68">
                  <c:v>wearables</c:v>
                </c:pt>
                <c:pt idx="69">
                  <c:v>web</c:v>
                </c:pt>
                <c:pt idx="70">
                  <c:v>world music</c:v>
                </c:pt>
                <c:pt idx="71">
                  <c:v>ys</c:v>
                </c:pt>
                <c:pt idx="72">
                  <c:v>#VALUE!</c:v>
                </c:pt>
              </c:strCache>
            </c:strRef>
          </c:cat>
          <c:val>
            <c:numRef>
              <c:f>'PT2'!$E$6:$E$79</c:f>
              <c:numCache>
                <c:formatCode>General</c:formatCode>
                <c:ptCount val="73"/>
                <c:pt idx="0">
                  <c:v>4</c:v>
                </c:pt>
                <c:pt idx="1">
                  <c:v>2</c:v>
                </c:pt>
                <c:pt idx="2">
                  <c:v>4</c:v>
                </c:pt>
                <c:pt idx="7">
                  <c:v>2</c:v>
                </c:pt>
                <c:pt idx="10">
                  <c:v>2</c:v>
                </c:pt>
                <c:pt idx="11">
                  <c:v>2</c:v>
                </c:pt>
                <c:pt idx="13">
                  <c:v>2</c:v>
                </c:pt>
                <c:pt idx="14">
                  <c:v>38</c:v>
                </c:pt>
                <c:pt idx="16">
                  <c:v>180</c:v>
                </c:pt>
                <c:pt idx="18">
                  <c:v>38</c:v>
                </c:pt>
                <c:pt idx="24">
                  <c:v>136</c:v>
                </c:pt>
                <c:pt idx="26">
                  <c:v>2</c:v>
                </c:pt>
                <c:pt idx="29">
                  <c:v>132</c:v>
                </c:pt>
                <c:pt idx="33">
                  <c:v>2</c:v>
                </c:pt>
                <c:pt idx="35">
                  <c:v>9</c:v>
                </c:pt>
                <c:pt idx="36">
                  <c:v>2</c:v>
                </c:pt>
                <c:pt idx="37">
                  <c:v>20</c:v>
                </c:pt>
                <c:pt idx="39">
                  <c:v>60</c:v>
                </c:pt>
                <c:pt idx="42">
                  <c:v>58</c:v>
                </c:pt>
                <c:pt idx="46">
                  <c:v>101</c:v>
                </c:pt>
                <c:pt idx="48">
                  <c:v>690</c:v>
                </c:pt>
                <c:pt idx="49">
                  <c:v>40</c:v>
                </c:pt>
                <c:pt idx="50">
                  <c:v>20</c:v>
                </c:pt>
                <c:pt idx="51">
                  <c:v>2</c:v>
                </c:pt>
                <c:pt idx="54">
                  <c:v>256</c:v>
                </c:pt>
                <c:pt idx="55">
                  <c:v>2</c:v>
                </c:pt>
                <c:pt idx="59">
                  <c:v>60</c:v>
                </c:pt>
                <c:pt idx="60">
                  <c:v>30</c:v>
                </c:pt>
                <c:pt idx="61">
                  <c:v>40</c:v>
                </c:pt>
                <c:pt idx="62">
                  <c:v>83</c:v>
                </c:pt>
                <c:pt idx="63">
                  <c:v>80</c:v>
                </c:pt>
                <c:pt idx="64">
                  <c:v>60</c:v>
                </c:pt>
                <c:pt idx="68">
                  <c:v>20</c:v>
                </c:pt>
                <c:pt idx="71">
                  <c:v>4</c:v>
                </c:pt>
                <c:pt idx="7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63-4EE7-AFCD-12092CFC4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5231856"/>
        <c:axId val="1785258768"/>
      </c:barChart>
      <c:catAx>
        <c:axId val="178523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58768"/>
        <c:crosses val="autoZero"/>
        <c:auto val="1"/>
        <c:lblAlgn val="ctr"/>
        <c:lblOffset val="100"/>
        <c:noMultiLvlLbl val="0"/>
      </c:catAx>
      <c:valAx>
        <c:axId val="178525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23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FF66FF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[assigmentSebleW.xlsx]PT3!PivotTable2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2-42EB-B593-B5209EC07AB9}"/>
            </c:ext>
          </c:extLst>
        </c:ser>
        <c:ser>
          <c:idx val="1"/>
          <c:order val="1"/>
          <c:tx>
            <c:strRef>
              <c:f>'PT3'!$C$4:$C$5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D2-42EB-B593-B5209EC07AB9}"/>
            </c:ext>
          </c:extLst>
        </c:ser>
        <c:ser>
          <c:idx val="2"/>
          <c:order val="2"/>
          <c:tx>
            <c:strRef>
              <c:f>'PT3'!$D$4:$D$5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D2-42EB-B593-B5209EC07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822719"/>
        <c:axId val="605854319"/>
      </c:lineChart>
      <c:catAx>
        <c:axId val="49182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854319"/>
        <c:crosses val="autoZero"/>
        <c:auto val="1"/>
        <c:lblAlgn val="ctr"/>
        <c:lblOffset val="100"/>
        <c:noMultiLvlLbl val="0"/>
      </c:catAx>
      <c:valAx>
        <c:axId val="605854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2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rgbClr val="D60093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effectLst>
                  <a:glow rad="152400">
                    <a:schemeClr val="accent1">
                      <a:alpha val="40000"/>
                    </a:schemeClr>
                  </a:glow>
                  <a:reflection blurRad="215900" stA="58000" endPos="30000" dist="38100" dir="5400000" sy="-100000" algn="bl" rotWithShape="0"/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50000"/>
                  </a:schemeClr>
                </a:solidFill>
                <a:effectLst>
                  <a:glow rad="152400">
                    <a:schemeClr val="accent1">
                      <a:alpha val="40000"/>
                    </a:schemeClr>
                  </a:glow>
                  <a:reflection blurRad="215900" stA="58000" endPos="30000" dist="38100" dir="5400000" sy="-100000" algn="bl" rotWithShape="0"/>
                </a:effectLst>
              </a:rPr>
              <a:t>Out</a:t>
            </a:r>
            <a:r>
              <a:rPr lang="en-US" baseline="0">
                <a:solidFill>
                  <a:schemeClr val="accent1">
                    <a:lumMod val="50000"/>
                  </a:schemeClr>
                </a:solidFill>
                <a:effectLst>
                  <a:glow rad="152400">
                    <a:schemeClr val="accent1">
                      <a:alpha val="40000"/>
                    </a:schemeClr>
                  </a:glow>
                  <a:reflection blurRad="215900" stA="58000" endPos="30000" dist="38100" dir="5400000" sy="-100000" algn="bl" rotWithShape="0"/>
                </a:effectLst>
              </a:rPr>
              <a:t>comes Based on Goals</a:t>
            </a:r>
            <a:endParaRPr lang="en-US">
              <a:solidFill>
                <a:schemeClr val="accent1">
                  <a:lumMod val="50000"/>
                </a:schemeClr>
              </a:solidFill>
              <a:effectLst>
                <a:glow rad="152400">
                  <a:schemeClr val="accent1">
                    <a:alpha val="40000"/>
                  </a:schemeClr>
                </a:glow>
                <a:reflection blurRad="215900" stA="58000" endPos="30000" dist="38100" dir="5400000" sy="-100000" algn="bl" rotWithShape="0"/>
              </a:effectLst>
            </a:endParaRPr>
          </a:p>
        </c:rich>
      </c:tx>
      <c:overlay val="0"/>
      <c:spPr>
        <a:noFill/>
        <a:ln>
          <a:solidFill>
            <a:schemeClr val="accent2"/>
          </a:solidFill>
          <a:prstDash val="sysDot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accent1">
                  <a:lumMod val="50000"/>
                </a:schemeClr>
              </a:solidFill>
              <a:effectLst>
                <a:glow rad="152400">
                  <a:schemeClr val="accent1">
                    <a:alpha val="40000"/>
                  </a:schemeClr>
                </a:glow>
                <a:reflection blurRad="215900" stA="58000" endPos="30000" dist="38100" dir="5400000" sy="-100000" algn="bl" rotWithShape="0"/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'!$F$1</c:f>
              <c:strCache>
                <c:ptCount val="1"/>
                <c:pt idx="0">
                  <c:v>percentage Succesful 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 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0.71238938053097345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8-46FD-968B-886CE7ADA0EC}"/>
            </c:ext>
          </c:extLst>
        </c:ser>
        <c:ser>
          <c:idx val="5"/>
          <c:order val="5"/>
          <c:tx>
            <c:strRef>
              <c:f>'bonus '!$G$1</c:f>
              <c:strCache>
                <c:ptCount val="1"/>
                <c:pt idx="0">
                  <c:v>Percentage Filed 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 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0.24778761061946902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8-46FD-968B-886CE7ADA0EC}"/>
            </c:ext>
          </c:extLst>
        </c:ser>
        <c:ser>
          <c:idx val="6"/>
          <c:order val="6"/>
          <c:tx>
            <c:strRef>
              <c:f>'bonus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  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3.9823008849557522E-2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8-46FD-968B-886CE7ADA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368959"/>
        <c:axId val="78370731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'!$B$1</c15:sqref>
                        </c15:formulaRef>
                      </c:ext>
                    </c:extLst>
                    <c:strCache>
                      <c:ptCount val="1"/>
                      <c:pt idx="0">
                        <c:v>Nubmer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  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C48-46FD-968B-886CE7ADA0E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  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112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C48-46FD-968B-886CE7ADA0E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  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C48-46FD-968B-886CE7ADA0E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'!$A$2:$A$13</c15:sqref>
                        </c15:formulaRef>
                      </c:ext>
                    </c:extLst>
                    <c:strCache>
                      <c:ptCount val="12"/>
                      <c:pt idx="0">
                        <c:v>  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 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452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48-46FD-968B-886CE7ADA0EC}"/>
                  </c:ext>
                </c:extLst>
              </c15:ser>
            </c15:filteredLineSeries>
          </c:ext>
        </c:extLst>
      </c:lineChart>
      <c:catAx>
        <c:axId val="61536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707311"/>
        <c:crosses val="autoZero"/>
        <c:auto val="1"/>
        <c:lblAlgn val="ctr"/>
        <c:lblOffset val="100"/>
        <c:noMultiLvlLbl val="0"/>
      </c:catAx>
      <c:valAx>
        <c:axId val="78370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68959"/>
        <c:crosses val="autoZero"/>
        <c:crossBetween val="between"/>
      </c:valAx>
      <c:spPr>
        <a:noFill/>
        <a:ln>
          <a:solidFill>
            <a:srgbClr val="92D050"/>
          </a:solidFill>
        </a:ln>
        <a:effectLst/>
      </c:spPr>
    </c:plotArea>
    <c:legend>
      <c:legendPos val="b"/>
      <c:overlay val="0"/>
      <c:spPr>
        <a:noFill/>
        <a:ln>
          <a:solidFill>
            <a:srgbClr val="92D05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2</xdr:row>
      <xdr:rowOff>25400</xdr:rowOff>
    </xdr:from>
    <xdr:to>
      <xdr:col>13</xdr:col>
      <xdr:colOff>641350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ABB59D-A079-49FA-8F7E-3C8AD7C96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82550</xdr:rowOff>
    </xdr:from>
    <xdr:to>
      <xdr:col>14</xdr:col>
      <xdr:colOff>431800</xdr:colOff>
      <xdr:row>18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4BA1F-1413-45A8-9D76-3435F9829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4</xdr:row>
      <xdr:rowOff>98425</xdr:rowOff>
    </xdr:from>
    <xdr:to>
      <xdr:col>10</xdr:col>
      <xdr:colOff>406400</xdr:colOff>
      <xdr:row>19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1BF5F6-EA11-41B3-98BD-3F0121A40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1308100</xdr:colOff>
      <xdr:row>14</xdr:row>
      <xdr:rowOff>158749</xdr:rowOff>
    </xdr:from>
    <xdr:to>
      <xdr:col>9</xdr:col>
      <xdr:colOff>400049</xdr:colOff>
      <xdr:row>30</xdr:row>
      <xdr:rowOff>50800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941BBF5-F7E1-4BD7-B32F-798562A5D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lewongel Wolde" refreshedDate="43703.884999421294" createdVersion="6" refreshedVersion="6" minRefreshableVersion="3" recordCount="4114" xr:uid="{F6FF2497-F917-40B6-B08C-44A7D1B5462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43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SemiMixedTypes="0" containsString="0" containsNumber="1" minValue="2" maxValue="13718.909829728495"/>
    </cacheField>
    <cacheField name="CATEGORY " numFmtId="16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ROY " numFmtId="0">
      <sharedItems count="73">
        <s v="television"/>
        <s v="shorts"/>
        <s v="science fiction"/>
        <s v="drama"/>
        <s v="documentary"/>
        <s v="animation"/>
        <s v="ideo/animation"/>
        <s v="plays"/>
        <s v="ys"/>
        <s v="web"/>
        <s v="wearables"/>
        <s v="nonfiction"/>
        <s v="fiction"/>
        <s v="hing/fiction"/>
        <s v="rock"/>
        <s v="metal"/>
        <s v="jazz"/>
        <s v="indie rock"/>
        <e v="#VALUE!"/>
        <s v="logy/wearables"/>
        <s v="electronic music"/>
        <s v="ronic music"/>
        <s v="audio"/>
        <s v="lism/audio"/>
        <s v="video games"/>
        <s v="mobile games"/>
        <s v="/mobile games"/>
        <s v="food trucks"/>
        <s v="ucks"/>
        <s v="photobooks"/>
        <s v="raphy/photobooks"/>
        <s v="world music"/>
        <s v="ck"/>
        <s v="hing/nonfiction"/>
        <s v="translations"/>
        <s v="radio &amp; podcasts"/>
        <s v="iction"/>
        <s v="nature"/>
        <s v="/nature"/>
        <s v="art books"/>
        <s v="rt books"/>
        <s v="places"/>
        <s v="raphy/places"/>
        <s v="pop"/>
        <s v="faith"/>
        <s v=" rock"/>
        <s v="gadgets"/>
        <s v="logy/gadgets"/>
        <s v="hardware"/>
        <s v="ardware"/>
        <s v="people"/>
        <s v="/people"/>
        <s v="logy/hardware"/>
        <s v="tabletop games"/>
        <s v="/indie rock"/>
        <s v="small batch"/>
        <s v="batch"/>
        <s v="ology/web"/>
        <s v="mall batch"/>
        <s v="restaurants"/>
        <s v="estaurants"/>
        <s v="classical music"/>
        <s v="/classical music"/>
        <s v="rucks"/>
        <s v="space exploration"/>
        <s v="makerspaces"/>
        <s v="ology/makerspaces"/>
        <s v="d trucks"/>
        <s v="spaces"/>
        <s v="ces"/>
        <s v="children's books"/>
        <s v="ng/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x v="0"/>
    <x v="0"/>
    <n v="11223.563845405923"/>
    <x v="0"/>
    <x v="0"/>
    <x v="0"/>
    <d v="2015-07-23T03:00:00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x v="0"/>
    <x v="1"/>
    <n v="11223.46429856551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x v="0"/>
    <x v="2"/>
    <n v="11222.630267509719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x v="0"/>
    <x v="3"/>
    <n v="11225.23246412064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x v="0"/>
    <x v="4"/>
    <n v="11225.43568369829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x v="0"/>
    <x v="5"/>
    <n v="11214.997415429538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x v="0"/>
    <x v="6"/>
    <n v="11216.65880720544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x v="0"/>
    <x v="7"/>
    <n v="11217.315651326997"/>
    <x v="0"/>
    <x v="0"/>
    <x v="7"/>
    <d v="2016-07-05T01:07:47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x v="0"/>
    <x v="8"/>
    <n v="11217.82887968825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x v="0"/>
    <x v="9"/>
    <n v="11219.708613885496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x v="0"/>
    <x v="10"/>
    <n v="11222.288954678355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x v="0"/>
    <x v="11"/>
    <n v="11224.28926882768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x v="0"/>
    <x v="12"/>
    <n v="11225.556769868352"/>
    <x v="0"/>
    <x v="0"/>
    <x v="12"/>
    <d v="2014-07-16T03:00:00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x v="0"/>
    <x v="13"/>
    <n v="11216.202357961467"/>
    <x v="0"/>
    <x v="0"/>
    <x v="13"/>
    <d v="2016-06-23T20:27:00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x v="0"/>
    <x v="14"/>
    <n v="11217.572407317068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x v="0"/>
    <x v="15"/>
    <n v="11218.83163454500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x v="0"/>
    <x v="16"/>
    <n v="11221.049016593453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x v="0"/>
    <x v="17"/>
    <n v="11220.85181108127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x v="0"/>
    <x v="18"/>
    <n v="11223.22262451171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x v="0"/>
    <x v="19"/>
    <n v="11218.1742466422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x v="0"/>
    <x v="20"/>
    <n v="11220.612735710791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x v="0"/>
    <x v="21"/>
    <n v="11222.864534571214"/>
    <x v="0"/>
    <x v="0"/>
    <x v="21"/>
    <d v="2014-09-26T15:03:09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x v="0"/>
    <x v="22"/>
    <n v="11220.673152492664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x v="0"/>
    <x v="23"/>
    <n v="11223.315702762155"/>
    <x v="0"/>
    <x v="0"/>
    <x v="23"/>
    <d v="2015-04-30T15:20:00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x v="0"/>
    <x v="24"/>
    <n v="11225.480327628356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x v="0"/>
    <x v="25"/>
    <n v="11218.912166788939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x v="0"/>
    <x v="26"/>
    <n v="11221.460824363985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x v="0"/>
    <x v="27"/>
    <n v="11223.731795938334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x v="0"/>
    <x v="28"/>
    <n v="11221.009997552612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x v="0"/>
    <x v="29"/>
    <n v="11220.809020807827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x v="0"/>
    <x v="30"/>
    <n v="11222.650550930453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x v="0"/>
    <x v="31"/>
    <n v="11224.406774430559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x v="0"/>
    <x v="32"/>
    <n v="11227.153321901023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x v="0"/>
    <x v="33"/>
    <n v="11222.9159176672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x v="0"/>
    <x v="34"/>
    <n v="11224.352906862739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x v="0"/>
    <x v="35"/>
    <n v="11226.273071831325"/>
    <x v="0"/>
    <x v="0"/>
    <x v="35"/>
    <d v="2015-04-28T00:00:00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x v="0"/>
    <x v="36"/>
    <n v="11228.61767042667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x v="0"/>
    <x v="37"/>
    <n v="11229.279828305122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x v="0"/>
    <x v="38"/>
    <n v="11222.13367517173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x v="0"/>
    <x v="39"/>
    <n v="11224.212480981587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x v="0"/>
    <x v="40"/>
    <n v="11218.930009818352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x v="0"/>
    <x v="31"/>
    <n v="11221.186805794247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x v="0"/>
    <x v="41"/>
    <n v="11223.45134086443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x v="0"/>
    <x v="42"/>
    <n v="11221.32985998525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x v="0"/>
    <x v="31"/>
    <n v="11216.503159705153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x v="0"/>
    <x v="43"/>
    <n v="11218.768213320218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x v="0"/>
    <x v="44"/>
    <n v="11220.051096361842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x v="0"/>
    <x v="45"/>
    <n v="11220.658436193748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x v="0"/>
    <x v="46"/>
    <n v="11222.094763895713"/>
    <x v="0"/>
    <x v="0"/>
    <x v="48"/>
    <d v="2015-03-01T12:00:0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x v="0"/>
    <x v="31"/>
    <n v="11224.324307503068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x v="0"/>
    <x v="31"/>
    <n v="11224.13344242125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x v="0"/>
    <x v="47"/>
    <n v="11226.748291902528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x v="0"/>
    <x v="48"/>
    <n v="11226.045374199895"/>
    <x v="0"/>
    <x v="0"/>
    <x v="52"/>
    <d v="2014-07-17T16:50:46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x v="0"/>
    <x v="49"/>
    <n v="11225.94811868997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x v="0"/>
    <x v="50"/>
    <n v="11227.903032019698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x v="0"/>
    <x v="51"/>
    <n v="11228.180909090903"/>
    <x v="0"/>
    <x v="0"/>
    <x v="55"/>
    <d v="2016-05-27T23:15:16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x v="0"/>
    <x v="52"/>
    <n v="11228.214960571704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x v="0"/>
    <x v="53"/>
    <n v="11228.867466107955"/>
    <x v="0"/>
    <x v="0"/>
    <x v="57"/>
    <d v="2015-04-25T19:59:22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x v="0"/>
    <x v="54"/>
    <n v="11227.867433431946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x v="0"/>
    <x v="55"/>
    <n v="11228.098473489512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x v="1"/>
    <x v="56"/>
    <n v="11225.928507646762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x v="1"/>
    <x v="57"/>
    <n v="11227.55140389834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x v="1"/>
    <x v="58"/>
    <n v="11228.49230997037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x v="1"/>
    <x v="59"/>
    <n v="11230.118202912854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x v="1"/>
    <x v="60"/>
    <n v="11232.330486419745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x v="1"/>
    <x v="61"/>
    <n v="11234.590879229432"/>
    <x v="0"/>
    <x v="1"/>
    <x v="65"/>
    <d v="2014-08-11T05:59:00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x v="1"/>
    <x v="62"/>
    <n v="11235.50678606718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x v="1"/>
    <x v="63"/>
    <n v="11237.6969285890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x v="1"/>
    <x v="64"/>
    <n v="11239.899770143344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x v="1"/>
    <x v="65"/>
    <n v="11242.489856613094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x v="1"/>
    <x v="66"/>
    <n v="11242.52651829871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x v="1"/>
    <x v="67"/>
    <n v="11245.149948058368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x v="1"/>
    <x v="68"/>
    <n v="11247.38006927263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x v="1"/>
    <x v="31"/>
    <n v="11249.5731848552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x v="1"/>
    <x v="69"/>
    <n v="11252.134960396035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x v="1"/>
    <x v="70"/>
    <n v="11254.781029957907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x v="1"/>
    <x v="71"/>
    <n v="11256.567751362056"/>
    <x v="0"/>
    <x v="1"/>
    <x v="76"/>
    <d v="2011-12-27T17:35:58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x v="1"/>
    <x v="72"/>
    <n v="11259.2421550656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x v="1"/>
    <x v="73"/>
    <n v="11261.64285926659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x v="1"/>
    <x v="74"/>
    <n v="11264.099028500616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x v="1"/>
    <x v="75"/>
    <n v="11266.482047595435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x v="1"/>
    <x v="76"/>
    <n v="11266.084448301508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x v="1"/>
    <x v="77"/>
    <n v="11268.510312499995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x v="1"/>
    <x v="78"/>
    <n v="11270.313341602576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x v="1"/>
    <x v="31"/>
    <n v="11273.059076923073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x v="1"/>
    <x v="79"/>
    <n v="11275.732956068499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x v="1"/>
    <x v="80"/>
    <n v="11278.15841112214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x v="1"/>
    <x v="81"/>
    <n v="11279.372753911095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x v="1"/>
    <x v="82"/>
    <n v="11281.524858420264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x v="1"/>
    <x v="83"/>
    <n v="11283.433311801238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x v="1"/>
    <x v="84"/>
    <n v="11284.521640159042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x v="1"/>
    <x v="43"/>
    <n v="11287.201859308969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x v="1"/>
    <x v="85"/>
    <n v="11289.11314768771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x v="1"/>
    <x v="86"/>
    <n v="11290.612554091018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x v="1"/>
    <x v="87"/>
    <n v="11293.146039800991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x v="1"/>
    <x v="88"/>
    <n v="11295.891286389646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x v="1"/>
    <x v="89"/>
    <n v="11298.58812344449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x v="1"/>
    <x v="90"/>
    <n v="11300.972636295739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x v="1"/>
    <x v="90"/>
    <n v="11303.680796812745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x v="1"/>
    <x v="91"/>
    <n v="11305.64933499377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x v="1"/>
    <x v="31"/>
    <n v="11308.06970353761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x v="1"/>
    <x v="31"/>
    <n v="11309.641612260149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x v="1"/>
    <x v="92"/>
    <n v="11311.58818295114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x v="1"/>
    <x v="93"/>
    <n v="11312.497329842927"/>
    <x v="0"/>
    <x v="1"/>
    <x v="103"/>
    <d v="2014-03-07T19:20:30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x v="1"/>
    <x v="43"/>
    <n v="11314.977503740643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x v="1"/>
    <x v="94"/>
    <n v="11317.65023447243"/>
    <x v="0"/>
    <x v="1"/>
    <x v="105"/>
    <d v="2016-05-14T00:00:00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x v="1"/>
    <x v="10"/>
    <n v="11319.884428642708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x v="1"/>
    <x v="95"/>
    <n v="11321.455400549034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x v="1"/>
    <x v="96"/>
    <n v="11322.36315277083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x v="1"/>
    <x v="97"/>
    <n v="11324.266364544314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x v="1"/>
    <x v="98"/>
    <n v="11326.546401098894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x v="1"/>
    <x v="99"/>
    <n v="11328.951234074439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x v="1"/>
    <x v="87"/>
    <n v="11330.43023238380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x v="1"/>
    <x v="100"/>
    <n v="11331.962456885773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x v="1"/>
    <x v="101"/>
    <n v="11333.032947499994"/>
    <x v="0"/>
    <x v="1"/>
    <x v="114"/>
    <d v="2012-01-13T06:34:48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x v="1"/>
    <x v="102"/>
    <n v="11335.091720430102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x v="1"/>
    <x v="103"/>
    <n v="11337.7688319159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x v="1"/>
    <x v="104"/>
    <n v="11339.610155116332"/>
    <x v="0"/>
    <x v="1"/>
    <x v="117"/>
    <d v="2010-06-09T19:00:00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x v="1"/>
    <x v="105"/>
    <n v="11341.316208708704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x v="1"/>
    <x v="106"/>
    <n v="11342.740423028779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x v="2"/>
    <x v="107"/>
    <n v="11344.729566850268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x v="2"/>
    <x v="108"/>
    <n v="11347.568216879532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x v="2"/>
    <x v="109"/>
    <n v="11350.410543587168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x v="2"/>
    <x v="110"/>
    <n v="11353.254545226753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x v="2"/>
    <x v="109"/>
    <n v="11356.06212781954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x v="2"/>
    <x v="111"/>
    <n v="11358.908972173469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x v="2"/>
    <x v="112"/>
    <n v="11361.739691574718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x v="2"/>
    <x v="113"/>
    <n v="11364.24150739904"/>
    <x v="0"/>
    <x v="2"/>
    <x v="127"/>
    <d v="2015-04-03T13:59:01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x v="2"/>
    <x v="114"/>
    <n v="11367.044879578518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x v="2"/>
    <x v="109"/>
    <n v="11369.428830614797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x v="2"/>
    <x v="109"/>
    <n v="11372.282602911639"/>
    <x v="0"/>
    <x v="2"/>
    <x v="130"/>
    <d v="2014-06-16T20:16:00"/>
  </r>
  <r>
    <n v="131"/>
    <s v="I (Canceled)"/>
    <s v="I"/>
    <n v="1200"/>
    <x v="117"/>
    <x v="1"/>
    <x v="0"/>
    <x v="0"/>
    <n v="1467763200"/>
    <n v="1466453161"/>
    <b v="0"/>
    <n v="0"/>
    <b v="0"/>
    <x v="2"/>
    <x v="109"/>
    <n v="11375.137808184778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x v="2"/>
    <x v="115"/>
    <n v="11377.994447513805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x v="2"/>
    <x v="109"/>
    <n v="11378.929638281832"/>
    <x v="0"/>
    <x v="2"/>
    <x v="133"/>
    <d v="2016-05-31T17:31:00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x v="2"/>
    <x v="109"/>
    <n v="11381.788665829139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x v="2"/>
    <x v="116"/>
    <n v="11384.649130434775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x v="2"/>
    <x v="109"/>
    <n v="11387.409725992953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x v="2"/>
    <x v="109"/>
    <n v="11390.273042494335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x v="2"/>
    <x v="117"/>
    <n v="11393.137799295768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x v="2"/>
    <x v="31"/>
    <n v="11394.818588679238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x v="2"/>
    <x v="109"/>
    <n v="11397.560113236026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x v="2"/>
    <x v="118"/>
    <n v="11400.428867354636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x v="2"/>
    <x v="119"/>
    <n v="11402.9735372608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x v="2"/>
    <x v="109"/>
    <n v="11405.842581213792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x v="2"/>
    <x v="120"/>
    <n v="11408.715589420648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x v="2"/>
    <x v="121"/>
    <n v="11411.06850340135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x v="2"/>
    <x v="122"/>
    <n v="11413.859095262089"/>
    <x v="0"/>
    <x v="2"/>
    <x v="146"/>
    <d v="2017-01-18T00:23:18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x v="2"/>
    <x v="109"/>
    <n v="11416.707307789255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x v="2"/>
    <x v="123"/>
    <n v="11419.585953101354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x v="2"/>
    <x v="124"/>
    <n v="11422.455962168971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x v="2"/>
    <x v="125"/>
    <n v="11425.31430121089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x v="2"/>
    <x v="126"/>
    <n v="11420.5990133737"/>
    <x v="0"/>
    <x v="2"/>
    <x v="151"/>
    <d v="2015-06-18T13:13:11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x v="2"/>
    <x v="127"/>
    <n v="11423.44621150933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x v="2"/>
    <x v="128"/>
    <n v="11426.322618025744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x v="2"/>
    <x v="129"/>
    <n v="11429.117396464639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x v="2"/>
    <x v="130"/>
    <n v="11431.994162667334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x v="2"/>
    <x v="131"/>
    <n v="11434.862023749361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x v="2"/>
    <x v="132"/>
    <n v="11437.300705079599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x v="2"/>
    <x v="109"/>
    <n v="11440.189810414553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x v="2"/>
    <x v="133"/>
    <n v="11443.082399494304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x v="3"/>
    <x v="109"/>
    <n v="11445.973922610008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x v="3"/>
    <x v="134"/>
    <n v="11448.869438401207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x v="3"/>
    <x v="135"/>
    <n v="11451.765154352219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x v="3"/>
    <x v="109"/>
    <n v="11454.553502910649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x v="3"/>
    <x v="136"/>
    <n v="11457.45338987341"/>
    <x v="0"/>
    <x v="3"/>
    <x v="164"/>
    <d v="2014-09-19T18:18:21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x v="3"/>
    <x v="109"/>
    <n v="11460.192679159274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x v="3"/>
    <x v="137"/>
    <n v="11463.095463525828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x v="3"/>
    <x v="134"/>
    <n v="11465.239647833791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x v="3"/>
    <x v="138"/>
    <n v="11468.1423948302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x v="3"/>
    <x v="139"/>
    <n v="11470.967019011399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x v="3"/>
    <x v="140"/>
    <n v="11473.733491379304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x v="3"/>
    <x v="133"/>
    <n v="11476.56096626933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x v="3"/>
    <x v="109"/>
    <n v="11479.472067478429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x v="3"/>
    <x v="109"/>
    <n v="11482.384899771625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x v="3"/>
    <x v="109"/>
    <n v="11485.29921065989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x v="3"/>
    <x v="141"/>
    <n v="11488.215001269351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x v="3"/>
    <x v="109"/>
    <n v="11490.802917724726"/>
    <x v="0"/>
    <x v="3"/>
    <x v="176"/>
    <d v="2015-08-05T19:46:39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x v="3"/>
    <x v="142"/>
    <n v="11493.721587503167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x v="3"/>
    <x v="109"/>
    <n v="11496.596008638204"/>
    <x v="0"/>
    <x v="3"/>
    <x v="178"/>
    <d v="2015-11-26T23:55:45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x v="3"/>
    <x v="143"/>
    <n v="11499.51763405336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x v="3"/>
    <x v="144"/>
    <n v="11502.38990594813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x v="3"/>
    <x v="145"/>
    <n v="11505.212532417994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x v="3"/>
    <x v="109"/>
    <n v="11507.954956764997"/>
    <x v="0"/>
    <x v="3"/>
    <x v="182"/>
    <d v="2017-01-07T00:17:12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x v="3"/>
    <x v="146"/>
    <n v="11510.882444670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x v="3"/>
    <x v="147"/>
    <n v="11512.670964376583"/>
    <x v="0"/>
    <x v="3"/>
    <x v="184"/>
    <d v="2014-09-01T03:59:00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x v="3"/>
    <x v="148"/>
    <n v="11515.588162382279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x v="3"/>
    <x v="109"/>
    <n v="11517.959747963332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x v="3"/>
    <x v="149"/>
    <n v="11520.892765469816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x v="3"/>
    <x v="109"/>
    <n v="11523.623507386646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x v="3"/>
    <x v="150"/>
    <n v="11526.559462420375"/>
    <x v="0"/>
    <x v="3"/>
    <x v="189"/>
    <d v="2016-09-03T16:34:37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x v="3"/>
    <x v="151"/>
    <n v="11529.4089933741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x v="3"/>
    <x v="152"/>
    <n v="11532.33517461126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x v="3"/>
    <x v="153"/>
    <n v="11535.211853646091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x v="3"/>
    <x v="109"/>
    <n v="11538.149423616416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x v="3"/>
    <x v="154"/>
    <n v="11541.092829081625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x v="3"/>
    <x v="109"/>
    <n v="11544.036971166106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x v="3"/>
    <x v="155"/>
    <n v="11546.983381827455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x v="3"/>
    <x v="156"/>
    <n v="11549.557286188403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x v="3"/>
    <x v="157"/>
    <n v="11552.43970633298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x v="3"/>
    <x v="109"/>
    <n v="11555.319256704974"/>
    <x v="0"/>
    <x v="3"/>
    <x v="199"/>
    <d v="2016-09-01T02:58:22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x v="3"/>
    <x v="158"/>
    <n v="11558.271561062844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x v="3"/>
    <x v="159"/>
    <n v="11560.823751597234"/>
    <x v="0"/>
    <x v="3"/>
    <x v="201"/>
    <d v="2015-02-08T19:38:49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x v="3"/>
    <x v="109"/>
    <n v="11563.681835378316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x v="3"/>
    <x v="160"/>
    <n v="11566.638542572226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x v="3"/>
    <x v="161"/>
    <n v="11569.405969309457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x v="3"/>
    <x v="162"/>
    <n v="11533.43881811204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x v="3"/>
    <x v="109"/>
    <n v="11536.0574053224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x v="3"/>
    <x v="163"/>
    <n v="11539.010069106727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x v="3"/>
    <x v="109"/>
    <n v="11541.418929851505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x v="3"/>
    <x v="109"/>
    <n v="11544.374478873235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x v="3"/>
    <x v="164"/>
    <n v="11547.33154200819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x v="3"/>
    <x v="165"/>
    <n v="11549.5137945170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x v="3"/>
    <x v="166"/>
    <n v="11551.902188621216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x v="3"/>
    <x v="167"/>
    <n v="11554.863199179692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x v="3"/>
    <x v="168"/>
    <n v="11557.820856410252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x v="3"/>
    <x v="169"/>
    <n v="11560.784903821488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x v="3"/>
    <x v="170"/>
    <n v="11563.74816316059"/>
    <x v="0"/>
    <x v="3"/>
    <x v="216"/>
    <d v="2015-04-22T22:00:37"/>
  </r>
  <r>
    <n v="217"/>
    <s v="Bitch"/>
    <s v="A roadmovie by paw"/>
    <n v="100000"/>
    <x v="172"/>
    <x v="2"/>
    <x v="11"/>
    <x v="9"/>
    <n v="1419780149"/>
    <n v="1417101749"/>
    <b v="0"/>
    <n v="38"/>
    <b v="0"/>
    <x v="3"/>
    <x v="171"/>
    <n v="11559.569186553756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x v="3"/>
    <x v="172"/>
    <n v="11559.470770020529"/>
    <x v="0"/>
    <x v="3"/>
    <x v="218"/>
    <d v="2015-05-15T15:04:49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x v="3"/>
    <x v="173"/>
    <n v="11562.4128677792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x v="3"/>
    <x v="174"/>
    <n v="11563.118418079091"/>
    <x v="0"/>
    <x v="3"/>
    <x v="220"/>
    <d v="2015-08-20T20:06:00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x v="3"/>
    <x v="109"/>
    <n v="11565.99617775494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x v="3"/>
    <x v="175"/>
    <n v="11568.967913669061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x v="3"/>
    <x v="109"/>
    <n v="11571.90776664096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x v="3"/>
    <x v="109"/>
    <n v="11574.88255012853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x v="3"/>
    <x v="109"/>
    <n v="11577.858863461039"/>
    <x v="0"/>
    <x v="3"/>
    <x v="225"/>
    <d v="2016-04-08T22:04:14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x v="3"/>
    <x v="176"/>
    <n v="11580.836707818926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x v="3"/>
    <x v="109"/>
    <n v="11583.751767429891"/>
    <x v="0"/>
    <x v="3"/>
    <x v="227"/>
    <d v="2015-07-09T21:27:21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x v="3"/>
    <x v="109"/>
    <n v="11586.732660833757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x v="3"/>
    <x v="109"/>
    <n v="11589.715088803085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x v="3"/>
    <x v="177"/>
    <n v="11592.699052523167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x v="3"/>
    <x v="109"/>
    <n v="11595.6691012104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x v="3"/>
    <x v="178"/>
    <n v="11598.65613601236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x v="3"/>
    <x v="109"/>
    <n v="11601.616366915739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x v="3"/>
    <x v="179"/>
    <n v="11604.606474226799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x v="3"/>
    <x v="109"/>
    <n v="11607.49474606857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x v="3"/>
    <x v="109"/>
    <n v="11610.487911294476"/>
    <x v="0"/>
    <x v="3"/>
    <x v="236"/>
    <d v="2016-01-05T00:00:00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x v="3"/>
    <x v="119"/>
    <n v="11613.482620582921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x v="3"/>
    <x v="109"/>
    <n v="11616.465975232193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x v="3"/>
    <x v="180"/>
    <n v="11619.463772903222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x v="4"/>
    <x v="181"/>
    <n v="11622.3985854414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x v="4"/>
    <x v="182"/>
    <n v="11621.230828814867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x v="4"/>
    <x v="183"/>
    <n v="11613.643336776853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x v="4"/>
    <x v="184"/>
    <n v="11612.833118057344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x v="4"/>
    <x v="185"/>
    <n v="11609.206459948315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x v="4"/>
    <x v="186"/>
    <n v="11611.177952959415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x v="4"/>
    <x v="187"/>
    <n v="11612.839064115817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x v="4"/>
    <x v="188"/>
    <n v="11611.892552366169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x v="4"/>
    <x v="189"/>
    <n v="11613.16179513708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x v="4"/>
    <x v="190"/>
    <n v="11593.881112548506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x v="4"/>
    <x v="191"/>
    <n v="11593.959239130429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x v="4"/>
    <x v="192"/>
    <n v="11588.760937095516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x v="4"/>
    <x v="193"/>
    <n v="11590.623640600719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x v="4"/>
    <x v="194"/>
    <n v="11591.235560735555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x v="4"/>
    <x v="195"/>
    <n v="11593.847020725383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x v="4"/>
    <x v="196"/>
    <n v="11589.578170510487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x v="4"/>
    <x v="197"/>
    <n v="11590.368973561424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x v="4"/>
    <x v="198"/>
    <n v="11588.68563650505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x v="4"/>
    <x v="199"/>
    <n v="11582.00369035269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x v="4"/>
    <x v="200"/>
    <n v="11570.133392996104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x v="4"/>
    <x v="201"/>
    <n v="11547.459992215874"/>
    <x v="0"/>
    <x v="4"/>
    <x v="260"/>
    <d v="2010-07-17T09:59:00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x v="4"/>
    <x v="202"/>
    <n v="11547.695512587588"/>
    <x v="0"/>
    <x v="4"/>
    <x v="261"/>
    <d v="2012-06-07T14:55:00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x v="4"/>
    <x v="203"/>
    <n v="11545.11703271027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x v="4"/>
    <x v="204"/>
    <n v="11546.556948844451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x v="4"/>
    <x v="205"/>
    <n v="11541.88845194804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x v="4"/>
    <x v="206"/>
    <n v="11543.351660171469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x v="4"/>
    <x v="207"/>
    <n v="11544.907884615381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x v="4"/>
    <x v="208"/>
    <n v="11547.530683649593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x v="4"/>
    <x v="209"/>
    <n v="11547.162012480494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x v="4"/>
    <x v="210"/>
    <n v="11548.71654096228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x v="4"/>
    <x v="211"/>
    <n v="11513.41866024973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x v="4"/>
    <x v="212"/>
    <n v="11515.501256830597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x v="4"/>
    <x v="213"/>
    <n v="11510.324656428938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x v="4"/>
    <x v="214"/>
    <n v="11511.93551679249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x v="4"/>
    <x v="215"/>
    <n v="11513.53008593749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x v="4"/>
    <x v="216"/>
    <n v="11514.90375879134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x v="4"/>
    <x v="217"/>
    <n v="11512.25547941635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x v="4"/>
    <x v="218"/>
    <n v="11513.717104508727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x v="4"/>
    <x v="219"/>
    <n v="11498.014736704896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x v="4"/>
    <x v="220"/>
    <n v="11490.42777835723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x v="4"/>
    <x v="221"/>
    <n v="11486.44924882628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x v="4"/>
    <x v="222"/>
    <n v="11458.893404643877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x v="4"/>
    <x v="223"/>
    <n v="11460.152948851772"/>
    <x v="0"/>
    <x v="4"/>
    <x v="282"/>
    <d v="2010-02-22T22:00:00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x v="4"/>
    <x v="224"/>
    <n v="11451.258444270419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x v="4"/>
    <x v="225"/>
    <n v="11448.87781984333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x v="4"/>
    <x v="226"/>
    <n v="11440.93799686601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x v="4"/>
    <x v="227"/>
    <n v="11435.558014629045"/>
    <x v="0"/>
    <x v="4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x v="4"/>
    <x v="228"/>
    <n v="11434.267854716483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x v="4"/>
    <x v="229"/>
    <n v="11430.344506011494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x v="4"/>
    <x v="230"/>
    <n v="11419.841247058819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x v="4"/>
    <x v="231"/>
    <n v="11418.71594403765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x v="4"/>
    <x v="232"/>
    <n v="11420.4470232801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x v="4"/>
    <x v="233"/>
    <n v="11421.864984301406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x v="4"/>
    <x v="234"/>
    <n v="11404.930062810778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x v="4"/>
    <x v="31"/>
    <n v="11401.01512303664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x v="4"/>
    <x v="235"/>
    <n v="11402.69122021471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x v="4"/>
    <x v="236"/>
    <n v="11388.245995285486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x v="4"/>
    <x v="237"/>
    <n v="11383.453408435942"/>
    <x v="0"/>
    <x v="4"/>
    <x v="297"/>
    <d v="2015-05-01T03:59:00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x v="4"/>
    <x v="238"/>
    <n v="11381.161860586999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x v="4"/>
    <x v="239"/>
    <n v="11348.16744954128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x v="4"/>
    <x v="240"/>
    <n v="11346.450857367588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x v="4"/>
    <x v="241"/>
    <n v="11342.757123000256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x v="4"/>
    <x v="242"/>
    <n v="11341.683462749206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x v="4"/>
    <x v="243"/>
    <n v="11342.023447913927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x v="4"/>
    <x v="244"/>
    <n v="11343.917942257212"/>
    <x v="0"/>
    <x v="4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x v="4"/>
    <x v="245"/>
    <n v="11344.828395904431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x v="4"/>
    <x v="246"/>
    <n v="11345.240640756296"/>
    <x v="0"/>
    <x v="4"/>
    <x v="306"/>
    <d v="2013-03-20T19:05:33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x v="4"/>
    <x v="247"/>
    <n v="11347.451368531647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x v="4"/>
    <x v="248"/>
    <n v="11343.998255386226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x v="4"/>
    <x v="249"/>
    <n v="11343.650291721413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x v="4"/>
    <x v="250"/>
    <n v="11341.004037854884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x v="4"/>
    <x v="251"/>
    <n v="11343.712350775699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x v="4"/>
    <x v="252"/>
    <n v="11341.21981588636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x v="4"/>
    <x v="253"/>
    <n v="11341.848918705597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x v="4"/>
    <x v="254"/>
    <n v="11340.14808947367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x v="4"/>
    <x v="255"/>
    <n v="11342.119305080278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x v="4"/>
    <x v="256"/>
    <n v="11338.441084781456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x v="4"/>
    <x v="257"/>
    <n v="11336.93264155911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x v="4"/>
    <x v="258"/>
    <n v="11331.95264488935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x v="4"/>
    <x v="259"/>
    <n v="11331.20586034254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x v="4"/>
    <x v="260"/>
    <n v="11332.70749604638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x v="4"/>
    <x v="261"/>
    <n v="11330.075465330865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x v="4"/>
    <x v="262"/>
    <n v="11323.587616033748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x v="4"/>
    <x v="263"/>
    <n v="11319.458253758896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x v="4"/>
    <x v="264"/>
    <n v="11320.691356200521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x v="4"/>
    <x v="265"/>
    <n v="11321.399904988119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x v="4"/>
    <x v="266"/>
    <n v="11310.608827877501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x v="4"/>
    <x v="267"/>
    <n v="11268.864969632948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x v="4"/>
    <x v="268"/>
    <n v="11270.400327522446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x v="4"/>
    <x v="269"/>
    <n v="11252.846721268159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x v="4"/>
    <x v="270"/>
    <n v="11253.0324630021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x v="4"/>
    <x v="271"/>
    <n v="11246.58600052867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x v="4"/>
    <x v="272"/>
    <n v="11238.284727657319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x v="4"/>
    <x v="273"/>
    <n v="11211.36679185400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x v="4"/>
    <x v="274"/>
    <n v="11201.0811746031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x v="4"/>
    <x v="275"/>
    <n v="11201.367515215661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x v="4"/>
    <x v="276"/>
    <n v="11202.02033880359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x v="4"/>
    <x v="277"/>
    <n v="11197.25259729943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x v="4"/>
    <x v="278"/>
    <n v="11199.41419756355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x v="4"/>
    <x v="279"/>
    <n v="11198.00476026489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x v="4"/>
    <x v="280"/>
    <n v="11199.253569157388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x v="4"/>
    <x v="281"/>
    <n v="11190.624163795384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x v="4"/>
    <x v="282"/>
    <n v="11192.600734358426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x v="4"/>
    <x v="283"/>
    <n v="11180.930376557937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x v="4"/>
    <x v="284"/>
    <n v="11175.77715119363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x v="4"/>
    <x v="285"/>
    <n v="11169.66884054125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x v="4"/>
    <x v="286"/>
    <n v="11167.88929405519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x v="4"/>
    <x v="287"/>
    <n v="11166.33341651181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x v="4"/>
    <x v="288"/>
    <n v="11157.446038236852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x v="4"/>
    <x v="289"/>
    <n v="11157.67377954847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x v="4"/>
    <x v="290"/>
    <n v="11157.44808714133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x v="4"/>
    <x v="291"/>
    <n v="11152.788891841614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x v="4"/>
    <x v="292"/>
    <n v="11144.244710260498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x v="4"/>
    <x v="293"/>
    <n v="11144.108641318797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x v="4"/>
    <x v="294"/>
    <n v="11130.194792553188"/>
    <x v="0"/>
    <x v="4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x v="4"/>
    <x v="295"/>
    <n v="11132.187927640327"/>
    <x v="0"/>
    <x v="4"/>
    <x v="355"/>
    <d v="2014-12-01T08:03:14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x v="4"/>
    <x v="296"/>
    <n v="11124.322623736027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x v="4"/>
    <x v="297"/>
    <n v="11125.23356135213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x v="4"/>
    <x v="298"/>
    <n v="11121.24666932907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x v="4"/>
    <x v="299"/>
    <n v="11110.481621837547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x v="4"/>
    <x v="300"/>
    <n v="11106.68180340969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x v="4"/>
    <x v="301"/>
    <n v="11106.39981081800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x v="4"/>
    <x v="302"/>
    <n v="11098.99827825159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x v="4"/>
    <x v="303"/>
    <n v="11098.75807517994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x v="4"/>
    <x v="304"/>
    <n v="11099.306010666662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x v="4"/>
    <x v="305"/>
    <n v="11100.209719925309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x v="4"/>
    <x v="306"/>
    <n v="11099.01020277480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x v="4"/>
    <x v="307"/>
    <n v="11091.697421937548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x v="4"/>
    <x v="308"/>
    <n v="11091.899420715426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x v="4"/>
    <x v="309"/>
    <n v="11091.38617623497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x v="4"/>
    <x v="310"/>
    <n v="11092.436193910253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x v="4"/>
    <x v="311"/>
    <n v="11087.249829014156"/>
    <x v="0"/>
    <x v="4"/>
    <x v="371"/>
    <d v="2013-02-01T18:25:39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x v="4"/>
    <x v="312"/>
    <n v="11044.447650988772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x v="4"/>
    <x v="313"/>
    <n v="11047.299414595023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x v="4"/>
    <x v="314"/>
    <n v="11048.11420053475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x v="4"/>
    <x v="43"/>
    <n v="11048.972481947041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x v="4"/>
    <x v="315"/>
    <n v="11051.767819689669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x v="4"/>
    <x v="316"/>
    <n v="11054.03053518864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x v="4"/>
    <x v="317"/>
    <n v="11053.31480460385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x v="4"/>
    <x v="318"/>
    <n v="11055.37646854082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x v="4"/>
    <x v="319"/>
    <n v="11053.674105516866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x v="4"/>
    <x v="320"/>
    <n v="11055.118968657909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x v="4"/>
    <x v="321"/>
    <n v="11051.0655439442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x v="4"/>
    <x v="322"/>
    <n v="11053.6160841597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x v="4"/>
    <x v="323"/>
    <n v="11056.025900804283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x v="4"/>
    <x v="324"/>
    <n v="11052.978173773123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x v="4"/>
    <x v="325"/>
    <n v="11048.835866416302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x v="4"/>
    <x v="326"/>
    <n v="11051.63914944995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x v="4"/>
    <x v="327"/>
    <n v="11032.781296296293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x v="4"/>
    <x v="328"/>
    <n v="11034.049693959727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x v="4"/>
    <x v="31"/>
    <n v="11003.864390440383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x v="4"/>
    <x v="329"/>
    <n v="11006.55143432715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x v="4"/>
    <x v="330"/>
    <n v="11004.102361633526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x v="4"/>
    <x v="331"/>
    <n v="11002.04299650631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x v="4"/>
    <x v="332"/>
    <n v="10990.15564247311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x v="4"/>
    <x v="333"/>
    <n v="10991.696689970418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x v="4"/>
    <x v="313"/>
    <n v="10991.74705217858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x v="4"/>
    <x v="334"/>
    <n v="10990.39966101694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x v="4"/>
    <x v="335"/>
    <n v="10989.877876749188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x v="4"/>
    <x v="336"/>
    <n v="10990.309337819646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x v="4"/>
    <x v="337"/>
    <n v="10987.51701400107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x v="4"/>
    <x v="338"/>
    <n v="10987.451640183135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x v="4"/>
    <x v="339"/>
    <n v="10976.4283243534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x v="4"/>
    <x v="340"/>
    <n v="10978.6227270277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x v="4"/>
    <x v="341"/>
    <n v="10980.163326145548"/>
    <x v="0"/>
    <x v="4"/>
    <x v="404"/>
    <d v="2014-02-05T23:04:00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x v="4"/>
    <x v="342"/>
    <n v="10973.395508223237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x v="4"/>
    <x v="343"/>
    <n v="10975.536121898593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x v="4"/>
    <x v="344"/>
    <n v="10977.68335851092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x v="4"/>
    <x v="345"/>
    <n v="10980.09746627090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x v="4"/>
    <x v="346"/>
    <n v="10981.418340080969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x v="4"/>
    <x v="347"/>
    <n v="10984.198420626346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x v="4"/>
    <x v="348"/>
    <n v="10986.81824196597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x v="4"/>
    <x v="349"/>
    <n v="10981.5972312263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x v="4"/>
    <x v="350"/>
    <n v="10983.70763307213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x v="4"/>
    <x v="351"/>
    <n v="10983.040797297292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x v="4"/>
    <x v="352"/>
    <n v="10980.86589618815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x v="4"/>
    <x v="353"/>
    <n v="10983.448591130335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x v="4"/>
    <x v="354"/>
    <n v="10986.094325128477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x v="4"/>
    <x v="355"/>
    <n v="10986.218809523803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x v="4"/>
    <x v="356"/>
    <n v="10983.091399188086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x v="5"/>
    <x v="357"/>
    <n v="10983.8894748240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x v="5"/>
    <x v="358"/>
    <n v="10986.85979420524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x v="5"/>
    <x v="359"/>
    <n v="10989.7541224268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x v="5"/>
    <x v="360"/>
    <n v="10992.615069086962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x v="5"/>
    <x v="361"/>
    <n v="10995.552634146336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x v="5"/>
    <x v="362"/>
    <n v="10998.477994036317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x v="5"/>
    <x v="363"/>
    <n v="11001.458600867671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x v="5"/>
    <x v="109"/>
    <n v="11004.406379170048"/>
    <x v="0"/>
    <x v="5"/>
    <x v="427"/>
    <d v="2015-10-22T18:59:00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x v="5"/>
    <x v="364"/>
    <n v="11007.391839392287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x v="5"/>
    <x v="109"/>
    <n v="11010.195473541376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x v="5"/>
    <x v="365"/>
    <n v="11013.184125950047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x v="5"/>
    <x v="366"/>
    <n v="11016.167884876451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x v="5"/>
    <x v="367"/>
    <n v="11019.047072243338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x v="5"/>
    <x v="109"/>
    <n v="11021.88571583808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x v="5"/>
    <x v="152"/>
    <n v="11024.880793478253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x v="5"/>
    <x v="368"/>
    <n v="11027.843522696377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x v="5"/>
    <x v="109"/>
    <n v="11030.841033170193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x v="5"/>
    <x v="109"/>
    <n v="11033.84098993744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x v="5"/>
    <x v="369"/>
    <n v="11036.842578890089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x v="5"/>
    <x v="109"/>
    <n v="11039.335325170065"/>
    <x v="0"/>
    <x v="5"/>
    <x v="439"/>
    <d v="2014-10-17T18:16:58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x v="5"/>
    <x v="370"/>
    <n v="11042.34004354926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x v="5"/>
    <x v="109"/>
    <n v="11045.345036754692"/>
    <x v="0"/>
    <x v="5"/>
    <x v="441"/>
    <d v="2013-11-02T19:03:16"/>
  </r>
  <r>
    <n v="442"/>
    <s v="The Paranormal Idiot"/>
    <s v="Doomsday is here"/>
    <n v="17000"/>
    <x v="368"/>
    <x v="2"/>
    <x v="0"/>
    <x v="0"/>
    <n v="1424380783"/>
    <n v="1421788783"/>
    <b v="0"/>
    <n v="17"/>
    <b v="0"/>
    <x v="5"/>
    <x v="371"/>
    <n v="11048.353028322435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x v="5"/>
    <x v="370"/>
    <n v="11049.539994551889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x v="5"/>
    <x v="152"/>
    <n v="11052.548043596726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x v="5"/>
    <x v="372"/>
    <n v="11055.54683019896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x v="5"/>
    <x v="373"/>
    <n v="11058.560338058884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x v="5"/>
    <x v="374"/>
    <n v="11061.36714480501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x v="5"/>
    <x v="375"/>
    <n v="11064.383066011998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x v="5"/>
    <x v="376"/>
    <n v="11067.379620736692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x v="5"/>
    <x v="377"/>
    <n v="11070.38791211789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x v="5"/>
    <x v="109"/>
    <n v="11073.302022932017"/>
    <x v="0"/>
    <x v="5"/>
    <x v="451"/>
    <d v="2014-01-25T17:09:51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x v="5"/>
    <x v="378"/>
    <n v="11076.325862916434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x v="5"/>
    <x v="379"/>
    <n v="11079.22024310297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x v="5"/>
    <x v="380"/>
    <n v="11082.240248633874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x v="5"/>
    <x v="381"/>
    <n v="11085.246600163973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x v="5"/>
    <x v="382"/>
    <n v="11088.264710224161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x v="5"/>
    <x v="109"/>
    <n v="11091.280095706858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x v="5"/>
    <x v="383"/>
    <n v="11094.313815645508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x v="5"/>
    <x v="384"/>
    <n v="11097.12457181942"/>
    <x v="0"/>
    <x v="5"/>
    <x v="459"/>
    <d v="2011-11-13T16:22:07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x v="5"/>
    <x v="385"/>
    <n v="11100.154709906947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x v="5"/>
    <x v="109"/>
    <n v="11103.186506980559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x v="5"/>
    <x v="109"/>
    <n v="11106.226809967136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x v="5"/>
    <x v="386"/>
    <n v="11109.268778416867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x v="5"/>
    <x v="387"/>
    <n v="11111.969947945199"/>
    <x v="0"/>
    <x v="5"/>
    <x v="464"/>
    <d v="2016-05-18T20:22:15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x v="5"/>
    <x v="388"/>
    <n v="11115.0148835297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x v="5"/>
    <x v="389"/>
    <n v="11118.023933662274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x v="5"/>
    <x v="390"/>
    <n v="11121.051634219901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x v="5"/>
    <x v="109"/>
    <n v="11122.918351618206"/>
    <x v="0"/>
    <x v="5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x v="5"/>
    <x v="109"/>
    <n v="11125.969906721532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x v="5"/>
    <x v="391"/>
    <n v="11129.023136663001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x v="5"/>
    <x v="392"/>
    <n v="11132.064043370843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x v="5"/>
    <x v="393"/>
    <n v="11133.324632070286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x v="5"/>
    <x v="394"/>
    <n v="11136.343672068107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x v="5"/>
    <x v="395"/>
    <n v="11139.166568681314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x v="5"/>
    <x v="109"/>
    <n v="11142.227345424562"/>
    <x v="0"/>
    <x v="5"/>
    <x v="475"/>
    <d v="2015-05-06T02:04:03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x v="5"/>
    <x v="396"/>
    <n v="11145.29007971412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x v="5"/>
    <x v="109"/>
    <n v="11147.005422051134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x v="5"/>
    <x v="109"/>
    <n v="11150.071155115505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x v="5"/>
    <x v="397"/>
    <n v="11153.138574965606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x v="5"/>
    <x v="398"/>
    <n v="11154.863709411111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x v="5"/>
    <x v="399"/>
    <n v="11155.797060280753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x v="5"/>
    <x v="370"/>
    <n v="11158.364735682813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x v="5"/>
    <x v="400"/>
    <n v="11161.43506472045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x v="5"/>
    <x v="401"/>
    <n v="11162.435460055091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x v="5"/>
    <x v="402"/>
    <n v="11165.470300358218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x v="5"/>
    <x v="403"/>
    <n v="11166.255984013222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x v="5"/>
    <x v="109"/>
    <n v="11169.320846429548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x v="5"/>
    <x v="109"/>
    <n v="11172.401188637608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x v="5"/>
    <x v="404"/>
    <n v="11175.48323034482"/>
    <x v="0"/>
    <x v="5"/>
    <x v="489"/>
    <d v="2012-01-05T11:33:00"/>
  </r>
  <r>
    <n v="490"/>
    <s v="PROJECT IS CANCELLED"/>
    <s v="Cancelled"/>
    <n v="1000"/>
    <x v="117"/>
    <x v="2"/>
    <x v="0"/>
    <x v="0"/>
    <n v="1345677285"/>
    <n v="1343085285"/>
    <b v="0"/>
    <n v="0"/>
    <b v="0"/>
    <x v="5"/>
    <x v="109"/>
    <n v="11178.507646247233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x v="5"/>
    <x v="109"/>
    <n v="11181.59307479988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x v="5"/>
    <x v="109"/>
    <n v="11184.6802070679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x v="5"/>
    <x v="109"/>
    <n v="11187.769044462848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x v="5"/>
    <x v="405"/>
    <n v="11190.85958839778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x v="5"/>
    <x v="109"/>
    <n v="11193.94327438518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x v="5"/>
    <x v="406"/>
    <n v="11197.037233278046"/>
    <x v="0"/>
    <x v="5"/>
    <x v="496"/>
    <d v="2014-02-10T22:21:14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x v="5"/>
    <x v="407"/>
    <n v="11200.132626486031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x v="5"/>
    <x v="408"/>
    <n v="11203.221711836275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x v="5"/>
    <x v="409"/>
    <n v="11205.49258921161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x v="5"/>
    <x v="410"/>
    <n v="11208.064667957933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x v="5"/>
    <x v="109"/>
    <n v="11211.10730971491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x v="5"/>
    <x v="411"/>
    <n v="11214.21116002214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x v="5"/>
    <x v="412"/>
    <n v="11217.253035170304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x v="5"/>
    <x v="413"/>
    <n v="11220.32872853184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x v="5"/>
    <x v="414"/>
    <n v="11223.34489055139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x v="5"/>
    <x v="415"/>
    <n v="11226.441161308196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x v="5"/>
    <x v="416"/>
    <n v="11229.484255614076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x v="5"/>
    <x v="417"/>
    <n v="11232.420884636709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x v="5"/>
    <x v="418"/>
    <n v="11235.425717059632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x v="5"/>
    <x v="109"/>
    <n v="11238.540430077683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x v="5"/>
    <x v="419"/>
    <n v="11241.659647515951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x v="5"/>
    <x v="420"/>
    <n v="11244.73895335923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x v="5"/>
    <x v="421"/>
    <n v="11247.858569841703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x v="5"/>
    <x v="422"/>
    <n v="11249.049086111103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x v="5"/>
    <x v="423"/>
    <n v="11252.160797443727"/>
    <x v="0"/>
    <x v="5"/>
    <x v="515"/>
    <d v="2015-12-29T11:46:41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x v="5"/>
    <x v="109"/>
    <n v="11248.436828793767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x v="5"/>
    <x v="424"/>
    <n v="11251.564000556011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x v="5"/>
    <x v="109"/>
    <n v="11254.635903781971"/>
    <x v="0"/>
    <x v="6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x v="5"/>
    <x v="425"/>
    <n v="11257.766539638378"/>
    <x v="0"/>
    <x v="6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x v="6"/>
    <x v="426"/>
    <n v="11260.134866444065"/>
    <x v="1"/>
    <x v="7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x v="6"/>
    <x v="427"/>
    <n v="11261.847957138873"/>
    <x v="1"/>
    <x v="7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x v="6"/>
    <x v="89"/>
    <n v="11263.526645322932"/>
    <x v="1"/>
    <x v="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x v="6"/>
    <x v="428"/>
    <n v="11265.705293790023"/>
    <x v="1"/>
    <x v="7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x v="6"/>
    <x v="429"/>
    <n v="11267.163707520884"/>
    <x v="1"/>
    <x v="7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x v="6"/>
    <x v="31"/>
    <n v="11269.243287823901"/>
    <x v="1"/>
    <x v="7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x v="6"/>
    <x v="430"/>
    <n v="11269.039620958747"/>
    <x v="1"/>
    <x v="7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x v="6"/>
    <x v="431"/>
    <n v="11271.704533035958"/>
    <x v="1"/>
    <x v="7"/>
    <x v="527"/>
    <d v="2017-02-17T16:05:00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x v="6"/>
    <x v="432"/>
    <n v="11272.035460122694"/>
    <x v="1"/>
    <x v="7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x v="6"/>
    <x v="433"/>
    <n v="11274.808691771264"/>
    <x v="1"/>
    <x v="7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x v="6"/>
    <x v="434"/>
    <n v="11277.51790178571"/>
    <x v="1"/>
    <x v="7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x v="6"/>
    <x v="31"/>
    <n v="11279.641127546744"/>
    <x v="1"/>
    <x v="7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x v="6"/>
    <x v="435"/>
    <n v="11281.67341150195"/>
    <x v="1"/>
    <x v="7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x v="6"/>
    <x v="20"/>
    <n v="11281.382060876846"/>
    <x v="1"/>
    <x v="7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x v="6"/>
    <x v="436"/>
    <n v="11283.973508379882"/>
    <x v="1"/>
    <x v="7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x v="6"/>
    <x v="78"/>
    <n v="11282.739636770042"/>
    <x v="1"/>
    <x v="7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x v="6"/>
    <x v="437"/>
    <n v="11285.320055897144"/>
    <x v="1"/>
    <x v="7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x v="6"/>
    <x v="11"/>
    <n v="11287.384025719872"/>
    <x v="1"/>
    <x v="7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x v="6"/>
    <x v="438"/>
    <n v="11289.866515659951"/>
    <x v="1"/>
    <x v="8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x v="6"/>
    <x v="439"/>
    <n v="11288.794869930065"/>
    <x v="1"/>
    <x v="8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x v="7"/>
    <x v="440"/>
    <n v="11291.812658086174"/>
    <x v="2"/>
    <x v="9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x v="7"/>
    <x v="441"/>
    <n v="11294.972695214101"/>
    <x v="2"/>
    <x v="9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x v="7"/>
    <x v="442"/>
    <n v="11298.127782754755"/>
    <x v="2"/>
    <x v="9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x v="7"/>
    <x v="443"/>
    <n v="11301.291358162975"/>
    <x v="2"/>
    <x v="9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x v="7"/>
    <x v="444"/>
    <n v="11304.437378151255"/>
    <x v="2"/>
    <x v="9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x v="7"/>
    <x v="445"/>
    <n v="11307.603093303442"/>
    <x v="2"/>
    <x v="9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x v="7"/>
    <x v="446"/>
    <n v="11306.934820627797"/>
    <x v="2"/>
    <x v="9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x v="7"/>
    <x v="109"/>
    <n v="11310.090114942524"/>
    <x v="2"/>
    <x v="9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x v="7"/>
    <x v="447"/>
    <n v="11313.261761076832"/>
    <x v="2"/>
    <x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x v="7"/>
    <x v="448"/>
    <n v="11316.432661991579"/>
    <x v="2"/>
    <x v="9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x v="7"/>
    <x v="449"/>
    <n v="11319.588787878783"/>
    <x v="2"/>
    <x v="9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x v="7"/>
    <x v="450"/>
    <n v="11322.755947235471"/>
    <x v="2"/>
    <x v="9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x v="7"/>
    <x v="109"/>
    <n v="11324.873228523296"/>
    <x v="2"/>
    <x v="9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x v="7"/>
    <x v="451"/>
    <n v="11328.053479359725"/>
    <x v="2"/>
    <x v="9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x v="7"/>
    <x v="452"/>
    <n v="11331.20096629213"/>
    <x v="2"/>
    <x v="9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x v="7"/>
    <x v="109"/>
    <n v="11333.986917673499"/>
    <x v="2"/>
    <x v="9"/>
    <x v="555"/>
    <d v="2016-06-12T08:29:03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x v="7"/>
    <x v="453"/>
    <n v="11337.172411467112"/>
    <x v="2"/>
    <x v="9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x v="7"/>
    <x v="454"/>
    <n v="11340.303469215627"/>
    <x v="2"/>
    <x v="9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x v="7"/>
    <x v="109"/>
    <n v="11343.108391451064"/>
    <x v="2"/>
    <x v="9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x v="7"/>
    <x v="455"/>
    <n v="11346.299139240502"/>
    <x v="2"/>
    <x v="9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x v="7"/>
    <x v="362"/>
    <n v="11349.477613956102"/>
    <x v="2"/>
    <x v="9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x v="7"/>
    <x v="456"/>
    <n v="11352.668573036866"/>
    <x v="2"/>
    <x v="9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x v="7"/>
    <x v="109"/>
    <n v="11355.849222972967"/>
    <x v="2"/>
    <x v="9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x v="7"/>
    <x v="457"/>
    <n v="11359.047152914667"/>
    <x v="2"/>
    <x v="9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x v="7"/>
    <x v="458"/>
    <n v="11362.22772957746"/>
    <x v="2"/>
    <x v="9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x v="7"/>
    <x v="109"/>
    <n v="11365.428977176665"/>
    <x v="2"/>
    <x v="9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x v="7"/>
    <x v="459"/>
    <n v="11368.632311161213"/>
    <x v="2"/>
    <x v="9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x v="7"/>
    <x v="109"/>
    <n v="11371.837169438957"/>
    <x v="2"/>
    <x v="9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x v="7"/>
    <x v="460"/>
    <n v="11375.044117315279"/>
    <x v="2"/>
    <x v="9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x v="7"/>
    <x v="417"/>
    <n v="11378.18376304654"/>
    <x v="2"/>
    <x v="9"/>
    <x v="569"/>
    <d v="2016-01-01T20:20:12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x v="7"/>
    <x v="461"/>
    <n v="11381.388668171552"/>
    <x v="2"/>
    <x v="9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x v="7"/>
    <x v="462"/>
    <n v="11384.560948348852"/>
    <x v="2"/>
    <x v="9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x v="7"/>
    <x v="109"/>
    <n v="11387.745183512136"/>
    <x v="2"/>
    <x v="9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x v="7"/>
    <x v="463"/>
    <n v="11390.961152216883"/>
    <x v="2"/>
    <x v="9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x v="7"/>
    <x v="464"/>
    <n v="11394.081197740108"/>
    <x v="2"/>
    <x v="9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x v="7"/>
    <x v="465"/>
    <n v="11397.278168974282"/>
    <x v="2"/>
    <x v="9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x v="7"/>
    <x v="466"/>
    <n v="11400.426353872239"/>
    <x v="2"/>
    <x v="9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x v="7"/>
    <x v="418"/>
    <n v="11403.649262086508"/>
    <x v="2"/>
    <x v="9"/>
    <x v="577"/>
    <d v="2016-05-20T14:08:22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x v="7"/>
    <x v="467"/>
    <n v="11406.871447963797"/>
    <x v="2"/>
    <x v="9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x v="7"/>
    <x v="468"/>
    <n v="11410.094325318241"/>
    <x v="2"/>
    <x v="9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x v="7"/>
    <x v="108"/>
    <n v="11413.273469156758"/>
    <x v="2"/>
    <x v="9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x v="7"/>
    <x v="109"/>
    <n v="11416.503662609675"/>
    <x v="2"/>
    <x v="9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x v="7"/>
    <x v="109"/>
    <n v="11419.735968289915"/>
    <x v="2"/>
    <x v="9"/>
    <x v="582"/>
    <d v="2015-03-15T18:00:00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x v="7"/>
    <x v="469"/>
    <n v="11422.970104786174"/>
    <x v="2"/>
    <x v="9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x v="7"/>
    <x v="460"/>
    <n v="11426.205790368267"/>
    <x v="2"/>
    <x v="9"/>
    <x v="584"/>
    <d v="2015-03-16T16:11:56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x v="7"/>
    <x v="109"/>
    <n v="11429.440759421928"/>
    <x v="2"/>
    <x v="9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x v="7"/>
    <x v="470"/>
    <n v="11432.680396825392"/>
    <x v="2"/>
    <x v="9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x v="7"/>
    <x v="471"/>
    <n v="11435.905993762399"/>
    <x v="2"/>
    <x v="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x v="7"/>
    <x v="472"/>
    <n v="11438.376471922855"/>
    <x v="2"/>
    <x v="9"/>
    <x v="588"/>
    <d v="2016-11-17T19:28:06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x v="7"/>
    <x v="473"/>
    <n v="11441.536011347513"/>
    <x v="2"/>
    <x v="9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x v="7"/>
    <x v="474"/>
    <n v="11444.782474460835"/>
    <x v="2"/>
    <x v="9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x v="7"/>
    <x v="475"/>
    <n v="11447.967766108426"/>
    <x v="2"/>
    <x v="9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x v="7"/>
    <x v="422"/>
    <n v="11451.200863145936"/>
    <x v="2"/>
    <x v="9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x v="7"/>
    <x v="476"/>
    <n v="11454.382118716268"/>
    <x v="2"/>
    <x v="9"/>
    <x v="593"/>
    <d v="2015-04-06T15:15:45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x v="7"/>
    <x v="477"/>
    <n v="11457.603534090904"/>
    <x v="2"/>
    <x v="9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x v="7"/>
    <x v="478"/>
    <n v="11460.852071611249"/>
    <x v="2"/>
    <x v="9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x v="7"/>
    <x v="479"/>
    <n v="11463.988754974413"/>
    <x v="2"/>
    <x v="9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x v="7"/>
    <x v="480"/>
    <n v="11467.246642024447"/>
    <x v="2"/>
    <x v="9"/>
    <x v="597"/>
    <d v="2016-07-31T16:00:00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x v="7"/>
    <x v="481"/>
    <n v="11470.502400455058"/>
    <x v="2"/>
    <x v="9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x v="7"/>
    <x v="482"/>
    <n v="11473.523880512086"/>
    <x v="2"/>
    <x v="9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x v="7"/>
    <x v="172"/>
    <n v="11476.780147979505"/>
    <x v="2"/>
    <x v="9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x v="7"/>
    <x v="483"/>
    <n v="11480.018627953312"/>
    <x v="2"/>
    <x v="9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x v="7"/>
    <x v="109"/>
    <n v="11483.247562642364"/>
    <x v="2"/>
    <x v="9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x v="7"/>
    <x v="484"/>
    <n v="11486.518211335797"/>
    <x v="2"/>
    <x v="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x v="7"/>
    <x v="109"/>
    <n v="11489.622626780621"/>
    <x v="2"/>
    <x v="9"/>
    <x v="604"/>
    <d v="2014-08-28T00:50:56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x v="7"/>
    <x v="485"/>
    <n v="11492.896956397828"/>
    <x v="2"/>
    <x v="9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x v="7"/>
    <x v="418"/>
    <n v="11496.135809578102"/>
    <x v="2"/>
    <x v="9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x v="7"/>
    <x v="109"/>
    <n v="11499.411012261186"/>
    <x v="2"/>
    <x v="9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x v="7"/>
    <x v="486"/>
    <n v="11502.690935539071"/>
    <x v="2"/>
    <x v="9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x v="7"/>
    <x v="487"/>
    <n v="11505.55589728958"/>
    <x v="2"/>
    <x v="9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x v="7"/>
    <x v="109"/>
    <n v="11508.838019406387"/>
    <x v="2"/>
    <x v="9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x v="7"/>
    <x v="109"/>
    <n v="11512.123442763339"/>
    <x v="2"/>
    <x v="9"/>
    <x v="611"/>
    <d v="2016-01-19T13:27:17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x v="7"/>
    <x v="109"/>
    <n v="11515.41074243289"/>
    <x v="2"/>
    <x v="9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x v="7"/>
    <x v="488"/>
    <n v="11518.699920022846"/>
    <x v="2"/>
    <x v="9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x v="7"/>
    <x v="109"/>
    <n v="11518.328691428565"/>
    <x v="2"/>
    <x v="9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x v="7"/>
    <x v="109"/>
    <n v="11521.620583023716"/>
    <x v="2"/>
    <x v="9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x v="7"/>
    <x v="109"/>
    <n v="11524.914356775294"/>
    <x v="2"/>
    <x v="9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x v="7"/>
    <x v="419"/>
    <n v="11528.210014297963"/>
    <x v="2"/>
    <x v="9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x v="7"/>
    <x v="109"/>
    <n v="11531.490394736837"/>
    <x v="2"/>
    <x v="9"/>
    <x v="618"/>
    <d v="2015-12-09T19:26:43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x v="7"/>
    <x v="489"/>
    <n v="11534.789819742484"/>
    <x v="2"/>
    <x v="9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x v="7"/>
    <x v="460"/>
    <n v="11538.090847166566"/>
    <x v="2"/>
    <x v="9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x v="7"/>
    <x v="490"/>
    <n v="11541.308164901226"/>
    <x v="2"/>
    <x v="9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x v="7"/>
    <x v="491"/>
    <n v="11544.53849369988"/>
    <x v="2"/>
    <x v="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x v="7"/>
    <x v="109"/>
    <n v="11547.747757089654"/>
    <x v="2"/>
    <x v="9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x v="7"/>
    <x v="109"/>
    <n v="11551.056567335238"/>
    <x v="2"/>
    <x v="9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x v="7"/>
    <x v="109"/>
    <n v="11554.367274290622"/>
    <x v="2"/>
    <x v="9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x v="7"/>
    <x v="492"/>
    <n v="11557.679879587151"/>
    <x v="2"/>
    <x v="9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x v="7"/>
    <x v="459"/>
    <n v="11559.748328075704"/>
    <x v="2"/>
    <x v="9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x v="7"/>
    <x v="109"/>
    <n v="11563.038559954097"/>
    <x v="2"/>
    <x v="9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x v="7"/>
    <x v="493"/>
    <n v="11566.356505021515"/>
    <x v="2"/>
    <x v="9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x v="7"/>
    <x v="494"/>
    <n v="11569.575895522383"/>
    <x v="2"/>
    <x v="9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x v="7"/>
    <x v="495"/>
    <n v="11572.894751650871"/>
    <x v="2"/>
    <x v="9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x v="7"/>
    <x v="109"/>
    <n v="11576.020224009184"/>
    <x v="2"/>
    <x v="9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x v="7"/>
    <x v="496"/>
    <n v="11579.345711002579"/>
    <x v="2"/>
    <x v="9"/>
    <x v="633"/>
    <d v="2016-06-17T23:00:00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x v="7"/>
    <x v="459"/>
    <n v="11582.315350574707"/>
    <x v="2"/>
    <x v="9"/>
    <x v="634"/>
    <d v="2015-02-26T22:17:09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x v="7"/>
    <x v="168"/>
    <n v="11585.644271342333"/>
    <x v="2"/>
    <x v="9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x v="7"/>
    <x v="418"/>
    <n v="11588.974818861408"/>
    <x v="2"/>
    <x v="9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x v="7"/>
    <x v="109"/>
    <n v="11592.306706931256"/>
    <x v="2"/>
    <x v="9"/>
    <x v="637"/>
    <d v="2017-02-25T23:04:00"/>
  </r>
  <r>
    <n v="638"/>
    <s v="W (Canceled)"/>
    <s v="O0"/>
    <n v="200000"/>
    <x v="461"/>
    <x v="1"/>
    <x v="12"/>
    <x v="3"/>
    <n v="1490447662"/>
    <n v="1485267262"/>
    <b v="0"/>
    <n v="6"/>
    <b v="0"/>
    <x v="7"/>
    <x v="497"/>
    <n v="11595.641662830834"/>
    <x v="2"/>
    <x v="9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x v="7"/>
    <x v="498"/>
    <n v="11598.973358273375"/>
    <x v="2"/>
    <x v="9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x v="8"/>
    <x v="499"/>
    <n v="11602.311865284968"/>
    <x v="2"/>
    <x v="10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x v="8"/>
    <x v="500"/>
    <n v="11605.623501295704"/>
    <x v="2"/>
    <x v="10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x v="8"/>
    <x v="501"/>
    <n v="11595.23773617511"/>
    <x v="2"/>
    <x v="10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x v="8"/>
    <x v="502"/>
    <n v="11514.424782483427"/>
    <x v="2"/>
    <x v="10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x v="8"/>
    <x v="503"/>
    <n v="11510.120005763683"/>
    <x v="2"/>
    <x v="10"/>
    <x v="644"/>
    <d v="2014-10-29T01:00:00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x v="8"/>
    <x v="504"/>
    <n v="11491.809437878346"/>
    <x v="2"/>
    <x v="10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x v="8"/>
    <x v="505"/>
    <n v="11493.515841983848"/>
    <x v="2"/>
    <x v="10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x v="8"/>
    <x v="506"/>
    <n v="11496.52665993654"/>
    <x v="2"/>
    <x v="10"/>
    <x v="647"/>
    <d v="2016-03-17T17:25:49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x v="8"/>
    <x v="507"/>
    <n v="11499.225888632425"/>
    <x v="2"/>
    <x v="10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x v="8"/>
    <x v="508"/>
    <n v="11489.734178932173"/>
    <x v="2"/>
    <x v="10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x v="8"/>
    <x v="509"/>
    <n v="11492.040972863735"/>
    <x v="2"/>
    <x v="10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x v="8"/>
    <x v="510"/>
    <n v="11494.872633554714"/>
    <x v="2"/>
    <x v="10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x v="8"/>
    <x v="511"/>
    <n v="11490.9335441941"/>
    <x v="2"/>
    <x v="10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x v="8"/>
    <x v="512"/>
    <n v="11493.382817104877"/>
    <x v="2"/>
    <x v="10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x v="8"/>
    <x v="513"/>
    <n v="11466.044343930633"/>
    <x v="2"/>
    <x v="1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x v="8"/>
    <x v="514"/>
    <n v="11460.086276380454"/>
    <x v="2"/>
    <x v="10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x v="8"/>
    <x v="515"/>
    <n v="11460.002148640831"/>
    <x v="2"/>
    <x v="10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x v="8"/>
    <x v="516"/>
    <n v="11460.228356956897"/>
    <x v="2"/>
    <x v="10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x v="8"/>
    <x v="517"/>
    <n v="11458.088666087961"/>
    <x v="2"/>
    <x v="10"/>
    <x v="658"/>
    <d v="2015-07-26T18:00:00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x v="8"/>
    <x v="518"/>
    <n v="11452.670746743845"/>
    <x v="2"/>
    <x v="10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x v="8"/>
    <x v="519"/>
    <n v="11455.113037058478"/>
    <x v="2"/>
    <x v="10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x v="8"/>
    <x v="520"/>
    <n v="11457.987671589917"/>
    <x v="2"/>
    <x v="10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x v="8"/>
    <x v="177"/>
    <n v="11461.279382966391"/>
    <x v="2"/>
    <x v="10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x v="8"/>
    <x v="521"/>
    <n v="11464.555325992462"/>
    <x v="2"/>
    <x v="1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x v="8"/>
    <x v="522"/>
    <n v="11467.675486956517"/>
    <x v="2"/>
    <x v="10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x v="8"/>
    <x v="523"/>
    <n v="11470.738309654967"/>
    <x v="2"/>
    <x v="1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x v="8"/>
    <x v="524"/>
    <n v="11473.524486658929"/>
    <x v="2"/>
    <x v="10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x v="8"/>
    <x v="525"/>
    <n v="11476.850719466198"/>
    <x v="2"/>
    <x v="10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x v="8"/>
    <x v="526"/>
    <n v="11478.727344747529"/>
    <x v="2"/>
    <x v="10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x v="8"/>
    <x v="527"/>
    <n v="11481.860792452826"/>
    <x v="2"/>
    <x v="10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x v="8"/>
    <x v="528"/>
    <n v="11472.704828687569"/>
    <x v="2"/>
    <x v="10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x v="8"/>
    <x v="529"/>
    <n v="11468.38409236131"/>
    <x v="2"/>
    <x v="10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x v="8"/>
    <x v="530"/>
    <n v="11468.279613596744"/>
    <x v="2"/>
    <x v="10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x v="8"/>
    <x v="531"/>
    <n v="11468.469755884915"/>
    <x v="2"/>
    <x v="10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x v="8"/>
    <x v="479"/>
    <n v="11471.744020348835"/>
    <x v="2"/>
    <x v="10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x v="8"/>
    <x v="532"/>
    <n v="11475.075437627214"/>
    <x v="2"/>
    <x v="10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x v="8"/>
    <x v="533"/>
    <n v="11478.153993600929"/>
    <x v="2"/>
    <x v="10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x v="8"/>
    <x v="534"/>
    <n v="11481.065589176605"/>
    <x v="2"/>
    <x v="1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x v="8"/>
    <x v="535"/>
    <n v="11480.68405995343"/>
    <x v="2"/>
    <x v="10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x v="8"/>
    <x v="536"/>
    <n v="11483.703764192136"/>
    <x v="2"/>
    <x v="10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x v="8"/>
    <x v="537"/>
    <n v="11484.47741118229"/>
    <x v="2"/>
    <x v="10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x v="8"/>
    <x v="167"/>
    <n v="11482.161791436058"/>
    <x v="2"/>
    <x v="10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x v="8"/>
    <x v="538"/>
    <n v="11485.507118298365"/>
    <x v="2"/>
    <x v="10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x v="8"/>
    <x v="539"/>
    <n v="11488.839239288833"/>
    <x v="2"/>
    <x v="10"/>
    <x v="683"/>
    <d v="2016-10-31T21:36:04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x v="8"/>
    <x v="540"/>
    <n v="11492.101874635564"/>
    <x v="2"/>
    <x v="10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x v="8"/>
    <x v="541"/>
    <n v="11488.469358413528"/>
    <x v="2"/>
    <x v="10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x v="8"/>
    <x v="109"/>
    <n v="11491.659401983659"/>
    <x v="2"/>
    <x v="1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x v="8"/>
    <x v="542"/>
    <n v="11495.012672891738"/>
    <x v="2"/>
    <x v="10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x v="8"/>
    <x v="543"/>
    <n v="11497.331707530644"/>
    <x v="2"/>
    <x v="10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x v="8"/>
    <x v="544"/>
    <n v="11496.426402919704"/>
    <x v="2"/>
    <x v="10"/>
    <x v="689"/>
    <d v="2016-12-08T04:59:00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x v="8"/>
    <x v="545"/>
    <n v="11466.110668808407"/>
    <x v="2"/>
    <x v="10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x v="8"/>
    <x v="546"/>
    <n v="11468.739389424478"/>
    <x v="2"/>
    <x v="10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x v="8"/>
    <x v="547"/>
    <n v="11472.014883109288"/>
    <x v="2"/>
    <x v="10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x v="8"/>
    <x v="548"/>
    <n v="11474.986533177429"/>
    <x v="2"/>
    <x v="10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x v="8"/>
    <x v="549"/>
    <n v="11468.009043859645"/>
    <x v="2"/>
    <x v="10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x v="8"/>
    <x v="550"/>
    <n v="11471.190678560979"/>
    <x v="2"/>
    <x v="10"/>
    <x v="695"/>
    <d v="2014-10-31T12:30:20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x v="8"/>
    <x v="551"/>
    <n v="11474.360716793442"/>
    <x v="2"/>
    <x v="1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x v="8"/>
    <x v="552"/>
    <n v="11477.718446005263"/>
    <x v="2"/>
    <x v="10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x v="8"/>
    <x v="553"/>
    <n v="11480.399569672127"/>
    <x v="2"/>
    <x v="10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x v="8"/>
    <x v="554"/>
    <n v="11479.254737920932"/>
    <x v="2"/>
    <x v="10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x v="8"/>
    <x v="555"/>
    <n v="11451.232041593437"/>
    <x v="2"/>
    <x v="10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x v="8"/>
    <x v="556"/>
    <n v="11454.469144447699"/>
    <x v="2"/>
    <x v="10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x v="8"/>
    <x v="557"/>
    <n v="11456.033174091441"/>
    <x v="2"/>
    <x v="1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x v="8"/>
    <x v="558"/>
    <n v="11458.036698915272"/>
    <x v="2"/>
    <x v="10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x v="8"/>
    <x v="559"/>
    <n v="11461.151372434015"/>
    <x v="2"/>
    <x v="10"/>
    <x v="704"/>
    <d v="2017-02-20T04:37:48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x v="8"/>
    <x v="560"/>
    <n v="11464.37230272807"/>
    <x v="2"/>
    <x v="10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x v="8"/>
    <x v="109"/>
    <n v="11467.449583333331"/>
    <x v="2"/>
    <x v="1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x v="8"/>
    <x v="561"/>
    <n v="11470.815432932197"/>
    <x v="2"/>
    <x v="10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x v="8"/>
    <x v="562"/>
    <n v="11458.425596007046"/>
    <x v="2"/>
    <x v="10"/>
    <x v="708"/>
    <d v="2014-09-13T13:56:40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x v="8"/>
    <x v="563"/>
    <n v="11459.195471365638"/>
    <x v="2"/>
    <x v="10"/>
    <x v="709"/>
    <d v="2014-12-05T00:59:19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x v="8"/>
    <x v="109"/>
    <n v="11462.543942420682"/>
    <x v="2"/>
    <x v="1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x v="8"/>
    <x v="564"/>
    <n v="11465.912306788128"/>
    <x v="2"/>
    <x v="10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x v="8"/>
    <x v="565"/>
    <n v="11459.349964726629"/>
    <x v="2"/>
    <x v="10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x v="8"/>
    <x v="566"/>
    <n v="11462.688497500732"/>
    <x v="2"/>
    <x v="10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x v="8"/>
    <x v="567"/>
    <n v="11466.00134705882"/>
    <x v="2"/>
    <x v="10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x v="8"/>
    <x v="568"/>
    <n v="11468.713027360986"/>
    <x v="2"/>
    <x v="1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x v="8"/>
    <x v="569"/>
    <n v="11471.679393761033"/>
    <x v="2"/>
    <x v="10"/>
    <x v="716"/>
    <d v="2014-12-01T00:00:00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x v="8"/>
    <x v="570"/>
    <n v="11474.845916985572"/>
    <x v="2"/>
    <x v="10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x v="8"/>
    <x v="571"/>
    <n v="11478.135035335687"/>
    <x v="2"/>
    <x v="10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x v="8"/>
    <x v="572"/>
    <n v="11481.489419734902"/>
    <x v="2"/>
    <x v="10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x v="9"/>
    <x v="573"/>
    <n v="11484.815138479667"/>
    <x v="3"/>
    <x v="11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x v="9"/>
    <x v="574"/>
    <n v="11487.393922782196"/>
    <x v="3"/>
    <x v="11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x v="9"/>
    <x v="575"/>
    <n v="11487.828590801884"/>
    <x v="3"/>
    <x v="11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x v="9"/>
    <x v="576"/>
    <n v="11481.482919492772"/>
    <x v="3"/>
    <x v="11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x v="9"/>
    <x v="577"/>
    <n v="11483.256513274333"/>
    <x v="3"/>
    <x v="11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x v="9"/>
    <x v="28"/>
    <n v="11484.46638241369"/>
    <x v="3"/>
    <x v="1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x v="9"/>
    <x v="578"/>
    <n v="11481.932281582052"/>
    <x v="3"/>
    <x v="11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x v="9"/>
    <x v="579"/>
    <n v="11484.573832299968"/>
    <x v="3"/>
    <x v="11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x v="9"/>
    <x v="580"/>
    <n v="11486.358112817479"/>
    <x v="3"/>
    <x v="11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x v="9"/>
    <x v="314"/>
    <n v="11487.412443131459"/>
    <x v="3"/>
    <x v="11"/>
    <x v="729"/>
    <d v="2012-09-19T04:27:41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x v="9"/>
    <x v="581"/>
    <n v="11489.262742316781"/>
    <x v="3"/>
    <x v="11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x v="9"/>
    <x v="582"/>
    <n v="11484.843960981374"/>
    <x v="3"/>
    <x v="11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x v="9"/>
    <x v="583"/>
    <n v="11486.377031342397"/>
    <x v="3"/>
    <x v="11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x v="9"/>
    <x v="584"/>
    <n v="11489.755433303753"/>
    <x v="3"/>
    <x v="11"/>
    <x v="733"/>
    <d v="2013-12-20T10:04:52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x v="9"/>
    <x v="585"/>
    <n v="11492.263644970411"/>
    <x v="3"/>
    <x v="11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x v="9"/>
    <x v="586"/>
    <n v="11492.506990233795"/>
    <x v="3"/>
    <x v="1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x v="9"/>
    <x v="587"/>
    <n v="11479.991154529303"/>
    <x v="3"/>
    <x v="11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x v="9"/>
    <x v="588"/>
    <n v="11480.031128220311"/>
    <x v="3"/>
    <x v="11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x v="9"/>
    <x v="589"/>
    <n v="11481.618815165873"/>
    <x v="3"/>
    <x v="1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x v="9"/>
    <x v="590"/>
    <n v="11484.546405925923"/>
    <x v="3"/>
    <x v="11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x v="9"/>
    <x v="202"/>
    <n v="11485.13459395376"/>
    <x v="3"/>
    <x v="11"/>
    <x v="740"/>
    <d v="2015-06-21T03:31:22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x v="9"/>
    <x v="591"/>
    <n v="11487.584381855911"/>
    <x v="3"/>
    <x v="11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x v="9"/>
    <x v="592"/>
    <n v="11487.048730723604"/>
    <x v="3"/>
    <x v="11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x v="9"/>
    <x v="593"/>
    <n v="11489.996535152772"/>
    <x v="3"/>
    <x v="11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x v="9"/>
    <x v="594"/>
    <n v="11493.164486646881"/>
    <x v="3"/>
    <x v="11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x v="9"/>
    <x v="595"/>
    <n v="11495.057382012465"/>
    <x v="3"/>
    <x v="11"/>
    <x v="745"/>
    <d v="2013-05-03T13:44:05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x v="9"/>
    <x v="596"/>
    <n v="11497.289881235152"/>
    <x v="3"/>
    <x v="1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x v="9"/>
    <x v="597"/>
    <n v="11499.71913275913"/>
    <x v="3"/>
    <x v="11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x v="9"/>
    <x v="598"/>
    <n v="11501.055056446819"/>
    <x v="3"/>
    <x v="11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x v="9"/>
    <x v="599"/>
    <n v="11503.877063893015"/>
    <x v="3"/>
    <x v="11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x v="9"/>
    <x v="600"/>
    <n v="11504.158834720569"/>
    <x v="3"/>
    <x v="11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x v="9"/>
    <x v="23"/>
    <n v="11506.224002378827"/>
    <x v="3"/>
    <x v="11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x v="9"/>
    <x v="601"/>
    <n v="11508.589030339082"/>
    <x v="3"/>
    <x v="11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x v="9"/>
    <x v="602"/>
    <n v="11510.351478726567"/>
    <x v="3"/>
    <x v="1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x v="9"/>
    <x v="603"/>
    <n v="11509.967654761902"/>
    <x v="3"/>
    <x v="11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x v="9"/>
    <x v="604"/>
    <n v="11512.776516820481"/>
    <x v="3"/>
    <x v="11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x v="9"/>
    <x v="605"/>
    <n v="11515.446286480046"/>
    <x v="3"/>
    <x v="11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x v="9"/>
    <x v="606"/>
    <n v="11518.63110813226"/>
    <x v="3"/>
    <x v="11"/>
    <x v="757"/>
    <d v="2012-12-06T01:18:34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x v="9"/>
    <x v="607"/>
    <n v="11521.886063766387"/>
    <x v="3"/>
    <x v="11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x v="9"/>
    <x v="608"/>
    <n v="11524.560247391952"/>
    <x v="3"/>
    <x v="11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x v="10"/>
    <x v="109"/>
    <n v="11526.476932021465"/>
    <x v="3"/>
    <x v="12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x v="10"/>
    <x v="609"/>
    <n v="11529.914592901878"/>
    <x v="3"/>
    <x v="12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x v="10"/>
    <x v="109"/>
    <n v="11533.284197494031"/>
    <x v="3"/>
    <x v="12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x v="10"/>
    <x v="610"/>
    <n v="11536.725941509996"/>
    <x v="3"/>
    <x v="12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x v="10"/>
    <x v="109"/>
    <n v="11540.168247761192"/>
    <x v="3"/>
    <x v="12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x v="10"/>
    <x v="611"/>
    <n v="11543.614102717227"/>
    <x v="3"/>
    <x v="12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x v="10"/>
    <x v="109"/>
    <n v="11546.309029271206"/>
    <x v="3"/>
    <x v="12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x v="10"/>
    <x v="612"/>
    <n v="11549.758778010157"/>
    <x v="3"/>
    <x v="12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x v="10"/>
    <x v="109"/>
    <n v="11553.157689778838"/>
    <x v="3"/>
    <x v="12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x v="10"/>
    <x v="613"/>
    <n v="11556.611548579969"/>
    <x v="3"/>
    <x v="12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x v="10"/>
    <x v="109"/>
    <n v="11559.572257775118"/>
    <x v="3"/>
    <x v="12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x v="10"/>
    <x v="614"/>
    <n v="11563.030101705053"/>
    <x v="3"/>
    <x v="12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x v="10"/>
    <x v="422"/>
    <n v="11566.487022740872"/>
    <x v="3"/>
    <x v="12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x v="10"/>
    <x v="615"/>
    <n v="11569.934040706374"/>
    <x v="3"/>
    <x v="12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x v="10"/>
    <x v="616"/>
    <n v="11573.388511976047"/>
    <x v="3"/>
    <x v="12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x v="10"/>
    <x v="617"/>
    <n v="11576.749514824796"/>
    <x v="3"/>
    <x v="12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x v="10"/>
    <x v="618"/>
    <n v="11580.166755542239"/>
    <x v="3"/>
    <x v="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x v="10"/>
    <x v="449"/>
    <n v="11582.558774348216"/>
    <x v="3"/>
    <x v="12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x v="10"/>
    <x v="177"/>
    <n v="11586.024469424459"/>
    <x v="3"/>
    <x v="1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x v="10"/>
    <x v="129"/>
    <n v="11589.497940029984"/>
    <x v="3"/>
    <x v="13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x v="11"/>
    <x v="87"/>
    <n v="11592.854118176363"/>
    <x v="4"/>
    <x v="14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x v="11"/>
    <x v="619"/>
    <n v="11596.020291029101"/>
    <x v="4"/>
    <x v="14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x v="11"/>
    <x v="31"/>
    <n v="11599.180792316924"/>
    <x v="4"/>
    <x v="14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x v="11"/>
    <x v="620"/>
    <n v="11602.452836985887"/>
    <x v="4"/>
    <x v="14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x v="11"/>
    <x v="78"/>
    <n v="11605.269789789787"/>
    <x v="4"/>
    <x v="1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x v="11"/>
    <x v="621"/>
    <n v="11608.448002403122"/>
    <x v="4"/>
    <x v="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x v="11"/>
    <x v="622"/>
    <n v="11611.664741586535"/>
    <x v="4"/>
    <x v="14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x v="11"/>
    <x v="623"/>
    <n v="11613.008794709946"/>
    <x v="4"/>
    <x v="14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x v="11"/>
    <x v="624"/>
    <n v="11616.088472639805"/>
    <x v="4"/>
    <x v="14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x v="11"/>
    <x v="625"/>
    <n v="11618.969987969922"/>
    <x v="4"/>
    <x v="14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x v="11"/>
    <x v="626"/>
    <n v="11621.90589951865"/>
    <x v="4"/>
    <x v="14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x v="11"/>
    <x v="627"/>
    <n v="11621.05860668071"/>
    <x v="4"/>
    <x v="14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x v="11"/>
    <x v="628"/>
    <n v="11622.211845273931"/>
    <x v="4"/>
    <x v="14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x v="11"/>
    <x v="629"/>
    <n v="11624.955326708823"/>
    <x v="4"/>
    <x v="14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x v="11"/>
    <x v="630"/>
    <n v="11627.605484939757"/>
    <x v="4"/>
    <x v="14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x v="11"/>
    <x v="631"/>
    <n v="11628.570415787886"/>
    <x v="4"/>
    <x v="14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x v="11"/>
    <x v="40"/>
    <n v="11627.358411693789"/>
    <x v="4"/>
    <x v="14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x v="11"/>
    <x v="632"/>
    <n v="11627.808323786554"/>
    <x v="4"/>
    <x v="1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x v="11"/>
    <x v="633"/>
    <n v="11630.342041616406"/>
    <x v="4"/>
    <x v="14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x v="11"/>
    <x v="634"/>
    <n v="11632.63746907994"/>
    <x v="4"/>
    <x v="14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x v="11"/>
    <x v="635"/>
    <n v="11634.638566686783"/>
    <x v="4"/>
    <x v="14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x v="11"/>
    <x v="636"/>
    <n v="11637.461578629642"/>
    <x v="4"/>
    <x v="14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x v="11"/>
    <x v="303"/>
    <n v="11640.301865942029"/>
    <x v="4"/>
    <x v="14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x v="11"/>
    <x v="637"/>
    <n v="11641.981208094232"/>
    <x v="4"/>
    <x v="14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x v="11"/>
    <x v="31"/>
    <n v="11644.641927492448"/>
    <x v="4"/>
    <x v="1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x v="11"/>
    <x v="2"/>
    <n v="11646.498875793292"/>
    <x v="4"/>
    <x v="14"/>
    <x v="805"/>
    <d v="2011-07-16T23:00:00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x v="11"/>
    <x v="638"/>
    <n v="11649.067345828296"/>
    <x v="4"/>
    <x v="14"/>
    <x v="806"/>
    <d v="2011-09-07T16:35:39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x v="11"/>
    <x v="639"/>
    <n v="11650.063435137587"/>
    <x v="4"/>
    <x v="14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x v="11"/>
    <x v="31"/>
    <n v="11652.31542044767"/>
    <x v="4"/>
    <x v="14"/>
    <x v="808"/>
    <d v="2014-12-22T04:59:00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x v="11"/>
    <x v="640"/>
    <n v="11654.479509833585"/>
    <x v="4"/>
    <x v="14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x v="11"/>
    <x v="2"/>
    <n v="11656.75053874092"/>
    <x v="4"/>
    <x v="14"/>
    <x v="810"/>
    <d v="2012-09-01T01:21:02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x v="11"/>
    <x v="87"/>
    <n v="11659.802839842569"/>
    <x v="4"/>
    <x v="1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x v="11"/>
    <x v="641"/>
    <n v="11663.019012719564"/>
    <x v="4"/>
    <x v="14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x v="11"/>
    <x v="642"/>
    <n v="11666.276213268708"/>
    <x v="4"/>
    <x v="14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x v="11"/>
    <x v="643"/>
    <n v="11669.084193939396"/>
    <x v="4"/>
    <x v="14"/>
    <x v="814"/>
    <d v="2011-05-31T18:04:00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x v="11"/>
    <x v="644"/>
    <n v="11672.2354774174"/>
    <x v="4"/>
    <x v="14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x v="11"/>
    <x v="645"/>
    <n v="11674.476907216496"/>
    <x v="4"/>
    <x v="1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x v="11"/>
    <x v="646"/>
    <n v="11675.57363967243"/>
    <x v="4"/>
    <x v="14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x v="11"/>
    <x v="647"/>
    <n v="11678.491999393205"/>
    <x v="4"/>
    <x v="14"/>
    <x v="818"/>
    <d v="2012-08-07T17:01:00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x v="11"/>
    <x v="648"/>
    <n v="11681.870904400608"/>
    <x v="4"/>
    <x v="14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x v="11"/>
    <x v="649"/>
    <n v="11685.285255009108"/>
    <x v="4"/>
    <x v="14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x v="11"/>
    <x v="31"/>
    <n v="11688.019626480414"/>
    <x v="4"/>
    <x v="14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x v="11"/>
    <x v="650"/>
    <n v="11686.259608140947"/>
    <x v="4"/>
    <x v="14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x v="11"/>
    <x v="651"/>
    <n v="11688.724287450621"/>
    <x v="4"/>
    <x v="14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x v="11"/>
    <x v="652"/>
    <n v="11691.840617021275"/>
    <x v="4"/>
    <x v="14"/>
    <x v="824"/>
    <d v="2010-04-18T06:59:00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x v="11"/>
    <x v="653"/>
    <n v="11694.741723928246"/>
    <x v="4"/>
    <x v="14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x v="11"/>
    <x v="654"/>
    <n v="11694.480392335767"/>
    <x v="4"/>
    <x v="14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x v="11"/>
    <x v="101"/>
    <n v="11696.340593246121"/>
    <x v="4"/>
    <x v="14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x v="11"/>
    <x v="644"/>
    <n v="11699.805699939136"/>
    <x v="4"/>
    <x v="14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x v="11"/>
    <x v="87"/>
    <n v="11702.943844748859"/>
    <x v="4"/>
    <x v="14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x v="11"/>
    <x v="655"/>
    <n v="11706.349126065774"/>
    <x v="4"/>
    <x v="14"/>
    <x v="830"/>
    <d v="2013-03-22T11:37:05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x v="11"/>
    <x v="656"/>
    <n v="11709.323646055438"/>
    <x v="4"/>
    <x v="14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x v="11"/>
    <x v="657"/>
    <n v="11711.824963436929"/>
    <x v="4"/>
    <x v="14"/>
    <x v="832"/>
    <d v="2012-01-21T08:13:00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x v="11"/>
    <x v="658"/>
    <n v="11710.795022858883"/>
    <x v="4"/>
    <x v="14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x v="11"/>
    <x v="659"/>
    <n v="11712.505631097561"/>
    <x v="4"/>
    <x v="14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x v="11"/>
    <x v="660"/>
    <n v="11713.879984751447"/>
    <x v="4"/>
    <x v="14"/>
    <x v="835"/>
    <d v="2012-05-19T03:00:00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x v="11"/>
    <x v="661"/>
    <n v="11716.738093349602"/>
    <x v="4"/>
    <x v="14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x v="11"/>
    <x v="662"/>
    <n v="11718.773558132436"/>
    <x v="4"/>
    <x v="14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x v="11"/>
    <x v="663"/>
    <n v="11721.421230158729"/>
    <x v="4"/>
    <x v="14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x v="11"/>
    <x v="664"/>
    <n v="11724.112351145037"/>
    <x v="4"/>
    <x v="1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x v="12"/>
    <x v="665"/>
    <n v="11725.912376298105"/>
    <x v="4"/>
    <x v="15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x v="12"/>
    <x v="666"/>
    <n v="11725.815905896729"/>
    <x v="4"/>
    <x v="15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x v="12"/>
    <x v="667"/>
    <n v="11727.851301955989"/>
    <x v="4"/>
    <x v="15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x v="12"/>
    <x v="668"/>
    <n v="11730.639394680524"/>
    <x v="4"/>
    <x v="15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x v="12"/>
    <x v="669"/>
    <n v="11731.775981651374"/>
    <x v="4"/>
    <x v="15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x v="12"/>
    <x v="670"/>
    <n v="11733.583193637196"/>
    <x v="4"/>
    <x v="15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x v="12"/>
    <x v="671"/>
    <n v="11735.331839045286"/>
    <x v="4"/>
    <x v="15"/>
    <x v="846"/>
    <d v="2014-03-10T14:00:00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x v="12"/>
    <x v="31"/>
    <n v="11738.51314355678"/>
    <x v="4"/>
    <x v="15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x v="12"/>
    <x v="31"/>
    <n v="11742.104237599509"/>
    <x v="4"/>
    <x v="1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x v="12"/>
    <x v="672"/>
    <n v="11745.608710566616"/>
    <x v="4"/>
    <x v="15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x v="12"/>
    <x v="673"/>
    <n v="11747.737879901961"/>
    <x v="4"/>
    <x v="15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x v="12"/>
    <x v="674"/>
    <n v="11749.43593012565"/>
    <x v="4"/>
    <x v="15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x v="12"/>
    <x v="675"/>
    <n v="11752.238025751072"/>
    <x v="4"/>
    <x v="15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x v="12"/>
    <x v="31"/>
    <n v="11754.715252989879"/>
    <x v="4"/>
    <x v="15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x v="12"/>
    <x v="676"/>
    <n v="11758.228969325153"/>
    <x v="4"/>
    <x v="15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x v="12"/>
    <x v="677"/>
    <n v="11751.752420988034"/>
    <x v="4"/>
    <x v="15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x v="12"/>
    <x v="678"/>
    <n v="11754.899060773481"/>
    <x v="4"/>
    <x v="15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x v="12"/>
    <x v="31"/>
    <n v="11758.340847405589"/>
    <x v="4"/>
    <x v="15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x v="12"/>
    <x v="679"/>
    <n v="11761.58358108108"/>
    <x v="4"/>
    <x v="15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x v="12"/>
    <x v="680"/>
    <n v="11764.666073732717"/>
    <x v="4"/>
    <x v="15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x v="13"/>
    <x v="681"/>
    <n v="11766.994797172709"/>
    <x v="4"/>
    <x v="16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x v="13"/>
    <x v="682"/>
    <n v="11769.831254226865"/>
    <x v="4"/>
    <x v="16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x v="13"/>
    <x v="683"/>
    <n v="11773.419455719555"/>
    <x v="4"/>
    <x v="16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x v="13"/>
    <x v="684"/>
    <n v="11776.988640418331"/>
    <x v="4"/>
    <x v="1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x v="13"/>
    <x v="685"/>
    <n v="11780.584636923075"/>
    <x v="4"/>
    <x v="16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x v="13"/>
    <x v="686"/>
    <n v="11783.37952293013"/>
    <x v="4"/>
    <x v="16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x v="13"/>
    <x v="687"/>
    <n v="11786.99355603448"/>
    <x v="4"/>
    <x v="16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x v="13"/>
    <x v="688"/>
    <n v="11790.426569140744"/>
    <x v="4"/>
    <x v="16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x v="13"/>
    <x v="689"/>
    <n v="11793.688869377693"/>
    <x v="4"/>
    <x v="16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x v="13"/>
    <x v="690"/>
    <n v="11797.307879815098"/>
    <x v="4"/>
    <x v="16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x v="13"/>
    <x v="691"/>
    <n v="11800.623942663377"/>
    <x v="4"/>
    <x v="16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x v="13"/>
    <x v="692"/>
    <n v="11804.243623188404"/>
    <x v="4"/>
    <x v="16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x v="13"/>
    <x v="693"/>
    <n v="11807.784413942009"/>
    <x v="4"/>
    <x v="16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x v="13"/>
    <x v="694"/>
    <n v="11811.407611848193"/>
    <x v="4"/>
    <x v="16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x v="13"/>
    <x v="695"/>
    <n v="11815.039219135801"/>
    <x v="4"/>
    <x v="1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x v="13"/>
    <x v="109"/>
    <n v="11818.461583822165"/>
    <x v="4"/>
    <x v="16"/>
    <x v="875"/>
    <d v="2015-09-21T17:22:11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x v="13"/>
    <x v="696"/>
    <n v="11822.111510191475"/>
    <x v="4"/>
    <x v="16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x v="13"/>
    <x v="697"/>
    <n v="11825.366410256409"/>
    <x v="4"/>
    <x v="16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x v="13"/>
    <x v="698"/>
    <n v="11828.603235475894"/>
    <x v="4"/>
    <x v="16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x v="13"/>
    <x v="699"/>
    <n v="11832.239588871713"/>
    <x v="4"/>
    <x v="16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x v="14"/>
    <x v="700"/>
    <n v="11835.699155844153"/>
    <x v="4"/>
    <x v="17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x v="14"/>
    <x v="417"/>
    <n v="11839.325106712029"/>
    <x v="4"/>
    <x v="17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x v="14"/>
    <x v="701"/>
    <n v="11842.978982054454"/>
    <x v="4"/>
    <x v="1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x v="14"/>
    <x v="702"/>
    <n v="11846.550934695138"/>
    <x v="4"/>
    <x v="17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x v="14"/>
    <x v="460"/>
    <n v="11849.599092879254"/>
    <x v="4"/>
    <x v="17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x v="14"/>
    <x v="703"/>
    <n v="11853.262641684731"/>
    <x v="4"/>
    <x v="17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x v="14"/>
    <x v="704"/>
    <n v="11856.702314126393"/>
    <x v="4"/>
    <x v="17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x v="14"/>
    <x v="109"/>
    <n v="11860.31300588782"/>
    <x v="4"/>
    <x v="17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x v="14"/>
    <x v="705"/>
    <n v="11863.989482331059"/>
    <x v="4"/>
    <x v="17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x v="14"/>
    <x v="706"/>
    <n v="11867.645913178292"/>
    <x v="4"/>
    <x v="17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x v="14"/>
    <x v="707"/>
    <n v="11870.594835607935"/>
    <x v="4"/>
    <x v="17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x v="14"/>
    <x v="140"/>
    <n v="11874.239140552276"/>
    <x v="4"/>
    <x v="17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x v="14"/>
    <x v="708"/>
    <n v="11877.843808193664"/>
    <x v="4"/>
    <x v="17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x v="14"/>
    <x v="709"/>
    <n v="11880.772353306422"/>
    <x v="4"/>
    <x v="17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x v="14"/>
    <x v="710"/>
    <n v="11884.399922360244"/>
    <x v="4"/>
    <x v="17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x v="14"/>
    <x v="711"/>
    <n v="11885.658201304748"/>
    <x v="4"/>
    <x v="1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x v="14"/>
    <x v="142"/>
    <n v="11889.291096954626"/>
    <x v="4"/>
    <x v="17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x v="14"/>
    <x v="109"/>
    <n v="11891.992151072423"/>
    <x v="4"/>
    <x v="17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x v="14"/>
    <x v="712"/>
    <n v="11895.689909825865"/>
    <x v="4"/>
    <x v="17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x v="14"/>
    <x v="713"/>
    <n v="11899.368195956449"/>
    <x v="4"/>
    <x v="17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x v="13"/>
    <x v="714"/>
    <n v="11902.983431860604"/>
    <x v="4"/>
    <x v="16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x v="13"/>
    <x v="109"/>
    <n v="11906.681528166817"/>
    <x v="4"/>
    <x v="16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x v="13"/>
    <x v="715"/>
    <n v="11910.388465130754"/>
    <x v="4"/>
    <x v="16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x v="13"/>
    <x v="416"/>
    <n v="11914.069682341946"/>
    <x v="4"/>
    <x v="16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x v="13"/>
    <x v="716"/>
    <n v="11917.731386292829"/>
    <x v="4"/>
    <x v="16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x v="13"/>
    <x v="717"/>
    <n v="11921.398177002176"/>
    <x v="4"/>
    <x v="16"/>
    <x v="905"/>
    <d v="2011-01-24T05:45:26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x v="13"/>
    <x v="109"/>
    <n v="11925.053226309223"/>
    <x v="4"/>
    <x v="16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x v="13"/>
    <x v="109"/>
    <n v="11928.771671343931"/>
    <x v="4"/>
    <x v="16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x v="13"/>
    <x v="109"/>
    <n v="11932.492436057388"/>
    <x v="4"/>
    <x v="16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x v="13"/>
    <x v="140"/>
    <n v="11936.2155226209"/>
    <x v="4"/>
    <x v="16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x v="13"/>
    <x v="718"/>
    <n v="11939.778636079895"/>
    <x v="4"/>
    <x v="1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x v="13"/>
    <x v="109"/>
    <n v="11943.467920699341"/>
    <x v="4"/>
    <x v="16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x v="13"/>
    <x v="719"/>
    <n v="11947.197923173013"/>
    <x v="4"/>
    <x v="16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x v="13"/>
    <x v="720"/>
    <n v="11950.920884098714"/>
    <x v="4"/>
    <x v="16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x v="13"/>
    <x v="109"/>
    <n v="11954.036171874995"/>
    <x v="4"/>
    <x v="16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x v="13"/>
    <x v="721"/>
    <n v="11957.772975929973"/>
    <x v="4"/>
    <x v="16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x v="13"/>
    <x v="109"/>
    <n v="11961.394856160096"/>
    <x v="4"/>
    <x v="16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x v="13"/>
    <x v="722"/>
    <n v="11965.136299655922"/>
    <x v="4"/>
    <x v="16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x v="13"/>
    <x v="723"/>
    <n v="11968.870697747179"/>
    <x v="4"/>
    <x v="16"/>
    <x v="918"/>
    <d v="2014-12-01T22:59:21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x v="13"/>
    <x v="724"/>
    <n v="11972.555477308289"/>
    <x v="4"/>
    <x v="16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x v="13"/>
    <x v="109"/>
    <n v="11976.272620538504"/>
    <x v="4"/>
    <x v="16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x v="13"/>
    <x v="725"/>
    <n v="11980.023410585651"/>
    <x v="4"/>
    <x v="1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x v="13"/>
    <x v="726"/>
    <n v="11982.324483082704"/>
    <x v="4"/>
    <x v="16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x v="13"/>
    <x v="727"/>
    <n v="11984.299514258852"/>
    <x v="4"/>
    <x v="16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x v="13"/>
    <x v="728"/>
    <n v="11987.952899686517"/>
    <x v="4"/>
    <x v="16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x v="13"/>
    <x v="129"/>
    <n v="11991.609517089995"/>
    <x v="4"/>
    <x v="16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x v="13"/>
    <x v="109"/>
    <n v="11995.320812421578"/>
    <x v="4"/>
    <x v="16"/>
    <x v="926"/>
    <d v="2010-07-08T22:40:00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x v="13"/>
    <x v="109"/>
    <n v="11999.084640727955"/>
    <x v="4"/>
    <x v="16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x v="13"/>
    <x v="729"/>
    <n v="12002.850831763964"/>
    <x v="4"/>
    <x v="16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x v="13"/>
    <x v="109"/>
    <n v="12006.124882260594"/>
    <x v="4"/>
    <x v="16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x v="13"/>
    <x v="730"/>
    <n v="12009.895650125625"/>
    <x v="4"/>
    <x v="16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x v="13"/>
    <x v="731"/>
    <n v="12013.560398994658"/>
    <x v="4"/>
    <x v="16"/>
    <x v="931"/>
    <d v="2014-03-16T22:00:00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x v="13"/>
    <x v="732"/>
    <n v="12017.294704588307"/>
    <x v="4"/>
    <x v="16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x v="13"/>
    <x v="733"/>
    <n v="12020.638399874251"/>
    <x v="4"/>
    <x v="16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x v="13"/>
    <x v="734"/>
    <n v="12024.380738993708"/>
    <x v="4"/>
    <x v="16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x v="13"/>
    <x v="735"/>
    <n v="12027.685042466182"/>
    <x v="4"/>
    <x v="16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x v="13"/>
    <x v="109"/>
    <n v="12031.453980490873"/>
    <x v="4"/>
    <x v="16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x v="13"/>
    <x v="736"/>
    <n v="12035.241029272896"/>
    <x v="4"/>
    <x v="16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x v="13"/>
    <x v="737"/>
    <n v="12039.017868387908"/>
    <x v="4"/>
    <x v="18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x v="13"/>
    <x v="738"/>
    <n v="12042.801811023619"/>
    <x v="4"/>
    <x v="18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x v="8"/>
    <x v="739"/>
    <n v="12046.583412098296"/>
    <x v="2"/>
    <x v="10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x v="8"/>
    <x v="740"/>
    <n v="12049.893397415693"/>
    <x v="2"/>
    <x v="10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x v="8"/>
    <x v="741"/>
    <n v="12053.326213745269"/>
    <x v="2"/>
    <x v="10"/>
    <x v="942"/>
    <d v="2016-02-18T20:14:20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x v="8"/>
    <x v="742"/>
    <n v="12056.916666666664"/>
    <x v="2"/>
    <x v="10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x v="8"/>
    <x v="743"/>
    <n v="12060.628943217664"/>
    <x v="2"/>
    <x v="10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x v="8"/>
    <x v="744"/>
    <n v="12062.332202587564"/>
    <x v="2"/>
    <x v="10"/>
    <x v="945"/>
    <d v="2017-02-18T23:59:00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x v="8"/>
    <x v="745"/>
    <n v="12065.355666035352"/>
    <x v="2"/>
    <x v="10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x v="8"/>
    <x v="109"/>
    <n v="12069.07507104515"/>
    <x v="2"/>
    <x v="1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x v="8"/>
    <x v="746"/>
    <n v="12072.887160454829"/>
    <x v="2"/>
    <x v="10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x v="8"/>
    <x v="747"/>
    <n v="12076.549999999997"/>
    <x v="2"/>
    <x v="10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x v="8"/>
    <x v="748"/>
    <n v="12080.280578381793"/>
    <x v="2"/>
    <x v="10"/>
    <x v="950"/>
    <d v="2016-01-17T18:01:01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x v="8"/>
    <x v="749"/>
    <n v="12083.656576035408"/>
    <x v="2"/>
    <x v="10"/>
    <x v="951"/>
    <d v="2016-06-04T15:41:12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x v="8"/>
    <x v="750"/>
    <n v="12081.407574320048"/>
    <x v="2"/>
    <x v="10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x v="8"/>
    <x v="751"/>
    <n v="12079.037883581143"/>
    <x v="2"/>
    <x v="10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x v="8"/>
    <x v="752"/>
    <n v="12082.820490506327"/>
    <x v="2"/>
    <x v="10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x v="8"/>
    <x v="753"/>
    <n v="12084.584283000948"/>
    <x v="2"/>
    <x v="10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x v="8"/>
    <x v="754"/>
    <n v="12083.032853071561"/>
    <x v="2"/>
    <x v="10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x v="8"/>
    <x v="755"/>
    <n v="12086.587503959452"/>
    <x v="2"/>
    <x v="10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x v="8"/>
    <x v="756"/>
    <n v="12090.343393536119"/>
    <x v="2"/>
    <x v="1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x v="8"/>
    <x v="757"/>
    <n v="12093.896275752772"/>
    <x v="2"/>
    <x v="10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x v="8"/>
    <x v="758"/>
    <n v="12091.570307545973"/>
    <x v="2"/>
    <x v="10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x v="8"/>
    <x v="759"/>
    <n v="12087.268553758326"/>
    <x v="2"/>
    <x v="10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x v="8"/>
    <x v="760"/>
    <n v="12078.387928299493"/>
    <x v="2"/>
    <x v="10"/>
    <x v="962"/>
    <d v="2016-02-11T17:05:53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x v="8"/>
    <x v="761"/>
    <n v="12081.995160266582"/>
    <x v="2"/>
    <x v="10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x v="8"/>
    <x v="762"/>
    <n v="12085.711031746032"/>
    <x v="2"/>
    <x v="10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x v="8"/>
    <x v="763"/>
    <n v="12089.269847570657"/>
    <x v="2"/>
    <x v="10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x v="8"/>
    <x v="764"/>
    <n v="12093.015486022872"/>
    <x v="2"/>
    <x v="10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x v="8"/>
    <x v="765"/>
    <n v="12096.29385128694"/>
    <x v="2"/>
    <x v="10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x v="8"/>
    <x v="766"/>
    <n v="12099.00659567705"/>
    <x v="2"/>
    <x v="10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x v="8"/>
    <x v="767"/>
    <n v="12102.819952305246"/>
    <x v="2"/>
    <x v="10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x v="8"/>
    <x v="768"/>
    <n v="12102.216523536896"/>
    <x v="2"/>
    <x v="10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x v="8"/>
    <x v="769"/>
    <n v="12105.336541520839"/>
    <x v="2"/>
    <x v="10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x v="8"/>
    <x v="770"/>
    <n v="12109.117361553152"/>
    <x v="2"/>
    <x v="10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x v="8"/>
    <x v="771"/>
    <n v="12110.767828716969"/>
    <x v="2"/>
    <x v="10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x v="8"/>
    <x v="470"/>
    <n v="12114.493869426751"/>
    <x v="2"/>
    <x v="10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x v="8"/>
    <x v="772"/>
    <n v="12118.264017202931"/>
    <x v="2"/>
    <x v="10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x v="8"/>
    <x v="773"/>
    <n v="12121.295012746972"/>
    <x v="2"/>
    <x v="10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x v="8"/>
    <x v="774"/>
    <n v="12124.23804590373"/>
    <x v="2"/>
    <x v="10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x v="8"/>
    <x v="775"/>
    <n v="12127.814333545919"/>
    <x v="2"/>
    <x v="1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x v="8"/>
    <x v="776"/>
    <n v="12100.654784688997"/>
    <x v="2"/>
    <x v="10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x v="8"/>
    <x v="777"/>
    <n v="12095.266940012767"/>
    <x v="2"/>
    <x v="10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x v="8"/>
    <x v="778"/>
    <n v="12098.653236514527"/>
    <x v="2"/>
    <x v="10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x v="8"/>
    <x v="779"/>
    <n v="12102.512640485316"/>
    <x v="2"/>
    <x v="1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x v="8"/>
    <x v="780"/>
    <n v="12106.377064835518"/>
    <x v="2"/>
    <x v="10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x v="8"/>
    <x v="550"/>
    <n v="12100.420316293934"/>
    <x v="2"/>
    <x v="10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x v="8"/>
    <x v="781"/>
    <n v="12104.253624161078"/>
    <x v="2"/>
    <x v="10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x v="8"/>
    <x v="782"/>
    <n v="12107.519689897701"/>
    <x v="2"/>
    <x v="10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x v="8"/>
    <x v="783"/>
    <n v="12110.576140070358"/>
    <x v="2"/>
    <x v="10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x v="8"/>
    <x v="109"/>
    <n v="12112.335761356369"/>
    <x v="2"/>
    <x v="10"/>
    <x v="988"/>
    <d v="2016-10-01T08:33:45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x v="8"/>
    <x v="784"/>
    <n v="12116.211708800003"/>
    <x v="2"/>
    <x v="10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x v="8"/>
    <x v="477"/>
    <n v="12119.553325864281"/>
    <x v="2"/>
    <x v="10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x v="8"/>
    <x v="785"/>
    <n v="12123.425741274419"/>
    <x v="2"/>
    <x v="10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x v="8"/>
    <x v="786"/>
    <n v="12127.241060217813"/>
    <x v="2"/>
    <x v="10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x v="8"/>
    <x v="787"/>
    <n v="12130.97711951298"/>
    <x v="2"/>
    <x v="10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x v="8"/>
    <x v="788"/>
    <n v="12129.236727564106"/>
    <x v="2"/>
    <x v="10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x v="8"/>
    <x v="789"/>
    <n v="12131.628595703754"/>
    <x v="2"/>
    <x v="10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x v="8"/>
    <x v="790"/>
    <n v="12135.286590763313"/>
    <x v="2"/>
    <x v="10"/>
    <x v="996"/>
    <d v="2014-07-27T15:27:00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x v="8"/>
    <x v="698"/>
    <n v="12139.158995829326"/>
    <x v="2"/>
    <x v="10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x v="8"/>
    <x v="791"/>
    <n v="12143.033886392815"/>
    <x v="2"/>
    <x v="10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x v="8"/>
    <x v="792"/>
    <n v="12135.652837881224"/>
    <x v="2"/>
    <x v="10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x v="8"/>
    <x v="793"/>
    <n v="12135.798198458579"/>
    <x v="2"/>
    <x v="10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x v="8"/>
    <x v="87"/>
    <n v="12133.328490202381"/>
    <x v="2"/>
    <x v="1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x v="8"/>
    <x v="794"/>
    <n v="12135.556423521855"/>
    <x v="2"/>
    <x v="1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x v="8"/>
    <x v="795"/>
    <n v="12138.505814850534"/>
    <x v="2"/>
    <x v="10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x v="8"/>
    <x v="796"/>
    <n v="12141.376395498395"/>
    <x v="2"/>
    <x v="10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x v="8"/>
    <x v="797"/>
    <n v="12138.671145062724"/>
    <x v="2"/>
    <x v="10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x v="8"/>
    <x v="798"/>
    <n v="12094.281399613901"/>
    <x v="2"/>
    <x v="10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x v="8"/>
    <x v="799"/>
    <n v="12098.098677180562"/>
    <x v="2"/>
    <x v="10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x v="8"/>
    <x v="800"/>
    <n v="12097.713003863491"/>
    <x v="2"/>
    <x v="1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x v="8"/>
    <x v="801"/>
    <n v="12101.528692431562"/>
    <x v="2"/>
    <x v="10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x v="8"/>
    <x v="802"/>
    <n v="12103.312367912373"/>
    <x v="2"/>
    <x v="10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x v="8"/>
    <x v="803"/>
    <n v="12107.141988398325"/>
    <x v="2"/>
    <x v="10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x v="8"/>
    <x v="804"/>
    <n v="12111.020822050292"/>
    <x v="2"/>
    <x v="10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x v="8"/>
    <x v="805"/>
    <n v="11767.699303450505"/>
    <x v="2"/>
    <x v="10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x v="8"/>
    <x v="806"/>
    <n v="11768.710819354843"/>
    <x v="2"/>
    <x v="10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x v="8"/>
    <x v="129"/>
    <n v="11771.520987415301"/>
    <x v="2"/>
    <x v="1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x v="8"/>
    <x v="807"/>
    <n v="11775.243234344744"/>
    <x v="2"/>
    <x v="1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x v="8"/>
    <x v="808"/>
    <n v="11778.12771714563"/>
    <x v="2"/>
    <x v="10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x v="8"/>
    <x v="809"/>
    <n v="11763.457538759694"/>
    <x v="2"/>
    <x v="19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x v="8"/>
    <x v="810"/>
    <n v="11767.057686591281"/>
    <x v="2"/>
    <x v="19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x v="15"/>
    <x v="811"/>
    <n v="11763.976580478349"/>
    <x v="4"/>
    <x v="20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x v="15"/>
    <x v="812"/>
    <n v="11766.749932104758"/>
    <x v="4"/>
    <x v="20"/>
    <x v="1021"/>
    <d v="2015-10-17T04:00:00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x v="15"/>
    <x v="813"/>
    <n v="11767.142118369991"/>
    <x v="4"/>
    <x v="20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x v="15"/>
    <x v="814"/>
    <n v="11770.205574247821"/>
    <x v="4"/>
    <x v="20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x v="15"/>
    <x v="815"/>
    <n v="11772.479750809067"/>
    <x v="4"/>
    <x v="20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x v="15"/>
    <x v="816"/>
    <n v="11768.609543541605"/>
    <x v="4"/>
    <x v="20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x v="15"/>
    <x v="817"/>
    <n v="11747.501638601041"/>
    <x v="4"/>
    <x v="20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x v="15"/>
    <x v="818"/>
    <n v="11749.039352121805"/>
    <x v="4"/>
    <x v="2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x v="15"/>
    <x v="819"/>
    <n v="11750.340725858721"/>
    <x v="4"/>
    <x v="20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x v="15"/>
    <x v="820"/>
    <n v="11750.348291734201"/>
    <x v="4"/>
    <x v="20"/>
    <x v="1029"/>
    <d v="2015-04-04T21:59:00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x v="15"/>
    <x v="821"/>
    <n v="11750.53452658885"/>
    <x v="4"/>
    <x v="20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x v="15"/>
    <x v="202"/>
    <n v="11752.12665585469"/>
    <x v="4"/>
    <x v="20"/>
    <x v="1031"/>
    <d v="2015-12-16T18:20:10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x v="15"/>
    <x v="822"/>
    <n v="11752.455055158991"/>
    <x v="4"/>
    <x v="20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x v="15"/>
    <x v="823"/>
    <n v="11754.367945472251"/>
    <x v="4"/>
    <x v="20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x v="15"/>
    <x v="824"/>
    <n v="11757.740792207795"/>
    <x v="4"/>
    <x v="20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x v="15"/>
    <x v="825"/>
    <n v="11759.448376096139"/>
    <x v="4"/>
    <x v="20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x v="15"/>
    <x v="826"/>
    <n v="11761.660022742044"/>
    <x v="4"/>
    <x v="20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x v="15"/>
    <x v="426"/>
    <n v="11763.839236269097"/>
    <x v="4"/>
    <x v="2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x v="15"/>
    <x v="827"/>
    <n v="11767.331706762034"/>
    <x v="4"/>
    <x v="2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x v="15"/>
    <x v="828"/>
    <n v="11770.449538211386"/>
    <x v="4"/>
    <x v="21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x v="16"/>
    <x v="385"/>
    <n v="11774.07004879636"/>
    <x v="5"/>
    <x v="22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x v="16"/>
    <x v="109"/>
    <n v="11777.820152945009"/>
    <x v="5"/>
    <x v="22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x v="16"/>
    <x v="829"/>
    <n v="11781.654078776046"/>
    <x v="5"/>
    <x v="22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x v="16"/>
    <x v="830"/>
    <n v="11785.487245197008"/>
    <x v="5"/>
    <x v="22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x v="16"/>
    <x v="831"/>
    <n v="11786.545384364825"/>
    <x v="5"/>
    <x v="22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x v="16"/>
    <x v="832"/>
    <n v="11790.383945910724"/>
    <x v="5"/>
    <x v="22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x v="16"/>
    <x v="109"/>
    <n v="11794.14026401565"/>
    <x v="5"/>
    <x v="22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x v="16"/>
    <x v="833"/>
    <n v="11797.985761330294"/>
    <x v="5"/>
    <x v="22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x v="16"/>
    <x v="834"/>
    <n v="11801.833440965431"/>
    <x v="5"/>
    <x v="22"/>
    <x v="1048"/>
    <d v="2016-09-25T01:16:29"/>
  </r>
  <r>
    <n v="1049"/>
    <s v="J1 (Canceled)"/>
    <s v="------"/>
    <n v="12000"/>
    <x v="117"/>
    <x v="1"/>
    <x v="0"/>
    <x v="0"/>
    <n v="1455272445"/>
    <n v="1452680445"/>
    <b v="0"/>
    <n v="0"/>
    <b v="0"/>
    <x v="16"/>
    <x v="109"/>
    <n v="11805.614789559548"/>
    <x v="5"/>
    <x v="22"/>
    <x v="1049"/>
    <d v="2016-02-12T10:20:45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x v="16"/>
    <x v="109"/>
    <n v="11809.467796997393"/>
    <x v="5"/>
    <x v="22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x v="16"/>
    <x v="109"/>
    <n v="11813.323320274245"/>
    <x v="5"/>
    <x v="22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x v="16"/>
    <x v="109"/>
    <n v="11817.181361855"/>
    <x v="5"/>
    <x v="2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x v="16"/>
    <x v="460"/>
    <n v="11821.041924207779"/>
    <x v="5"/>
    <x v="22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x v="16"/>
    <x v="109"/>
    <n v="11824.900107843141"/>
    <x v="5"/>
    <x v="22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x v="16"/>
    <x v="109"/>
    <n v="11828.765717554761"/>
    <x v="5"/>
    <x v="2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x v="16"/>
    <x v="109"/>
    <n v="11832.63385546109"/>
    <x v="5"/>
    <x v="22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x v="16"/>
    <x v="109"/>
    <n v="11836.504524043185"/>
    <x v="5"/>
    <x v="2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x v="16"/>
    <x v="109"/>
    <n v="11840.377725785345"/>
    <x v="5"/>
    <x v="22"/>
    <x v="1058"/>
    <d v="2015-03-26T00:00:00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x v="16"/>
    <x v="109"/>
    <n v="11844.253463175128"/>
    <x v="5"/>
    <x v="22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x v="16"/>
    <x v="460"/>
    <n v="11848.131738703345"/>
    <x v="5"/>
    <x v="22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x v="16"/>
    <x v="109"/>
    <n v="11851.996177530302"/>
    <x v="5"/>
    <x v="22"/>
    <x v="1061"/>
    <d v="2016-05-02T01:00:00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x v="16"/>
    <x v="835"/>
    <n v="11855.879531454788"/>
    <x v="5"/>
    <x v="23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x v="16"/>
    <x v="109"/>
    <n v="11859.703156342188"/>
    <x v="5"/>
    <x v="23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x v="17"/>
    <x v="836"/>
    <n v="11863.591583606561"/>
    <x v="6"/>
    <x v="24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x v="17"/>
    <x v="837"/>
    <n v="11864.833496228273"/>
    <x v="6"/>
    <x v="24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x v="17"/>
    <x v="838"/>
    <n v="11868.699583333335"/>
    <x v="6"/>
    <x v="24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x v="17"/>
    <x v="839"/>
    <n v="11870.937095503776"/>
    <x v="6"/>
    <x v="24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x v="17"/>
    <x v="840"/>
    <n v="11874.791638214054"/>
    <x v="6"/>
    <x v="24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x v="17"/>
    <x v="841"/>
    <n v="11878.676627257801"/>
    <x v="6"/>
    <x v="24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x v="17"/>
    <x v="449"/>
    <n v="11882.299714191855"/>
    <x v="6"/>
    <x v="24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x v="17"/>
    <x v="109"/>
    <n v="11886.18150837989"/>
    <x v="6"/>
    <x v="24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x v="17"/>
    <x v="842"/>
    <n v="11890.088865877713"/>
    <x v="6"/>
    <x v="24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x v="17"/>
    <x v="843"/>
    <n v="11893.982022361068"/>
    <x v="6"/>
    <x v="24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x v="17"/>
    <x v="844"/>
    <n v="11897.891226973687"/>
    <x v="6"/>
    <x v="24"/>
    <x v="1074"/>
    <d v="2014-01-04T04:09:05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x v="17"/>
    <x v="684"/>
    <n v="11900.685202369203"/>
    <x v="6"/>
    <x v="24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x v="17"/>
    <x v="845"/>
    <n v="11904.587666227782"/>
    <x v="6"/>
    <x v="24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x v="17"/>
    <x v="846"/>
    <n v="11893.007352650644"/>
    <x v="6"/>
    <x v="24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x v="17"/>
    <x v="847"/>
    <n v="11894.505708168645"/>
    <x v="6"/>
    <x v="24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x v="17"/>
    <x v="848"/>
    <n v="11898.409993410216"/>
    <x v="6"/>
    <x v="24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x v="17"/>
    <x v="849"/>
    <n v="11902.108216875415"/>
    <x v="6"/>
    <x v="24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x v="17"/>
    <x v="850"/>
    <n v="11905.432024398287"/>
    <x v="6"/>
    <x v="24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x v="17"/>
    <x v="470"/>
    <n v="11909.354660290239"/>
    <x v="6"/>
    <x v="24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x v="17"/>
    <x v="380"/>
    <n v="11913.265367865393"/>
    <x v="6"/>
    <x v="24"/>
    <x v="1083"/>
    <d v="2014-08-02T15:49:43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x v="17"/>
    <x v="109"/>
    <n v="11917.06182508251"/>
    <x v="6"/>
    <x v="24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x v="17"/>
    <x v="851"/>
    <n v="11920.996147243317"/>
    <x v="6"/>
    <x v="24"/>
    <x v="1085"/>
    <d v="2016-03-14T15:06:15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x v="17"/>
    <x v="852"/>
    <n v="11924.594230515193"/>
    <x v="6"/>
    <x v="24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x v="17"/>
    <x v="109"/>
    <n v="11928.528685166833"/>
    <x v="6"/>
    <x v="24"/>
    <x v="1087"/>
    <d v="2014-06-15T17:08:07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x v="17"/>
    <x v="853"/>
    <n v="11932.470697290153"/>
    <x v="6"/>
    <x v="24"/>
    <x v="1088"/>
    <d v="2014-04-24T19:11:07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x v="17"/>
    <x v="854"/>
    <n v="11934.305451239672"/>
    <x v="6"/>
    <x v="24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x v="17"/>
    <x v="855"/>
    <n v="11937.863753306881"/>
    <x v="6"/>
    <x v="2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x v="17"/>
    <x v="856"/>
    <n v="11941.811111478666"/>
    <x v="6"/>
    <x v="24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x v="17"/>
    <x v="857"/>
    <n v="11945.754463931175"/>
    <x v="6"/>
    <x v="24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x v="17"/>
    <x v="858"/>
    <n v="11949.701751075805"/>
    <x v="6"/>
    <x v="24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x v="17"/>
    <x v="859"/>
    <n v="11953.644615894043"/>
    <x v="6"/>
    <x v="24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x v="17"/>
    <x v="860"/>
    <n v="11956.512994369001"/>
    <x v="6"/>
    <x v="24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x v="17"/>
    <x v="861"/>
    <n v="11952.133442677274"/>
    <x v="6"/>
    <x v="24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x v="17"/>
    <x v="862"/>
    <n v="11955.381746768317"/>
    <x v="6"/>
    <x v="24"/>
    <x v="1097"/>
    <d v="2014-03-02T19:01:17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x v="17"/>
    <x v="863"/>
    <n v="11959.330149204248"/>
    <x v="6"/>
    <x v="24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x v="17"/>
    <x v="724"/>
    <n v="11962.69874958541"/>
    <x v="6"/>
    <x v="24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x v="17"/>
    <x v="453"/>
    <n v="11966.659499004649"/>
    <x v="6"/>
    <x v="24"/>
    <x v="1100"/>
    <d v="2016-02-14T02:39:31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x v="17"/>
    <x v="864"/>
    <n v="11970.597985396618"/>
    <x v="6"/>
    <x v="24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x v="17"/>
    <x v="865"/>
    <n v="11974.558675298809"/>
    <x v="6"/>
    <x v="24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x v="17"/>
    <x v="866"/>
    <n v="11978.394463633349"/>
    <x v="6"/>
    <x v="24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x v="17"/>
    <x v="867"/>
    <n v="11982.293265780734"/>
    <x v="6"/>
    <x v="24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x v="17"/>
    <x v="868"/>
    <n v="11985.288045862417"/>
    <x v="6"/>
    <x v="24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x v="17"/>
    <x v="869"/>
    <n v="11988.796785239365"/>
    <x v="6"/>
    <x v="24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x v="17"/>
    <x v="109"/>
    <n v="11992.728875956107"/>
    <x v="6"/>
    <x v="24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x v="17"/>
    <x v="870"/>
    <n v="11996.718473053896"/>
    <x v="6"/>
    <x v="24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x v="17"/>
    <x v="871"/>
    <n v="12000.46696505824"/>
    <x v="6"/>
    <x v="24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x v="17"/>
    <x v="872"/>
    <n v="12004.446814247674"/>
    <x v="6"/>
    <x v="24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x v="17"/>
    <x v="167"/>
    <n v="12008.359383949388"/>
    <x v="6"/>
    <x v="24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x v="17"/>
    <x v="873"/>
    <n v="12012.359170552969"/>
    <x v="6"/>
    <x v="2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x v="17"/>
    <x v="724"/>
    <n v="12005.941122959017"/>
    <x v="6"/>
    <x v="24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x v="17"/>
    <x v="874"/>
    <n v="12009.94143666667"/>
    <x v="6"/>
    <x v="24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x v="17"/>
    <x v="875"/>
    <n v="12013.942750916976"/>
    <x v="6"/>
    <x v="24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x v="17"/>
    <x v="876"/>
    <n v="12017.932391594399"/>
    <x v="6"/>
    <x v="24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x v="17"/>
    <x v="877"/>
    <n v="12021.882812812815"/>
    <x v="6"/>
    <x v="24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x v="17"/>
    <x v="878"/>
    <n v="12025.867753671564"/>
    <x v="6"/>
    <x v="24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x v="17"/>
    <x v="879"/>
    <n v="12029.846674457431"/>
    <x v="6"/>
    <x v="24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x v="17"/>
    <x v="109"/>
    <n v="12033.86298931196"/>
    <x v="6"/>
    <x v="24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x v="17"/>
    <x v="880"/>
    <n v="12037.883658536588"/>
    <x v="6"/>
    <x v="24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x v="17"/>
    <x v="109"/>
    <n v="12041.897322860965"/>
    <x v="6"/>
    <x v="24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x v="17"/>
    <x v="881"/>
    <n v="12045.923366766971"/>
    <x v="6"/>
    <x v="24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x v="18"/>
    <x v="882"/>
    <n v="12049.948424749165"/>
    <x v="6"/>
    <x v="25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x v="18"/>
    <x v="109"/>
    <n v="12053.83766811643"/>
    <x v="6"/>
    <x v="25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x v="18"/>
    <x v="724"/>
    <n v="12057.871750334674"/>
    <x v="6"/>
    <x v="2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x v="18"/>
    <x v="883"/>
    <n v="12061.905185805157"/>
    <x v="6"/>
    <x v="25"/>
    <x v="1127"/>
    <d v="2014-11-14T21:30:00"/>
  </r>
  <r>
    <n v="1128"/>
    <s v="Flying Turds"/>
    <s v="#havingfunFTW"/>
    <n v="1000"/>
    <x v="116"/>
    <x v="2"/>
    <x v="1"/>
    <x v="1"/>
    <n v="1407425717"/>
    <n v="1404833717"/>
    <b v="0"/>
    <n v="1"/>
    <b v="0"/>
    <x v="18"/>
    <x v="370"/>
    <n v="12065.748757535166"/>
    <x v="6"/>
    <x v="25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x v="18"/>
    <x v="884"/>
    <n v="12069.790549413738"/>
    <x v="6"/>
    <x v="2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x v="18"/>
    <x v="881"/>
    <n v="12073.828347855229"/>
    <x v="6"/>
    <x v="25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x v="18"/>
    <x v="109"/>
    <n v="12077.872205833057"/>
    <x v="6"/>
    <x v="25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x v="18"/>
    <x v="885"/>
    <n v="12081.922464788735"/>
    <x v="6"/>
    <x v="25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x v="18"/>
    <x v="886"/>
    <n v="12085.493052666892"/>
    <x v="6"/>
    <x v="25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x v="18"/>
    <x v="524"/>
    <n v="12089.541875838928"/>
    <x v="6"/>
    <x v="25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x v="18"/>
    <x v="152"/>
    <n v="12093.599795233302"/>
    <x v="6"/>
    <x v="25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x v="18"/>
    <x v="887"/>
    <n v="12097.643985896577"/>
    <x v="6"/>
    <x v="2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x v="18"/>
    <x v="888"/>
    <n v="12101.616993617738"/>
    <x v="6"/>
    <x v="25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x v="18"/>
    <x v="737"/>
    <n v="12102.36518481183"/>
    <x v="6"/>
    <x v="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x v="18"/>
    <x v="889"/>
    <n v="12106.391189915968"/>
    <x v="6"/>
    <x v="2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x v="18"/>
    <x v="109"/>
    <n v="12110.46025218561"/>
    <x v="6"/>
    <x v="25"/>
    <x v="1140"/>
    <d v="2015-08-06T11:05:21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x v="18"/>
    <x v="109"/>
    <n v="12114.533733602424"/>
    <x v="6"/>
    <x v="25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x v="18"/>
    <x v="109"/>
    <n v="12118.609956258413"/>
    <x v="6"/>
    <x v="26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x v="18"/>
    <x v="890"/>
    <n v="12122.688922921578"/>
    <x v="6"/>
    <x v="2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x v="19"/>
    <x v="109"/>
    <n v="12126.708010101012"/>
    <x v="7"/>
    <x v="27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x v="19"/>
    <x v="415"/>
    <n v="12130.792452004043"/>
    <x v="7"/>
    <x v="27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x v="19"/>
    <x v="891"/>
    <n v="12134.845953504046"/>
    <x v="7"/>
    <x v="27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x v="19"/>
    <x v="109"/>
    <n v="12138.757259858445"/>
    <x v="7"/>
    <x v="27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x v="19"/>
    <x v="892"/>
    <n v="12142.849895482133"/>
    <x v="7"/>
    <x v="27"/>
    <x v="1148"/>
    <d v="2016-12-01T05:06:21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x v="19"/>
    <x v="840"/>
    <n v="12146.920671163578"/>
    <x v="7"/>
    <x v="27"/>
    <x v="1149"/>
    <d v="2016-06-16T17:02:46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x v="19"/>
    <x v="893"/>
    <n v="12150.993518893389"/>
    <x v="7"/>
    <x v="27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x v="19"/>
    <x v="109"/>
    <n v="12155.009379007764"/>
    <x v="7"/>
    <x v="27"/>
    <x v="1151"/>
    <d v="2015-09-07T02:27:43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x v="19"/>
    <x v="894"/>
    <n v="12159.113028359219"/>
    <x v="7"/>
    <x v="27"/>
    <x v="1152"/>
    <d v="2015-05-15T17:01:52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x v="19"/>
    <x v="895"/>
    <n v="12162.91178318136"/>
    <x v="7"/>
    <x v="27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x v="19"/>
    <x v="896"/>
    <n v="12167.00398310811"/>
    <x v="7"/>
    <x v="27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x v="19"/>
    <x v="897"/>
    <n v="12171.006012166275"/>
    <x v="7"/>
    <x v="27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x v="19"/>
    <x v="109"/>
    <n v="12175.057062204194"/>
    <x v="7"/>
    <x v="27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x v="19"/>
    <x v="898"/>
    <n v="12179.174430165711"/>
    <x v="7"/>
    <x v="27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x v="19"/>
    <x v="899"/>
    <n v="12183.243501353183"/>
    <x v="7"/>
    <x v="2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x v="19"/>
    <x v="109"/>
    <n v="12187.354582064299"/>
    <x v="7"/>
    <x v="27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x v="19"/>
    <x v="900"/>
    <n v="12191.480294515914"/>
    <x v="7"/>
    <x v="27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x v="19"/>
    <x v="109"/>
    <n v="12195.217673552323"/>
    <x v="7"/>
    <x v="27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x v="19"/>
    <x v="901"/>
    <n v="12199.348844850951"/>
    <x v="7"/>
    <x v="27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x v="19"/>
    <x v="109"/>
    <n v="12203.470955608271"/>
    <x v="7"/>
    <x v="27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x v="19"/>
    <x v="109"/>
    <n v="12207.607725423732"/>
    <x v="7"/>
    <x v="27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x v="19"/>
    <x v="902"/>
    <n v="12211.747300779927"/>
    <x v="7"/>
    <x v="27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x v="19"/>
    <x v="903"/>
    <n v="12215.18734396201"/>
    <x v="7"/>
    <x v="27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x v="19"/>
    <x v="904"/>
    <n v="12218.358089582629"/>
    <x v="7"/>
    <x v="27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x v="19"/>
    <x v="905"/>
    <n v="12222.173214528177"/>
    <x v="7"/>
    <x v="27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x v="19"/>
    <x v="906"/>
    <n v="12225.977008488966"/>
    <x v="7"/>
    <x v="2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x v="19"/>
    <x v="177"/>
    <n v="12230.124079483698"/>
    <x v="7"/>
    <x v="27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x v="19"/>
    <x v="370"/>
    <n v="12234.245766224944"/>
    <x v="7"/>
    <x v="27"/>
    <x v="1171"/>
    <d v="2014-11-13T20:18:47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x v="19"/>
    <x v="109"/>
    <n v="12238.395747790621"/>
    <x v="7"/>
    <x v="27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x v="19"/>
    <x v="907"/>
    <n v="12242.557052023123"/>
    <x v="7"/>
    <x v="27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x v="19"/>
    <x v="908"/>
    <n v="12246.7109829932"/>
    <x v="7"/>
    <x v="27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x v="19"/>
    <x v="909"/>
    <n v="12250.57648519905"/>
    <x v="7"/>
    <x v="27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x v="19"/>
    <x v="910"/>
    <n v="12254.547069434991"/>
    <x v="7"/>
    <x v="27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x v="19"/>
    <x v="109"/>
    <n v="12258.71613551243"/>
    <x v="7"/>
    <x v="27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x v="19"/>
    <x v="440"/>
    <n v="12262.891447547687"/>
    <x v="7"/>
    <x v="27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x v="19"/>
    <x v="911"/>
    <n v="12267.067901192506"/>
    <x v="7"/>
    <x v="27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x v="19"/>
    <x v="912"/>
    <n v="12270.158244717111"/>
    <x v="7"/>
    <x v="27"/>
    <x v="1180"/>
    <d v="2014-06-28T19:21:54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x v="19"/>
    <x v="168"/>
    <n v="12272.338660075011"/>
    <x v="7"/>
    <x v="27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x v="19"/>
    <x v="913"/>
    <n v="12276.52295020464"/>
    <x v="7"/>
    <x v="28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x v="19"/>
    <x v="914"/>
    <n v="12280.697130672128"/>
    <x v="7"/>
    <x v="28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x v="20"/>
    <x v="915"/>
    <n v="12284.854365187715"/>
    <x v="8"/>
    <x v="29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x v="20"/>
    <x v="916"/>
    <n v="12281.166708774328"/>
    <x v="8"/>
    <x v="29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x v="20"/>
    <x v="589"/>
    <n v="12280.85973019126"/>
    <x v="8"/>
    <x v="29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x v="20"/>
    <x v="917"/>
    <n v="12282.320563717121"/>
    <x v="8"/>
    <x v="29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x v="20"/>
    <x v="918"/>
    <n v="12283.404405331516"/>
    <x v="8"/>
    <x v="29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x v="20"/>
    <x v="919"/>
    <n v="12286.506082051286"/>
    <x v="8"/>
    <x v="29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x v="20"/>
    <x v="920"/>
    <n v="12287.390660054725"/>
    <x v="8"/>
    <x v="29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x v="20"/>
    <x v="921"/>
    <n v="12291.36342456381"/>
    <x v="8"/>
    <x v="29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x v="20"/>
    <x v="922"/>
    <n v="12294.562043121156"/>
    <x v="8"/>
    <x v="29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x v="20"/>
    <x v="923"/>
    <n v="12298.671787059231"/>
    <x v="8"/>
    <x v="29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x v="20"/>
    <x v="924"/>
    <n v="12295.407291095895"/>
    <x v="8"/>
    <x v="29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x v="20"/>
    <x v="920"/>
    <n v="12285.820243233989"/>
    <x v="8"/>
    <x v="29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x v="20"/>
    <x v="925"/>
    <n v="12285.404143248805"/>
    <x v="8"/>
    <x v="29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x v="20"/>
    <x v="926"/>
    <n v="12276.198933836138"/>
    <x v="8"/>
    <x v="29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x v="20"/>
    <x v="927"/>
    <n v="12267.379386145407"/>
    <x v="8"/>
    <x v="29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x v="20"/>
    <x v="928"/>
    <n v="12268.458761578047"/>
    <x v="8"/>
    <x v="29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x v="20"/>
    <x v="929"/>
    <n v="12271.744780370627"/>
    <x v="8"/>
    <x v="29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x v="20"/>
    <x v="930"/>
    <n v="12273.88784414693"/>
    <x v="8"/>
    <x v="29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x v="20"/>
    <x v="931"/>
    <n v="12275.992108516488"/>
    <x v="8"/>
    <x v="29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x v="20"/>
    <x v="932"/>
    <n v="12263.097911370669"/>
    <x v="8"/>
    <x v="29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x v="20"/>
    <x v="933"/>
    <n v="12261.573202749147"/>
    <x v="8"/>
    <x v="2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x v="20"/>
    <x v="934"/>
    <n v="12261.187700240638"/>
    <x v="8"/>
    <x v="29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x v="20"/>
    <x v="935"/>
    <n v="12260.89512379643"/>
    <x v="8"/>
    <x v="29"/>
    <x v="1206"/>
    <d v="2017-03-11T13:29:00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x v="20"/>
    <x v="936"/>
    <n v="12264.7568008256"/>
    <x v="8"/>
    <x v="29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x v="20"/>
    <x v="937"/>
    <n v="12262.991059876125"/>
    <x v="8"/>
    <x v="29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x v="20"/>
    <x v="938"/>
    <n v="12261.866444061969"/>
    <x v="8"/>
    <x v="29"/>
    <x v="1209"/>
    <d v="2017-02-25T20:18:25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x v="20"/>
    <x v="939"/>
    <n v="12263.898767217637"/>
    <x v="8"/>
    <x v="29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x v="20"/>
    <x v="940"/>
    <n v="12250.602487082335"/>
    <x v="8"/>
    <x v="29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x v="20"/>
    <x v="941"/>
    <n v="12254.475541006208"/>
    <x v="8"/>
    <x v="29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x v="20"/>
    <x v="942"/>
    <n v="12257.587735263709"/>
    <x v="8"/>
    <x v="29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x v="20"/>
    <x v="943"/>
    <n v="12259.523110344831"/>
    <x v="8"/>
    <x v="29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x v="20"/>
    <x v="944"/>
    <n v="12262.842711279754"/>
    <x v="8"/>
    <x v="29"/>
    <x v="1215"/>
    <d v="2014-05-30T22:09:16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x v="20"/>
    <x v="945"/>
    <n v="12253.511735679784"/>
    <x v="8"/>
    <x v="29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x v="20"/>
    <x v="946"/>
    <n v="12250.700383154992"/>
    <x v="8"/>
    <x v="29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x v="20"/>
    <x v="947"/>
    <n v="12245.542130524869"/>
    <x v="8"/>
    <x v="29"/>
    <x v="1218"/>
    <d v="2015-11-01T03:00:0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x v="20"/>
    <x v="948"/>
    <n v="12244.416238341975"/>
    <x v="8"/>
    <x v="29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x v="20"/>
    <x v="949"/>
    <n v="12239.654806496203"/>
    <x v="8"/>
    <x v="29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x v="20"/>
    <x v="950"/>
    <n v="12238.505361216734"/>
    <x v="8"/>
    <x v="29"/>
    <x v="1221"/>
    <d v="2016-12-04T00:00:00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x v="20"/>
    <x v="951"/>
    <n v="12241.889695712318"/>
    <x v="8"/>
    <x v="30"/>
    <x v="1222"/>
    <d v="2016-04-01T04:00:0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x v="20"/>
    <x v="952"/>
    <n v="12242.244897959192"/>
    <x v="8"/>
    <x v="30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x v="21"/>
    <x v="953"/>
    <n v="12238.800346020769"/>
    <x v="4"/>
    <x v="3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x v="21"/>
    <x v="954"/>
    <n v="12242.669781931472"/>
    <x v="4"/>
    <x v="3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x v="21"/>
    <x v="955"/>
    <n v="12246.863227146821"/>
    <x v="4"/>
    <x v="3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x v="21"/>
    <x v="109"/>
    <n v="12250.434360928308"/>
    <x v="4"/>
    <x v="3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x v="21"/>
    <x v="956"/>
    <n v="12254.679140679149"/>
    <x v="4"/>
    <x v="3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x v="21"/>
    <x v="957"/>
    <n v="12258.419064124791"/>
    <x v="4"/>
    <x v="3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x v="21"/>
    <x v="109"/>
    <n v="12262.66088765604"/>
    <x v="4"/>
    <x v="3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x v="21"/>
    <x v="109"/>
    <n v="12266.914325355539"/>
    <x v="4"/>
    <x v="3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x v="21"/>
    <x v="417"/>
    <n v="12271.17071478141"/>
    <x v="4"/>
    <x v="3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x v="21"/>
    <x v="958"/>
    <n v="12275.416174939264"/>
    <x v="4"/>
    <x v="3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x v="21"/>
    <x v="109"/>
    <n v="12279.638194444453"/>
    <x v="4"/>
    <x v="3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x v="21"/>
    <x v="959"/>
    <n v="12283.903438693998"/>
    <x v="4"/>
    <x v="31"/>
    <x v="1235"/>
    <d v="2013-12-15T03:14:59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x v="21"/>
    <x v="109"/>
    <n v="12288.098679638646"/>
    <x v="4"/>
    <x v="3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x v="21"/>
    <x v="109"/>
    <n v="12292.369829683706"/>
    <x v="4"/>
    <x v="3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x v="21"/>
    <x v="960"/>
    <n v="12296.643949930467"/>
    <x v="4"/>
    <x v="31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x v="21"/>
    <x v="109"/>
    <n v="12300.85913043479"/>
    <x v="4"/>
    <x v="31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x v="21"/>
    <x v="961"/>
    <n v="12305.139178844824"/>
    <x v="4"/>
    <x v="3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x v="21"/>
    <x v="962"/>
    <n v="12309.338322311181"/>
    <x v="4"/>
    <x v="3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x v="21"/>
    <x v="963"/>
    <n v="12312.740947075217"/>
    <x v="4"/>
    <x v="3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x v="21"/>
    <x v="964"/>
    <n v="12317.027864855459"/>
    <x v="4"/>
    <x v="3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x v="11"/>
    <x v="965"/>
    <n v="12320.730313588858"/>
    <x v="4"/>
    <x v="14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x v="11"/>
    <x v="966"/>
    <n v="12324.301150226567"/>
    <x v="4"/>
    <x v="14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x v="11"/>
    <x v="967"/>
    <n v="12327.759762900983"/>
    <x v="4"/>
    <x v="14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x v="11"/>
    <x v="968"/>
    <n v="12331.243460062789"/>
    <x v="4"/>
    <x v="14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x v="11"/>
    <x v="969"/>
    <n v="12334.05443126309"/>
    <x v="4"/>
    <x v="14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x v="11"/>
    <x v="970"/>
    <n v="12337.036300174528"/>
    <x v="4"/>
    <x v="14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x v="11"/>
    <x v="971"/>
    <n v="12339.520600558668"/>
    <x v="4"/>
    <x v="14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x v="11"/>
    <x v="972"/>
    <n v="12322.857492141118"/>
    <x v="4"/>
    <x v="1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x v="11"/>
    <x v="973"/>
    <n v="12325.02900069882"/>
    <x v="4"/>
    <x v="14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x v="11"/>
    <x v="974"/>
    <n v="12327.652918559952"/>
    <x v="4"/>
    <x v="14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x v="11"/>
    <x v="975"/>
    <n v="12321.339748251754"/>
    <x v="4"/>
    <x v="14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x v="11"/>
    <x v="976"/>
    <n v="12320.989394893324"/>
    <x v="4"/>
    <x v="14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x v="11"/>
    <x v="977"/>
    <n v="12323.176235129466"/>
    <x v="4"/>
    <x v="1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x v="11"/>
    <x v="978"/>
    <n v="12315.102747637389"/>
    <x v="4"/>
    <x v="14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x v="11"/>
    <x v="979"/>
    <n v="12313.738988095245"/>
    <x v="4"/>
    <x v="14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x v="11"/>
    <x v="980"/>
    <n v="12309.093166374787"/>
    <x v="4"/>
    <x v="14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x v="11"/>
    <x v="981"/>
    <n v="12312.492988787671"/>
    <x v="4"/>
    <x v="14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x v="11"/>
    <x v="982"/>
    <n v="12315.493862600777"/>
    <x v="4"/>
    <x v="1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x v="11"/>
    <x v="983"/>
    <n v="12319.102030154283"/>
    <x v="4"/>
    <x v="14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x v="11"/>
    <x v="984"/>
    <n v="12320.563658365492"/>
    <x v="4"/>
    <x v="1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x v="11"/>
    <x v="985"/>
    <n v="12324.260347368427"/>
    <x v="4"/>
    <x v="14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x v="11"/>
    <x v="986"/>
    <n v="12328.20638469639"/>
    <x v="4"/>
    <x v="14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x v="11"/>
    <x v="987"/>
    <n v="12331.070863764053"/>
    <x v="4"/>
    <x v="1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x v="11"/>
    <x v="972"/>
    <n v="12332.049462592211"/>
    <x v="4"/>
    <x v="14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x v="11"/>
    <x v="988"/>
    <n v="12328.513288826431"/>
    <x v="4"/>
    <x v="14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x v="11"/>
    <x v="989"/>
    <n v="12327.925771529006"/>
    <x v="4"/>
    <x v="14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x v="11"/>
    <x v="990"/>
    <n v="12325.078347398039"/>
    <x v="4"/>
    <x v="14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x v="11"/>
    <x v="972"/>
    <n v="12325.378410130152"/>
    <x v="4"/>
    <x v="14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x v="11"/>
    <x v="938"/>
    <n v="12327.028789584807"/>
    <x v="4"/>
    <x v="14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x v="11"/>
    <x v="991"/>
    <n v="12329.502224568821"/>
    <x v="4"/>
    <x v="1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x v="11"/>
    <x v="992"/>
    <n v="12332.385852112686"/>
    <x v="4"/>
    <x v="14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x v="11"/>
    <x v="993"/>
    <n v="12323.082768580492"/>
    <x v="4"/>
    <x v="14"/>
    <x v="1275"/>
    <d v="2013-08-07T20:49:47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x v="11"/>
    <x v="994"/>
    <n v="12318.855137420727"/>
    <x v="4"/>
    <x v="14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x v="11"/>
    <x v="995"/>
    <n v="12322.093144166382"/>
    <x v="4"/>
    <x v="1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x v="11"/>
    <x v="996"/>
    <n v="12320.824964739077"/>
    <x v="4"/>
    <x v="14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x v="11"/>
    <x v="997"/>
    <n v="12321.618553791895"/>
    <x v="4"/>
    <x v="14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x v="11"/>
    <x v="998"/>
    <n v="12321.074251940727"/>
    <x v="4"/>
    <x v="14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x v="11"/>
    <x v="592"/>
    <n v="12319.550882456768"/>
    <x v="4"/>
    <x v="14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x v="11"/>
    <x v="999"/>
    <n v="12321.164424435035"/>
    <x v="4"/>
    <x v="32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x v="11"/>
    <x v="1000"/>
    <n v="12318.967025785951"/>
    <x v="4"/>
    <x v="32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x v="6"/>
    <x v="50"/>
    <n v="12322.57425795054"/>
    <x v="1"/>
    <x v="7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x v="6"/>
    <x v="1001"/>
    <n v="12326.216030399444"/>
    <x v="1"/>
    <x v="7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x v="6"/>
    <x v="1002"/>
    <n v="12329.855781471015"/>
    <x v="1"/>
    <x v="7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x v="6"/>
    <x v="1003"/>
    <n v="12333.642430137965"/>
    <x v="1"/>
    <x v="7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x v="6"/>
    <x v="1004"/>
    <n v="12337.792692852097"/>
    <x v="1"/>
    <x v="7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x v="6"/>
    <x v="1005"/>
    <n v="12340.737752212399"/>
    <x v="1"/>
    <x v="7"/>
    <x v="1289"/>
    <d v="2017-01-04T03:14:05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x v="6"/>
    <x v="1006"/>
    <n v="12344.443395892362"/>
    <x v="1"/>
    <x v="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x v="6"/>
    <x v="945"/>
    <n v="12347.470120439259"/>
    <x v="1"/>
    <x v="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x v="6"/>
    <x v="1007"/>
    <n v="12350.296651311137"/>
    <x v="1"/>
    <x v="7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x v="6"/>
    <x v="1008"/>
    <n v="12354.011751152084"/>
    <x v="1"/>
    <x v="7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x v="6"/>
    <x v="1009"/>
    <n v="12352.954663120578"/>
    <x v="1"/>
    <x v="7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x v="6"/>
    <x v="1010"/>
    <n v="12357.120308620088"/>
    <x v="1"/>
    <x v="7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x v="6"/>
    <x v="1011"/>
    <n v="12360.60083392478"/>
    <x v="1"/>
    <x v="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x v="6"/>
    <x v="1012"/>
    <n v="12364.562708555211"/>
    <x v="1"/>
    <x v="7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x v="6"/>
    <x v="1013"/>
    <n v="12361.174769176147"/>
    <x v="1"/>
    <x v="7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x v="6"/>
    <x v="1014"/>
    <n v="12364.82243339255"/>
    <x v="1"/>
    <x v="7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x v="6"/>
    <x v="920"/>
    <n v="12367.674182658147"/>
    <x v="1"/>
    <x v="7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x v="6"/>
    <x v="1015"/>
    <n v="12370.631052257386"/>
    <x v="1"/>
    <x v="7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x v="6"/>
    <x v="31"/>
    <n v="12374.299484352783"/>
    <x v="1"/>
    <x v="8"/>
    <x v="1302"/>
    <d v="2016-12-01T02:23:31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x v="6"/>
    <x v="1016"/>
    <n v="12377.812219850597"/>
    <x v="1"/>
    <x v="8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x v="8"/>
    <x v="1017"/>
    <n v="12380.594669039152"/>
    <x v="2"/>
    <x v="1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x v="8"/>
    <x v="1018"/>
    <n v="12379.359209683171"/>
    <x v="2"/>
    <x v="10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x v="8"/>
    <x v="1019"/>
    <n v="12380.992528490038"/>
    <x v="2"/>
    <x v="10"/>
    <x v="1306"/>
    <d v="2014-12-04T10:58:54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x v="8"/>
    <x v="1020"/>
    <n v="12359.834706091922"/>
    <x v="2"/>
    <x v="10"/>
    <x v="1307"/>
    <d v="2016-02-17T12:04:39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x v="8"/>
    <x v="1021"/>
    <n v="12362.187818959383"/>
    <x v="2"/>
    <x v="10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x v="8"/>
    <x v="1022"/>
    <n v="12366.190024955446"/>
    <x v="2"/>
    <x v="10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x v="8"/>
    <x v="1023"/>
    <n v="12366.007139800295"/>
    <x v="2"/>
    <x v="10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x v="8"/>
    <x v="1024"/>
    <n v="12369.312886193373"/>
    <x v="2"/>
    <x v="10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x v="8"/>
    <x v="1025"/>
    <n v="12345.151327623136"/>
    <x v="2"/>
    <x v="10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x v="8"/>
    <x v="1026"/>
    <n v="12349.548739735817"/>
    <x v="2"/>
    <x v="10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x v="8"/>
    <x v="1027"/>
    <n v="12349.514292857151"/>
    <x v="2"/>
    <x v="10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x v="8"/>
    <x v="1028"/>
    <n v="12353.201864951778"/>
    <x v="2"/>
    <x v="1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x v="8"/>
    <x v="1029"/>
    <n v="12343.17656182989"/>
    <x v="2"/>
    <x v="1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x v="8"/>
    <x v="1030"/>
    <n v="12347.589209867727"/>
    <x v="2"/>
    <x v="10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x v="8"/>
    <x v="1031"/>
    <n v="12347.904155937065"/>
    <x v="2"/>
    <x v="10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x v="8"/>
    <x v="1032"/>
    <n v="12350.128808586771"/>
    <x v="2"/>
    <x v="10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x v="8"/>
    <x v="1033"/>
    <n v="12354.235511811034"/>
    <x v="2"/>
    <x v="10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x v="8"/>
    <x v="1034"/>
    <n v="12358.478703902623"/>
    <x v="2"/>
    <x v="10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x v="8"/>
    <x v="1035"/>
    <n v="12360.749290830954"/>
    <x v="2"/>
    <x v="1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x v="8"/>
    <x v="1036"/>
    <n v="12365.140100322475"/>
    <x v="2"/>
    <x v="10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x v="8"/>
    <x v="1037"/>
    <n v="12369.094630824382"/>
    <x v="2"/>
    <x v="10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x v="8"/>
    <x v="1038"/>
    <n v="12371.765514521343"/>
    <x v="2"/>
    <x v="10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x v="8"/>
    <x v="1039"/>
    <n v="12376.028701578201"/>
    <x v="2"/>
    <x v="10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x v="8"/>
    <x v="1040"/>
    <n v="12380.063875134563"/>
    <x v="2"/>
    <x v="1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x v="8"/>
    <x v="1041"/>
    <n v="12383.895556353204"/>
    <x v="2"/>
    <x v="10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x v="8"/>
    <x v="1042"/>
    <n v="12387.714549371643"/>
    <x v="2"/>
    <x v="10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x v="8"/>
    <x v="1043"/>
    <n v="12392.017607758629"/>
    <x v="2"/>
    <x v="10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x v="8"/>
    <x v="1044"/>
    <n v="12393.641401365443"/>
    <x v="2"/>
    <x v="10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x v="8"/>
    <x v="109"/>
    <n v="12396.868087706694"/>
    <x v="2"/>
    <x v="1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x v="8"/>
    <x v="109"/>
    <n v="12401.325789284439"/>
    <x v="2"/>
    <x v="1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x v="8"/>
    <x v="1045"/>
    <n v="12405.786697841735"/>
    <x v="2"/>
    <x v="10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x v="8"/>
    <x v="1046"/>
    <n v="12405.104001439373"/>
    <x v="2"/>
    <x v="10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x v="8"/>
    <x v="1047"/>
    <n v="12407.791223902095"/>
    <x v="2"/>
    <x v="10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x v="8"/>
    <x v="1048"/>
    <n v="12381.669794742535"/>
    <x v="2"/>
    <x v="10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x v="8"/>
    <x v="1049"/>
    <n v="12377.235597982713"/>
    <x v="2"/>
    <x v="10"/>
    <x v="1338"/>
    <d v="2015-08-02T19:17:13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x v="8"/>
    <x v="1050"/>
    <n v="12381.33874594595"/>
    <x v="2"/>
    <x v="10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x v="8"/>
    <x v="109"/>
    <n v="12384.606351838504"/>
    <x v="2"/>
    <x v="1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x v="8"/>
    <x v="1051"/>
    <n v="12389.072491886049"/>
    <x v="2"/>
    <x v="10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x v="8"/>
    <x v="418"/>
    <n v="12387.19625541126"/>
    <x v="2"/>
    <x v="1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x v="8"/>
    <x v="1052"/>
    <n v="12391.630465535911"/>
    <x v="2"/>
    <x v="10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x v="9"/>
    <x v="1053"/>
    <n v="12377.638635379066"/>
    <x v="3"/>
    <x v="11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x v="9"/>
    <x v="1054"/>
    <n v="12380.062484651502"/>
    <x v="3"/>
    <x v="11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x v="9"/>
    <x v="1055"/>
    <n v="12384.399573699426"/>
    <x v="3"/>
    <x v="11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x v="9"/>
    <x v="1056"/>
    <n v="12386.266360679439"/>
    <x v="3"/>
    <x v="11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x v="9"/>
    <x v="1057"/>
    <n v="12389.820686912513"/>
    <x v="3"/>
    <x v="11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x v="9"/>
    <x v="1058"/>
    <n v="12392.137077757689"/>
    <x v="3"/>
    <x v="11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x v="9"/>
    <x v="1059"/>
    <n v="12392.926562952247"/>
    <x v="3"/>
    <x v="11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x v="9"/>
    <x v="1060"/>
    <n v="12395.528961273982"/>
    <x v="3"/>
    <x v="11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x v="9"/>
    <x v="1061"/>
    <n v="12392.684112961626"/>
    <x v="3"/>
    <x v="1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x v="9"/>
    <x v="1062"/>
    <n v="12392.241767475556"/>
    <x v="3"/>
    <x v="1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x v="9"/>
    <x v="1063"/>
    <n v="12396.247652173917"/>
    <x v="3"/>
    <x v="11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x v="9"/>
    <x v="1064"/>
    <n v="12400.174164552378"/>
    <x v="3"/>
    <x v="11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x v="9"/>
    <x v="1065"/>
    <n v="12403.558201595362"/>
    <x v="3"/>
    <x v="11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x v="9"/>
    <x v="1066"/>
    <n v="12405.802669568377"/>
    <x v="3"/>
    <x v="11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x v="9"/>
    <x v="1067"/>
    <n v="12409.394760522502"/>
    <x v="3"/>
    <x v="11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x v="9"/>
    <x v="1068"/>
    <n v="12412.683107078046"/>
    <x v="3"/>
    <x v="11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x v="9"/>
    <x v="1069"/>
    <n v="12416.912839506178"/>
    <x v="3"/>
    <x v="11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x v="9"/>
    <x v="1070"/>
    <n v="12420.479462404655"/>
    <x v="3"/>
    <x v="11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x v="9"/>
    <x v="1071"/>
    <n v="12422.245988372099"/>
    <x v="3"/>
    <x v="33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x v="9"/>
    <x v="31"/>
    <n v="12426.364943656858"/>
    <x v="3"/>
    <x v="33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x v="11"/>
    <x v="1072"/>
    <n v="12430.810894545461"/>
    <x v="4"/>
    <x v="1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x v="11"/>
    <x v="1073"/>
    <n v="12417.206242269922"/>
    <x v="4"/>
    <x v="14"/>
    <x v="1365"/>
    <d v="2015-03-16T16:35:52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x v="11"/>
    <x v="1074"/>
    <n v="12418.988340611359"/>
    <x v="4"/>
    <x v="14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x v="11"/>
    <x v="1075"/>
    <n v="12420.055795413182"/>
    <x v="4"/>
    <x v="14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x v="11"/>
    <x v="1076"/>
    <n v="12422.498277494542"/>
    <x v="4"/>
    <x v="14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x v="11"/>
    <x v="1077"/>
    <n v="12425.007384335158"/>
    <x v="4"/>
    <x v="14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x v="11"/>
    <x v="1078"/>
    <n v="12417.111749271146"/>
    <x v="4"/>
    <x v="14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x v="11"/>
    <x v="1079"/>
    <n v="12421.071687932928"/>
    <x v="4"/>
    <x v="14"/>
    <x v="1371"/>
    <d v="2015-05-07T18:12:22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x v="11"/>
    <x v="1014"/>
    <n v="12422.868212983232"/>
    <x v="4"/>
    <x v="14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x v="11"/>
    <x v="1080"/>
    <n v="12427.174257570237"/>
    <x v="4"/>
    <x v="1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x v="11"/>
    <x v="1081"/>
    <n v="12427.877240875921"/>
    <x v="4"/>
    <x v="14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x v="11"/>
    <x v="1082"/>
    <n v="12431.377013508589"/>
    <x v="4"/>
    <x v="14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x v="11"/>
    <x v="1083"/>
    <n v="12433.414404674953"/>
    <x v="4"/>
    <x v="14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x v="11"/>
    <x v="1084"/>
    <n v="12434.54389477531"/>
    <x v="4"/>
    <x v="14"/>
    <x v="1377"/>
    <d v="2017-02-03T04:11:00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x v="11"/>
    <x v="1085"/>
    <n v="12438.536783625739"/>
    <x v="4"/>
    <x v="14"/>
    <x v="1378"/>
    <d v="2016-08-01T18:13:30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x v="11"/>
    <x v="1086"/>
    <n v="12441.597674588675"/>
    <x v="4"/>
    <x v="14"/>
    <x v="1379"/>
    <d v="2015-06-05T11:47:56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x v="11"/>
    <x v="1087"/>
    <n v="12442.066437454288"/>
    <x v="4"/>
    <x v="14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x v="11"/>
    <x v="1088"/>
    <n v="12446.580182949148"/>
    <x v="4"/>
    <x v="14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x v="11"/>
    <x v="1089"/>
    <n v="12449.175929721823"/>
    <x v="4"/>
    <x v="14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x v="11"/>
    <x v="1090"/>
    <n v="12450.677275723187"/>
    <x v="4"/>
    <x v="14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x v="11"/>
    <x v="1091"/>
    <n v="12453.526241758251"/>
    <x v="4"/>
    <x v="14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x v="11"/>
    <x v="1092"/>
    <n v="12456.498219127894"/>
    <x v="4"/>
    <x v="14"/>
    <x v="1385"/>
    <d v="2016-04-29T12:11:00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x v="11"/>
    <x v="1093"/>
    <n v="12457.82666788857"/>
    <x v="4"/>
    <x v="14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x v="11"/>
    <x v="1094"/>
    <n v="12462.074129079583"/>
    <x v="4"/>
    <x v="14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x v="11"/>
    <x v="1095"/>
    <n v="12464.640920763028"/>
    <x v="4"/>
    <x v="14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x v="11"/>
    <x v="663"/>
    <n v="12466.741570642207"/>
    <x v="4"/>
    <x v="14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x v="11"/>
    <x v="1096"/>
    <n v="12471.051314243765"/>
    <x v="4"/>
    <x v="14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x v="11"/>
    <x v="1097"/>
    <n v="12474.509283878082"/>
    <x v="4"/>
    <x v="14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x v="11"/>
    <x v="1098"/>
    <n v="12478.889706098464"/>
    <x v="4"/>
    <x v="14"/>
    <x v="1392"/>
    <d v="2016-03-03T03:43:06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x v="11"/>
    <x v="1099"/>
    <n v="12482.431745681741"/>
    <x v="4"/>
    <x v="14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x v="11"/>
    <x v="1100"/>
    <n v="12483.258007352948"/>
    <x v="4"/>
    <x v="14"/>
    <x v="1394"/>
    <d v="2017-03-01T03:00:00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x v="11"/>
    <x v="1101"/>
    <n v="12487.512239794049"/>
    <x v="4"/>
    <x v="14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x v="11"/>
    <x v="1102"/>
    <n v="12490.665849889634"/>
    <x v="4"/>
    <x v="14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x v="11"/>
    <x v="1103"/>
    <n v="12492.893551711453"/>
    <x v="4"/>
    <x v="1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x v="11"/>
    <x v="1104"/>
    <n v="12493.301465390286"/>
    <x v="4"/>
    <x v="14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x v="11"/>
    <x v="1105"/>
    <n v="12496.125517495402"/>
    <x v="4"/>
    <x v="14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x v="11"/>
    <x v="1106"/>
    <n v="12496.546713338252"/>
    <x v="4"/>
    <x v="14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x v="11"/>
    <x v="1107"/>
    <n v="12500.936889052715"/>
    <x v="4"/>
    <x v="14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x v="11"/>
    <x v="1108"/>
    <n v="12500.969314159298"/>
    <x v="4"/>
    <x v="18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x v="11"/>
    <x v="1109"/>
    <n v="12504.573876798235"/>
    <x v="4"/>
    <x v="18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x v="22"/>
    <x v="1110"/>
    <n v="12507.674088560892"/>
    <x v="3"/>
    <x v="34"/>
    <x v="1404"/>
    <d v="2015-02-22T12:14:45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x v="22"/>
    <x v="714"/>
    <n v="12512.202207456632"/>
    <x v="3"/>
    <x v="34"/>
    <x v="1405"/>
    <d v="2014-11-28T17:20:01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x v="22"/>
    <x v="415"/>
    <n v="12516.78389217135"/>
    <x v="3"/>
    <x v="34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x v="22"/>
    <x v="724"/>
    <n v="12521.402209087557"/>
    <x v="3"/>
    <x v="34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x v="22"/>
    <x v="705"/>
    <n v="12526.023939393945"/>
    <x v="3"/>
    <x v="34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x v="22"/>
    <x v="109"/>
    <n v="12530.628014787437"/>
    <x v="3"/>
    <x v="34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x v="22"/>
    <x v="374"/>
    <n v="12535.262122781071"/>
    <x v="3"/>
    <x v="34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x v="22"/>
    <x v="1111"/>
    <n v="12539.899289678142"/>
    <x v="3"/>
    <x v="34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x v="22"/>
    <x v="1112"/>
    <n v="12544.537668393788"/>
    <x v="3"/>
    <x v="34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x v="22"/>
    <x v="152"/>
    <n v="12549.063598667166"/>
    <x v="3"/>
    <x v="34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x v="22"/>
    <x v="418"/>
    <n v="12553.674362962969"/>
    <x v="3"/>
    <x v="34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x v="22"/>
    <x v="1113"/>
    <n v="12558.325224157101"/>
    <x v="3"/>
    <x v="34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x v="22"/>
    <x v="109"/>
    <n v="12562.683387694595"/>
    <x v="3"/>
    <x v="34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x v="22"/>
    <x v="1114"/>
    <n v="12567.341408972939"/>
    <x v="3"/>
    <x v="34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x v="22"/>
    <x v="418"/>
    <n v="12571.982485163211"/>
    <x v="3"/>
    <x v="34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x v="22"/>
    <x v="1115"/>
    <n v="12576.645187384051"/>
    <x v="3"/>
    <x v="34"/>
    <x v="1419"/>
    <d v="2016-10-09T10:56:59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x v="22"/>
    <x v="1116"/>
    <n v="12581.148396436532"/>
    <x v="3"/>
    <x v="34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x v="22"/>
    <x v="370"/>
    <n v="12585.819079093953"/>
    <x v="3"/>
    <x v="34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x v="22"/>
    <x v="477"/>
    <n v="12590.420052005949"/>
    <x v="3"/>
    <x v="34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x v="22"/>
    <x v="119"/>
    <n v="12595.089104422153"/>
    <x v="3"/>
    <x v="34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x v="22"/>
    <x v="1117"/>
    <n v="12599.734118959113"/>
    <x v="3"/>
    <x v="34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x v="22"/>
    <x v="109"/>
    <n v="12603.851907772412"/>
    <x v="3"/>
    <x v="34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x v="22"/>
    <x v="109"/>
    <n v="12608.540840773816"/>
    <x v="3"/>
    <x v="34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x v="22"/>
    <x v="1118"/>
    <n v="12613.233263863051"/>
    <x v="3"/>
    <x v="34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x v="22"/>
    <x v="684"/>
    <n v="12617.773186895018"/>
    <x v="3"/>
    <x v="34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x v="22"/>
    <x v="109"/>
    <n v="12622.455783985108"/>
    <x v="3"/>
    <x v="34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x v="22"/>
    <x v="1119"/>
    <n v="12627.158636363642"/>
    <x v="3"/>
    <x v="3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x v="22"/>
    <x v="1120"/>
    <n v="12631.71478941484"/>
    <x v="3"/>
    <x v="34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x v="22"/>
    <x v="109"/>
    <n v="12634.399619686807"/>
    <x v="3"/>
    <x v="34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x v="22"/>
    <x v="1121"/>
    <n v="12639.112189481542"/>
    <x v="3"/>
    <x v="34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x v="22"/>
    <x v="1122"/>
    <n v="12643.527902985081"/>
    <x v="3"/>
    <x v="34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x v="22"/>
    <x v="370"/>
    <n v="12645.190287420686"/>
    <x v="3"/>
    <x v="34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x v="22"/>
    <x v="1123"/>
    <n v="12649.906564600455"/>
    <x v="3"/>
    <x v="34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x v="22"/>
    <x v="1124"/>
    <n v="12654.603205080321"/>
    <x v="3"/>
    <x v="34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x v="22"/>
    <x v="419"/>
    <n v="12659.030560538122"/>
    <x v="3"/>
    <x v="34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x v="22"/>
    <x v="1125"/>
    <n v="12663.5386093458"/>
    <x v="3"/>
    <x v="34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x v="22"/>
    <x v="1126"/>
    <n v="12668.207097980559"/>
    <x v="3"/>
    <x v="34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x v="22"/>
    <x v="1127"/>
    <n v="12672.946045641607"/>
    <x v="3"/>
    <x v="34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x v="22"/>
    <x v="109"/>
    <n v="12676.932926646712"/>
    <x v="3"/>
    <x v="34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x v="22"/>
    <x v="109"/>
    <n v="12681.679064020971"/>
    <x v="3"/>
    <x v="34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x v="22"/>
    <x v="109"/>
    <n v="12686.428756554313"/>
    <x v="3"/>
    <x v="34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x v="22"/>
    <x v="109"/>
    <n v="12691.182008242793"/>
    <x v="3"/>
    <x v="34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x v="22"/>
    <x v="109"/>
    <n v="12695.938823088462"/>
    <x v="3"/>
    <x v="34"/>
    <x v="1446"/>
    <d v="2016-04-21T10:44:38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x v="22"/>
    <x v="1128"/>
    <n v="12700.699205099369"/>
    <x v="3"/>
    <x v="34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x v="22"/>
    <x v="109"/>
    <n v="12705.435026256569"/>
    <x v="3"/>
    <x v="34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x v="22"/>
    <x v="109"/>
    <n v="12710.202544090062"/>
    <x v="3"/>
    <x v="34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x v="22"/>
    <x v="1129"/>
    <n v="12714.973641141147"/>
    <x v="3"/>
    <x v="34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x v="22"/>
    <x v="1130"/>
    <n v="12719.747945925654"/>
    <x v="3"/>
    <x v="34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x v="22"/>
    <x v="109"/>
    <n v="12724.525462058609"/>
    <x v="3"/>
    <x v="34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x v="22"/>
    <x v="109"/>
    <n v="12729.307320556189"/>
    <x v="3"/>
    <x v="34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x v="22"/>
    <x v="719"/>
    <n v="12734.092774436096"/>
    <x v="3"/>
    <x v="34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x v="22"/>
    <x v="1131"/>
    <n v="12738.876186536298"/>
    <x v="3"/>
    <x v="34"/>
    <x v="1455"/>
    <d v="2014-09-05T13:39:00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x v="22"/>
    <x v="1132"/>
    <n v="12743.076290443949"/>
    <x v="3"/>
    <x v="34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x v="22"/>
    <x v="109"/>
    <n v="12747.817756868655"/>
    <x v="3"/>
    <x v="34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x v="22"/>
    <x v="109"/>
    <n v="12752.617387048198"/>
    <x v="3"/>
    <x v="34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x v="22"/>
    <x v="109"/>
    <n v="12757.420632768368"/>
    <x v="3"/>
    <x v="34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x v="22"/>
    <x v="109"/>
    <n v="12762.227498116057"/>
    <x v="3"/>
    <x v="34"/>
    <x v="1460"/>
    <d v="2014-11-30T23:45:00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x v="23"/>
    <x v="1133"/>
    <n v="12767.037987184325"/>
    <x v="3"/>
    <x v="35"/>
    <x v="1461"/>
    <d v="2014-10-21T00:00:00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x v="23"/>
    <x v="1134"/>
    <n v="12766.125599547519"/>
    <x v="3"/>
    <x v="35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x v="23"/>
    <x v="1135"/>
    <n v="12769.303806110907"/>
    <x v="3"/>
    <x v="35"/>
    <x v="1463"/>
    <d v="2013-04-07T20:52:18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x v="23"/>
    <x v="1136"/>
    <n v="12773.78807169812"/>
    <x v="3"/>
    <x v="35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x v="23"/>
    <x v="1137"/>
    <n v="12775.529781049461"/>
    <x v="3"/>
    <x v="35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x v="23"/>
    <x v="1138"/>
    <n v="12728.645785498498"/>
    <x v="3"/>
    <x v="35"/>
    <x v="1466"/>
    <d v="2016-01-12T05:00:00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x v="23"/>
    <x v="1139"/>
    <n v="12726.933762750292"/>
    <x v="3"/>
    <x v="35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x v="23"/>
    <x v="1140"/>
    <n v="12714.346814058967"/>
    <x v="3"/>
    <x v="35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x v="23"/>
    <x v="1141"/>
    <n v="12715.477001890369"/>
    <x v="3"/>
    <x v="35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x v="23"/>
    <x v="1142"/>
    <n v="12702.140192889568"/>
    <x v="3"/>
    <x v="35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x v="23"/>
    <x v="1143"/>
    <n v="12706.235970488087"/>
    <x v="3"/>
    <x v="35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x v="23"/>
    <x v="1144"/>
    <n v="12698.468080999248"/>
    <x v="3"/>
    <x v="35"/>
    <x v="1472"/>
    <d v="2013-10-16T13:01:43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x v="23"/>
    <x v="1145"/>
    <n v="12690.146410450592"/>
    <x v="3"/>
    <x v="35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x v="23"/>
    <x v="1146"/>
    <n v="12694.268534090914"/>
    <x v="3"/>
    <x v="35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x v="23"/>
    <x v="1147"/>
    <n v="12697.802550208418"/>
    <x v="3"/>
    <x v="35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x v="23"/>
    <x v="1148"/>
    <n v="12691.887975739201"/>
    <x v="3"/>
    <x v="35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x v="23"/>
    <x v="1149"/>
    <n v="12681.648540007589"/>
    <x v="3"/>
    <x v="3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x v="23"/>
    <x v="1150"/>
    <n v="12673.791426403646"/>
    <x v="3"/>
    <x v="35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x v="23"/>
    <x v="1151"/>
    <n v="12454.385992409871"/>
    <x v="3"/>
    <x v="35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x v="23"/>
    <x v="1152"/>
    <n v="12458.279836750195"/>
    <x v="3"/>
    <x v="35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x v="10"/>
    <x v="1153"/>
    <n v="12440.785753892902"/>
    <x v="3"/>
    <x v="12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x v="10"/>
    <x v="370"/>
    <n v="12445.472602583592"/>
    <x v="3"/>
    <x v="12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x v="10"/>
    <x v="1154"/>
    <n v="12450.201022424939"/>
    <x v="3"/>
    <x v="12"/>
    <x v="1483"/>
    <d v="2016-07-22T04:37:55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x v="10"/>
    <x v="109"/>
    <n v="12454.915927756658"/>
    <x v="3"/>
    <x v="12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x v="10"/>
    <x v="1155"/>
    <n v="12459.653438569803"/>
    <x v="3"/>
    <x v="12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x v="10"/>
    <x v="1156"/>
    <n v="12464.337477168954"/>
    <x v="3"/>
    <x v="12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x v="10"/>
    <x v="109"/>
    <n v="12469.063909402365"/>
    <x v="3"/>
    <x v="12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x v="10"/>
    <x v="365"/>
    <n v="12473.812220106631"/>
    <x v="3"/>
    <x v="12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x v="10"/>
    <x v="109"/>
    <n v="12478.427005714289"/>
    <x v="3"/>
    <x v="12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x v="10"/>
    <x v="1157"/>
    <n v="12483.18250381098"/>
    <x v="3"/>
    <x v="12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x v="10"/>
    <x v="1158"/>
    <n v="12487.600415554713"/>
    <x v="3"/>
    <x v="12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x v="10"/>
    <x v="571"/>
    <n v="12492.324900839059"/>
    <x v="3"/>
    <x v="12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x v="10"/>
    <x v="109"/>
    <n v="12497.07969858833"/>
    <x v="3"/>
    <x v="12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x v="10"/>
    <x v="1159"/>
    <n v="12501.849576335882"/>
    <x v="3"/>
    <x v="12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x v="10"/>
    <x v="109"/>
    <n v="12506.45318442154"/>
    <x v="3"/>
    <x v="12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x v="10"/>
    <x v="109"/>
    <n v="12511.230286478232"/>
    <x v="3"/>
    <x v="12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x v="10"/>
    <x v="440"/>
    <n v="12516.011039358049"/>
    <x v="3"/>
    <x v="12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x v="10"/>
    <x v="1160"/>
    <n v="12520.795064984713"/>
    <x v="3"/>
    <x v="12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x v="10"/>
    <x v="1161"/>
    <n v="12525.561334608035"/>
    <x v="3"/>
    <x v="36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x v="10"/>
    <x v="1162"/>
    <n v="12530.351143840862"/>
    <x v="3"/>
    <x v="36"/>
    <x v="1500"/>
    <d v="2013-05-01T21:42:37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x v="20"/>
    <x v="1163"/>
    <n v="12534.878258706472"/>
    <x v="8"/>
    <x v="29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x v="20"/>
    <x v="1164"/>
    <n v="12506.563893568151"/>
    <x v="8"/>
    <x v="29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x v="20"/>
    <x v="1165"/>
    <n v="12502.806162389892"/>
    <x v="8"/>
    <x v="29"/>
    <x v="1503"/>
    <d v="2016-10-23T08:20:01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x v="20"/>
    <x v="1166"/>
    <n v="12506.04634482759"/>
    <x v="8"/>
    <x v="29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x v="20"/>
    <x v="1167"/>
    <n v="12503.915277884251"/>
    <x v="8"/>
    <x v="29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x v="20"/>
    <x v="209"/>
    <n v="12502.355046012273"/>
    <x v="8"/>
    <x v="29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x v="20"/>
    <x v="1168"/>
    <n v="12506.50976601458"/>
    <x v="8"/>
    <x v="29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x v="20"/>
    <x v="1169"/>
    <n v="12510.318864159635"/>
    <x v="8"/>
    <x v="29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x v="20"/>
    <x v="1170"/>
    <n v="12507.255262955858"/>
    <x v="8"/>
    <x v="2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x v="20"/>
    <x v="1171"/>
    <n v="12503.749132104456"/>
    <x v="8"/>
    <x v="29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x v="20"/>
    <x v="1172"/>
    <n v="12502.342351133311"/>
    <x v="8"/>
    <x v="29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x v="20"/>
    <x v="1173"/>
    <n v="12501.132259800157"/>
    <x v="8"/>
    <x v="29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x v="20"/>
    <x v="1174"/>
    <n v="12498.419507881586"/>
    <x v="8"/>
    <x v="29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x v="20"/>
    <x v="1175"/>
    <n v="12498.610630769233"/>
    <x v="8"/>
    <x v="29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x v="20"/>
    <x v="1176"/>
    <n v="12493.177622162373"/>
    <x v="8"/>
    <x v="29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x v="20"/>
    <x v="1177"/>
    <n v="12316.474842186302"/>
    <x v="8"/>
    <x v="29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x v="20"/>
    <x v="1178"/>
    <n v="12314.104597612635"/>
    <x v="8"/>
    <x v="29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x v="20"/>
    <x v="1179"/>
    <n v="12309.488690292763"/>
    <x v="8"/>
    <x v="29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x v="20"/>
    <x v="1180"/>
    <n v="12302.361325626209"/>
    <x v="8"/>
    <x v="29"/>
    <x v="1519"/>
    <d v="2014-06-20T21:59:00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x v="20"/>
    <x v="1181"/>
    <n v="12303.517690824985"/>
    <x v="8"/>
    <x v="29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x v="20"/>
    <x v="1182"/>
    <n v="12301.07978789048"/>
    <x v="8"/>
    <x v="29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x v="20"/>
    <x v="1183"/>
    <n v="12290.372256944449"/>
    <x v="8"/>
    <x v="29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x v="20"/>
    <x v="1184"/>
    <n v="12271.784944037056"/>
    <x v="8"/>
    <x v="29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x v="20"/>
    <x v="1185"/>
    <n v="12267.605710424714"/>
    <x v="8"/>
    <x v="2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x v="20"/>
    <x v="1186"/>
    <n v="12269.945457705682"/>
    <x v="8"/>
    <x v="29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x v="20"/>
    <x v="1187"/>
    <n v="12272.938423493049"/>
    <x v="8"/>
    <x v="29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x v="20"/>
    <x v="1188"/>
    <n v="12266.984785465795"/>
    <x v="8"/>
    <x v="29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x v="20"/>
    <x v="1189"/>
    <n v="12270.233600154683"/>
    <x v="8"/>
    <x v="2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x v="20"/>
    <x v="1190"/>
    <n v="12271.7126073501"/>
    <x v="8"/>
    <x v="2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x v="20"/>
    <x v="1191"/>
    <n v="12269.058858359138"/>
    <x v="8"/>
    <x v="2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x v="20"/>
    <x v="1192"/>
    <n v="12255.539717382893"/>
    <x v="8"/>
    <x v="29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x v="20"/>
    <x v="1193"/>
    <n v="12258.684775367936"/>
    <x v="8"/>
    <x v="29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x v="20"/>
    <x v="1194"/>
    <n v="12254.057764432395"/>
    <x v="8"/>
    <x v="29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x v="20"/>
    <x v="1195"/>
    <n v="12233.492282945741"/>
    <x v="8"/>
    <x v="29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x v="20"/>
    <x v="1196"/>
    <n v="12226.087665761928"/>
    <x v="8"/>
    <x v="29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x v="20"/>
    <x v="1197"/>
    <n v="12228.775442203263"/>
    <x v="8"/>
    <x v="29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x v="20"/>
    <x v="1198"/>
    <n v="12221.8649902988"/>
    <x v="8"/>
    <x v="29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x v="20"/>
    <x v="1199"/>
    <n v="12218.229068322986"/>
    <x v="8"/>
    <x v="2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x v="20"/>
    <x v="1200"/>
    <n v="12220.184108737867"/>
    <x v="8"/>
    <x v="29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x v="20"/>
    <x v="1201"/>
    <n v="12214.365524475528"/>
    <x v="8"/>
    <x v="29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x v="24"/>
    <x v="108"/>
    <n v="12212.241298095612"/>
    <x v="8"/>
    <x v="37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x v="24"/>
    <x v="914"/>
    <n v="12216.987115085542"/>
    <x v="8"/>
    <x v="37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x v="24"/>
    <x v="1202"/>
    <n v="12221.731178529759"/>
    <x v="8"/>
    <x v="37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x v="24"/>
    <x v="109"/>
    <n v="12226.482824902729"/>
    <x v="8"/>
    <x v="37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x v="24"/>
    <x v="108"/>
    <n v="12231.242063059561"/>
    <x v="8"/>
    <x v="37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x v="24"/>
    <x v="1203"/>
    <n v="12236.004618380066"/>
    <x v="8"/>
    <x v="37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x v="24"/>
    <x v="109"/>
    <n v="12240.658691079085"/>
    <x v="8"/>
    <x v="37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x v="24"/>
    <x v="1204"/>
    <n v="12245.429017926739"/>
    <x v="8"/>
    <x v="37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x v="24"/>
    <x v="481"/>
    <n v="12250.179672514623"/>
    <x v="8"/>
    <x v="37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x v="24"/>
    <x v="1205"/>
    <n v="12254.891131045246"/>
    <x v="8"/>
    <x v="37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x v="24"/>
    <x v="109"/>
    <n v="12259.633187670703"/>
    <x v="8"/>
    <x v="37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x v="24"/>
    <x v="1206"/>
    <n v="12264.418368462144"/>
    <x v="8"/>
    <x v="37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x v="24"/>
    <x v="109"/>
    <n v="12268.3814369387"/>
    <x v="8"/>
    <x v="37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x v="24"/>
    <x v="109"/>
    <n v="12273.173773437504"/>
    <x v="8"/>
    <x v="37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x v="24"/>
    <x v="109"/>
    <n v="12277.969855412275"/>
    <x v="8"/>
    <x v="37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x v="24"/>
    <x v="1207"/>
    <n v="12282.769687255673"/>
    <x v="8"/>
    <x v="37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x v="24"/>
    <x v="914"/>
    <n v="12287.308509972629"/>
    <x v="8"/>
    <x v="37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x v="24"/>
    <x v="1208"/>
    <n v="12292.07662754304"/>
    <x v="8"/>
    <x v="37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x v="24"/>
    <x v="119"/>
    <n v="12296.873917808223"/>
    <x v="8"/>
    <x v="38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x v="24"/>
    <x v="1209"/>
    <n v="12301.66909162099"/>
    <x v="8"/>
    <x v="38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x v="25"/>
    <x v="1210"/>
    <n v="12306.450787309052"/>
    <x v="3"/>
    <x v="39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x v="25"/>
    <x v="109"/>
    <n v="12311.246810344832"/>
    <x v="3"/>
    <x v="39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x v="25"/>
    <x v="1211"/>
    <n v="12316.072857702866"/>
    <x v="3"/>
    <x v="39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x v="25"/>
    <x v="370"/>
    <n v="12320.86935686275"/>
    <x v="3"/>
    <x v="39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x v="25"/>
    <x v="453"/>
    <n v="12325.699042761871"/>
    <x v="3"/>
    <x v="39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x v="25"/>
    <x v="1212"/>
    <n v="12330.497197802202"/>
    <x v="3"/>
    <x v="39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x v="25"/>
    <x v="1213"/>
    <n v="12332.835437769929"/>
    <x v="3"/>
    <x v="39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x v="25"/>
    <x v="1214"/>
    <n v="12337.541971720349"/>
    <x v="3"/>
    <x v="39"/>
    <x v="1568"/>
    <d v="2014-12-24T01:29:4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x v="25"/>
    <x v="109"/>
    <n v="12341.049846758355"/>
    <x v="3"/>
    <x v="39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x v="25"/>
    <x v="613"/>
    <n v="12345.900888364784"/>
    <x v="3"/>
    <x v="39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x v="25"/>
    <x v="1215"/>
    <n v="12349.778946126626"/>
    <x v="3"/>
    <x v="39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x v="25"/>
    <x v="152"/>
    <n v="12354.605767112515"/>
    <x v="3"/>
    <x v="39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x v="25"/>
    <x v="1216"/>
    <n v="12359.418677685955"/>
    <x v="3"/>
    <x v="39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x v="25"/>
    <x v="1217"/>
    <n v="12364.196795275595"/>
    <x v="3"/>
    <x v="39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x v="25"/>
    <x v="1218"/>
    <n v="12368.867215439153"/>
    <x v="3"/>
    <x v="39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x v="25"/>
    <x v="175"/>
    <n v="12372.83800630418"/>
    <x v="3"/>
    <x v="39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x v="25"/>
    <x v="1219"/>
    <n v="12377.458754434376"/>
    <x v="3"/>
    <x v="39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x v="25"/>
    <x v="1220"/>
    <n v="12382.317768138806"/>
    <x v="3"/>
    <x v="39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x v="25"/>
    <x v="1221"/>
    <n v="12387.121443786986"/>
    <x v="3"/>
    <x v="40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x v="25"/>
    <x v="109"/>
    <n v="12391.998760852412"/>
    <x v="3"/>
    <x v="40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x v="26"/>
    <x v="724"/>
    <n v="12396.890983024086"/>
    <x v="8"/>
    <x v="41"/>
    <x v="1581"/>
    <d v="2015-12-19T10:46:30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x v="26"/>
    <x v="1222"/>
    <n v="12401.785094786734"/>
    <x v="8"/>
    <x v="4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x v="26"/>
    <x v="1223"/>
    <n v="12406.648305017783"/>
    <x v="8"/>
    <x v="41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x v="26"/>
    <x v="109"/>
    <n v="12411.546189723324"/>
    <x v="8"/>
    <x v="4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x v="26"/>
    <x v="1224"/>
    <n v="12416.453879003562"/>
    <x v="8"/>
    <x v="41"/>
    <x v="1585"/>
    <d v="2016-12-25T11:00:00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x v="26"/>
    <x v="109"/>
    <n v="12420.740450949372"/>
    <x v="8"/>
    <x v="4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x v="26"/>
    <x v="473"/>
    <n v="12425.655662841318"/>
    <x v="8"/>
    <x v="41"/>
    <x v="1587"/>
    <d v="2014-12-13T22:49:25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x v="26"/>
    <x v="109"/>
    <n v="12430.574370546323"/>
    <x v="8"/>
    <x v="41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x v="26"/>
    <x v="109"/>
    <n v="12435.497370297035"/>
    <x v="8"/>
    <x v="41"/>
    <x v="1589"/>
    <d v="2015-10-09T23:38:06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x v="26"/>
    <x v="617"/>
    <n v="12440.424270998419"/>
    <x v="8"/>
    <x v="41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x v="26"/>
    <x v="1225"/>
    <n v="12444.950796670635"/>
    <x v="8"/>
    <x v="41"/>
    <x v="1591"/>
    <d v="2016-04-03T16:25:41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x v="26"/>
    <x v="109"/>
    <n v="12448.262831086446"/>
    <x v="8"/>
    <x v="41"/>
    <x v="1592"/>
    <d v="2015-03-28T00:44:45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x v="26"/>
    <x v="1226"/>
    <n v="12453.200658468868"/>
    <x v="8"/>
    <x v="41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x v="26"/>
    <x v="1227"/>
    <n v="12458.141214285721"/>
    <x v="8"/>
    <x v="41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x v="26"/>
    <x v="1228"/>
    <n v="12463.005502183412"/>
    <x v="8"/>
    <x v="41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x v="26"/>
    <x v="1229"/>
    <n v="12467.84386814933"/>
    <x v="8"/>
    <x v="41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x v="26"/>
    <x v="109"/>
    <n v="12472.767524831153"/>
    <x v="8"/>
    <x v="41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x v="26"/>
    <x v="415"/>
    <n v="12477.724904610499"/>
    <x v="8"/>
    <x v="41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x v="26"/>
    <x v="109"/>
    <n v="12482.685829025851"/>
    <x v="8"/>
    <x v="4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x v="26"/>
    <x v="1230"/>
    <n v="12487.651097852035"/>
    <x v="8"/>
    <x v="42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x v="11"/>
    <x v="1231"/>
    <n v="12492.474277755677"/>
    <x v="4"/>
    <x v="14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x v="11"/>
    <x v="325"/>
    <n v="12496.370075636949"/>
    <x v="4"/>
    <x v="14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x v="11"/>
    <x v="1232"/>
    <n v="12500.74835921944"/>
    <x v="4"/>
    <x v="14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x v="11"/>
    <x v="1233"/>
    <n v="12504.931661354587"/>
    <x v="4"/>
    <x v="1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x v="11"/>
    <x v="1234"/>
    <n v="12508.552997210048"/>
    <x v="4"/>
    <x v="14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x v="11"/>
    <x v="1235"/>
    <n v="12511.131527113243"/>
    <x v="4"/>
    <x v="14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x v="11"/>
    <x v="1236"/>
    <n v="12512.898899082575"/>
    <x v="4"/>
    <x v="14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x v="11"/>
    <x v="982"/>
    <n v="12512.101572226662"/>
    <x v="4"/>
    <x v="14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x v="11"/>
    <x v="1237"/>
    <n v="12516.611393213578"/>
    <x v="4"/>
    <x v="14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x v="11"/>
    <x v="1238"/>
    <n v="12520.901174121411"/>
    <x v="4"/>
    <x v="14"/>
    <x v="1610"/>
    <d v="2012-12-15T22:11:50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x v="11"/>
    <x v="1239"/>
    <n v="12523.731338393933"/>
    <x v="4"/>
    <x v="14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x v="11"/>
    <x v="1007"/>
    <n v="12528.336746602723"/>
    <x v="4"/>
    <x v="14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x v="11"/>
    <x v="1240"/>
    <n v="12533.126165533791"/>
    <x v="4"/>
    <x v="1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x v="11"/>
    <x v="1241"/>
    <n v="12537.733416000006"/>
    <x v="4"/>
    <x v="14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x v="11"/>
    <x v="1242"/>
    <n v="12540.695694277716"/>
    <x v="4"/>
    <x v="14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x v="11"/>
    <x v="1243"/>
    <n v="12542.061064851887"/>
    <x v="4"/>
    <x v="14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x v="11"/>
    <x v="1244"/>
    <n v="12542.910909090915"/>
    <x v="4"/>
    <x v="14"/>
    <x v="1617"/>
    <d v="2013-11-01T19:00:00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x v="11"/>
    <x v="1245"/>
    <n v="12543.845568910261"/>
    <x v="4"/>
    <x v="14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x v="11"/>
    <x v="25"/>
    <n v="12548.241498998002"/>
    <x v="4"/>
    <x v="14"/>
    <x v="1619"/>
    <d v="2014-09-15T04:28:06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x v="11"/>
    <x v="1246"/>
    <n v="12552.470946271056"/>
    <x v="4"/>
    <x v="14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x v="11"/>
    <x v="1247"/>
    <n v="12557.052763738473"/>
    <x v="4"/>
    <x v="14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x v="11"/>
    <x v="1248"/>
    <n v="12559.659927768866"/>
    <x v="4"/>
    <x v="14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x v="11"/>
    <x v="1249"/>
    <n v="12561.884199116826"/>
    <x v="4"/>
    <x v="14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x v="11"/>
    <x v="1250"/>
    <n v="12566.624714859443"/>
    <x v="4"/>
    <x v="14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x v="11"/>
    <x v="1251"/>
    <n v="12571.199493772605"/>
    <x v="4"/>
    <x v="14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x v="11"/>
    <x v="1252"/>
    <n v="12571.569750803865"/>
    <x v="4"/>
    <x v="14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x v="11"/>
    <x v="967"/>
    <n v="12573.369738640939"/>
    <x v="4"/>
    <x v="14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x v="11"/>
    <x v="1253"/>
    <n v="12577.486138374905"/>
    <x v="4"/>
    <x v="14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x v="11"/>
    <x v="1078"/>
    <n v="12580.92295372234"/>
    <x v="4"/>
    <x v="1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x v="11"/>
    <x v="1254"/>
    <n v="12583.48371175524"/>
    <x v="4"/>
    <x v="14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x v="11"/>
    <x v="1255"/>
    <n v="12584.278509867101"/>
    <x v="4"/>
    <x v="14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x v="11"/>
    <x v="1256"/>
    <n v="12583.067099113623"/>
    <x v="4"/>
    <x v="14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x v="11"/>
    <x v="31"/>
    <n v="12586.500419185817"/>
    <x v="4"/>
    <x v="14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x v="11"/>
    <x v="10"/>
    <n v="12587.543362903232"/>
    <x v="4"/>
    <x v="14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x v="11"/>
    <x v="1066"/>
    <n v="12591.81022186366"/>
    <x v="4"/>
    <x v="14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x v="11"/>
    <x v="1257"/>
    <n v="12595.880363196131"/>
    <x v="4"/>
    <x v="14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x v="11"/>
    <x v="965"/>
    <n v="12599.084190553094"/>
    <x v="4"/>
    <x v="14"/>
    <x v="1637"/>
    <d v="2009-12-31T23:39:00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x v="11"/>
    <x v="2"/>
    <n v="12603.963061389344"/>
    <x v="4"/>
    <x v="14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x v="11"/>
    <x v="31"/>
    <n v="12608.631329292935"/>
    <x v="4"/>
    <x v="1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x v="11"/>
    <x v="1258"/>
    <n v="12613.000218270014"/>
    <x v="4"/>
    <x v="14"/>
    <x v="1640"/>
    <d v="2010-08-03T01:59:00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x v="27"/>
    <x v="578"/>
    <n v="12617.825758188441"/>
    <x v="4"/>
    <x v="4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x v="27"/>
    <x v="31"/>
    <n v="12621.904571197416"/>
    <x v="4"/>
    <x v="43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x v="27"/>
    <x v="1259"/>
    <n v="12626.526952650755"/>
    <x v="4"/>
    <x v="43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x v="27"/>
    <x v="1260"/>
    <n v="12629.11461538462"/>
    <x v="4"/>
    <x v="43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x v="27"/>
    <x v="1261"/>
    <n v="12629.794694208187"/>
    <x v="4"/>
    <x v="43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x v="27"/>
    <x v="1097"/>
    <n v="12632.667382495953"/>
    <x v="4"/>
    <x v="4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x v="27"/>
    <x v="1262"/>
    <n v="12636.894649371712"/>
    <x v="4"/>
    <x v="4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x v="27"/>
    <x v="1263"/>
    <n v="12639.895823195464"/>
    <x v="4"/>
    <x v="43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x v="27"/>
    <x v="1264"/>
    <n v="12643.854807302236"/>
    <x v="4"/>
    <x v="43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x v="27"/>
    <x v="1265"/>
    <n v="12647.434971590916"/>
    <x v="4"/>
    <x v="43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x v="27"/>
    <x v="1266"/>
    <n v="12651.420531871707"/>
    <x v="4"/>
    <x v="43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x v="27"/>
    <x v="17"/>
    <n v="12655.740767668569"/>
    <x v="4"/>
    <x v="4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x v="27"/>
    <x v="1267"/>
    <n v="12659.042572125158"/>
    <x v="4"/>
    <x v="4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x v="27"/>
    <x v="1268"/>
    <n v="12660.647256097567"/>
    <x v="4"/>
    <x v="43"/>
    <x v="1654"/>
    <d v="2012-04-18T21:22:40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x v="27"/>
    <x v="1269"/>
    <n v="12665.259556730385"/>
    <x v="4"/>
    <x v="4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x v="27"/>
    <x v="1270"/>
    <n v="12669.540378356392"/>
    <x v="4"/>
    <x v="4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x v="27"/>
    <x v="1271"/>
    <n v="12671.634159544165"/>
    <x v="4"/>
    <x v="4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x v="27"/>
    <x v="1272"/>
    <n v="12666.11224755701"/>
    <x v="4"/>
    <x v="43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x v="27"/>
    <x v="1273"/>
    <n v="12668.039788187378"/>
    <x v="4"/>
    <x v="4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x v="27"/>
    <x v="1274"/>
    <n v="12672.972159739207"/>
    <x v="4"/>
    <x v="43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x v="27"/>
    <x v="1275"/>
    <n v="12677.729588259281"/>
    <x v="4"/>
    <x v="4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x v="27"/>
    <x v="1276"/>
    <n v="12679.597340946173"/>
    <x v="4"/>
    <x v="43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x v="27"/>
    <x v="1277"/>
    <n v="12681.420514075893"/>
    <x v="4"/>
    <x v="43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x v="27"/>
    <x v="1278"/>
    <n v="12686.155787755108"/>
    <x v="4"/>
    <x v="4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x v="27"/>
    <x v="1279"/>
    <n v="12690.086345447125"/>
    <x v="4"/>
    <x v="43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x v="27"/>
    <x v="1280"/>
    <n v="12693.56227941177"/>
    <x v="4"/>
    <x v="43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x v="27"/>
    <x v="1281"/>
    <n v="12697.106031875772"/>
    <x v="4"/>
    <x v="4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x v="27"/>
    <x v="1276"/>
    <n v="12700.533712183162"/>
    <x v="4"/>
    <x v="4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x v="27"/>
    <x v="1282"/>
    <n v="12702.369922290394"/>
    <x v="4"/>
    <x v="4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x v="27"/>
    <x v="946"/>
    <n v="12706.423674304424"/>
    <x v="4"/>
    <x v="43"/>
    <x v="1670"/>
    <d v="2010-07-05T04:00:00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x v="27"/>
    <x v="1283"/>
    <n v="12711.204854686865"/>
    <x v="4"/>
    <x v="43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x v="27"/>
    <x v="1284"/>
    <n v="12715.585581490586"/>
    <x v="4"/>
    <x v="4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x v="27"/>
    <x v="1285"/>
    <n v="12720.008189266699"/>
    <x v="4"/>
    <x v="4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x v="27"/>
    <x v="1286"/>
    <n v="12724.118848360662"/>
    <x v="4"/>
    <x v="43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x v="27"/>
    <x v="1287"/>
    <n v="12725.200897908984"/>
    <x v="4"/>
    <x v="43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x v="27"/>
    <x v="1288"/>
    <n v="12729.856780147667"/>
    <x v="4"/>
    <x v="43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x v="27"/>
    <x v="1067"/>
    <n v="12733.660578580228"/>
    <x v="4"/>
    <x v="43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x v="27"/>
    <x v="1289"/>
    <n v="12736.137450738921"/>
    <x v="4"/>
    <x v="4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x v="27"/>
    <x v="1290"/>
    <n v="12740.638533880909"/>
    <x v="4"/>
    <x v="43"/>
    <x v="1679"/>
    <d v="2011-07-22T01:39:05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x v="27"/>
    <x v="1291"/>
    <n v="12744.435016433859"/>
    <x v="4"/>
    <x v="4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x v="28"/>
    <x v="1292"/>
    <n v="12749.190230168522"/>
    <x v="4"/>
    <x v="44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x v="28"/>
    <x v="109"/>
    <n v="12727.325431743428"/>
    <x v="4"/>
    <x v="44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x v="28"/>
    <x v="1293"/>
    <n v="12732.560859728512"/>
    <x v="4"/>
    <x v="44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x v="28"/>
    <x v="1294"/>
    <n v="12737.487839506179"/>
    <x v="4"/>
    <x v="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x v="28"/>
    <x v="82"/>
    <n v="12739.137690407581"/>
    <x v="4"/>
    <x v="4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x v="28"/>
    <x v="1295"/>
    <n v="12744.23618204284"/>
    <x v="4"/>
    <x v="44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x v="28"/>
    <x v="1296"/>
    <n v="12749.479789864035"/>
    <x v="4"/>
    <x v="44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x v="28"/>
    <x v="1297"/>
    <n v="12753.447011541639"/>
    <x v="4"/>
    <x v="44"/>
    <x v="1688"/>
    <d v="2017-04-09T11:49:54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x v="28"/>
    <x v="31"/>
    <n v="12757.975443298976"/>
    <x v="4"/>
    <x v="44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x v="28"/>
    <x v="1298"/>
    <n v="12762.248535478553"/>
    <x v="4"/>
    <x v="44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x v="28"/>
    <x v="1299"/>
    <n v="12767.253590590184"/>
    <x v="4"/>
    <x v="44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x v="28"/>
    <x v="1300"/>
    <n v="12768.378798513631"/>
    <x v="4"/>
    <x v="4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x v="28"/>
    <x v="1301"/>
    <n v="12772.665613382906"/>
    <x v="4"/>
    <x v="44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x v="28"/>
    <x v="833"/>
    <n v="12777.827871900832"/>
    <x v="4"/>
    <x v="4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x v="28"/>
    <x v="1302"/>
    <n v="12783.108081852011"/>
    <x v="4"/>
    <x v="44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x v="28"/>
    <x v="109"/>
    <n v="12787.813668320932"/>
    <x v="4"/>
    <x v="44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x v="28"/>
    <x v="1303"/>
    <n v="12793.104447662397"/>
    <x v="4"/>
    <x v="44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x v="28"/>
    <x v="109"/>
    <n v="12797.354076986761"/>
    <x v="4"/>
    <x v="44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x v="28"/>
    <x v="1304"/>
    <n v="12802.653188405802"/>
    <x v="4"/>
    <x v="4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x v="28"/>
    <x v="1305"/>
    <n v="12807.867212096113"/>
    <x v="4"/>
    <x v="44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x v="28"/>
    <x v="1306"/>
    <n v="12811.015105677585"/>
    <x v="4"/>
    <x v="44"/>
    <x v="1701"/>
    <d v="2015-01-15T15:56:45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x v="28"/>
    <x v="1307"/>
    <n v="12816.322325870653"/>
    <x v="4"/>
    <x v="44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x v="28"/>
    <x v="391"/>
    <n v="12821.637681459981"/>
    <x v="4"/>
    <x v="44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x v="28"/>
    <x v="1308"/>
    <n v="12826.936701244818"/>
    <x v="4"/>
    <x v="44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x v="28"/>
    <x v="109"/>
    <n v="12831.720817766714"/>
    <x v="4"/>
    <x v="44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x v="28"/>
    <x v="109"/>
    <n v="12837.049605481734"/>
    <x v="4"/>
    <x v="44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x v="28"/>
    <x v="1309"/>
    <n v="12842.382820938934"/>
    <x v="4"/>
    <x v="4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x v="28"/>
    <x v="109"/>
    <n v="12847.518059019125"/>
    <x v="4"/>
    <x v="44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x v="28"/>
    <x v="1310"/>
    <n v="12852.860062370068"/>
    <x v="4"/>
    <x v="44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x v="28"/>
    <x v="1311"/>
    <n v="12858.171152246263"/>
    <x v="4"/>
    <x v="4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x v="28"/>
    <x v="1131"/>
    <n v="12863.507885975869"/>
    <x v="4"/>
    <x v="44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x v="28"/>
    <x v="109"/>
    <n v="12868.426082431313"/>
    <x v="4"/>
    <x v="44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x v="28"/>
    <x v="1312"/>
    <n v="12873.785693461065"/>
    <x v="4"/>
    <x v="44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x v="28"/>
    <x v="1313"/>
    <n v="12879.128937500005"/>
    <x v="4"/>
    <x v="4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x v="28"/>
    <x v="881"/>
    <n v="12883.67755314715"/>
    <x v="4"/>
    <x v="44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x v="28"/>
    <x v="847"/>
    <n v="12889.045642201841"/>
    <x v="4"/>
    <x v="44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x v="28"/>
    <x v="1314"/>
    <n v="12894.360221109726"/>
    <x v="4"/>
    <x v="44"/>
    <x v="1717"/>
    <d v="2016-04-21T04:00:00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x v="28"/>
    <x v="1315"/>
    <n v="12899.15962020034"/>
    <x v="4"/>
    <x v="44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x v="28"/>
    <x v="1316"/>
    <n v="12904.51417536535"/>
    <x v="4"/>
    <x v="44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x v="28"/>
    <x v="1317"/>
    <n v="12909.889912280707"/>
    <x v="4"/>
    <x v="44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x v="28"/>
    <x v="109"/>
    <n v="12915.190743836194"/>
    <x v="4"/>
    <x v="44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x v="28"/>
    <x v="1318"/>
    <n v="12920.590071070241"/>
    <x v="4"/>
    <x v="44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x v="28"/>
    <x v="896"/>
    <n v="12925.993496445008"/>
    <x v="4"/>
    <x v="44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x v="28"/>
    <x v="1319"/>
    <n v="12931.129895397495"/>
    <x v="4"/>
    <x v="4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x v="28"/>
    <x v="1320"/>
    <n v="12936.528024277946"/>
    <x v="4"/>
    <x v="44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x v="28"/>
    <x v="1321"/>
    <n v="12941.710824958131"/>
    <x v="4"/>
    <x v="4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x v="28"/>
    <x v="108"/>
    <n v="12946.212589023886"/>
    <x v="4"/>
    <x v="44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x v="28"/>
    <x v="1322"/>
    <n v="12951.638076278296"/>
    <x v="4"/>
    <x v="4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x v="28"/>
    <x v="109"/>
    <n v="12956.710041928727"/>
    <x v="4"/>
    <x v="44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x v="28"/>
    <x v="109"/>
    <n v="12962.144903523496"/>
    <x v="4"/>
    <x v="44"/>
    <x v="1730"/>
    <d v="2015-10-25T02:06:23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x v="28"/>
    <x v="109"/>
    <n v="12967.584326479233"/>
    <x v="4"/>
    <x v="44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x v="28"/>
    <x v="109"/>
    <n v="12973.028316540727"/>
    <x v="4"/>
    <x v="44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x v="28"/>
    <x v="109"/>
    <n v="12978.476879462416"/>
    <x v="4"/>
    <x v="44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x v="28"/>
    <x v="1323"/>
    <n v="12983.930021008409"/>
    <x v="4"/>
    <x v="4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x v="28"/>
    <x v="1324"/>
    <n v="12989.387326607824"/>
    <x v="4"/>
    <x v="44"/>
    <x v="1735"/>
    <d v="2016-08-07T19:32:25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x v="28"/>
    <x v="1325"/>
    <n v="12994.803385197651"/>
    <x v="4"/>
    <x v="44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x v="28"/>
    <x v="1212"/>
    <n v="13000.26102229702"/>
    <x v="4"/>
    <x v="44"/>
    <x v="1737"/>
    <d v="2015-07-20T22:46:32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x v="28"/>
    <x v="177"/>
    <n v="13005.374768518524"/>
    <x v="4"/>
    <x v="4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x v="28"/>
    <x v="370"/>
    <n v="13010.842294736847"/>
    <x v="4"/>
    <x v="1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x v="28"/>
    <x v="109"/>
    <n v="13016.322430497057"/>
    <x v="4"/>
    <x v="18"/>
    <x v="1740"/>
    <d v="2015-07-16T19:37:02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x v="20"/>
    <x v="1326"/>
    <n v="13021.8076064054"/>
    <x v="8"/>
    <x v="29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x v="20"/>
    <x v="648"/>
    <n v="13026.736698988201"/>
    <x v="8"/>
    <x v="29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x v="20"/>
    <x v="1327"/>
    <n v="13031.313559679465"/>
    <x v="8"/>
    <x v="29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x v="20"/>
    <x v="1328"/>
    <n v="13034.269810126589"/>
    <x v="8"/>
    <x v="29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x v="20"/>
    <x v="1329"/>
    <n v="13037.021718024489"/>
    <x v="8"/>
    <x v="29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x v="20"/>
    <x v="1330"/>
    <n v="13039.156862331087"/>
    <x v="8"/>
    <x v="29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x v="20"/>
    <x v="1331"/>
    <n v="13035.280291508245"/>
    <x v="8"/>
    <x v="29"/>
    <x v="1747"/>
    <d v="2015-11-13T15:00:00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x v="20"/>
    <x v="1332"/>
    <n v="13036.797316145399"/>
    <x v="8"/>
    <x v="29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x v="20"/>
    <x v="1333"/>
    <n v="13014.836553911211"/>
    <x v="8"/>
    <x v="2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x v="20"/>
    <x v="1334"/>
    <n v="13015.092195431478"/>
    <x v="8"/>
    <x v="29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x v="20"/>
    <x v="1335"/>
    <n v="13016.333876428274"/>
    <x v="8"/>
    <x v="29"/>
    <x v="1751"/>
    <d v="2015-03-19T17:45:23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x v="20"/>
    <x v="1336"/>
    <n v="13017.488124470794"/>
    <x v="8"/>
    <x v="2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x v="20"/>
    <x v="1277"/>
    <n v="13021.679351969511"/>
    <x v="8"/>
    <x v="29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x v="20"/>
    <x v="1337"/>
    <n v="13020.33260593221"/>
    <x v="8"/>
    <x v="2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x v="20"/>
    <x v="43"/>
    <n v="13021.869415006364"/>
    <x v="8"/>
    <x v="29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x v="20"/>
    <x v="1338"/>
    <n v="13027.379113655647"/>
    <x v="8"/>
    <x v="29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x v="20"/>
    <x v="1339"/>
    <n v="13030.506724649984"/>
    <x v="8"/>
    <x v="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x v="20"/>
    <x v="1340"/>
    <n v="13033.575700339565"/>
    <x v="8"/>
    <x v="29"/>
    <x v="1758"/>
    <d v="2016-07-14T22:56:32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x v="20"/>
    <x v="15"/>
    <n v="13038.623078556269"/>
    <x v="8"/>
    <x v="29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x v="20"/>
    <x v="1341"/>
    <n v="13041.897769753616"/>
    <x v="8"/>
    <x v="29"/>
    <x v="1760"/>
    <d v="2016-02-25T16:08:33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x v="20"/>
    <x v="1342"/>
    <n v="13043.924925626865"/>
    <x v="8"/>
    <x v="29"/>
    <x v="1761"/>
    <d v="2015-09-12T13:37:4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x v="20"/>
    <x v="1343"/>
    <n v="13049.404910714291"/>
    <x v="8"/>
    <x v="29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x v="20"/>
    <x v="1344"/>
    <n v="13054.579051467466"/>
    <x v="8"/>
    <x v="29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x v="20"/>
    <x v="1345"/>
    <n v="13054.930361702132"/>
    <x v="8"/>
    <x v="29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x v="20"/>
    <x v="1346"/>
    <n v="13059.570178799495"/>
    <x v="8"/>
    <x v="29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x v="20"/>
    <x v="109"/>
    <n v="13061.966298977859"/>
    <x v="8"/>
    <x v="29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x v="20"/>
    <x v="1347"/>
    <n v="13067.531687260338"/>
    <x v="8"/>
    <x v="29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x v="20"/>
    <x v="1348"/>
    <n v="13072.127395566928"/>
    <x v="8"/>
    <x v="29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x v="20"/>
    <x v="1349"/>
    <n v="13077.622119402989"/>
    <x v="8"/>
    <x v="29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x v="20"/>
    <x v="1350"/>
    <n v="13082.740132252566"/>
    <x v="8"/>
    <x v="29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x v="20"/>
    <x v="1351"/>
    <n v="13082.414370465222"/>
    <x v="8"/>
    <x v="29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x v="20"/>
    <x v="1352"/>
    <n v="13087.618219470543"/>
    <x v="8"/>
    <x v="29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x v="20"/>
    <x v="1353"/>
    <n v="13092.842319521576"/>
    <x v="8"/>
    <x v="2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x v="20"/>
    <x v="768"/>
    <n v="13097.635414529919"/>
    <x v="8"/>
    <x v="29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x v="20"/>
    <x v="1354"/>
    <n v="13102.744279606675"/>
    <x v="8"/>
    <x v="29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x v="20"/>
    <x v="1355"/>
    <n v="13099.298917878536"/>
    <x v="8"/>
    <x v="29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x v="20"/>
    <x v="1356"/>
    <n v="13104.760748823284"/>
    <x v="8"/>
    <x v="29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x v="20"/>
    <x v="1357"/>
    <n v="13110.091982020554"/>
    <x v="8"/>
    <x v="29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x v="20"/>
    <x v="1358"/>
    <n v="13115.280458244119"/>
    <x v="8"/>
    <x v="29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x v="20"/>
    <x v="1359"/>
    <n v="13119.19188946016"/>
    <x v="8"/>
    <x v="29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x v="20"/>
    <x v="1360"/>
    <n v="13119.704616373774"/>
    <x v="8"/>
    <x v="29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x v="20"/>
    <x v="1361"/>
    <n v="13124.722928816473"/>
    <x v="8"/>
    <x v="29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x v="20"/>
    <x v="1362"/>
    <n v="13128.027400257408"/>
    <x v="8"/>
    <x v="2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x v="20"/>
    <x v="1363"/>
    <n v="13129.594364806873"/>
    <x v="8"/>
    <x v="29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x v="20"/>
    <x v="1364"/>
    <n v="13134.378218119371"/>
    <x v="8"/>
    <x v="29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x v="20"/>
    <x v="1365"/>
    <n v="13137.935511168393"/>
    <x v="8"/>
    <x v="29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x v="20"/>
    <x v="1366"/>
    <n v="13143.192466695322"/>
    <x v="8"/>
    <x v="29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x v="20"/>
    <x v="1367"/>
    <n v="13148.183950988829"/>
    <x v="8"/>
    <x v="2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x v="20"/>
    <x v="724"/>
    <n v="13153.806395698932"/>
    <x v="8"/>
    <x v="29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x v="20"/>
    <x v="1368"/>
    <n v="13159.449169535292"/>
    <x v="8"/>
    <x v="29"/>
    <x v="1790"/>
    <d v="2015-02-05T16:11:18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x v="20"/>
    <x v="1369"/>
    <n v="13164.409758932421"/>
    <x v="8"/>
    <x v="29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x v="20"/>
    <x v="1370"/>
    <n v="13170.033105081833"/>
    <x v="8"/>
    <x v="29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x v="20"/>
    <x v="843"/>
    <n v="13169.123597587253"/>
    <x v="8"/>
    <x v="29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x v="20"/>
    <x v="1371"/>
    <n v="13174.782702586213"/>
    <x v="8"/>
    <x v="29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x v="20"/>
    <x v="1372"/>
    <n v="13180.034010349294"/>
    <x v="8"/>
    <x v="2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x v="20"/>
    <x v="1373"/>
    <n v="13181.040927523734"/>
    <x v="8"/>
    <x v="2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x v="20"/>
    <x v="697"/>
    <n v="13184.92139404403"/>
    <x v="8"/>
    <x v="29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x v="20"/>
    <x v="1374"/>
    <n v="13187.697698618314"/>
    <x v="8"/>
    <x v="29"/>
    <x v="1798"/>
    <d v="2016-02-04T07:50:33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x v="20"/>
    <x v="1375"/>
    <n v="13192.451779697631"/>
    <x v="8"/>
    <x v="29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x v="20"/>
    <x v="1376"/>
    <n v="13198.122748487474"/>
    <x v="8"/>
    <x v="29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x v="20"/>
    <x v="1377"/>
    <n v="13199.738884565506"/>
    <x v="8"/>
    <x v="29"/>
    <x v="1801"/>
    <d v="2015-12-15T12:10:00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x v="20"/>
    <x v="1378"/>
    <n v="13204.429515570941"/>
    <x v="8"/>
    <x v="29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x v="20"/>
    <x v="1379"/>
    <n v="13209.408931198621"/>
    <x v="8"/>
    <x v="29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x v="20"/>
    <x v="1380"/>
    <n v="13212.793956709962"/>
    <x v="8"/>
    <x v="29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x v="20"/>
    <x v="1381"/>
    <n v="13216.155062797754"/>
    <x v="8"/>
    <x v="29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x v="20"/>
    <x v="1382"/>
    <n v="13218.332339688048"/>
    <x v="8"/>
    <x v="29"/>
    <x v="1806"/>
    <d v="2014-09-30T15:19:09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x v="20"/>
    <x v="1383"/>
    <n v="13223.80582574773"/>
    <x v="8"/>
    <x v="29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x v="20"/>
    <x v="1384"/>
    <n v="13229.300537727673"/>
    <x v="8"/>
    <x v="29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x v="20"/>
    <x v="1385"/>
    <n v="13230.00999566161"/>
    <x v="8"/>
    <x v="29"/>
    <x v="1809"/>
    <d v="2015-03-01T21:47:19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x v="20"/>
    <x v="422"/>
    <n v="13235.587256944451"/>
    <x v="8"/>
    <x v="29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x v="20"/>
    <x v="1386"/>
    <n v="13241.327850629619"/>
    <x v="8"/>
    <x v="29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x v="20"/>
    <x v="1387"/>
    <n v="13247.062571676808"/>
    <x v="8"/>
    <x v="29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x v="20"/>
    <x v="109"/>
    <n v="13252.443737505439"/>
    <x v="8"/>
    <x v="29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x v="20"/>
    <x v="1388"/>
    <n v="13258.205669565223"/>
    <x v="8"/>
    <x v="29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x v="20"/>
    <x v="109"/>
    <n v="13261.405411048288"/>
    <x v="8"/>
    <x v="29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x v="20"/>
    <x v="1389"/>
    <n v="13267.176257615323"/>
    <x v="8"/>
    <x v="29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x v="20"/>
    <x v="1390"/>
    <n v="13272.730535481069"/>
    <x v="8"/>
    <x v="29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x v="20"/>
    <x v="109"/>
    <n v="13274.408989547044"/>
    <x v="8"/>
    <x v="29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x v="20"/>
    <x v="1391"/>
    <n v="13280.193045751641"/>
    <x v="8"/>
    <x v="3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x v="20"/>
    <x v="1392"/>
    <n v="13285.971246730607"/>
    <x v="8"/>
    <x v="30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x v="11"/>
    <x v="1393"/>
    <n v="13291.020950719587"/>
    <x v="4"/>
    <x v="14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x v="11"/>
    <x v="31"/>
    <n v="13295.348512216411"/>
    <x v="4"/>
    <x v="14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x v="11"/>
    <x v="1394"/>
    <n v="13301.020859886519"/>
    <x v="4"/>
    <x v="14"/>
    <x v="1823"/>
    <d v="2012-10-24T16:26:16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x v="11"/>
    <x v="1395"/>
    <n v="13306.475017467255"/>
    <x v="4"/>
    <x v="14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x v="11"/>
    <x v="1396"/>
    <n v="13310.976754041072"/>
    <x v="4"/>
    <x v="14"/>
    <x v="1825"/>
    <d v="2013-07-11T20:01:43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x v="11"/>
    <x v="50"/>
    <n v="13315.8762194056"/>
    <x v="4"/>
    <x v="1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x v="11"/>
    <x v="1397"/>
    <n v="13320.815386969836"/>
    <x v="4"/>
    <x v="14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x v="11"/>
    <x v="1398"/>
    <n v="13323.119768153987"/>
    <x v="4"/>
    <x v="14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x v="11"/>
    <x v="1399"/>
    <n v="13320.183715536112"/>
    <x v="4"/>
    <x v="14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x v="11"/>
    <x v="1400"/>
    <n v="13324.920989492126"/>
    <x v="4"/>
    <x v="14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x v="11"/>
    <x v="288"/>
    <n v="13324.086526500225"/>
    <x v="4"/>
    <x v="14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x v="11"/>
    <x v="1401"/>
    <n v="13329.473943908859"/>
    <x v="4"/>
    <x v="14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x v="11"/>
    <x v="1402"/>
    <n v="13335.098439281022"/>
    <x v="4"/>
    <x v="14"/>
    <x v="1833"/>
    <d v="2013-03-02T07:59:00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x v="11"/>
    <x v="1403"/>
    <n v="13340.486640350884"/>
    <x v="4"/>
    <x v="14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x v="11"/>
    <x v="87"/>
    <n v="13341.160394910054"/>
    <x v="4"/>
    <x v="14"/>
    <x v="1835"/>
    <d v="2016-03-31T15:51:11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x v="11"/>
    <x v="1404"/>
    <n v="13346.788647936793"/>
    <x v="4"/>
    <x v="14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x v="11"/>
    <x v="1405"/>
    <n v="13348.251005709273"/>
    <x v="4"/>
    <x v="14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x v="11"/>
    <x v="1406"/>
    <n v="13353.306915641482"/>
    <x v="4"/>
    <x v="14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x v="11"/>
    <x v="1407"/>
    <n v="13358.736285714293"/>
    <x v="4"/>
    <x v="14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x v="11"/>
    <x v="1408"/>
    <n v="13363.708025505724"/>
    <x v="4"/>
    <x v="14"/>
    <x v="1840"/>
    <d v="2013-05-07T04:59:00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x v="11"/>
    <x v="1409"/>
    <n v="13369.156203255616"/>
    <x v="4"/>
    <x v="14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x v="11"/>
    <x v="1410"/>
    <n v="13374.144828345077"/>
    <x v="4"/>
    <x v="14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x v="11"/>
    <x v="1411"/>
    <n v="13378.930889476009"/>
    <x v="4"/>
    <x v="1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x v="11"/>
    <x v="578"/>
    <n v="13379.361867841415"/>
    <x v="4"/>
    <x v="14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x v="11"/>
    <x v="31"/>
    <n v="13384.588118113712"/>
    <x v="4"/>
    <x v="14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x v="11"/>
    <x v="1412"/>
    <n v="13390.048694885367"/>
    <x v="4"/>
    <x v="14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x v="11"/>
    <x v="1413"/>
    <n v="13386.829042787831"/>
    <x v="4"/>
    <x v="14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x v="11"/>
    <x v="1414"/>
    <n v="13391.403106796122"/>
    <x v="4"/>
    <x v="14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x v="11"/>
    <x v="1415"/>
    <n v="13395.893350993383"/>
    <x v="4"/>
    <x v="14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x v="11"/>
    <x v="1416"/>
    <n v="13401.677314487639"/>
    <x v="4"/>
    <x v="1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x v="11"/>
    <x v="1417"/>
    <n v="13403.561838267793"/>
    <x v="4"/>
    <x v="1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x v="11"/>
    <x v="1418"/>
    <n v="13408.912219274986"/>
    <x v="4"/>
    <x v="14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x v="11"/>
    <x v="1419"/>
    <n v="13407.082901371083"/>
    <x v="4"/>
    <x v="14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x v="11"/>
    <x v="1420"/>
    <n v="13412.654619469035"/>
    <x v="4"/>
    <x v="1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x v="11"/>
    <x v="1421"/>
    <n v="13411.810929614881"/>
    <x v="4"/>
    <x v="14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x v="11"/>
    <x v="982"/>
    <n v="13411.780659876003"/>
    <x v="4"/>
    <x v="14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x v="11"/>
    <x v="31"/>
    <n v="13416.825755427566"/>
    <x v="4"/>
    <x v="14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x v="11"/>
    <x v="1422"/>
    <n v="13421.443142730503"/>
    <x v="4"/>
    <x v="14"/>
    <x v="1858"/>
    <d v="2011-12-16T05:48:41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x v="11"/>
    <x v="1423"/>
    <n v="13424.715822616414"/>
    <x v="4"/>
    <x v="14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x v="11"/>
    <x v="1424"/>
    <n v="13428.917116237806"/>
    <x v="4"/>
    <x v="14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x v="18"/>
    <x v="109"/>
    <n v="13434.433280071024"/>
    <x v="6"/>
    <x v="25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x v="18"/>
    <x v="1425"/>
    <n v="13440.398836589704"/>
    <x v="6"/>
    <x v="25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x v="18"/>
    <x v="177"/>
    <n v="13445.723314082636"/>
    <x v="6"/>
    <x v="2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x v="18"/>
    <x v="1426"/>
    <n v="13451.694746666673"/>
    <x v="6"/>
    <x v="25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x v="18"/>
    <x v="1427"/>
    <n v="13456.436273899517"/>
    <x v="6"/>
    <x v="25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x v="18"/>
    <x v="724"/>
    <n v="13462.42045373666"/>
    <x v="6"/>
    <x v="2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x v="18"/>
    <x v="833"/>
    <n v="13468.356110369388"/>
    <x v="6"/>
    <x v="25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x v="18"/>
    <x v="1428"/>
    <n v="13474.348254674984"/>
    <x v="6"/>
    <x v="25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x v="18"/>
    <x v="109"/>
    <n v="13479.808097995552"/>
    <x v="6"/>
    <x v="25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x v="18"/>
    <x v="1429"/>
    <n v="13485.815142602502"/>
    <x v="6"/>
    <x v="25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x v="18"/>
    <x v="1430"/>
    <n v="13491.666598305846"/>
    <x v="6"/>
    <x v="25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x v="18"/>
    <x v="550"/>
    <n v="13495.603113291711"/>
    <x v="6"/>
    <x v="25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x v="18"/>
    <x v="871"/>
    <n v="13501.530647032581"/>
    <x v="6"/>
    <x v="25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x v="18"/>
    <x v="1431"/>
    <n v="13507.542044642863"/>
    <x v="6"/>
    <x v="25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x v="18"/>
    <x v="872"/>
    <n v="13513.563278249225"/>
    <x v="6"/>
    <x v="25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x v="18"/>
    <x v="109"/>
    <n v="13519.578722073285"/>
    <x v="6"/>
    <x v="25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x v="18"/>
    <x v="109"/>
    <n v="13525.622342422894"/>
    <x v="6"/>
    <x v="25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x v="18"/>
    <x v="109"/>
    <n v="13531.671368515212"/>
    <x v="6"/>
    <x v="25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x v="18"/>
    <x v="154"/>
    <n v="13537.72580760627"/>
    <x v="6"/>
    <x v="25"/>
    <x v="1879"/>
    <d v="2016-03-14T14:35:29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x v="18"/>
    <x v="1432"/>
    <n v="13543.782981199649"/>
    <x v="6"/>
    <x v="25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x v="14"/>
    <x v="1433"/>
    <n v="13549.398647559343"/>
    <x v="4"/>
    <x v="17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x v="14"/>
    <x v="1434"/>
    <n v="13553.921814516136"/>
    <x v="4"/>
    <x v="17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x v="14"/>
    <x v="1435"/>
    <n v="13558.482066337971"/>
    <x v="4"/>
    <x v="17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x v="14"/>
    <x v="1436"/>
    <n v="13564.092596412562"/>
    <x v="4"/>
    <x v="17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x v="14"/>
    <x v="1437"/>
    <n v="13569.571776581433"/>
    <x v="4"/>
    <x v="17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x v="14"/>
    <x v="1438"/>
    <n v="13573.273559245968"/>
    <x v="4"/>
    <x v="17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x v="14"/>
    <x v="1439"/>
    <n v="13578.818361023807"/>
    <x v="4"/>
    <x v="17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x v="14"/>
    <x v="1440"/>
    <n v="13583.420256064697"/>
    <x v="4"/>
    <x v="17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x v="14"/>
    <x v="15"/>
    <n v="13587.659096629221"/>
    <x v="4"/>
    <x v="17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x v="14"/>
    <x v="1441"/>
    <n v="13592.810022482023"/>
    <x v="4"/>
    <x v="17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x v="14"/>
    <x v="1442"/>
    <n v="13591.119820062984"/>
    <x v="4"/>
    <x v="17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x v="14"/>
    <x v="1443"/>
    <n v="13592.486210621069"/>
    <x v="4"/>
    <x v="1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x v="14"/>
    <x v="87"/>
    <n v="13598.298676271956"/>
    <x v="4"/>
    <x v="17"/>
    <x v="1893"/>
    <d v="2011-04-16T03:59:00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x v="14"/>
    <x v="1444"/>
    <n v="13603.252864864871"/>
    <x v="4"/>
    <x v="17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x v="14"/>
    <x v="1445"/>
    <n v="13608.867219468235"/>
    <x v="4"/>
    <x v="17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x v="14"/>
    <x v="1446"/>
    <n v="13610.842362488735"/>
    <x v="4"/>
    <x v="17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x v="14"/>
    <x v="1447"/>
    <n v="13616.729526387016"/>
    <x v="4"/>
    <x v="1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x v="14"/>
    <x v="1448"/>
    <n v="13619.938339350187"/>
    <x v="4"/>
    <x v="17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x v="14"/>
    <x v="25"/>
    <n v="13625.434925507907"/>
    <x v="4"/>
    <x v="45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x v="14"/>
    <x v="1449"/>
    <n v="13631.047136404704"/>
    <x v="4"/>
    <x v="45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x v="29"/>
    <x v="1450"/>
    <n v="13635.971192950752"/>
    <x v="2"/>
    <x v="46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x v="29"/>
    <x v="444"/>
    <n v="13640.92868444847"/>
    <x v="2"/>
    <x v="46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x v="29"/>
    <x v="1451"/>
    <n v="13647.092831298061"/>
    <x v="2"/>
    <x v="4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x v="29"/>
    <x v="370"/>
    <n v="13652.635407239826"/>
    <x v="2"/>
    <x v="46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x v="29"/>
    <x v="1452"/>
    <n v="13658.793232231787"/>
    <x v="2"/>
    <x v="46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x v="29"/>
    <x v="1453"/>
    <n v="13664.960258152181"/>
    <x v="2"/>
    <x v="46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x v="29"/>
    <x v="1454"/>
    <n v="13661.464544630728"/>
    <x v="2"/>
    <x v="46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x v="29"/>
    <x v="1455"/>
    <n v="13667.618880326389"/>
    <x v="2"/>
    <x v="46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x v="29"/>
    <x v="1456"/>
    <n v="13673.620975056696"/>
    <x v="2"/>
    <x v="46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x v="29"/>
    <x v="1457"/>
    <n v="13677.584051724145"/>
    <x v="2"/>
    <x v="46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x v="29"/>
    <x v="1458"/>
    <n v="13668.592487517029"/>
    <x v="2"/>
    <x v="46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x v="29"/>
    <x v="1459"/>
    <n v="13674.795299727528"/>
    <x v="2"/>
    <x v="46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x v="29"/>
    <x v="1460"/>
    <n v="13679.661176737853"/>
    <x v="2"/>
    <x v="46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x v="29"/>
    <x v="1461"/>
    <n v="13685.589659090916"/>
    <x v="2"/>
    <x v="46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x v="29"/>
    <x v="1462"/>
    <n v="13691.785925420652"/>
    <x v="2"/>
    <x v="46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x v="29"/>
    <x v="872"/>
    <n v="13698.011487716112"/>
    <x v="2"/>
    <x v="46"/>
    <x v="1916"/>
    <d v="2016-11-07T18:12:55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x v="29"/>
    <x v="1463"/>
    <n v="13704.199931725087"/>
    <x v="2"/>
    <x v="46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x v="29"/>
    <x v="1464"/>
    <n v="13617.077527322412"/>
    <x v="2"/>
    <x v="46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x v="29"/>
    <x v="1465"/>
    <n v="13623.162756264244"/>
    <x v="2"/>
    <x v="47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x v="29"/>
    <x v="1466"/>
    <n v="13629.264015496816"/>
    <x v="2"/>
    <x v="47"/>
    <x v="1920"/>
    <d v="2015-10-21T23:00:00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x v="14"/>
    <x v="346"/>
    <n v="13633.516757865944"/>
    <x v="4"/>
    <x v="17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x v="14"/>
    <x v="1467"/>
    <n v="13638.800296532854"/>
    <x v="4"/>
    <x v="17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x v="14"/>
    <x v="1468"/>
    <n v="13643.970447284351"/>
    <x v="4"/>
    <x v="17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x v="14"/>
    <x v="316"/>
    <n v="13650.063127853888"/>
    <x v="4"/>
    <x v="17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x v="14"/>
    <x v="1469"/>
    <n v="13654.7310415715"/>
    <x v="4"/>
    <x v="17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x v="14"/>
    <x v="1470"/>
    <n v="13660.215379341871"/>
    <x v="4"/>
    <x v="17"/>
    <x v="1926"/>
    <d v="2010-11-02T00:26:00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x v="14"/>
    <x v="101"/>
    <n v="13665.121426611804"/>
    <x v="4"/>
    <x v="17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x v="14"/>
    <x v="1471"/>
    <n v="13671.089002744748"/>
    <x v="4"/>
    <x v="17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x v="14"/>
    <x v="1472"/>
    <n v="13676.14213272312"/>
    <x v="4"/>
    <x v="17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x v="14"/>
    <x v="74"/>
    <n v="13680.93432234433"/>
    <x v="4"/>
    <x v="17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x v="14"/>
    <x v="1473"/>
    <n v="13686.619587723324"/>
    <x v="4"/>
    <x v="17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x v="14"/>
    <x v="1474"/>
    <n v="13691.78668194318"/>
    <x v="4"/>
    <x v="17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x v="14"/>
    <x v="1475"/>
    <n v="13695.489014213672"/>
    <x v="4"/>
    <x v="1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x v="14"/>
    <x v="1476"/>
    <n v="13697.025477064228"/>
    <x v="4"/>
    <x v="1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x v="14"/>
    <x v="1477"/>
    <n v="13700.474777420843"/>
    <x v="4"/>
    <x v="17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x v="14"/>
    <x v="1478"/>
    <n v="13705.520909090917"/>
    <x v="4"/>
    <x v="1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x v="14"/>
    <x v="1479"/>
    <n v="13707.802264584298"/>
    <x v="4"/>
    <x v="17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x v="14"/>
    <x v="1480"/>
    <n v="13713.585505514713"/>
    <x v="4"/>
    <x v="17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x v="14"/>
    <x v="1076"/>
    <n v="13711.895200000008"/>
    <x v="4"/>
    <x v="45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x v="14"/>
    <x v="1481"/>
    <n v="13713.110423183081"/>
    <x v="4"/>
    <x v="45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x v="30"/>
    <x v="1482"/>
    <n v="13718.909829728495"/>
    <x v="2"/>
    <x v="48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x v="30"/>
    <x v="1483"/>
    <n v="13580.062232965018"/>
    <x v="2"/>
    <x v="48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x v="30"/>
    <x v="1484"/>
    <n v="13582.491363427001"/>
    <x v="2"/>
    <x v="48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x v="30"/>
    <x v="1485"/>
    <n v="13510.167626728118"/>
    <x v="2"/>
    <x v="4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x v="30"/>
    <x v="1486"/>
    <n v="13371.065721530666"/>
    <x v="2"/>
    <x v="48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x v="30"/>
    <x v="1487"/>
    <n v="13216.7082795203"/>
    <x v="2"/>
    <x v="48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x v="30"/>
    <x v="1488"/>
    <n v="13217.624619289345"/>
    <x v="2"/>
    <x v="48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x v="30"/>
    <x v="1489"/>
    <n v="13223.35525392429"/>
    <x v="2"/>
    <x v="48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x v="30"/>
    <x v="1490"/>
    <n v="12859.850568129337"/>
    <x v="2"/>
    <x v="48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x v="30"/>
    <x v="1491"/>
    <n v="12841.30091497228"/>
    <x v="2"/>
    <x v="48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x v="30"/>
    <x v="1492"/>
    <n v="12802.739815071665"/>
    <x v="2"/>
    <x v="48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x v="30"/>
    <x v="1493"/>
    <n v="12759.530166512495"/>
    <x v="2"/>
    <x v="48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x v="30"/>
    <x v="1494"/>
    <n v="12733.289629801027"/>
    <x v="2"/>
    <x v="48"/>
    <x v="1953"/>
    <d v="2012-03-02T03:00:00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x v="30"/>
    <x v="1495"/>
    <n v="12723.493930555564"/>
    <x v="2"/>
    <x v="48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x v="30"/>
    <x v="1496"/>
    <n v="12567.518707735071"/>
    <x v="2"/>
    <x v="4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x v="30"/>
    <x v="1497"/>
    <n v="12495.765926784066"/>
    <x v="2"/>
    <x v="48"/>
    <x v="1956"/>
    <d v="2015-04-18T21:10:05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x v="30"/>
    <x v="1498"/>
    <n v="12419.769527121009"/>
    <x v="2"/>
    <x v="48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x v="30"/>
    <x v="1499"/>
    <n v="12402.222384044535"/>
    <x v="2"/>
    <x v="48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x v="30"/>
    <x v="1500"/>
    <n v="12361.346375870075"/>
    <x v="2"/>
    <x v="48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x v="30"/>
    <x v="1501"/>
    <n v="12359.808727948011"/>
    <x v="2"/>
    <x v="4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x v="30"/>
    <x v="1502"/>
    <n v="12327.215977705533"/>
    <x v="2"/>
    <x v="48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x v="30"/>
    <x v="1503"/>
    <n v="12281.57894052045"/>
    <x v="2"/>
    <x v="48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x v="30"/>
    <x v="1504"/>
    <n v="12278.319562993962"/>
    <x v="2"/>
    <x v="48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x v="30"/>
    <x v="1505"/>
    <n v="12272.817386046516"/>
    <x v="2"/>
    <x v="48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x v="30"/>
    <x v="1506"/>
    <n v="12170.783741275018"/>
    <x v="2"/>
    <x v="48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x v="30"/>
    <x v="1507"/>
    <n v="12170.344627560527"/>
    <x v="2"/>
    <x v="48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x v="30"/>
    <x v="1508"/>
    <n v="12079.719222170477"/>
    <x v="2"/>
    <x v="4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x v="30"/>
    <x v="1509"/>
    <n v="12050.853294501405"/>
    <x v="2"/>
    <x v="4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x v="30"/>
    <x v="1510"/>
    <n v="11990.045766899775"/>
    <x v="2"/>
    <x v="48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x v="30"/>
    <x v="1511"/>
    <n v="11941.619482276126"/>
    <x v="2"/>
    <x v="48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x v="30"/>
    <x v="1512"/>
    <n v="11920.784960335983"/>
    <x v="2"/>
    <x v="48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x v="30"/>
    <x v="1513"/>
    <n v="11435.168674136326"/>
    <x v="2"/>
    <x v="48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x v="30"/>
    <x v="1514"/>
    <n v="11432.633956095287"/>
    <x v="2"/>
    <x v="48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x v="30"/>
    <x v="1515"/>
    <n v="11200.347799065425"/>
    <x v="2"/>
    <x v="48"/>
    <x v="1974"/>
    <d v="2013-08-19T08:01:09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x v="30"/>
    <x v="1516"/>
    <n v="11170.474562879857"/>
    <x v="2"/>
    <x v="48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x v="30"/>
    <x v="1517"/>
    <n v="11160.080332086067"/>
    <x v="2"/>
    <x v="48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x v="30"/>
    <x v="1518"/>
    <n v="11158.81504445485"/>
    <x v="2"/>
    <x v="48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x v="30"/>
    <x v="1519"/>
    <n v="11069.860838014987"/>
    <x v="2"/>
    <x v="48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x v="30"/>
    <x v="1520"/>
    <n v="10834.566829039819"/>
    <x v="2"/>
    <x v="49"/>
    <x v="1979"/>
    <d v="2015-11-19T04:59:00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x v="30"/>
    <x v="1521"/>
    <n v="10731.957764761019"/>
    <x v="2"/>
    <x v="49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x v="31"/>
    <x v="1522"/>
    <n v="10653.814280356311"/>
    <x v="8"/>
    <x v="50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x v="31"/>
    <x v="109"/>
    <n v="10658.632673545972"/>
    <x v="8"/>
    <x v="5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x v="31"/>
    <x v="1523"/>
    <n v="10663.63437822619"/>
    <x v="8"/>
    <x v="50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x v="31"/>
    <x v="1524"/>
    <n v="10667.97458215963"/>
    <x v="8"/>
    <x v="50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x v="31"/>
    <x v="1525"/>
    <n v="10671.495472052611"/>
    <x v="8"/>
    <x v="5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x v="31"/>
    <x v="833"/>
    <n v="10676.486306390982"/>
    <x v="8"/>
    <x v="50"/>
    <x v="1986"/>
    <d v="2016-03-14T09:24:43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x v="31"/>
    <x v="1526"/>
    <n v="10681.505340855671"/>
    <x v="8"/>
    <x v="50"/>
    <x v="1987"/>
    <d v="2015-03-01T15:21:16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x v="31"/>
    <x v="151"/>
    <n v="10685.430790216375"/>
    <x v="8"/>
    <x v="50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x v="31"/>
    <x v="460"/>
    <n v="10690.447463529417"/>
    <x v="8"/>
    <x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x v="31"/>
    <x v="1527"/>
    <n v="10695.457090395485"/>
    <x v="8"/>
    <x v="50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x v="31"/>
    <x v="1528"/>
    <n v="10700.255233160628"/>
    <x v="8"/>
    <x v="50"/>
    <x v="1991"/>
    <d v="2015-07-03T21:26:26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x v="31"/>
    <x v="1529"/>
    <n v="10705.231790763435"/>
    <x v="8"/>
    <x v="5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x v="31"/>
    <x v="109"/>
    <n v="10710.278104667615"/>
    <x v="8"/>
    <x v="5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x v="31"/>
    <x v="109"/>
    <n v="10715.330122641515"/>
    <x v="8"/>
    <x v="5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x v="31"/>
    <x v="1530"/>
    <n v="10720.386908919307"/>
    <x v="8"/>
    <x v="50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x v="31"/>
    <x v="109"/>
    <n v="10725.411643059495"/>
    <x v="8"/>
    <x v="5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x v="31"/>
    <x v="109"/>
    <n v="10730.477968823812"/>
    <x v="8"/>
    <x v="5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x v="31"/>
    <x v="1531"/>
    <n v="10735.549083175809"/>
    <x v="8"/>
    <x v="50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x v="31"/>
    <x v="1532"/>
    <n v="10740.315300236412"/>
    <x v="8"/>
    <x v="5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x v="31"/>
    <x v="856"/>
    <n v="10745.284228949864"/>
    <x v="8"/>
    <x v="51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x v="30"/>
    <x v="1533"/>
    <n v="10750.073762423101"/>
    <x v="2"/>
    <x v="48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x v="30"/>
    <x v="1534"/>
    <n v="10655.650975378792"/>
    <x v="2"/>
    <x v="48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x v="30"/>
    <x v="1535"/>
    <n v="10609.349952629091"/>
    <x v="2"/>
    <x v="48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x v="30"/>
    <x v="1536"/>
    <n v="10613.638744075835"/>
    <x v="2"/>
    <x v="48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x v="30"/>
    <x v="1537"/>
    <n v="10563.095073494549"/>
    <x v="2"/>
    <x v="48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x v="30"/>
    <x v="1538"/>
    <n v="10550.504497153705"/>
    <x v="2"/>
    <x v="4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x v="30"/>
    <x v="1539"/>
    <n v="10496.698376839111"/>
    <x v="2"/>
    <x v="48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x v="30"/>
    <x v="1540"/>
    <n v="10496.188300094971"/>
    <x v="2"/>
    <x v="48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x v="30"/>
    <x v="1541"/>
    <n v="10500.300978622332"/>
    <x v="2"/>
    <x v="48"/>
    <x v="2009"/>
    <d v="2016-11-23T08:45:43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x v="30"/>
    <x v="1542"/>
    <n v="10432.773079847912"/>
    <x v="2"/>
    <x v="4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x v="30"/>
    <x v="1543"/>
    <n v="10392.077346647648"/>
    <x v="2"/>
    <x v="48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x v="30"/>
    <x v="1544"/>
    <n v="10202.072626070412"/>
    <x v="2"/>
    <x v="48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x v="30"/>
    <x v="1545"/>
    <n v="10201.338248453121"/>
    <x v="2"/>
    <x v="4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x v="30"/>
    <x v="1546"/>
    <n v="9829.1188857142897"/>
    <x v="2"/>
    <x v="48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x v="30"/>
    <x v="1547"/>
    <n v="8717.0152405907593"/>
    <x v="2"/>
    <x v="48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x v="30"/>
    <x v="1548"/>
    <n v="8717.2921734985721"/>
    <x v="2"/>
    <x v="4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x v="30"/>
    <x v="1549"/>
    <n v="8677.5034620886981"/>
    <x v="2"/>
    <x v="48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x v="30"/>
    <x v="1550"/>
    <n v="8666.7219274809158"/>
    <x v="2"/>
    <x v="4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x v="30"/>
    <x v="1551"/>
    <n v="8639.1364821002408"/>
    <x v="2"/>
    <x v="48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x v="30"/>
    <x v="1552"/>
    <n v="8550.6337297039172"/>
    <x v="2"/>
    <x v="48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x v="30"/>
    <x v="1553"/>
    <n v="8553.3406736741526"/>
    <x v="2"/>
    <x v="48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x v="30"/>
    <x v="1554"/>
    <n v="8550.7108173996185"/>
    <x v="2"/>
    <x v="48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x v="30"/>
    <x v="1555"/>
    <n v="8494.9545815399342"/>
    <x v="2"/>
    <x v="48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x v="30"/>
    <x v="1556"/>
    <n v="8421.7660430622018"/>
    <x v="2"/>
    <x v="48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x v="30"/>
    <x v="1557"/>
    <n v="8414.5892915270488"/>
    <x v="2"/>
    <x v="48"/>
    <x v="2025"/>
    <d v="2015-06-11T04:25:46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x v="30"/>
    <x v="1558"/>
    <n v="8341.5503017241408"/>
    <x v="2"/>
    <x v="48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x v="30"/>
    <x v="1559"/>
    <n v="8329.5573838045057"/>
    <x v="2"/>
    <x v="48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x v="30"/>
    <x v="1560"/>
    <n v="8275.9047267497608"/>
    <x v="2"/>
    <x v="48"/>
    <x v="2028"/>
    <d v="2010-03-15T21:55:00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x v="30"/>
    <x v="1561"/>
    <n v="8278.0586378896896"/>
    <x v="2"/>
    <x v="48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x v="30"/>
    <x v="1562"/>
    <n v="8277.6978214971223"/>
    <x v="2"/>
    <x v="48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x v="30"/>
    <x v="1563"/>
    <n v="8246.0817378780594"/>
    <x v="2"/>
    <x v="48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x v="30"/>
    <x v="1564"/>
    <n v="8221.1398943323711"/>
    <x v="2"/>
    <x v="48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x v="30"/>
    <x v="1565"/>
    <n v="8188.5469774147032"/>
    <x v="2"/>
    <x v="48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x v="30"/>
    <x v="1566"/>
    <n v="8171.0082980769221"/>
    <x v="2"/>
    <x v="48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x v="30"/>
    <x v="1567"/>
    <n v="8029.8112890812899"/>
    <x v="2"/>
    <x v="48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x v="30"/>
    <x v="1568"/>
    <n v="7952.4295139557262"/>
    <x v="2"/>
    <x v="4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x v="30"/>
    <x v="1569"/>
    <n v="7937.2402648050065"/>
    <x v="2"/>
    <x v="48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x v="30"/>
    <x v="1570"/>
    <n v="7926.5897832369947"/>
    <x v="2"/>
    <x v="48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x v="30"/>
    <x v="1571"/>
    <n v="7914.1972963855424"/>
    <x v="2"/>
    <x v="48"/>
    <x v="2039"/>
    <d v="2016-12-01T04:59:00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x v="30"/>
    <x v="1572"/>
    <n v="7835.9153278688518"/>
    <x v="2"/>
    <x v="48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x v="30"/>
    <x v="1573"/>
    <n v="7836.1038350217086"/>
    <x v="2"/>
    <x v="48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x v="30"/>
    <x v="1574"/>
    <n v="7831.5474179536686"/>
    <x v="2"/>
    <x v="48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x v="30"/>
    <x v="1575"/>
    <n v="7829.3641960405612"/>
    <x v="2"/>
    <x v="48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x v="30"/>
    <x v="1576"/>
    <n v="7829.7595410628028"/>
    <x v="2"/>
    <x v="4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x v="30"/>
    <x v="1577"/>
    <n v="7825.6985258579034"/>
    <x v="2"/>
    <x v="48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x v="30"/>
    <x v="1578"/>
    <n v="7810.072649903288"/>
    <x v="2"/>
    <x v="48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x v="30"/>
    <x v="1579"/>
    <n v="7807.9923754233187"/>
    <x v="2"/>
    <x v="48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x v="30"/>
    <x v="1580"/>
    <n v="7762.914443368828"/>
    <x v="2"/>
    <x v="48"/>
    <x v="2048"/>
    <d v="2013-05-23T15:38:11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x v="30"/>
    <x v="1581"/>
    <n v="7705.616847457627"/>
    <x v="2"/>
    <x v="48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x v="30"/>
    <x v="1582"/>
    <n v="7680.2342248062014"/>
    <x v="2"/>
    <x v="48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x v="30"/>
    <x v="1583"/>
    <n v="7661.0162094037796"/>
    <x v="2"/>
    <x v="48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x v="30"/>
    <x v="1584"/>
    <n v="7659.6738312318139"/>
    <x v="2"/>
    <x v="48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x v="30"/>
    <x v="1585"/>
    <n v="7577.7406307617648"/>
    <x v="2"/>
    <x v="48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x v="30"/>
    <x v="1586"/>
    <n v="7578.9672038834942"/>
    <x v="2"/>
    <x v="48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x v="30"/>
    <x v="1587"/>
    <n v="7563.3392132102954"/>
    <x v="2"/>
    <x v="48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x v="30"/>
    <x v="1588"/>
    <n v="7562.1333527696779"/>
    <x v="2"/>
    <x v="48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x v="30"/>
    <x v="1589"/>
    <n v="7528.5096937287299"/>
    <x v="2"/>
    <x v="48"/>
    <x v="2057"/>
    <d v="2016-02-26T11:52:12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x v="30"/>
    <x v="1590"/>
    <n v="7517.4171254863804"/>
    <x v="2"/>
    <x v="48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x v="30"/>
    <x v="1591"/>
    <n v="7518.9788856447676"/>
    <x v="2"/>
    <x v="48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x v="30"/>
    <x v="1592"/>
    <n v="7501.686762414799"/>
    <x v="2"/>
    <x v="48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x v="30"/>
    <x v="1593"/>
    <n v="7481.4245543107636"/>
    <x v="2"/>
    <x v="48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x v="30"/>
    <x v="1594"/>
    <n v="7482.4408430799213"/>
    <x v="2"/>
    <x v="48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x v="30"/>
    <x v="1595"/>
    <n v="7430.0300390053617"/>
    <x v="2"/>
    <x v="48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x v="30"/>
    <x v="1596"/>
    <n v="7430.7656634146333"/>
    <x v="2"/>
    <x v="48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x v="30"/>
    <x v="1597"/>
    <n v="7189.9879648609058"/>
    <x v="2"/>
    <x v="48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x v="30"/>
    <x v="1598"/>
    <n v="7154.5894970703102"/>
    <x v="2"/>
    <x v="48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x v="30"/>
    <x v="1599"/>
    <n v="7155.9488470933047"/>
    <x v="2"/>
    <x v="4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x v="30"/>
    <x v="1600"/>
    <n v="7159.1394379276617"/>
    <x v="2"/>
    <x v="48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x v="30"/>
    <x v="1601"/>
    <n v="7149.7766845965753"/>
    <x v="2"/>
    <x v="48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x v="30"/>
    <x v="1602"/>
    <n v="7121.8639872798421"/>
    <x v="2"/>
    <x v="48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x v="30"/>
    <x v="1603"/>
    <n v="6931.1948066568748"/>
    <x v="2"/>
    <x v="48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x v="30"/>
    <x v="1604"/>
    <n v="6907.093530852103"/>
    <x v="2"/>
    <x v="48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x v="30"/>
    <x v="1605"/>
    <n v="6871.6864233218985"/>
    <x v="2"/>
    <x v="48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x v="30"/>
    <x v="78"/>
    <n v="6800.2488676470566"/>
    <x v="2"/>
    <x v="48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x v="30"/>
    <x v="1606"/>
    <n v="6803.2823393820481"/>
    <x v="2"/>
    <x v="48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x v="30"/>
    <x v="1607"/>
    <n v="6724.2748233562288"/>
    <x v="2"/>
    <x v="48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x v="30"/>
    <x v="1608"/>
    <n v="6250.1114874815894"/>
    <x v="2"/>
    <x v="48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x v="30"/>
    <x v="1609"/>
    <n v="6224.8148821218065"/>
    <x v="2"/>
    <x v="48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x v="30"/>
    <x v="1610"/>
    <n v="6214.9789189189178"/>
    <x v="2"/>
    <x v="52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x v="30"/>
    <x v="1611"/>
    <n v="6203.8668141592907"/>
    <x v="2"/>
    <x v="5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x v="14"/>
    <x v="1612"/>
    <n v="6204.4206099360536"/>
    <x v="4"/>
    <x v="17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x v="14"/>
    <x v="1613"/>
    <n v="6205.5005413385816"/>
    <x v="4"/>
    <x v="17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x v="14"/>
    <x v="1614"/>
    <n v="6207.7381093057593"/>
    <x v="4"/>
    <x v="17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x v="14"/>
    <x v="1002"/>
    <n v="6210.3773891625606"/>
    <x v="4"/>
    <x v="17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x v="14"/>
    <x v="1615"/>
    <n v="6211.8364218827001"/>
    <x v="4"/>
    <x v="17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x v="14"/>
    <x v="1616"/>
    <n v="6211.244625246547"/>
    <x v="4"/>
    <x v="17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x v="14"/>
    <x v="1617"/>
    <n v="6212.3217069560915"/>
    <x v="4"/>
    <x v="17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x v="14"/>
    <x v="1618"/>
    <n v="6214.6214708785774"/>
    <x v="4"/>
    <x v="17"/>
    <x v="2088"/>
    <d v="2010-09-11T03:59:00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x v="14"/>
    <x v="1619"/>
    <n v="6215.9791506172833"/>
    <x v="4"/>
    <x v="17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x v="14"/>
    <x v="1620"/>
    <n v="6217.5631274703546"/>
    <x v="4"/>
    <x v="17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x v="14"/>
    <x v="1621"/>
    <n v="6216.0872664359858"/>
    <x v="4"/>
    <x v="17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x v="14"/>
    <x v="1622"/>
    <n v="6208.4373590504438"/>
    <x v="4"/>
    <x v="17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x v="14"/>
    <x v="95"/>
    <n v="6208.502394854032"/>
    <x v="4"/>
    <x v="17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x v="14"/>
    <x v="1623"/>
    <n v="6210.8150198019794"/>
    <x v="4"/>
    <x v="17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x v="14"/>
    <x v="31"/>
    <n v="6211.8015552253582"/>
    <x v="4"/>
    <x v="17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x v="14"/>
    <x v="658"/>
    <n v="6213.6409018830518"/>
    <x v="4"/>
    <x v="1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x v="14"/>
    <x v="31"/>
    <n v="6216.4191075855224"/>
    <x v="4"/>
    <x v="1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x v="14"/>
    <x v="1415"/>
    <n v="6218.0145535714273"/>
    <x v="4"/>
    <x v="17"/>
    <x v="2098"/>
    <d v="2012-03-08T02:43:55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x v="14"/>
    <x v="1624"/>
    <n v="6218.1128238213387"/>
    <x v="4"/>
    <x v="17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x v="14"/>
    <x v="1625"/>
    <n v="6219.2285700099292"/>
    <x v="4"/>
    <x v="1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x v="14"/>
    <x v="1626"/>
    <n v="6221.9107501241915"/>
    <x v="4"/>
    <x v="17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x v="14"/>
    <x v="1627"/>
    <n v="6223.877405566599"/>
    <x v="4"/>
    <x v="17"/>
    <x v="2102"/>
    <d v="2011-05-05T20:50:48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x v="14"/>
    <x v="1628"/>
    <n v="6226.2960417702625"/>
    <x v="4"/>
    <x v="17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x v="14"/>
    <x v="1629"/>
    <n v="6223.7399701492532"/>
    <x v="4"/>
    <x v="17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x v="14"/>
    <x v="1630"/>
    <n v="6226.3222200099544"/>
    <x v="4"/>
    <x v="17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x v="14"/>
    <x v="1631"/>
    <n v="6226.8930976095608"/>
    <x v="4"/>
    <x v="17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x v="14"/>
    <x v="1632"/>
    <n v="6228.8222919780756"/>
    <x v="4"/>
    <x v="17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x v="14"/>
    <x v="1633"/>
    <n v="6230.8532801595202"/>
    <x v="4"/>
    <x v="17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x v="14"/>
    <x v="1634"/>
    <n v="6225.3973466334155"/>
    <x v="4"/>
    <x v="17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x v="14"/>
    <x v="28"/>
    <n v="6226.3775848303385"/>
    <x v="4"/>
    <x v="17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x v="14"/>
    <x v="1635"/>
    <n v="6228.4841138292559"/>
    <x v="4"/>
    <x v="17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x v="14"/>
    <x v="31"/>
    <n v="6230.5313086913084"/>
    <x v="4"/>
    <x v="17"/>
    <x v="2112"/>
    <d v="2013-04-15T22:16:33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x v="14"/>
    <x v="1636"/>
    <n v="6233.4950924537734"/>
    <x v="4"/>
    <x v="17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x v="14"/>
    <x v="1637"/>
    <n v="6232.9418399999995"/>
    <x v="4"/>
    <x v="17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x v="14"/>
    <x v="1638"/>
    <n v="6233.4410605302646"/>
    <x v="4"/>
    <x v="17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x v="14"/>
    <x v="1639"/>
    <n v="6234.8667067067063"/>
    <x v="4"/>
    <x v="17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x v="14"/>
    <x v="1640"/>
    <n v="6213.7354431647473"/>
    <x v="4"/>
    <x v="17"/>
    <x v="2117"/>
    <d v="2015-10-27T04:59:00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x v="14"/>
    <x v="1641"/>
    <n v="6215.9602605210421"/>
    <x v="4"/>
    <x v="17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x v="14"/>
    <x v="1266"/>
    <n v="6218.4012882205507"/>
    <x v="4"/>
    <x v="17"/>
    <x v="2119"/>
    <d v="2012-08-16T03:07:25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x v="14"/>
    <x v="1642"/>
    <n v="6220.509312938816"/>
    <x v="4"/>
    <x v="17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x v="17"/>
    <x v="1643"/>
    <n v="6219.581103863522"/>
    <x v="6"/>
    <x v="2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x v="17"/>
    <x v="1644"/>
    <n v="6222.5608132530115"/>
    <x v="6"/>
    <x v="24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x v="17"/>
    <x v="709"/>
    <n v="6225.530457056755"/>
    <x v="6"/>
    <x v="24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x v="17"/>
    <x v="1645"/>
    <n v="6228.6337386934665"/>
    <x v="6"/>
    <x v="24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x v="17"/>
    <x v="1646"/>
    <n v="6231.7074610356958"/>
    <x v="6"/>
    <x v="24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x v="17"/>
    <x v="833"/>
    <n v="6234.4135513078463"/>
    <x v="6"/>
    <x v="24"/>
    <x v="2126"/>
    <d v="2014-12-08T23:21:27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x v="17"/>
    <x v="1647"/>
    <n v="6237.5461197785598"/>
    <x v="6"/>
    <x v="24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x v="17"/>
    <x v="874"/>
    <n v="6236.6204128902309"/>
    <x v="6"/>
    <x v="24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x v="17"/>
    <x v="1648"/>
    <n v="6239.7496926952135"/>
    <x v="6"/>
    <x v="24"/>
    <x v="2129"/>
    <d v="2016-03-10T00:35:00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x v="17"/>
    <x v="1649"/>
    <n v="6242.7757762096771"/>
    <x v="6"/>
    <x v="24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x v="17"/>
    <x v="152"/>
    <n v="6245.8810590015119"/>
    <x v="6"/>
    <x v="24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x v="17"/>
    <x v="1650"/>
    <n v="6249.0197477295651"/>
    <x v="6"/>
    <x v="2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x v="17"/>
    <x v="1462"/>
    <n v="6251.1075971731443"/>
    <x v="6"/>
    <x v="24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x v="17"/>
    <x v="1651"/>
    <n v="6254.2566414141411"/>
    <x v="6"/>
    <x v="24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x v="17"/>
    <x v="1652"/>
    <n v="6257.3644012127334"/>
    <x v="6"/>
    <x v="24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x v="17"/>
    <x v="1653"/>
    <n v="6260.286223458038"/>
    <x v="6"/>
    <x v="24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x v="17"/>
    <x v="1654"/>
    <n v="6263.42865958523"/>
    <x v="6"/>
    <x v="24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x v="17"/>
    <x v="1655"/>
    <n v="6259.4106578947367"/>
    <x v="6"/>
    <x v="24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x v="17"/>
    <x v="1656"/>
    <n v="6262.5151696202529"/>
    <x v="6"/>
    <x v="2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x v="17"/>
    <x v="1657"/>
    <n v="6264.8639614994927"/>
    <x v="6"/>
    <x v="24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x v="17"/>
    <x v="109"/>
    <n v="6267.7554282818037"/>
    <x v="6"/>
    <x v="24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x v="17"/>
    <x v="1658"/>
    <n v="6270.9338032454352"/>
    <x v="6"/>
    <x v="24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x v="17"/>
    <x v="1659"/>
    <n v="6273.8104819888376"/>
    <x v="6"/>
    <x v="24"/>
    <x v="2143"/>
    <d v="2010-07-21T19:00:00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x v="17"/>
    <x v="1660"/>
    <n v="6276.8809441624362"/>
    <x v="6"/>
    <x v="24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x v="17"/>
    <x v="1661"/>
    <n v="6279.7605180294559"/>
    <x v="6"/>
    <x v="24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x v="17"/>
    <x v="459"/>
    <n v="6280.6318394308937"/>
    <x v="6"/>
    <x v="24"/>
    <x v="2146"/>
    <d v="2016-02-11T16:18:30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x v="17"/>
    <x v="1662"/>
    <n v="6283.8243314692418"/>
    <x v="6"/>
    <x v="24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x v="17"/>
    <x v="172"/>
    <n v="6285.6390946083411"/>
    <x v="6"/>
    <x v="24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x v="17"/>
    <x v="109"/>
    <n v="6288.8368753180657"/>
    <x v="6"/>
    <x v="24"/>
    <x v="2149"/>
    <d v="2010-07-31T00:00:00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x v="17"/>
    <x v="1663"/>
    <n v="6292.0389307535634"/>
    <x v="6"/>
    <x v="24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x v="17"/>
    <x v="1664"/>
    <n v="6295.0379317371362"/>
    <x v="6"/>
    <x v="24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x v="17"/>
    <x v="874"/>
    <n v="6298.1862691131491"/>
    <x v="6"/>
    <x v="24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x v="17"/>
    <x v="1665"/>
    <n v="6301.3724936257004"/>
    <x v="6"/>
    <x v="24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x v="17"/>
    <x v="417"/>
    <n v="6304.5701326530607"/>
    <x v="6"/>
    <x v="24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x v="17"/>
    <x v="1666"/>
    <n v="6307.7873711077073"/>
    <x v="6"/>
    <x v="24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x v="17"/>
    <x v="1667"/>
    <n v="6310.9501838610822"/>
    <x v="6"/>
    <x v="24"/>
    <x v="2156"/>
    <d v="2013-09-16T20:30:06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x v="17"/>
    <x v="1668"/>
    <n v="6313.4120899335712"/>
    <x v="6"/>
    <x v="24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x v="17"/>
    <x v="1669"/>
    <n v="6305.8299897750503"/>
    <x v="6"/>
    <x v="24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x v="17"/>
    <x v="1670"/>
    <n v="6298.9428900255753"/>
    <x v="6"/>
    <x v="24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x v="17"/>
    <x v="1671"/>
    <n v="6302.1531985670417"/>
    <x v="6"/>
    <x v="24"/>
    <x v="2160"/>
    <d v="2012-05-19T17:05:05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x v="11"/>
    <x v="1672"/>
    <n v="6305.3365847414234"/>
    <x v="4"/>
    <x v="1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x v="11"/>
    <x v="1146"/>
    <n v="6308.3295850409831"/>
    <x v="4"/>
    <x v="14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x v="11"/>
    <x v="1673"/>
    <n v="6308.9735263967195"/>
    <x v="4"/>
    <x v="14"/>
    <x v="2163"/>
    <d v="2015-06-08T03:50:00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x v="11"/>
    <x v="1674"/>
    <n v="6310.514025641025"/>
    <x v="4"/>
    <x v="14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x v="11"/>
    <x v="1675"/>
    <n v="6310.8554899948685"/>
    <x v="4"/>
    <x v="14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x v="11"/>
    <x v="1676"/>
    <n v="6312.3158880903493"/>
    <x v="4"/>
    <x v="14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x v="11"/>
    <x v="43"/>
    <n v="6314.0520544427318"/>
    <x v="4"/>
    <x v="14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x v="11"/>
    <x v="1677"/>
    <n v="6317.2041880781089"/>
    <x v="4"/>
    <x v="14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x v="11"/>
    <x v="31"/>
    <n v="6309.2003393316209"/>
    <x v="4"/>
    <x v="14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x v="11"/>
    <x v="1678"/>
    <n v="6312.367109053499"/>
    <x v="4"/>
    <x v="14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x v="11"/>
    <x v="1679"/>
    <n v="6315.2900977869285"/>
    <x v="4"/>
    <x v="14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x v="11"/>
    <x v="31"/>
    <n v="6316.3571884655003"/>
    <x v="4"/>
    <x v="14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x v="11"/>
    <x v="1680"/>
    <n v="6319.096166924267"/>
    <x v="4"/>
    <x v="1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x v="11"/>
    <x v="1681"/>
    <n v="6319.6054948453611"/>
    <x v="4"/>
    <x v="14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x v="11"/>
    <x v="1682"/>
    <n v="6320.7404125838066"/>
    <x v="4"/>
    <x v="14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x v="11"/>
    <x v="1683"/>
    <n v="6323.0988957688342"/>
    <x v="4"/>
    <x v="14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x v="11"/>
    <x v="1684"/>
    <n v="6323.1103045947339"/>
    <x v="4"/>
    <x v="14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x v="11"/>
    <x v="1675"/>
    <n v="6325.0835020661161"/>
    <x v="4"/>
    <x v="14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x v="11"/>
    <x v="1685"/>
    <n v="6310.4401343669251"/>
    <x v="4"/>
    <x v="14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x v="11"/>
    <x v="1686"/>
    <n v="6312.8684901758015"/>
    <x v="4"/>
    <x v="1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x v="32"/>
    <x v="1687"/>
    <n v="6313.3618468701497"/>
    <x v="6"/>
    <x v="53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x v="32"/>
    <x v="1688"/>
    <n v="6315.0447463768114"/>
    <x v="6"/>
    <x v="5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x v="32"/>
    <x v="1689"/>
    <n v="6310.1716468151217"/>
    <x v="6"/>
    <x v="53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x v="32"/>
    <x v="1690"/>
    <n v="6308.8779533678753"/>
    <x v="6"/>
    <x v="53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x v="32"/>
    <x v="1691"/>
    <n v="6297.3874805598753"/>
    <x v="6"/>
    <x v="53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x v="32"/>
    <x v="1692"/>
    <n v="6252.4958246887963"/>
    <x v="6"/>
    <x v="53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x v="32"/>
    <x v="1693"/>
    <n v="6244.3575246497139"/>
    <x v="6"/>
    <x v="53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x v="32"/>
    <x v="1694"/>
    <n v="6142.2369937694702"/>
    <x v="6"/>
    <x v="53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x v="32"/>
    <x v="1695"/>
    <n v="6133.6641298701297"/>
    <x v="6"/>
    <x v="5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x v="32"/>
    <x v="1696"/>
    <n v="6133.7133316008312"/>
    <x v="6"/>
    <x v="5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x v="32"/>
    <x v="1697"/>
    <n v="6118.6627405096197"/>
    <x v="6"/>
    <x v="53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x v="32"/>
    <x v="1698"/>
    <n v="6121.3790062434964"/>
    <x v="6"/>
    <x v="5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x v="32"/>
    <x v="1699"/>
    <n v="6057.0232326913065"/>
    <x v="6"/>
    <x v="53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x v="32"/>
    <x v="1700"/>
    <n v="6024.8362656250001"/>
    <x v="6"/>
    <x v="53"/>
    <x v="2194"/>
    <d v="2016-03-26T17:11:30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x v="32"/>
    <x v="1187"/>
    <n v="5999.9732308494013"/>
    <x v="6"/>
    <x v="53"/>
    <x v="2195"/>
    <d v="2015-08-11T18:31:40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x v="32"/>
    <x v="1701"/>
    <n v="6000.2156569343069"/>
    <x v="6"/>
    <x v="53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x v="32"/>
    <x v="1702"/>
    <n v="5995.0321491914456"/>
    <x v="6"/>
    <x v="53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x v="32"/>
    <x v="1703"/>
    <n v="5849.2522442588725"/>
    <x v="6"/>
    <x v="53"/>
    <x v="2198"/>
    <d v="2015-11-14T13:20:00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x v="32"/>
    <x v="1704"/>
    <n v="5824.5484595300259"/>
    <x v="6"/>
    <x v="53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x v="32"/>
    <x v="1705"/>
    <n v="5820.6804075235104"/>
    <x v="6"/>
    <x v="5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x v="15"/>
    <x v="1706"/>
    <n v="5818.0550444328273"/>
    <x v="4"/>
    <x v="20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x v="15"/>
    <x v="1707"/>
    <n v="5820.8777771966534"/>
    <x v="4"/>
    <x v="20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x v="15"/>
    <x v="1708"/>
    <n v="5809.1842281527997"/>
    <x v="4"/>
    <x v="20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x v="15"/>
    <x v="1709"/>
    <n v="5811.0785654450265"/>
    <x v="4"/>
    <x v="20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x v="15"/>
    <x v="1710"/>
    <n v="5813.0786066003147"/>
    <x v="4"/>
    <x v="20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x v="15"/>
    <x v="1711"/>
    <n v="5815.5278092243188"/>
    <x v="4"/>
    <x v="20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x v="15"/>
    <x v="31"/>
    <n v="5817.9848243314109"/>
    <x v="4"/>
    <x v="20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x v="15"/>
    <x v="264"/>
    <n v="5819.9879643231898"/>
    <x v="4"/>
    <x v="20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x v="15"/>
    <x v="1712"/>
    <n v="5822.5097427821529"/>
    <x v="4"/>
    <x v="20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x v="15"/>
    <x v="1713"/>
    <n v="5825.171775210084"/>
    <x v="4"/>
    <x v="2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x v="15"/>
    <x v="1714"/>
    <n v="5825.8907304256436"/>
    <x v="4"/>
    <x v="2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x v="15"/>
    <x v="1715"/>
    <n v="5826.3827865404837"/>
    <x v="4"/>
    <x v="20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x v="15"/>
    <x v="1716"/>
    <n v="5825.8374855339298"/>
    <x v="4"/>
    <x v="2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x v="15"/>
    <x v="1717"/>
    <n v="5828.8984526315789"/>
    <x v="4"/>
    <x v="20"/>
    <x v="2214"/>
    <d v="2014-02-06T19:00:48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x v="15"/>
    <x v="1718"/>
    <n v="5831.043733543971"/>
    <x v="4"/>
    <x v="20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x v="15"/>
    <x v="1719"/>
    <n v="5833.662829293994"/>
    <x v="4"/>
    <x v="20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x v="15"/>
    <x v="1720"/>
    <n v="5836.5709277807064"/>
    <x v="4"/>
    <x v="20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x v="15"/>
    <x v="1721"/>
    <n v="5839.4251318565402"/>
    <x v="4"/>
    <x v="20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x v="15"/>
    <x v="1240"/>
    <n v="5841.2102321899738"/>
    <x v="4"/>
    <x v="20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x v="15"/>
    <x v="1722"/>
    <n v="5843.7583896515316"/>
    <x v="4"/>
    <x v="20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x v="32"/>
    <x v="1723"/>
    <n v="5844.9753777073429"/>
    <x v="6"/>
    <x v="5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x v="32"/>
    <x v="1724"/>
    <n v="5843.7787473572944"/>
    <x v="6"/>
    <x v="53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x v="32"/>
    <x v="1725"/>
    <n v="5846.4391274457957"/>
    <x v="6"/>
    <x v="53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x v="32"/>
    <x v="1726"/>
    <n v="5838.6166084656088"/>
    <x v="6"/>
    <x v="53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x v="32"/>
    <x v="1727"/>
    <n v="5828.8355690841718"/>
    <x v="6"/>
    <x v="5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x v="32"/>
    <x v="1728"/>
    <n v="5726.8301800847448"/>
    <x v="6"/>
    <x v="53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x v="32"/>
    <x v="1729"/>
    <n v="5719.5188500264967"/>
    <x v="6"/>
    <x v="53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x v="32"/>
    <x v="1730"/>
    <n v="5711.7036426299037"/>
    <x v="6"/>
    <x v="53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x v="32"/>
    <x v="1731"/>
    <n v="5708.5030079575599"/>
    <x v="6"/>
    <x v="5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x v="32"/>
    <x v="1732"/>
    <n v="5704.2589384288749"/>
    <x v="6"/>
    <x v="53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x v="32"/>
    <x v="1733"/>
    <n v="5701.6026765799252"/>
    <x v="6"/>
    <x v="53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x v="32"/>
    <x v="1734"/>
    <n v="5688.5306057385751"/>
    <x v="6"/>
    <x v="53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x v="32"/>
    <x v="1735"/>
    <n v="5678.3756512493346"/>
    <x v="6"/>
    <x v="5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x v="32"/>
    <x v="1736"/>
    <n v="5676.9806382978713"/>
    <x v="6"/>
    <x v="53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x v="32"/>
    <x v="1737"/>
    <n v="5679.3819052687586"/>
    <x v="6"/>
    <x v="5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x v="32"/>
    <x v="1738"/>
    <n v="5671.7931842385506"/>
    <x v="6"/>
    <x v="53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x v="32"/>
    <x v="1739"/>
    <n v="5666.8026638252522"/>
    <x v="6"/>
    <x v="53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x v="32"/>
    <x v="1740"/>
    <n v="5635.9603411513845"/>
    <x v="6"/>
    <x v="53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x v="32"/>
    <x v="1741"/>
    <n v="5636.0349866666656"/>
    <x v="6"/>
    <x v="5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x v="32"/>
    <x v="1742"/>
    <n v="5621.9631430096051"/>
    <x v="6"/>
    <x v="53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x v="32"/>
    <x v="1743"/>
    <n v="5617.7388841430857"/>
    <x v="6"/>
    <x v="53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x v="32"/>
    <x v="1744"/>
    <n v="5616.4321207264957"/>
    <x v="6"/>
    <x v="53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x v="32"/>
    <x v="1745"/>
    <n v="5546.7403367183324"/>
    <x v="6"/>
    <x v="53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x v="32"/>
    <x v="1746"/>
    <n v="5544.7319090909077"/>
    <x v="6"/>
    <x v="53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x v="32"/>
    <x v="1747"/>
    <n v="5537.6124505082926"/>
    <x v="6"/>
    <x v="5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x v="32"/>
    <x v="1684"/>
    <n v="5483.8954336188426"/>
    <x v="6"/>
    <x v="53"/>
    <x v="2246"/>
    <d v="2015-09-04T19:00:10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x v="32"/>
    <x v="1748"/>
    <n v="5485.4920567755744"/>
    <x v="6"/>
    <x v="53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x v="32"/>
    <x v="1749"/>
    <n v="5478.0759217577697"/>
    <x v="6"/>
    <x v="53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x v="32"/>
    <x v="1750"/>
    <n v="5476.9890991957091"/>
    <x v="6"/>
    <x v="53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x v="32"/>
    <x v="1751"/>
    <n v="5476.7584066523596"/>
    <x v="6"/>
    <x v="53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x v="32"/>
    <x v="1752"/>
    <n v="5348.8457702630158"/>
    <x v="6"/>
    <x v="53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x v="32"/>
    <x v="1753"/>
    <n v="5345.5808163265292"/>
    <x v="6"/>
    <x v="53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x v="32"/>
    <x v="1754"/>
    <n v="5335.2855883933353"/>
    <x v="6"/>
    <x v="53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x v="32"/>
    <x v="1755"/>
    <n v="5333.3072473118264"/>
    <x v="6"/>
    <x v="53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x v="32"/>
    <x v="1756"/>
    <n v="5334.9394728348543"/>
    <x v="6"/>
    <x v="53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x v="32"/>
    <x v="1757"/>
    <n v="5331.7166200215261"/>
    <x v="6"/>
    <x v="53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x v="32"/>
    <x v="1758"/>
    <n v="5334.0121055465779"/>
    <x v="6"/>
    <x v="53"/>
    <x v="2257"/>
    <d v="2016-06-19T23:00:00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x v="32"/>
    <x v="1759"/>
    <n v="5328.3173383620669"/>
    <x v="6"/>
    <x v="53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x v="32"/>
    <x v="1760"/>
    <n v="5329.4522803234486"/>
    <x v="6"/>
    <x v="53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x v="32"/>
    <x v="1761"/>
    <n v="5322.2561920172584"/>
    <x v="6"/>
    <x v="5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x v="32"/>
    <x v="1762"/>
    <n v="5320.717744198595"/>
    <x v="6"/>
    <x v="53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x v="32"/>
    <x v="1763"/>
    <n v="5319.3817386609053"/>
    <x v="6"/>
    <x v="53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x v="32"/>
    <x v="1764"/>
    <n v="5319.5072825499701"/>
    <x v="6"/>
    <x v="5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x v="32"/>
    <x v="1765"/>
    <n v="5317.6983675675647"/>
    <x v="6"/>
    <x v="53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x v="32"/>
    <x v="1766"/>
    <n v="5314.7322769064331"/>
    <x v="6"/>
    <x v="53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x v="32"/>
    <x v="1767"/>
    <n v="5317.2851623376591"/>
    <x v="6"/>
    <x v="53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x v="32"/>
    <x v="1768"/>
    <n v="5317.5630644288003"/>
    <x v="6"/>
    <x v="53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x v="32"/>
    <x v="946"/>
    <n v="5279.2166738894884"/>
    <x v="6"/>
    <x v="53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x v="32"/>
    <x v="1769"/>
    <n v="5266.5073062330594"/>
    <x v="6"/>
    <x v="5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x v="32"/>
    <x v="1770"/>
    <n v="5244.9376247288474"/>
    <x v="6"/>
    <x v="53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x v="32"/>
    <x v="1771"/>
    <n v="5150.0830059685268"/>
    <x v="6"/>
    <x v="53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x v="32"/>
    <x v="1772"/>
    <n v="5122.14168295331"/>
    <x v="6"/>
    <x v="53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x v="32"/>
    <x v="1773"/>
    <n v="5117.5551222161848"/>
    <x v="6"/>
    <x v="53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x v="32"/>
    <x v="1774"/>
    <n v="5117.3423804347813"/>
    <x v="6"/>
    <x v="53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x v="32"/>
    <x v="1775"/>
    <n v="5118.499173463837"/>
    <x v="6"/>
    <x v="5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x v="32"/>
    <x v="1776"/>
    <n v="5119.8419368879195"/>
    <x v="6"/>
    <x v="53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x v="32"/>
    <x v="1777"/>
    <n v="5119.9855634186151"/>
    <x v="6"/>
    <x v="53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x v="32"/>
    <x v="1778"/>
    <n v="5116.2426361655753"/>
    <x v="6"/>
    <x v="53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x v="32"/>
    <x v="1779"/>
    <n v="5116.0803705722055"/>
    <x v="6"/>
    <x v="53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x v="32"/>
    <x v="1780"/>
    <n v="5118.0313413304239"/>
    <x v="6"/>
    <x v="53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x v="11"/>
    <x v="1781"/>
    <n v="5099.2465793780666"/>
    <x v="4"/>
    <x v="14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x v="11"/>
    <x v="1782"/>
    <n v="5101.7270633187754"/>
    <x v="4"/>
    <x v="14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x v="11"/>
    <x v="1783"/>
    <n v="5103.7542217367545"/>
    <x v="4"/>
    <x v="14"/>
    <x v="2283"/>
    <d v="2012-05-09T02:00:04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x v="11"/>
    <x v="1784"/>
    <n v="5104.8897923497252"/>
    <x v="4"/>
    <x v="14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x v="11"/>
    <x v="1785"/>
    <n v="5104.196309458719"/>
    <x v="4"/>
    <x v="14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x v="11"/>
    <x v="1395"/>
    <n v="5104.9967450765844"/>
    <x v="4"/>
    <x v="1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x v="11"/>
    <x v="1786"/>
    <n v="5106.9693760262708"/>
    <x v="4"/>
    <x v="14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x v="11"/>
    <x v="1787"/>
    <n v="5106.8094523548725"/>
    <x v="4"/>
    <x v="1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x v="11"/>
    <x v="202"/>
    <n v="5109.0592109589024"/>
    <x v="4"/>
    <x v="1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x v="11"/>
    <x v="1788"/>
    <n v="5110.9770065789453"/>
    <x v="4"/>
    <x v="14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x v="11"/>
    <x v="1789"/>
    <n v="5112.92433351618"/>
    <x v="4"/>
    <x v="14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x v="11"/>
    <x v="1790"/>
    <n v="5113.359527991217"/>
    <x v="4"/>
    <x v="14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x v="11"/>
    <x v="1791"/>
    <n v="5114.9895936298717"/>
    <x v="4"/>
    <x v="14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x v="11"/>
    <x v="1792"/>
    <n v="5117.294532967031"/>
    <x v="4"/>
    <x v="1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x v="11"/>
    <x v="1410"/>
    <n v="5116.0923639362272"/>
    <x v="4"/>
    <x v="14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x v="11"/>
    <x v="1793"/>
    <n v="5118.0797634763467"/>
    <x v="4"/>
    <x v="14"/>
    <x v="2296"/>
    <d v="2012-02-23T17:33:46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x v="11"/>
    <x v="1794"/>
    <n v="5115.1535553109507"/>
    <x v="4"/>
    <x v="14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x v="11"/>
    <x v="1795"/>
    <n v="5117.4163050660782"/>
    <x v="4"/>
    <x v="14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x v="11"/>
    <x v="1796"/>
    <n v="5102.8683250688691"/>
    <x v="4"/>
    <x v="14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x v="11"/>
    <x v="982"/>
    <n v="5105.1022657111344"/>
    <x v="4"/>
    <x v="14"/>
    <x v="2300"/>
    <d v="2012-06-28T17:26:56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x v="14"/>
    <x v="1797"/>
    <n v="5107.471323772751"/>
    <x v="4"/>
    <x v="17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x v="14"/>
    <x v="1798"/>
    <n v="5106.6033609271517"/>
    <x v="4"/>
    <x v="17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x v="14"/>
    <x v="1799"/>
    <n v="5107.2558199889563"/>
    <x v="4"/>
    <x v="17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x v="14"/>
    <x v="1800"/>
    <n v="5106.1804861878427"/>
    <x v="4"/>
    <x v="1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x v="14"/>
    <x v="1801"/>
    <n v="5105.6631619679365"/>
    <x v="4"/>
    <x v="17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x v="14"/>
    <x v="1802"/>
    <n v="5098.4091039822988"/>
    <x v="4"/>
    <x v="17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x v="14"/>
    <x v="1803"/>
    <n v="5099.1627614831195"/>
    <x v="4"/>
    <x v="17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x v="14"/>
    <x v="1804"/>
    <n v="5100.8260520487256"/>
    <x v="4"/>
    <x v="17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x v="14"/>
    <x v="1805"/>
    <n v="5075.5893296398872"/>
    <x v="4"/>
    <x v="1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x v="14"/>
    <x v="1806"/>
    <n v="5074.8549168514401"/>
    <x v="4"/>
    <x v="17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x v="14"/>
    <x v="1807"/>
    <n v="5033.6677260122005"/>
    <x v="4"/>
    <x v="17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x v="14"/>
    <x v="1808"/>
    <n v="5031.2613263041058"/>
    <x v="4"/>
    <x v="17"/>
    <x v="2312"/>
    <d v="2014-04-18T23:00:00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x v="14"/>
    <x v="1809"/>
    <n v="5032.2581399222645"/>
    <x v="4"/>
    <x v="17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x v="14"/>
    <x v="1810"/>
    <n v="5030.1693833333329"/>
    <x v="4"/>
    <x v="1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x v="14"/>
    <x v="946"/>
    <n v="5031.9184269038342"/>
    <x v="4"/>
    <x v="17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x v="14"/>
    <x v="1811"/>
    <n v="5033.2904616240257"/>
    <x v="4"/>
    <x v="17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x v="14"/>
    <x v="87"/>
    <n v="5027.4067056204776"/>
    <x v="4"/>
    <x v="17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x v="14"/>
    <x v="1812"/>
    <n v="5029.9743040089079"/>
    <x v="4"/>
    <x v="17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x v="14"/>
    <x v="1813"/>
    <n v="5029.4043732590508"/>
    <x v="4"/>
    <x v="5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x v="14"/>
    <x v="1814"/>
    <n v="5030.4068283166089"/>
    <x v="4"/>
    <x v="54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x v="33"/>
    <x v="1815"/>
    <n v="5030.1822922476276"/>
    <x v="7"/>
    <x v="55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x v="33"/>
    <x v="1816"/>
    <n v="5030.684626116069"/>
    <x v="7"/>
    <x v="5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x v="33"/>
    <x v="1817"/>
    <n v="5033.4460357342241"/>
    <x v="7"/>
    <x v="55"/>
    <x v="2323"/>
    <d v="2017-03-20T18:07:27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x v="33"/>
    <x v="1818"/>
    <n v="5036.1909776536286"/>
    <x v="7"/>
    <x v="55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x v="33"/>
    <x v="1819"/>
    <n v="5038.1368641699246"/>
    <x v="7"/>
    <x v="55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x v="33"/>
    <x v="174"/>
    <n v="5040.9098713646508"/>
    <x v="7"/>
    <x v="55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x v="33"/>
    <x v="1820"/>
    <n v="5043.6703133743686"/>
    <x v="7"/>
    <x v="55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x v="33"/>
    <x v="1821"/>
    <n v="4943.3963269876795"/>
    <x v="7"/>
    <x v="55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x v="33"/>
    <x v="1822"/>
    <n v="4931.9108347338915"/>
    <x v="7"/>
    <x v="55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x v="33"/>
    <x v="1823"/>
    <n v="4919.8323094170391"/>
    <x v="7"/>
    <x v="55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x v="33"/>
    <x v="1824"/>
    <n v="4902.4861693774528"/>
    <x v="7"/>
    <x v="55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x v="33"/>
    <x v="1825"/>
    <n v="4898.7585521885503"/>
    <x v="7"/>
    <x v="5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x v="33"/>
    <x v="1826"/>
    <n v="4886.5866030320021"/>
    <x v="7"/>
    <x v="55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x v="33"/>
    <x v="1827"/>
    <n v="4888.616707865167"/>
    <x v="7"/>
    <x v="55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x v="33"/>
    <x v="1828"/>
    <n v="4889.0723664980305"/>
    <x v="7"/>
    <x v="55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x v="33"/>
    <x v="1829"/>
    <n v="4877.4419235095593"/>
    <x v="7"/>
    <x v="55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x v="33"/>
    <x v="1830"/>
    <n v="4821.57863252673"/>
    <x v="7"/>
    <x v="55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x v="33"/>
    <x v="1831"/>
    <n v="4816.8165709459454"/>
    <x v="7"/>
    <x v="5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x v="33"/>
    <x v="1832"/>
    <n v="4810.9829464788727"/>
    <x v="7"/>
    <x v="56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x v="33"/>
    <x v="1833"/>
    <n v="4772.2337824126262"/>
    <x v="7"/>
    <x v="56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x v="7"/>
    <x v="109"/>
    <n v="4751.0613254371101"/>
    <x v="2"/>
    <x v="9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x v="7"/>
    <x v="109"/>
    <n v="4753.7425112866795"/>
    <x v="2"/>
    <x v="9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x v="7"/>
    <x v="419"/>
    <n v="4756.4267250141147"/>
    <x v="2"/>
    <x v="9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x v="7"/>
    <x v="370"/>
    <n v="4758.9444802259868"/>
    <x v="2"/>
    <x v="9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x v="7"/>
    <x v="109"/>
    <n v="4761.6341040135649"/>
    <x v="2"/>
    <x v="9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x v="7"/>
    <x v="1834"/>
    <n v="4764.3273359728491"/>
    <x v="2"/>
    <x v="9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x v="7"/>
    <x v="1835"/>
    <n v="4767.001544991509"/>
    <x v="2"/>
    <x v="9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x v="7"/>
    <x v="1836"/>
    <n v="4769.6923725934294"/>
    <x v="2"/>
    <x v="9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x v="7"/>
    <x v="109"/>
    <n v="4772.2417733711027"/>
    <x v="2"/>
    <x v="9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x v="7"/>
    <x v="109"/>
    <n v="4774.9471258503381"/>
    <x v="2"/>
    <x v="9"/>
    <x v="2350"/>
    <d v="2017-01-03T20:12:50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x v="7"/>
    <x v="1837"/>
    <n v="4777.6555473624485"/>
    <x v="2"/>
    <x v="9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x v="7"/>
    <x v="109"/>
    <n v="4780.3057491486925"/>
    <x v="2"/>
    <x v="9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x v="7"/>
    <x v="109"/>
    <n v="4783.0202896081755"/>
    <x v="2"/>
    <x v="9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x v="7"/>
    <x v="1838"/>
    <n v="4785.7379147727252"/>
    <x v="2"/>
    <x v="9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x v="7"/>
    <x v="1839"/>
    <n v="4788.4444172825451"/>
    <x v="2"/>
    <x v="9"/>
    <x v="2355"/>
    <d v="2015-05-02T22:02:16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x v="7"/>
    <x v="109"/>
    <n v="4791.1369340159254"/>
    <x v="2"/>
    <x v="9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x v="7"/>
    <x v="109"/>
    <n v="4793.8638190096735"/>
    <x v="2"/>
    <x v="9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x v="7"/>
    <x v="109"/>
    <n v="4796.5938097949866"/>
    <x v="2"/>
    <x v="9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x v="7"/>
    <x v="1840"/>
    <n v="4799.3269116809097"/>
    <x v="2"/>
    <x v="9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x v="7"/>
    <x v="167"/>
    <n v="4801.4354218928147"/>
    <x v="2"/>
    <x v="9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x v="7"/>
    <x v="109"/>
    <n v="4804.1732629777507"/>
    <x v="2"/>
    <x v="9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x v="7"/>
    <x v="1841"/>
    <n v="4806.9153710045639"/>
    <x v="2"/>
    <x v="9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x v="7"/>
    <x v="109"/>
    <n v="4809.5920788121057"/>
    <x v="2"/>
    <x v="9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x v="7"/>
    <x v="109"/>
    <n v="4812.3404171428556"/>
    <x v="2"/>
    <x v="9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x v="7"/>
    <x v="109"/>
    <n v="4815.0918982275571"/>
    <x v="2"/>
    <x v="9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x v="7"/>
    <x v="1842"/>
    <n v="4817.8465274599521"/>
    <x v="2"/>
    <x v="9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x v="7"/>
    <x v="1843"/>
    <n v="4819.0988723526025"/>
    <x v="2"/>
    <x v="9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x v="7"/>
    <x v="1161"/>
    <n v="4821.475217640319"/>
    <x v="2"/>
    <x v="9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x v="7"/>
    <x v="109"/>
    <n v="4824.1809340974196"/>
    <x v="2"/>
    <x v="9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x v="7"/>
    <x v="1844"/>
    <n v="4826.9470928899063"/>
    <x v="2"/>
    <x v="9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x v="7"/>
    <x v="109"/>
    <n v="4829.6693803786557"/>
    <x v="2"/>
    <x v="9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x v="7"/>
    <x v="1845"/>
    <n v="4832.4418656716398"/>
    <x v="2"/>
    <x v="9"/>
    <x v="2372"/>
    <d v="2015-04-24T01:39:31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x v="7"/>
    <x v="1846"/>
    <n v="4835.1141470419279"/>
    <x v="2"/>
    <x v="9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x v="7"/>
    <x v="1847"/>
    <n v="4837.8642126436762"/>
    <x v="2"/>
    <x v="9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x v="7"/>
    <x v="109"/>
    <n v="4840.6404427832067"/>
    <x v="2"/>
    <x v="9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x v="7"/>
    <x v="1848"/>
    <n v="4843.4256214039106"/>
    <x v="2"/>
    <x v="9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x v="7"/>
    <x v="109"/>
    <n v="4846.0261370178459"/>
    <x v="2"/>
    <x v="9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x v="7"/>
    <x v="109"/>
    <n v="4848.8176267281096"/>
    <x v="2"/>
    <x v="9"/>
    <x v="2378"/>
    <d v="2015-08-26T00:18:50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x v="7"/>
    <x v="109"/>
    <n v="4851.6123342939472"/>
    <x v="2"/>
    <x v="9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x v="7"/>
    <x v="456"/>
    <n v="4854.4102652825832"/>
    <x v="2"/>
    <x v="9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x v="7"/>
    <x v="1849"/>
    <n v="4857.1796884016148"/>
    <x v="2"/>
    <x v="9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x v="7"/>
    <x v="453"/>
    <n v="4859.0770207852183"/>
    <x v="2"/>
    <x v="9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x v="7"/>
    <x v="1850"/>
    <n v="4861.8407856730209"/>
    <x v="2"/>
    <x v="9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x v="7"/>
    <x v="417"/>
    <n v="4864.39965317919"/>
    <x v="2"/>
    <x v="9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x v="7"/>
    <x v="1851"/>
    <n v="4867.2084441873903"/>
    <x v="2"/>
    <x v="9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x v="7"/>
    <x v="109"/>
    <n v="4869.569097222221"/>
    <x v="2"/>
    <x v="9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x v="7"/>
    <x v="1852"/>
    <n v="4872.3887666473647"/>
    <x v="2"/>
    <x v="9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x v="7"/>
    <x v="1853"/>
    <n v="4874.6172653534177"/>
    <x v="2"/>
    <x v="9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x v="7"/>
    <x v="1854"/>
    <n v="4877.1747246376799"/>
    <x v="2"/>
    <x v="9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x v="7"/>
    <x v="109"/>
    <n v="4879.986310904872"/>
    <x v="2"/>
    <x v="9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x v="7"/>
    <x v="415"/>
    <n v="4882.8185722576891"/>
    <x v="2"/>
    <x v="9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x v="7"/>
    <x v="109"/>
    <n v="4885.6396051103357"/>
    <x v="2"/>
    <x v="9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x v="7"/>
    <x v="833"/>
    <n v="4888.4784427658333"/>
    <x v="2"/>
    <x v="9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x v="7"/>
    <x v="1855"/>
    <n v="4891.2915116279064"/>
    <x v="2"/>
    <x v="9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x v="7"/>
    <x v="109"/>
    <n v="4894.1351948807442"/>
    <x v="2"/>
    <x v="9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x v="7"/>
    <x v="418"/>
    <n v="4896.9839348079149"/>
    <x v="2"/>
    <x v="9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x v="7"/>
    <x v="109"/>
    <n v="4899.8301688992424"/>
    <x v="2"/>
    <x v="9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x v="7"/>
    <x v="109"/>
    <n v="4902.685547785547"/>
    <x v="2"/>
    <x v="9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x v="7"/>
    <x v="109"/>
    <n v="4905.5442565597659"/>
    <x v="2"/>
    <x v="5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x v="7"/>
    <x v="109"/>
    <n v="4908.4063010501741"/>
    <x v="2"/>
    <x v="5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x v="19"/>
    <x v="1856"/>
    <n v="4911.271687098656"/>
    <x v="7"/>
    <x v="27"/>
    <x v="2401"/>
    <d v="2016-03-05T19:44:56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x v="19"/>
    <x v="414"/>
    <n v="4914.0230140186904"/>
    <x v="7"/>
    <x v="27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x v="19"/>
    <x v="1857"/>
    <n v="4916.8646405610743"/>
    <x v="7"/>
    <x v="27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x v="19"/>
    <x v="109"/>
    <n v="4919.621871345028"/>
    <x v="7"/>
    <x v="27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x v="19"/>
    <x v="1858"/>
    <n v="4922.5005266237558"/>
    <x v="7"/>
    <x v="27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x v="19"/>
    <x v="1859"/>
    <n v="4924.7233021077272"/>
    <x v="7"/>
    <x v="27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x v="19"/>
    <x v="1860"/>
    <n v="4926.8203866432332"/>
    <x v="7"/>
    <x v="27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x v="19"/>
    <x v="418"/>
    <n v="4926.4509964830004"/>
    <x v="7"/>
    <x v="27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x v="19"/>
    <x v="1861"/>
    <n v="4929.3228152492657"/>
    <x v="7"/>
    <x v="2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x v="19"/>
    <x v="109"/>
    <n v="4931.9456572769941"/>
    <x v="7"/>
    <x v="27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x v="19"/>
    <x v="1862"/>
    <n v="4934.8416911332934"/>
    <x v="7"/>
    <x v="27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x v="19"/>
    <x v="109"/>
    <n v="4937.6524089306686"/>
    <x v="7"/>
    <x v="27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x v="19"/>
    <x v="1863"/>
    <n v="4940.555202821869"/>
    <x v="7"/>
    <x v="27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x v="19"/>
    <x v="1864"/>
    <n v="4943.446705882352"/>
    <x v="7"/>
    <x v="27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x v="19"/>
    <x v="1865"/>
    <n v="4946.0855797527947"/>
    <x v="7"/>
    <x v="27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x v="19"/>
    <x v="1866"/>
    <n v="4948.8011778563005"/>
    <x v="7"/>
    <x v="27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x v="19"/>
    <x v="109"/>
    <n v="4951.7144372421908"/>
    <x v="7"/>
    <x v="27"/>
    <x v="2417"/>
    <d v="2014-08-10T21:13:07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x v="19"/>
    <x v="459"/>
    <n v="4954.6340801886781"/>
    <x v="7"/>
    <x v="27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x v="19"/>
    <x v="109"/>
    <n v="4957.5542182890849"/>
    <x v="7"/>
    <x v="27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x v="19"/>
    <x v="1867"/>
    <n v="4960.4807556080277"/>
    <x v="7"/>
    <x v="27"/>
    <x v="2420"/>
    <d v="2014-11-10T01:41:35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x v="19"/>
    <x v="374"/>
    <n v="4961.9334908446535"/>
    <x v="7"/>
    <x v="27"/>
    <x v="2421"/>
    <d v="2015-02-21T16:29:56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x v="19"/>
    <x v="418"/>
    <n v="4964.8654846335685"/>
    <x v="7"/>
    <x v="27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x v="19"/>
    <x v="473"/>
    <n v="4967.8009461856882"/>
    <x v="7"/>
    <x v="27"/>
    <x v="2423"/>
    <d v="2014-12-31T16:54:50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x v="19"/>
    <x v="1868"/>
    <n v="4970.7357396449697"/>
    <x v="7"/>
    <x v="27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x v="19"/>
    <x v="1869"/>
    <n v="4973.4952042628765"/>
    <x v="7"/>
    <x v="27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x v="19"/>
    <x v="109"/>
    <n v="4976.4409952606629"/>
    <x v="7"/>
    <x v="27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x v="19"/>
    <x v="133"/>
    <n v="4979.3908713692936"/>
    <x v="7"/>
    <x v="27"/>
    <x v="2427"/>
    <d v="2016-03-23T06:38:53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x v="19"/>
    <x v="1870"/>
    <n v="4982.3436536180297"/>
    <x v="7"/>
    <x v="27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x v="19"/>
    <x v="1871"/>
    <n v="4985.2999406528179"/>
    <x v="7"/>
    <x v="27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x v="19"/>
    <x v="449"/>
    <n v="4987.0697149643693"/>
    <x v="7"/>
    <x v="27"/>
    <x v="2430"/>
    <d v="2016-02-12T03:08:24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x v="19"/>
    <x v="133"/>
    <n v="4990.0204396910267"/>
    <x v="7"/>
    <x v="27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x v="19"/>
    <x v="107"/>
    <n v="4992.9859690844223"/>
    <x v="7"/>
    <x v="27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x v="19"/>
    <x v="109"/>
    <n v="4995.9550267697787"/>
    <x v="7"/>
    <x v="27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x v="19"/>
    <x v="1872"/>
    <n v="4998.9288095238089"/>
    <x v="7"/>
    <x v="27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x v="19"/>
    <x v="1873"/>
    <n v="5001.8906491959488"/>
    <x v="7"/>
    <x v="27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x v="19"/>
    <x v="1874"/>
    <n v="5004.1420738974957"/>
    <x v="7"/>
    <x v="27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x v="19"/>
    <x v="109"/>
    <n v="5007.0992248062003"/>
    <x v="7"/>
    <x v="27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x v="19"/>
    <x v="119"/>
    <n v="5010.0867541766102"/>
    <x v="7"/>
    <x v="27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x v="19"/>
    <x v="109"/>
    <n v="5013.0479999999989"/>
    <x v="7"/>
    <x v="27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x v="19"/>
    <x v="418"/>
    <n v="5016.0426523297483"/>
    <x v="7"/>
    <x v="27"/>
    <x v="2440"/>
    <d v="2016-02-13T21:35:13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x v="33"/>
    <x v="1875"/>
    <n v="5019.0349073520611"/>
    <x v="7"/>
    <x v="55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x v="33"/>
    <x v="1876"/>
    <n v="5017.1976076555011"/>
    <x v="7"/>
    <x v="5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x v="33"/>
    <x v="1877"/>
    <n v="5002.1115499700772"/>
    <x v="7"/>
    <x v="55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x v="33"/>
    <x v="1878"/>
    <n v="4980.8535389221552"/>
    <x v="7"/>
    <x v="55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x v="33"/>
    <x v="1789"/>
    <n v="4981.8858058717788"/>
    <x v="7"/>
    <x v="5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x v="33"/>
    <x v="1879"/>
    <n v="4979.6926918465224"/>
    <x v="7"/>
    <x v="55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x v="33"/>
    <x v="1880"/>
    <n v="4977.6415176964601"/>
    <x v="7"/>
    <x v="55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x v="33"/>
    <x v="1881"/>
    <n v="4974.2187334933969"/>
    <x v="7"/>
    <x v="55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x v="33"/>
    <x v="1277"/>
    <n v="4976.9479939939938"/>
    <x v="7"/>
    <x v="55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x v="33"/>
    <x v="1882"/>
    <n v="4973.4485637019225"/>
    <x v="7"/>
    <x v="55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x v="33"/>
    <x v="1883"/>
    <n v="4967.2810463018632"/>
    <x v="7"/>
    <x v="55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x v="33"/>
    <x v="1884"/>
    <n v="4963.3233333333328"/>
    <x v="7"/>
    <x v="55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x v="33"/>
    <x v="1885"/>
    <n v="4965.8292474413001"/>
    <x v="7"/>
    <x v="55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x v="33"/>
    <x v="1886"/>
    <n v="4966.0249277108423"/>
    <x v="7"/>
    <x v="55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x v="33"/>
    <x v="1887"/>
    <n v="4947.7428450874013"/>
    <x v="7"/>
    <x v="55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x v="33"/>
    <x v="1888"/>
    <n v="4950.3976960192995"/>
    <x v="7"/>
    <x v="55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x v="33"/>
    <x v="1889"/>
    <n v="4951.7479662039823"/>
    <x v="7"/>
    <x v="55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x v="33"/>
    <x v="1890"/>
    <n v="4940.5292149758452"/>
    <x v="7"/>
    <x v="55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x v="33"/>
    <x v="1891"/>
    <n v="4940.185728096676"/>
    <x v="7"/>
    <x v="5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x v="33"/>
    <x v="1892"/>
    <n v="4924.6265900846429"/>
    <x v="7"/>
    <x v="58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x v="14"/>
    <x v="965"/>
    <n v="4922.4230973986687"/>
    <x v="4"/>
    <x v="17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x v="14"/>
    <x v="1893"/>
    <n v="4920.6903026634382"/>
    <x v="4"/>
    <x v="17"/>
    <x v="2462"/>
    <d v="2012-07-19T04:28:16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x v="14"/>
    <x v="63"/>
    <n v="4921.6590732889154"/>
    <x v="4"/>
    <x v="17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x v="14"/>
    <x v="206"/>
    <n v="4923.232806060606"/>
    <x v="4"/>
    <x v="17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x v="14"/>
    <x v="1894"/>
    <n v="4924.8709096422072"/>
    <x v="4"/>
    <x v="1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x v="14"/>
    <x v="31"/>
    <n v="4927.0941322815534"/>
    <x v="4"/>
    <x v="17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x v="14"/>
    <x v="23"/>
    <n v="4928.5677777777773"/>
    <x v="4"/>
    <x v="17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x v="14"/>
    <x v="1895"/>
    <n v="4930.8421202916161"/>
    <x v="4"/>
    <x v="1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x v="14"/>
    <x v="981"/>
    <n v="4932.5360425531917"/>
    <x v="4"/>
    <x v="17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x v="14"/>
    <x v="1896"/>
    <n v="4934.7066849148423"/>
    <x v="4"/>
    <x v="17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x v="14"/>
    <x v="602"/>
    <n v="4937.0822580645163"/>
    <x v="4"/>
    <x v="17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x v="14"/>
    <x v="1897"/>
    <n v="4939.6992387332521"/>
    <x v="4"/>
    <x v="17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x v="14"/>
    <x v="31"/>
    <n v="4936.5046496039004"/>
    <x v="4"/>
    <x v="17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x v="14"/>
    <x v="1898"/>
    <n v="4938.2952012195128"/>
    <x v="4"/>
    <x v="17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x v="14"/>
    <x v="1262"/>
    <n v="4938.2574435631486"/>
    <x v="4"/>
    <x v="17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x v="14"/>
    <x v="1899"/>
    <n v="4939.6739621489633"/>
    <x v="4"/>
    <x v="17"/>
    <x v="2476"/>
    <d v="2014-11-03T08:52:50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x v="14"/>
    <x v="1900"/>
    <n v="4940.6385033598044"/>
    <x v="4"/>
    <x v="17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x v="14"/>
    <x v="1901"/>
    <n v="4942.8730012224942"/>
    <x v="4"/>
    <x v="17"/>
    <x v="2478"/>
    <d v="2013-01-13T22:48:33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x v="14"/>
    <x v="1902"/>
    <n v="4939.6576330275229"/>
    <x v="4"/>
    <x v="17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x v="14"/>
    <x v="31"/>
    <n v="4942.4356793145653"/>
    <x v="4"/>
    <x v="17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x v="14"/>
    <x v="1903"/>
    <n v="4944.237538273117"/>
    <x v="4"/>
    <x v="17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x v="14"/>
    <x v="1787"/>
    <n v="4944.4996691176475"/>
    <x v="4"/>
    <x v="17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x v="14"/>
    <x v="1904"/>
    <n v="4946.9175107296142"/>
    <x v="4"/>
    <x v="17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x v="14"/>
    <x v="1905"/>
    <n v="4949.1849447852765"/>
    <x v="4"/>
    <x v="17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x v="14"/>
    <x v="1906"/>
    <n v="4949.6595150399025"/>
    <x v="4"/>
    <x v="1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x v="14"/>
    <x v="1907"/>
    <n v="4951.431418918919"/>
    <x v="4"/>
    <x v="1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x v="14"/>
    <x v="1908"/>
    <n v="4953.9848494161033"/>
    <x v="4"/>
    <x v="17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x v="14"/>
    <x v="1909"/>
    <n v="4956.1086039360398"/>
    <x v="4"/>
    <x v="17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x v="14"/>
    <x v="1910"/>
    <n v="4957.1886707692311"/>
    <x v="4"/>
    <x v="17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x v="14"/>
    <x v="1911"/>
    <n v="4957.3602770935968"/>
    <x v="4"/>
    <x v="17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x v="14"/>
    <x v="1912"/>
    <n v="4960.0407208872466"/>
    <x v="4"/>
    <x v="17"/>
    <x v="2491"/>
    <d v="2011-01-16T01:51:00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x v="14"/>
    <x v="1054"/>
    <n v="4962.7805733662153"/>
    <x v="4"/>
    <x v="17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x v="14"/>
    <x v="1913"/>
    <n v="4965.3794509562003"/>
    <x v="4"/>
    <x v="17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x v="14"/>
    <x v="1914"/>
    <n v="4952.5556111111118"/>
    <x v="4"/>
    <x v="17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x v="14"/>
    <x v="1915"/>
    <n v="4954.6788202594207"/>
    <x v="4"/>
    <x v="17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x v="14"/>
    <x v="31"/>
    <n v="4956.558689740421"/>
    <x v="4"/>
    <x v="17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x v="14"/>
    <x v="1916"/>
    <n v="4955.9133951762533"/>
    <x v="4"/>
    <x v="17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x v="14"/>
    <x v="1917"/>
    <n v="4956.188799504951"/>
    <x v="4"/>
    <x v="17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x v="14"/>
    <x v="1918"/>
    <n v="4958.6037770897838"/>
    <x v="4"/>
    <x v="5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x v="14"/>
    <x v="1614"/>
    <n v="4956.6543370508061"/>
    <x v="4"/>
    <x v="5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x v="34"/>
    <x v="1919"/>
    <n v="4959.3057036577811"/>
    <x v="7"/>
    <x v="59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x v="34"/>
    <x v="1920"/>
    <n v="4962.2078784119112"/>
    <x v="7"/>
    <x v="59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x v="34"/>
    <x v="109"/>
    <n v="4965.234698944756"/>
    <x v="7"/>
    <x v="59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x v="34"/>
    <x v="109"/>
    <n v="4968.3186956521749"/>
    <x v="7"/>
    <x v="59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x v="34"/>
    <x v="109"/>
    <n v="4971.4065257924185"/>
    <x v="7"/>
    <x v="59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x v="34"/>
    <x v="722"/>
    <n v="4974.4981965174138"/>
    <x v="7"/>
    <x v="59"/>
    <x v="2506"/>
    <d v="2015-10-03T21:00:00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x v="34"/>
    <x v="109"/>
    <n v="4977.5750466708159"/>
    <x v="7"/>
    <x v="59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x v="34"/>
    <x v="109"/>
    <n v="4980.674408468245"/>
    <x v="7"/>
    <x v="59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x v="34"/>
    <x v="1921"/>
    <n v="4983.7776323987546"/>
    <x v="7"/>
    <x v="59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x v="34"/>
    <x v="840"/>
    <n v="4986.2612842892777"/>
    <x v="7"/>
    <x v="59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x v="34"/>
    <x v="109"/>
    <n v="4989.3250779787904"/>
    <x v="7"/>
    <x v="59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x v="34"/>
    <x v="109"/>
    <n v="4992.4395131086148"/>
    <x v="7"/>
    <x v="59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x v="34"/>
    <x v="109"/>
    <n v="4995.5578388507192"/>
    <x v="7"/>
    <x v="59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x v="34"/>
    <x v="1922"/>
    <n v="4998.6800625000005"/>
    <x v="7"/>
    <x v="59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x v="34"/>
    <x v="1923"/>
    <n v="5001.6748592870554"/>
    <x v="7"/>
    <x v="59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x v="34"/>
    <x v="109"/>
    <n v="5004.2228410513153"/>
    <x v="7"/>
    <x v="59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x v="34"/>
    <x v="1924"/>
    <n v="5007.356355666876"/>
    <x v="7"/>
    <x v="59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x v="34"/>
    <x v="109"/>
    <n v="5009.3866541353391"/>
    <x v="7"/>
    <x v="59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x v="34"/>
    <x v="1925"/>
    <n v="5012.5273354231986"/>
    <x v="7"/>
    <x v="6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x v="34"/>
    <x v="109"/>
    <n v="5015.6311794228368"/>
    <x v="7"/>
    <x v="6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x v="35"/>
    <x v="1926"/>
    <n v="5018.7797237915893"/>
    <x v="4"/>
    <x v="6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x v="35"/>
    <x v="31"/>
    <n v="5013.3354962311569"/>
    <x v="4"/>
    <x v="6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x v="35"/>
    <x v="1927"/>
    <n v="5013.3438780641118"/>
    <x v="4"/>
    <x v="61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x v="35"/>
    <x v="264"/>
    <n v="5015.6113899371076"/>
    <x v="4"/>
    <x v="6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x v="35"/>
    <x v="1928"/>
    <n v="5013.9723788546262"/>
    <x v="4"/>
    <x v="6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x v="35"/>
    <x v="1929"/>
    <n v="5012.0756360201522"/>
    <x v="4"/>
    <x v="6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x v="35"/>
    <x v="1930"/>
    <n v="5012.3869628229368"/>
    <x v="4"/>
    <x v="61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x v="35"/>
    <x v="1931"/>
    <n v="5012.9716960907954"/>
    <x v="4"/>
    <x v="61"/>
    <x v="2528"/>
    <d v="2015-08-20T11:00:00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x v="35"/>
    <x v="1932"/>
    <n v="5013.4278359621458"/>
    <x v="4"/>
    <x v="6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x v="35"/>
    <x v="31"/>
    <n v="5012.6427525252529"/>
    <x v="4"/>
    <x v="61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x v="35"/>
    <x v="84"/>
    <n v="5011.7031711939362"/>
    <x v="4"/>
    <x v="6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x v="35"/>
    <x v="1933"/>
    <n v="5012.0152465233887"/>
    <x v="4"/>
    <x v="61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x v="35"/>
    <x v="1934"/>
    <n v="5011.9943833017087"/>
    <x v="4"/>
    <x v="6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x v="35"/>
    <x v="2"/>
    <n v="5009.9133670886085"/>
    <x v="4"/>
    <x v="61"/>
    <x v="2534"/>
    <d v="2010-01-01T06:00:00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x v="35"/>
    <x v="640"/>
    <n v="5011.7562507916409"/>
    <x v="4"/>
    <x v="6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x v="35"/>
    <x v="1339"/>
    <n v="5001.7795437262366"/>
    <x v="4"/>
    <x v="61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x v="35"/>
    <x v="1007"/>
    <n v="5004.9328598604952"/>
    <x v="4"/>
    <x v="61"/>
    <x v="2537"/>
    <d v="2011-08-01T15:34:15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x v="35"/>
    <x v="1935"/>
    <n v="5007.4106091370568"/>
    <x v="4"/>
    <x v="6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x v="35"/>
    <x v="598"/>
    <n v="4997.6736190476195"/>
    <x v="4"/>
    <x v="61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x v="35"/>
    <x v="1936"/>
    <n v="4994.4796378653118"/>
    <x v="4"/>
    <x v="6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x v="35"/>
    <x v="1937"/>
    <n v="4996.011411315957"/>
    <x v="4"/>
    <x v="6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x v="35"/>
    <x v="1938"/>
    <n v="4996.8065839694664"/>
    <x v="4"/>
    <x v="61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x v="35"/>
    <x v="1939"/>
    <n v="4999.525747931255"/>
    <x v="4"/>
    <x v="61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x v="35"/>
    <x v="1940"/>
    <n v="5002.4611146496818"/>
    <x v="4"/>
    <x v="6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x v="35"/>
    <x v="1941"/>
    <n v="5002.4365519439143"/>
    <x v="4"/>
    <x v="61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x v="35"/>
    <x v="1942"/>
    <n v="5003.1358099489808"/>
    <x v="4"/>
    <x v="61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x v="35"/>
    <x v="1943"/>
    <n v="5003.8334077855779"/>
    <x v="4"/>
    <x v="61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x v="35"/>
    <x v="1944"/>
    <n v="5002.8192528735635"/>
    <x v="4"/>
    <x v="61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x v="35"/>
    <x v="1945"/>
    <n v="5002.1111501597452"/>
    <x v="4"/>
    <x v="6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x v="35"/>
    <x v="1946"/>
    <n v="5004.2774616368297"/>
    <x v="4"/>
    <x v="6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x v="35"/>
    <x v="1947"/>
    <n v="5003.285316698657"/>
    <x v="4"/>
    <x v="61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x v="35"/>
    <x v="1635"/>
    <n v="5004.0713508322669"/>
    <x v="4"/>
    <x v="6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x v="35"/>
    <x v="1948"/>
    <n v="5005.2302690582965"/>
    <x v="4"/>
    <x v="61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x v="35"/>
    <x v="1949"/>
    <n v="5006.9432371794883"/>
    <x v="4"/>
    <x v="6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x v="35"/>
    <x v="1950"/>
    <n v="5007.7918216805656"/>
    <x v="4"/>
    <x v="61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x v="35"/>
    <x v="1951"/>
    <n v="5009.6280166880624"/>
    <x v="4"/>
    <x v="61"/>
    <x v="2556"/>
    <d v="2012-12-24T23:47:37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x v="35"/>
    <x v="1952"/>
    <n v="5012.3406872190117"/>
    <x v="4"/>
    <x v="61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x v="35"/>
    <x v="1953"/>
    <n v="5014.8768958868905"/>
    <x v="4"/>
    <x v="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x v="35"/>
    <x v="1954"/>
    <n v="5017.2266559485533"/>
    <x v="4"/>
    <x v="62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x v="35"/>
    <x v="1787"/>
    <n v="5019.8825289575298"/>
    <x v="4"/>
    <x v="62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x v="19"/>
    <x v="109"/>
    <n v="5021.1812298776567"/>
    <x v="7"/>
    <x v="27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x v="19"/>
    <x v="571"/>
    <n v="5024.416527061856"/>
    <x v="7"/>
    <x v="27"/>
    <x v="2562"/>
    <d v="2016-10-11T12:35:39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x v="19"/>
    <x v="109"/>
    <n v="5027.6076402321087"/>
    <x v="7"/>
    <x v="27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x v="19"/>
    <x v="109"/>
    <n v="5030.8512580645165"/>
    <x v="7"/>
    <x v="27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x v="19"/>
    <x v="460"/>
    <n v="5034.0990639122019"/>
    <x v="7"/>
    <x v="27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x v="19"/>
    <x v="109"/>
    <n v="5037.286466408269"/>
    <x v="7"/>
    <x v="27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x v="19"/>
    <x v="480"/>
    <n v="5040.5426308985143"/>
    <x v="7"/>
    <x v="27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x v="19"/>
    <x v="724"/>
    <n v="5043.7253880983189"/>
    <x v="7"/>
    <x v="27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x v="19"/>
    <x v="1955"/>
    <n v="5046.9575728155351"/>
    <x v="7"/>
    <x v="27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x v="19"/>
    <x v="1956"/>
    <n v="5050.1324158031093"/>
    <x v="7"/>
    <x v="27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x v="19"/>
    <x v="1161"/>
    <n v="5053.3671095268965"/>
    <x v="7"/>
    <x v="27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x v="19"/>
    <x v="109"/>
    <n v="5056.4821335927372"/>
    <x v="7"/>
    <x v="27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x v="19"/>
    <x v="109"/>
    <n v="5059.7634328358217"/>
    <x v="7"/>
    <x v="27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x v="19"/>
    <x v="109"/>
    <n v="5063.0489935064943"/>
    <x v="7"/>
    <x v="27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x v="19"/>
    <x v="109"/>
    <n v="5066.3388239116321"/>
    <x v="7"/>
    <x v="27"/>
    <x v="2575"/>
    <d v="2015-01-12T02:36:34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x v="19"/>
    <x v="109"/>
    <n v="5069.6329323797145"/>
    <x v="7"/>
    <x v="27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x v="19"/>
    <x v="109"/>
    <n v="5072.9313272608988"/>
    <x v="7"/>
    <x v="27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x v="19"/>
    <x v="109"/>
    <n v="5076.2340169270838"/>
    <x v="7"/>
    <x v="27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x v="19"/>
    <x v="1957"/>
    <n v="5079.5410097719878"/>
    <x v="7"/>
    <x v="27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x v="19"/>
    <x v="722"/>
    <n v="5082.6717405475883"/>
    <x v="7"/>
    <x v="2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x v="19"/>
    <x v="1958"/>
    <n v="5085.9539791258976"/>
    <x v="7"/>
    <x v="27"/>
    <x v="2581"/>
    <d v="2015-11-16T16:04:58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x v="19"/>
    <x v="1959"/>
    <n v="5088.927839425588"/>
    <x v="7"/>
    <x v="27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x v="19"/>
    <x v="724"/>
    <n v="5092.2511103853694"/>
    <x v="7"/>
    <x v="27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x v="19"/>
    <x v="109"/>
    <n v="5095.5761111111115"/>
    <x v="7"/>
    <x v="27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x v="19"/>
    <x v="874"/>
    <n v="5098.9087311968615"/>
    <x v="7"/>
    <x v="27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x v="19"/>
    <x v="874"/>
    <n v="5102.2129908376974"/>
    <x v="7"/>
    <x v="27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x v="19"/>
    <x v="1960"/>
    <n v="5105.5510478061569"/>
    <x v="7"/>
    <x v="27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x v="19"/>
    <x v="1961"/>
    <n v="5108.0992463958064"/>
    <x v="7"/>
    <x v="27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x v="19"/>
    <x v="134"/>
    <n v="5111.2960327868859"/>
    <x v="7"/>
    <x v="27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x v="19"/>
    <x v="109"/>
    <n v="5114.6466207349085"/>
    <x v="7"/>
    <x v="27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x v="19"/>
    <x v="1651"/>
    <n v="5118.0048916611959"/>
    <x v="7"/>
    <x v="27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x v="19"/>
    <x v="874"/>
    <n v="5121.3504927726681"/>
    <x v="7"/>
    <x v="27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x v="19"/>
    <x v="109"/>
    <n v="5124.6847140039454"/>
    <x v="7"/>
    <x v="27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x v="19"/>
    <x v="466"/>
    <n v="5128.0562171052643"/>
    <x v="7"/>
    <x v="27"/>
    <x v="2594"/>
    <d v="2014-08-07T23:13:48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x v="19"/>
    <x v="1962"/>
    <n v="5131.4315009874927"/>
    <x v="7"/>
    <x v="27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x v="19"/>
    <x v="1963"/>
    <n v="5133.6096508563905"/>
    <x v="7"/>
    <x v="2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x v="19"/>
    <x v="905"/>
    <n v="5131.5513843111412"/>
    <x v="7"/>
    <x v="27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x v="19"/>
    <x v="1964"/>
    <n v="5134.8802440633253"/>
    <x v="7"/>
    <x v="27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x v="19"/>
    <x v="1965"/>
    <n v="5137.4973267326741"/>
    <x v="7"/>
    <x v="63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x v="19"/>
    <x v="1966"/>
    <n v="5140.8312087186268"/>
    <x v="7"/>
    <x v="6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x v="36"/>
    <x v="1967"/>
    <n v="5141.9381692002653"/>
    <x v="2"/>
    <x v="64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x v="36"/>
    <x v="1968"/>
    <n v="5143.1517526455036"/>
    <x v="2"/>
    <x v="64"/>
    <x v="2602"/>
    <d v="2014-11-12T21:20:00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x v="36"/>
    <x v="1969"/>
    <n v="5120.6581403044347"/>
    <x v="2"/>
    <x v="64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x v="36"/>
    <x v="1970"/>
    <n v="5122.8731456953647"/>
    <x v="2"/>
    <x v="64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x v="36"/>
    <x v="1971"/>
    <n v="5112.4551689860846"/>
    <x v="2"/>
    <x v="64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x v="36"/>
    <x v="1972"/>
    <n v="5044.6109283819642"/>
    <x v="2"/>
    <x v="6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x v="36"/>
    <x v="1973"/>
    <n v="5039.925202388853"/>
    <x v="2"/>
    <x v="64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x v="36"/>
    <x v="1974"/>
    <n v="5021.6143957503327"/>
    <x v="2"/>
    <x v="64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x v="36"/>
    <x v="1975"/>
    <n v="5013.0480265780743"/>
    <x v="2"/>
    <x v="64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x v="36"/>
    <x v="1976"/>
    <n v="4945.682772606383"/>
    <x v="2"/>
    <x v="64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x v="36"/>
    <x v="1977"/>
    <n v="4927.5676846307388"/>
    <x v="2"/>
    <x v="64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x v="36"/>
    <x v="1978"/>
    <n v="4726.4741877496672"/>
    <x v="2"/>
    <x v="64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x v="36"/>
    <x v="1979"/>
    <n v="4718.1799467021992"/>
    <x v="2"/>
    <x v="64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x v="36"/>
    <x v="607"/>
    <n v="4716.2747333333336"/>
    <x v="2"/>
    <x v="64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x v="36"/>
    <x v="1980"/>
    <n v="4712.2762508338892"/>
    <x v="2"/>
    <x v="64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x v="36"/>
    <x v="1981"/>
    <n v="4713.154272363151"/>
    <x v="2"/>
    <x v="64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x v="36"/>
    <x v="1982"/>
    <n v="4697.1754175016704"/>
    <x v="2"/>
    <x v="64"/>
    <x v="2617"/>
    <d v="2014-10-20T20:59:11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x v="36"/>
    <x v="1983"/>
    <n v="4697.3820855614977"/>
    <x v="2"/>
    <x v="64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x v="36"/>
    <x v="1984"/>
    <n v="4689.9502341137131"/>
    <x v="2"/>
    <x v="64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x v="36"/>
    <x v="1985"/>
    <n v="4691.8283801874168"/>
    <x v="2"/>
    <x v="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x v="36"/>
    <x v="1986"/>
    <n v="4632.4297387809775"/>
    <x v="2"/>
    <x v="64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x v="36"/>
    <x v="1987"/>
    <n v="4620.8683646112604"/>
    <x v="2"/>
    <x v="6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x v="36"/>
    <x v="430"/>
    <n v="4622.6477800134144"/>
    <x v="2"/>
    <x v="64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x v="36"/>
    <x v="1988"/>
    <n v="4624.2200268456381"/>
    <x v="2"/>
    <x v="64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x v="36"/>
    <x v="1989"/>
    <n v="4553.2130221625257"/>
    <x v="2"/>
    <x v="64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x v="36"/>
    <x v="1990"/>
    <n v="4555.3092674731188"/>
    <x v="2"/>
    <x v="64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x v="36"/>
    <x v="1991"/>
    <n v="4556.4897041022195"/>
    <x v="2"/>
    <x v="64"/>
    <x v="2627"/>
    <d v="2015-11-26T20:54:21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x v="36"/>
    <x v="1992"/>
    <n v="4558.9032234185734"/>
    <x v="2"/>
    <x v="64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x v="36"/>
    <x v="1993"/>
    <n v="4561.3496228956228"/>
    <x v="2"/>
    <x v="64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x v="36"/>
    <x v="1994"/>
    <n v="4560.119400269542"/>
    <x v="2"/>
    <x v="64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x v="36"/>
    <x v="1995"/>
    <n v="4561.0648617666893"/>
    <x v="2"/>
    <x v="64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x v="36"/>
    <x v="1996"/>
    <n v="4548.6681106612687"/>
    <x v="2"/>
    <x v="64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x v="36"/>
    <x v="1997"/>
    <n v="4550.7495881161376"/>
    <x v="2"/>
    <x v="64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x v="36"/>
    <x v="1998"/>
    <n v="4541.8440135135133"/>
    <x v="2"/>
    <x v="6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x v="36"/>
    <x v="31"/>
    <n v="4544.248235294117"/>
    <x v="2"/>
    <x v="64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x v="36"/>
    <x v="1999"/>
    <n v="4539.5420433017589"/>
    <x v="2"/>
    <x v="64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x v="36"/>
    <x v="2000"/>
    <n v="4541.3474204468512"/>
    <x v="2"/>
    <x v="64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x v="36"/>
    <x v="2001"/>
    <n v="4543.8612059620591"/>
    <x v="2"/>
    <x v="64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x v="36"/>
    <x v="2002"/>
    <n v="4546.7024677966101"/>
    <x v="2"/>
    <x v="64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x v="36"/>
    <x v="1719"/>
    <n v="4549.4532835820892"/>
    <x v="2"/>
    <x v="64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x v="36"/>
    <x v="460"/>
    <n v="4550.3897759674128"/>
    <x v="2"/>
    <x v="64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x v="36"/>
    <x v="109"/>
    <n v="4553.4708831521739"/>
    <x v="2"/>
    <x v="64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x v="36"/>
    <x v="2003"/>
    <n v="4556.5663766145481"/>
    <x v="2"/>
    <x v="64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x v="36"/>
    <x v="2004"/>
    <n v="4331.3685918367346"/>
    <x v="2"/>
    <x v="64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x v="36"/>
    <x v="1131"/>
    <n v="4332.9195575221247"/>
    <x v="2"/>
    <x v="64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x v="36"/>
    <x v="2005"/>
    <n v="4334.4406198910092"/>
    <x v="2"/>
    <x v="64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x v="36"/>
    <x v="2006"/>
    <n v="4308.7064826175874"/>
    <x v="2"/>
    <x v="64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x v="36"/>
    <x v="2007"/>
    <n v="4311.6210163710784"/>
    <x v="2"/>
    <x v="64"/>
    <x v="2648"/>
    <d v="2016-03-09T17:09:20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x v="36"/>
    <x v="2008"/>
    <n v="4314.4917474402737"/>
    <x v="2"/>
    <x v="64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x v="36"/>
    <x v="2009"/>
    <n v="4317.354105191258"/>
    <x v="2"/>
    <x v="6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x v="36"/>
    <x v="2010"/>
    <n v="4320.0604306220102"/>
    <x v="2"/>
    <x v="64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x v="36"/>
    <x v="2011"/>
    <n v="4319.4359849521215"/>
    <x v="2"/>
    <x v="64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x v="36"/>
    <x v="2012"/>
    <n v="4321.7867282683101"/>
    <x v="2"/>
    <x v="6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x v="36"/>
    <x v="2013"/>
    <n v="4320.7221986301374"/>
    <x v="2"/>
    <x v="64"/>
    <x v="2654"/>
    <d v="2015-04-21T13:25:26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x v="36"/>
    <x v="2014"/>
    <n v="4323.648670322139"/>
    <x v="2"/>
    <x v="64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x v="36"/>
    <x v="2015"/>
    <n v="4324.4502126200277"/>
    <x v="2"/>
    <x v="64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x v="36"/>
    <x v="2016"/>
    <n v="4315.6440700068642"/>
    <x v="2"/>
    <x v="64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x v="36"/>
    <x v="2017"/>
    <n v="4314.7472733516488"/>
    <x v="2"/>
    <x v="64"/>
    <x v="2658"/>
    <d v="2016-07-30T21:13:14"/>
  </r>
  <r>
    <n v="2659"/>
    <s v="test (Canceled)"/>
    <s v="test"/>
    <n v="49000"/>
    <x v="1819"/>
    <x v="1"/>
    <x v="0"/>
    <x v="0"/>
    <n v="1429321210"/>
    <n v="1426729210"/>
    <b v="0"/>
    <n v="10"/>
    <b v="0"/>
    <x v="36"/>
    <x v="2018"/>
    <n v="4317.6501924398626"/>
    <x v="2"/>
    <x v="64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x v="36"/>
    <x v="2019"/>
    <n v="4319.7029092159564"/>
    <x v="2"/>
    <x v="64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x v="37"/>
    <x v="1335"/>
    <n v="4322.6627873365451"/>
    <x v="2"/>
    <x v="6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x v="37"/>
    <x v="2020"/>
    <n v="4322.0964393939394"/>
    <x v="2"/>
    <x v="65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x v="37"/>
    <x v="2021"/>
    <n v="4310.3542591316336"/>
    <x v="2"/>
    <x v="65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x v="37"/>
    <x v="2022"/>
    <n v="4298.8998482758625"/>
    <x v="2"/>
    <x v="65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x v="37"/>
    <x v="2023"/>
    <n v="4289.375279503106"/>
    <x v="2"/>
    <x v="65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x v="37"/>
    <x v="2024"/>
    <n v="4289.3610359116028"/>
    <x v="2"/>
    <x v="65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x v="37"/>
    <x v="1934"/>
    <n v="4281.3167035245342"/>
    <x v="2"/>
    <x v="65"/>
    <x v="2667"/>
    <d v="2016-02-10T22:13:36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x v="37"/>
    <x v="2025"/>
    <n v="4283.1295089903188"/>
    <x v="2"/>
    <x v="65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x v="37"/>
    <x v="1239"/>
    <n v="4284.9122975778546"/>
    <x v="2"/>
    <x v="65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x v="37"/>
    <x v="2026"/>
    <n v="4287.1864750692521"/>
    <x v="2"/>
    <x v="65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x v="37"/>
    <x v="2027"/>
    <n v="4288.4284615384622"/>
    <x v="2"/>
    <x v="65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x v="37"/>
    <x v="2028"/>
    <n v="4289.4356934812768"/>
    <x v="2"/>
    <x v="65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x v="37"/>
    <x v="2029"/>
    <n v="4290.1091394864679"/>
    <x v="2"/>
    <x v="6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x v="37"/>
    <x v="2030"/>
    <n v="4285.4272708333338"/>
    <x v="2"/>
    <x v="65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x v="37"/>
    <x v="2031"/>
    <n v="4273.1211049339818"/>
    <x v="2"/>
    <x v="65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x v="37"/>
    <x v="2032"/>
    <n v="4274.7734840055628"/>
    <x v="2"/>
    <x v="65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x v="37"/>
    <x v="2033"/>
    <n v="4277.0120180932499"/>
    <x v="2"/>
    <x v="65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x v="37"/>
    <x v="2034"/>
    <n v="4277.6123050139277"/>
    <x v="2"/>
    <x v="65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x v="37"/>
    <x v="2035"/>
    <n v="4279.8266689895463"/>
    <x v="2"/>
    <x v="66"/>
    <x v="2679"/>
    <d v="2015-02-28T00:01:34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x v="37"/>
    <x v="2036"/>
    <n v="4282.7191562064154"/>
    <x v="2"/>
    <x v="66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x v="19"/>
    <x v="1839"/>
    <n v="4285.5151919050941"/>
    <x v="7"/>
    <x v="27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x v="19"/>
    <x v="2037"/>
    <n v="4288.4694622905026"/>
    <x v="7"/>
    <x v="27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x v="19"/>
    <x v="1156"/>
    <n v="4290.2797134870716"/>
    <x v="7"/>
    <x v="27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x v="19"/>
    <x v="736"/>
    <n v="4293.2547342657335"/>
    <x v="7"/>
    <x v="27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x v="19"/>
    <x v="459"/>
    <n v="4295.6992792162346"/>
    <x v="7"/>
    <x v="27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x v="19"/>
    <x v="109"/>
    <n v="4298.7004691876746"/>
    <x v="7"/>
    <x v="27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x v="19"/>
    <x v="109"/>
    <n v="4301.7128731604762"/>
    <x v="7"/>
    <x v="27"/>
    <x v="2687"/>
    <d v="2015-06-29T15:21:58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x v="19"/>
    <x v="2038"/>
    <n v="4304.7295021037862"/>
    <x v="7"/>
    <x v="27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x v="19"/>
    <x v="1870"/>
    <n v="4307.6984350877192"/>
    <x v="7"/>
    <x v="27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x v="19"/>
    <x v="2039"/>
    <n v="4310.7228019662916"/>
    <x v="7"/>
    <x v="27"/>
    <x v="2690"/>
    <d v="2015-06-03T02:31:16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x v="19"/>
    <x v="2040"/>
    <n v="4307.7183907238232"/>
    <x v="7"/>
    <x v="27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x v="19"/>
    <x v="1154"/>
    <n v="4310.7231153305211"/>
    <x v="7"/>
    <x v="27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x v="19"/>
    <x v="417"/>
    <n v="4313.739106263195"/>
    <x v="7"/>
    <x v="27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x v="19"/>
    <x v="372"/>
    <n v="4316.7487816901412"/>
    <x v="7"/>
    <x v="27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x v="19"/>
    <x v="2041"/>
    <n v="4319.7901832276257"/>
    <x v="7"/>
    <x v="2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x v="19"/>
    <x v="2042"/>
    <n v="4322.7865091678423"/>
    <x v="7"/>
    <x v="27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x v="19"/>
    <x v="2043"/>
    <n v="4323.4447918136912"/>
    <x v="7"/>
    <x v="27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x v="19"/>
    <x v="2044"/>
    <n v="4322.2177048022604"/>
    <x v="7"/>
    <x v="27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x v="19"/>
    <x v="109"/>
    <n v="4325.2538939929327"/>
    <x v="7"/>
    <x v="67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x v="19"/>
    <x v="2045"/>
    <n v="4328.3127722772279"/>
    <x v="7"/>
    <x v="67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x v="38"/>
    <x v="2046"/>
    <n v="4331.3264401981596"/>
    <x v="1"/>
    <x v="6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x v="38"/>
    <x v="2047"/>
    <n v="4333.2820538243623"/>
    <x v="1"/>
    <x v="68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x v="38"/>
    <x v="603"/>
    <n v="4333.9144294826365"/>
    <x v="1"/>
    <x v="6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x v="38"/>
    <x v="2048"/>
    <n v="4307.5555035461002"/>
    <x v="1"/>
    <x v="68"/>
    <x v="2704"/>
    <d v="2017-04-05T19:41:54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x v="38"/>
    <x v="2049"/>
    <n v="4309.8000425833934"/>
    <x v="1"/>
    <x v="6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x v="38"/>
    <x v="2050"/>
    <n v="4311.6258948863642"/>
    <x v="1"/>
    <x v="6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x v="38"/>
    <x v="2051"/>
    <n v="4286.7556929637531"/>
    <x v="1"/>
    <x v="68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x v="38"/>
    <x v="2052"/>
    <n v="4269.8418847795165"/>
    <x v="1"/>
    <x v="6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x v="38"/>
    <x v="2053"/>
    <n v="4239.6830035587191"/>
    <x v="1"/>
    <x v="68"/>
    <x v="2709"/>
    <d v="2016-10-04T03:59:00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x v="38"/>
    <x v="2054"/>
    <n v="4206.5182478632478"/>
    <x v="1"/>
    <x v="6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x v="38"/>
    <x v="2055"/>
    <n v="4143.7002209550974"/>
    <x v="1"/>
    <x v="6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x v="38"/>
    <x v="2056"/>
    <n v="4143.8469400855929"/>
    <x v="1"/>
    <x v="6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x v="38"/>
    <x v="2057"/>
    <n v="4141.6469735902938"/>
    <x v="1"/>
    <x v="68"/>
    <x v="2713"/>
    <d v="2015-12-24T15:41:24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x v="38"/>
    <x v="2058"/>
    <n v="4035.0610071428578"/>
    <x v="1"/>
    <x v="6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x v="38"/>
    <x v="2059"/>
    <n v="4017.1525446747683"/>
    <x v="1"/>
    <x v="6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x v="38"/>
    <x v="2060"/>
    <n v="3997.3116738197432"/>
    <x v="1"/>
    <x v="6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x v="38"/>
    <x v="2061"/>
    <n v="3991.5846170365076"/>
    <x v="1"/>
    <x v="6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x v="38"/>
    <x v="2062"/>
    <n v="3972.9353223495714"/>
    <x v="1"/>
    <x v="6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x v="38"/>
    <x v="2063"/>
    <n v="3962.4177132616501"/>
    <x v="1"/>
    <x v="69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x v="38"/>
    <x v="2064"/>
    <n v="3960.5758321377343"/>
    <x v="1"/>
    <x v="69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x v="30"/>
    <x v="2065"/>
    <n v="3942.2194615936842"/>
    <x v="2"/>
    <x v="48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x v="30"/>
    <x v="2066"/>
    <n v="3937.1743606321852"/>
    <x v="2"/>
    <x v="48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x v="30"/>
    <x v="2067"/>
    <n v="3930.9271818835382"/>
    <x v="2"/>
    <x v="48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x v="30"/>
    <x v="2068"/>
    <n v="3921.6645395683472"/>
    <x v="2"/>
    <x v="48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x v="30"/>
    <x v="2069"/>
    <n v="3919.2129805615573"/>
    <x v="2"/>
    <x v="48"/>
    <x v="2725"/>
    <d v="2017-03-01T17:52:15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x v="30"/>
    <x v="2070"/>
    <n v="3880.3817219020189"/>
    <x v="2"/>
    <x v="48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x v="30"/>
    <x v="2071"/>
    <n v="3806.9393150684946"/>
    <x v="2"/>
    <x v="48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x v="30"/>
    <x v="2072"/>
    <n v="3774.1008874458889"/>
    <x v="2"/>
    <x v="48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x v="30"/>
    <x v="970"/>
    <n v="3754.9673862815898"/>
    <x v="2"/>
    <x v="48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x v="30"/>
    <x v="2073"/>
    <n v="3752.020830924856"/>
    <x v="2"/>
    <x v="48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x v="30"/>
    <x v="2074"/>
    <n v="3721.4879392624744"/>
    <x v="2"/>
    <x v="48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x v="30"/>
    <x v="2075"/>
    <n v="3701.5389435600587"/>
    <x v="2"/>
    <x v="48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x v="30"/>
    <x v="2076"/>
    <n v="3693.944112961623"/>
    <x v="2"/>
    <x v="48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x v="30"/>
    <x v="2077"/>
    <n v="3657.6578405797109"/>
    <x v="2"/>
    <x v="48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x v="30"/>
    <x v="2078"/>
    <n v="3643.9193763596818"/>
    <x v="2"/>
    <x v="48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x v="30"/>
    <x v="2079"/>
    <n v="3641.2400653120476"/>
    <x v="2"/>
    <x v="48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x v="30"/>
    <x v="2080"/>
    <n v="3636.7442338416859"/>
    <x v="2"/>
    <x v="4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x v="30"/>
    <x v="2081"/>
    <n v="3585.7402398255822"/>
    <x v="2"/>
    <x v="48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x v="30"/>
    <x v="2082"/>
    <n v="3582.9684145454553"/>
    <x v="2"/>
    <x v="48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x v="30"/>
    <x v="101"/>
    <n v="3582.5011426492001"/>
    <x v="2"/>
    <x v="48"/>
    <x v="2740"/>
    <d v="2015-03-11T23:45:52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x v="39"/>
    <x v="2083"/>
    <n v="3584.884610342317"/>
    <x v="3"/>
    <x v="70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x v="39"/>
    <x v="2084"/>
    <n v="3587.4719897959194"/>
    <x v="3"/>
    <x v="70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x v="39"/>
    <x v="109"/>
    <n v="3589.5554850474114"/>
    <x v="3"/>
    <x v="7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x v="39"/>
    <x v="2085"/>
    <n v="3592.1755985401469"/>
    <x v="3"/>
    <x v="70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x v="39"/>
    <x v="2086"/>
    <n v="3594.1896055514985"/>
    <x v="3"/>
    <x v="70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x v="39"/>
    <x v="2087"/>
    <n v="3595.5369663742699"/>
    <x v="3"/>
    <x v="70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x v="39"/>
    <x v="2088"/>
    <n v="3597.5812509144121"/>
    <x v="3"/>
    <x v="70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x v="39"/>
    <x v="550"/>
    <n v="3600.1124231332365"/>
    <x v="3"/>
    <x v="70"/>
    <x v="2748"/>
    <d v="2016-09-02T17:03:22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x v="39"/>
    <x v="2089"/>
    <n v="3602.7110402930412"/>
    <x v="3"/>
    <x v="70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x v="39"/>
    <x v="109"/>
    <n v="3605.2716788856314"/>
    <x v="3"/>
    <x v="7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x v="39"/>
    <x v="109"/>
    <n v="3607.9167791636105"/>
    <x v="3"/>
    <x v="7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x v="39"/>
    <x v="2090"/>
    <n v="3610.5657635829671"/>
    <x v="3"/>
    <x v="70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x v="39"/>
    <x v="2091"/>
    <n v="3612.8145260837628"/>
    <x v="3"/>
    <x v="70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x v="39"/>
    <x v="109"/>
    <n v="3615.1915955882364"/>
    <x v="3"/>
    <x v="7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x v="39"/>
    <x v="2092"/>
    <n v="3617.8517807211192"/>
    <x v="3"/>
    <x v="70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x v="39"/>
    <x v="156"/>
    <n v="3620.3244256259213"/>
    <x v="3"/>
    <x v="70"/>
    <x v="2756"/>
    <d v="2014-01-11T21:36:41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x v="39"/>
    <x v="886"/>
    <n v="3622.2200221075914"/>
    <x v="3"/>
    <x v="70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x v="39"/>
    <x v="2093"/>
    <n v="3624.8839011799419"/>
    <x v="3"/>
    <x v="70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x v="39"/>
    <x v="1131"/>
    <n v="3627.3863985239864"/>
    <x v="3"/>
    <x v="70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x v="39"/>
    <x v="109"/>
    <n v="3629.9878655834573"/>
    <x v="3"/>
    <x v="70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x v="39"/>
    <x v="174"/>
    <n v="3632.6707834441991"/>
    <x v="3"/>
    <x v="70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x v="39"/>
    <x v="2094"/>
    <n v="3635.3310428994091"/>
    <x v="3"/>
    <x v="70"/>
    <x v="2762"/>
    <d v="2012-03-18T23:53:15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x v="39"/>
    <x v="2095"/>
    <n v="3638.0033826794975"/>
    <x v="3"/>
    <x v="7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x v="39"/>
    <x v="2096"/>
    <n v="3640.6315333333341"/>
    <x v="3"/>
    <x v="70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x v="39"/>
    <x v="109"/>
    <n v="3643.296938472944"/>
    <x v="3"/>
    <x v="70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x v="39"/>
    <x v="172"/>
    <n v="3645.9996810089028"/>
    <x v="3"/>
    <x v="70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x v="39"/>
    <x v="1671"/>
    <n v="3648.632197475873"/>
    <x v="3"/>
    <x v="7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x v="39"/>
    <x v="2097"/>
    <n v="3651.3176597325419"/>
    <x v="3"/>
    <x v="70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x v="39"/>
    <x v="1161"/>
    <n v="3653.2874126394063"/>
    <x v="3"/>
    <x v="7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x v="39"/>
    <x v="2098"/>
    <n v="3656.0041443452392"/>
    <x v="3"/>
    <x v="70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x v="39"/>
    <x v="109"/>
    <n v="3657.1759642591223"/>
    <x v="3"/>
    <x v="7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x v="39"/>
    <x v="109"/>
    <n v="3659.901132637855"/>
    <x v="3"/>
    <x v="70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x v="39"/>
    <x v="2099"/>
    <n v="3662.6303653989571"/>
    <x v="3"/>
    <x v="7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x v="39"/>
    <x v="2100"/>
    <n v="3665.3629253731351"/>
    <x v="3"/>
    <x v="70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x v="39"/>
    <x v="419"/>
    <n v="3667.6746228528764"/>
    <x v="3"/>
    <x v="70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x v="39"/>
    <x v="2101"/>
    <n v="3670.3036771300458"/>
    <x v="3"/>
    <x v="70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x v="39"/>
    <x v="119"/>
    <n v="3671.811009723262"/>
    <x v="3"/>
    <x v="7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x v="39"/>
    <x v="2102"/>
    <n v="3674.5518862275458"/>
    <x v="3"/>
    <x v="70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x v="39"/>
    <x v="2103"/>
    <n v="3676.2519250936339"/>
    <x v="3"/>
    <x v="71"/>
    <x v="2779"/>
    <d v="2015-11-22T15:03:41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x v="39"/>
    <x v="109"/>
    <n v="3678.9680059970024"/>
    <x v="3"/>
    <x v="7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x v="6"/>
    <x v="2104"/>
    <n v="3681.7279219804959"/>
    <x v="1"/>
    <x v="7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x v="6"/>
    <x v="43"/>
    <n v="3683.5039939939948"/>
    <x v="1"/>
    <x v="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x v="6"/>
    <x v="1444"/>
    <n v="3685.3698873027806"/>
    <x v="1"/>
    <x v="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x v="6"/>
    <x v="984"/>
    <n v="3687.279939849625"/>
    <x v="1"/>
    <x v="7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x v="6"/>
    <x v="212"/>
    <n v="3684.6819563581648"/>
    <x v="1"/>
    <x v="7"/>
    <x v="2785"/>
    <d v="2016-08-05T21:00:00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x v="6"/>
    <x v="2105"/>
    <n v="3683.5153012048204"/>
    <x v="1"/>
    <x v="7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x v="6"/>
    <x v="2106"/>
    <n v="3684.0710776186897"/>
    <x v="1"/>
    <x v="7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x v="6"/>
    <x v="78"/>
    <n v="3685.9466968325801"/>
    <x v="1"/>
    <x v="7"/>
    <x v="2788"/>
    <d v="2016-07-29T16:50:43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x v="6"/>
    <x v="2107"/>
    <n v="3687.1813735849064"/>
    <x v="1"/>
    <x v="7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x v="6"/>
    <x v="2108"/>
    <n v="3687.6739577039293"/>
    <x v="1"/>
    <x v="7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x v="6"/>
    <x v="78"/>
    <n v="3688.072804232806"/>
    <x v="1"/>
    <x v="7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x v="6"/>
    <x v="2109"/>
    <n v="3689.3118910741318"/>
    <x v="1"/>
    <x v="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x v="6"/>
    <x v="2110"/>
    <n v="3690.4756396669204"/>
    <x v="1"/>
    <x v="7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x v="6"/>
    <x v="2111"/>
    <n v="3684.8951287878804"/>
    <x v="1"/>
    <x v="7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x v="6"/>
    <x v="2112"/>
    <n v="3687.6319711902975"/>
    <x v="1"/>
    <x v="7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x v="6"/>
    <x v="2113"/>
    <n v="3689.8760015174521"/>
    <x v="1"/>
    <x v="7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x v="6"/>
    <x v="2114"/>
    <n v="3691.9761351556585"/>
    <x v="1"/>
    <x v="7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x v="6"/>
    <x v="578"/>
    <n v="3688.5417629179337"/>
    <x v="1"/>
    <x v="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x v="6"/>
    <x v="2115"/>
    <n v="3687.4912243346016"/>
    <x v="1"/>
    <x v="7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x v="6"/>
    <x v="2116"/>
    <n v="3685.8593759512951"/>
    <x v="1"/>
    <x v="7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x v="6"/>
    <x v="2117"/>
    <n v="3687.6536329017531"/>
    <x v="1"/>
    <x v="7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x v="6"/>
    <x v="2118"/>
    <n v="3689.9567225609767"/>
    <x v="1"/>
    <x v="7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x v="6"/>
    <x v="2119"/>
    <n v="3690.4410526315796"/>
    <x v="1"/>
    <x v="7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x v="6"/>
    <x v="935"/>
    <n v="3683.4910076335882"/>
    <x v="1"/>
    <x v="7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x v="6"/>
    <x v="1007"/>
    <n v="3685.4264476699777"/>
    <x v="1"/>
    <x v="7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x v="6"/>
    <x v="2120"/>
    <n v="3687.9076605504592"/>
    <x v="1"/>
    <x v="7"/>
    <x v="2806"/>
    <d v="2015-08-05T11:00:00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x v="6"/>
    <x v="582"/>
    <n v="3688.1562509563892"/>
    <x v="1"/>
    <x v="7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x v="6"/>
    <x v="2121"/>
    <n v="3686.1563705972439"/>
    <x v="1"/>
    <x v="7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x v="6"/>
    <x v="2122"/>
    <n v="3685.5243065134105"/>
    <x v="1"/>
    <x v="7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x v="6"/>
    <x v="2123"/>
    <n v="3686.3874386503071"/>
    <x v="1"/>
    <x v="7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x v="6"/>
    <x v="2124"/>
    <n v="3687.1406139677674"/>
    <x v="1"/>
    <x v="7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x v="6"/>
    <x v="2125"/>
    <n v="3682.2712903225811"/>
    <x v="1"/>
    <x v="7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x v="6"/>
    <x v="2126"/>
    <n v="3680.7472867025372"/>
    <x v="1"/>
    <x v="7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x v="6"/>
    <x v="2127"/>
    <n v="3680.8308461538472"/>
    <x v="1"/>
    <x v="7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x v="6"/>
    <x v="1003"/>
    <n v="3682.4204003079303"/>
    <x v="1"/>
    <x v="7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x v="6"/>
    <x v="2128"/>
    <n v="3684.7912942989224"/>
    <x v="1"/>
    <x v="7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x v="6"/>
    <x v="2129"/>
    <n v="3684.3578257517361"/>
    <x v="1"/>
    <x v="7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x v="6"/>
    <x v="2130"/>
    <n v="3686.5988425925939"/>
    <x v="1"/>
    <x v="7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x v="6"/>
    <x v="2131"/>
    <n v="3681.2579922779933"/>
    <x v="1"/>
    <x v="7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x v="6"/>
    <x v="1627"/>
    <n v="3680.0534003091202"/>
    <x v="1"/>
    <x v="7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x v="6"/>
    <x v="31"/>
    <n v="3682.6891724671318"/>
    <x v="1"/>
    <x v="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x v="6"/>
    <x v="31"/>
    <n v="3684.765557275543"/>
    <x v="1"/>
    <x v="7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x v="6"/>
    <x v="1014"/>
    <n v="3682.9721920991492"/>
    <x v="1"/>
    <x v="7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x v="6"/>
    <x v="2132"/>
    <n v="3685.731085271319"/>
    <x v="1"/>
    <x v="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x v="6"/>
    <x v="101"/>
    <n v="3688.0008533747105"/>
    <x v="1"/>
    <x v="7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x v="6"/>
    <x v="2133"/>
    <n v="3688.4573757763987"/>
    <x v="1"/>
    <x v="7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x v="6"/>
    <x v="966"/>
    <n v="3689.6488733488745"/>
    <x v="1"/>
    <x v="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x v="6"/>
    <x v="2134"/>
    <n v="3690.6478227060666"/>
    <x v="1"/>
    <x v="7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x v="6"/>
    <x v="2135"/>
    <n v="3686.0989105058379"/>
    <x v="1"/>
    <x v="7"/>
    <x v="2829"/>
    <d v="2016-06-02T10:25:18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x v="6"/>
    <x v="31"/>
    <n v="3686.8957165109045"/>
    <x v="1"/>
    <x v="7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x v="6"/>
    <x v="1934"/>
    <n v="3687.4310989867508"/>
    <x v="1"/>
    <x v="7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x v="6"/>
    <x v="2136"/>
    <n v="3687.7177067082694"/>
    <x v="1"/>
    <x v="7"/>
    <x v="2832"/>
    <d v="2014-11-23T22:00:00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x v="6"/>
    <x v="2137"/>
    <n v="3688.3576190476201"/>
    <x v="1"/>
    <x v="7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x v="6"/>
    <x v="2138"/>
    <n v="3688.9555546875008"/>
    <x v="1"/>
    <x v="7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x v="6"/>
    <x v="2139"/>
    <n v="3690.776473807663"/>
    <x v="1"/>
    <x v="7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x v="6"/>
    <x v="919"/>
    <n v="3692.20040688576"/>
    <x v="1"/>
    <x v="7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x v="6"/>
    <x v="31"/>
    <n v="3694.7119185591237"/>
    <x v="1"/>
    <x v="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x v="6"/>
    <x v="966"/>
    <n v="3696.9413166144209"/>
    <x v="1"/>
    <x v="7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x v="6"/>
    <x v="2140"/>
    <n v="3697.9546039215693"/>
    <x v="1"/>
    <x v="7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x v="6"/>
    <x v="87"/>
    <n v="3697.7960125588706"/>
    <x v="1"/>
    <x v="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x v="6"/>
    <x v="460"/>
    <n v="3698.6583817753349"/>
    <x v="1"/>
    <x v="7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x v="6"/>
    <x v="109"/>
    <n v="3701.5582704402523"/>
    <x v="1"/>
    <x v="7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x v="6"/>
    <x v="109"/>
    <n v="3704.470590086547"/>
    <x v="1"/>
    <x v="7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x v="6"/>
    <x v="2141"/>
    <n v="3707.3874960629928"/>
    <x v="1"/>
    <x v="7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x v="6"/>
    <x v="2142"/>
    <n v="3710.2853585500402"/>
    <x v="1"/>
    <x v="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x v="6"/>
    <x v="109"/>
    <n v="3711.3455205047326"/>
    <x v="1"/>
    <x v="7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x v="6"/>
    <x v="109"/>
    <n v="3714.274759273876"/>
    <x v="1"/>
    <x v="7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x v="6"/>
    <x v="418"/>
    <n v="3717.2086255924178"/>
    <x v="1"/>
    <x v="7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x v="6"/>
    <x v="460"/>
    <n v="3720.0917944664038"/>
    <x v="1"/>
    <x v="7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x v="6"/>
    <x v="2143"/>
    <n v="3723.0309493670893"/>
    <x v="1"/>
    <x v="7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x v="6"/>
    <x v="109"/>
    <n v="3725.7324782264459"/>
    <x v="1"/>
    <x v="7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x v="6"/>
    <x v="1160"/>
    <n v="3728.6847226624413"/>
    <x v="1"/>
    <x v="7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x v="6"/>
    <x v="109"/>
    <n v="3731.5663124504372"/>
    <x v="1"/>
    <x v="7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x v="6"/>
    <x v="2144"/>
    <n v="3734.5278730158739"/>
    <x v="1"/>
    <x v="7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x v="6"/>
    <x v="2145"/>
    <n v="3737.1629229547266"/>
    <x v="1"/>
    <x v="7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x v="6"/>
    <x v="2146"/>
    <n v="3739.8951669316384"/>
    <x v="1"/>
    <x v="7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x v="6"/>
    <x v="2147"/>
    <n v="3742.7542720763731"/>
    <x v="1"/>
    <x v="7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x v="6"/>
    <x v="109"/>
    <n v="3739.7628343949054"/>
    <x v="1"/>
    <x v="7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x v="6"/>
    <x v="1922"/>
    <n v="3742.7427250996025"/>
    <x v="1"/>
    <x v="7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x v="6"/>
    <x v="2148"/>
    <n v="3745.699457735248"/>
    <x v="1"/>
    <x v="7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x v="6"/>
    <x v="2149"/>
    <n v="3748.476552274542"/>
    <x v="1"/>
    <x v="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x v="6"/>
    <x v="2150"/>
    <n v="3751.4066453674131"/>
    <x v="1"/>
    <x v="7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x v="6"/>
    <x v="167"/>
    <n v="3754.3614068745014"/>
    <x v="1"/>
    <x v="7"/>
    <x v="2863"/>
    <d v="2014-09-09T16:12:03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x v="6"/>
    <x v="1462"/>
    <n v="3757.3488960000009"/>
    <x v="1"/>
    <x v="7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x v="6"/>
    <x v="109"/>
    <n v="3760.3251561249008"/>
    <x v="1"/>
    <x v="7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x v="6"/>
    <x v="2151"/>
    <n v="3763.3382371794878"/>
    <x v="1"/>
    <x v="7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x v="6"/>
    <x v="2152"/>
    <n v="3766.3200641539702"/>
    <x v="1"/>
    <x v="7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x v="6"/>
    <x v="2153"/>
    <n v="3768.938298555378"/>
    <x v="1"/>
    <x v="7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x v="6"/>
    <x v="2011"/>
    <n v="3766.9039036144591"/>
    <x v="1"/>
    <x v="7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x v="6"/>
    <x v="2154"/>
    <n v="3769.7896784565928"/>
    <x v="1"/>
    <x v="7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x v="6"/>
    <x v="2155"/>
    <n v="3772.2191150442486"/>
    <x v="1"/>
    <x v="7"/>
    <x v="2871"/>
    <d v="2014-12-21T17:43:33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x v="6"/>
    <x v="109"/>
    <n v="3774.8803220611926"/>
    <x v="1"/>
    <x v="7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x v="6"/>
    <x v="2156"/>
    <n v="3777.9221273166813"/>
    <x v="1"/>
    <x v="7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x v="6"/>
    <x v="1656"/>
    <n v="3780.2002903225816"/>
    <x v="1"/>
    <x v="7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x v="6"/>
    <x v="2157"/>
    <n v="3783.0325746569824"/>
    <x v="1"/>
    <x v="7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x v="6"/>
    <x v="109"/>
    <n v="3786.0826817447505"/>
    <x v="1"/>
    <x v="7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x v="6"/>
    <x v="2158"/>
    <n v="3789.1433791430891"/>
    <x v="1"/>
    <x v="7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x v="6"/>
    <x v="1153"/>
    <n v="3791.683139158577"/>
    <x v="1"/>
    <x v="7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x v="6"/>
    <x v="2159"/>
    <n v="3794.7023157894746"/>
    <x v="1"/>
    <x v="7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x v="6"/>
    <x v="2160"/>
    <n v="3797.7539384116703"/>
    <x v="1"/>
    <x v="7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x v="6"/>
    <x v="109"/>
    <n v="3798.5631467964326"/>
    <x v="1"/>
    <x v="7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x v="6"/>
    <x v="2161"/>
    <n v="3801.6463961038971"/>
    <x v="1"/>
    <x v="7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x v="6"/>
    <x v="2162"/>
    <n v="3804.529943135663"/>
    <x v="1"/>
    <x v="7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x v="6"/>
    <x v="2163"/>
    <n v="3806.071837398375"/>
    <x v="1"/>
    <x v="7"/>
    <x v="2884"/>
    <d v="2014-12-05T17:27:15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x v="6"/>
    <x v="2164"/>
    <n v="3809.0181936533777"/>
    <x v="1"/>
    <x v="7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x v="6"/>
    <x v="152"/>
    <n v="3812.0141368078184"/>
    <x v="1"/>
    <x v="7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x v="6"/>
    <x v="874"/>
    <n v="3815.1127628361869"/>
    <x v="1"/>
    <x v="7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x v="6"/>
    <x v="109"/>
    <n v="3818.2205220228398"/>
    <x v="1"/>
    <x v="7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x v="6"/>
    <x v="2165"/>
    <n v="3821.3374367346951"/>
    <x v="1"/>
    <x v="7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x v="6"/>
    <x v="857"/>
    <n v="3823.5264379084979"/>
    <x v="1"/>
    <x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x v="6"/>
    <x v="2166"/>
    <n v="3826.6356173344248"/>
    <x v="1"/>
    <x v="7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x v="6"/>
    <x v="2167"/>
    <n v="3829.5436661211138"/>
    <x v="1"/>
    <x v="7"/>
    <x v="2892"/>
    <d v="2014-08-25T21:00:00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x v="6"/>
    <x v="724"/>
    <n v="3832.2705651105662"/>
    <x v="1"/>
    <x v="7"/>
    <x v="2893"/>
    <d v="2015-01-09T02:00:00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x v="6"/>
    <x v="109"/>
    <n v="3835.3912786885257"/>
    <x v="1"/>
    <x v="7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x v="6"/>
    <x v="2168"/>
    <n v="3838.5376210008212"/>
    <x v="1"/>
    <x v="7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x v="6"/>
    <x v="2169"/>
    <n v="3841.6702463054198"/>
    <x v="1"/>
    <x v="7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x v="6"/>
    <x v="2170"/>
    <n v="3844.3133607230907"/>
    <x v="1"/>
    <x v="7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x v="6"/>
    <x v="2171"/>
    <n v="3847.0225000000009"/>
    <x v="1"/>
    <x v="7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x v="6"/>
    <x v="109"/>
    <n v="3849.9286913580258"/>
    <x v="1"/>
    <x v="7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x v="6"/>
    <x v="2172"/>
    <n v="3853.0999670510719"/>
    <x v="1"/>
    <x v="7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x v="6"/>
    <x v="417"/>
    <n v="3853.4693816982699"/>
    <x v="1"/>
    <x v="7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x v="6"/>
    <x v="374"/>
    <n v="3856.6438613861396"/>
    <x v="1"/>
    <x v="7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x v="6"/>
    <x v="2173"/>
    <n v="3859.8078943022306"/>
    <x v="1"/>
    <x v="7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x v="6"/>
    <x v="152"/>
    <n v="3862.9655867768606"/>
    <x v="1"/>
    <x v="7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x v="6"/>
    <x v="2174"/>
    <n v="3866.0987262200174"/>
    <x v="1"/>
    <x v="7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x v="6"/>
    <x v="2175"/>
    <n v="3868.784238410597"/>
    <x v="1"/>
    <x v="7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x v="6"/>
    <x v="123"/>
    <n v="3871.5214250207137"/>
    <x v="1"/>
    <x v="7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x v="6"/>
    <x v="178"/>
    <n v="3874.7299834162532"/>
    <x v="1"/>
    <x v="7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x v="6"/>
    <x v="469"/>
    <n v="3877.7264398340258"/>
    <x v="1"/>
    <x v="7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x v="6"/>
    <x v="372"/>
    <n v="3880.9305315614629"/>
    <x v="1"/>
    <x v="7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x v="6"/>
    <x v="2176"/>
    <n v="3884.1557439734011"/>
    <x v="1"/>
    <x v="7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x v="6"/>
    <x v="2177"/>
    <n v="3886.840565723795"/>
    <x v="1"/>
    <x v="7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x v="6"/>
    <x v="459"/>
    <n v="3888.3866444629484"/>
    <x v="1"/>
    <x v="7"/>
    <x v="2913"/>
    <d v="2014-09-06T22:08:59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x v="6"/>
    <x v="524"/>
    <n v="3891.6253000000011"/>
    <x v="1"/>
    <x v="7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x v="6"/>
    <x v="2178"/>
    <n v="3894.8701918265233"/>
    <x v="1"/>
    <x v="7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x v="6"/>
    <x v="2179"/>
    <n v="3897.6113188647755"/>
    <x v="1"/>
    <x v="7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x v="6"/>
    <x v="2180"/>
    <n v="3900.7463324979126"/>
    <x v="1"/>
    <x v="7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x v="6"/>
    <x v="2181"/>
    <n v="3903.642441471573"/>
    <x v="1"/>
    <x v="7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x v="6"/>
    <x v="2182"/>
    <n v="3905.769338912135"/>
    <x v="1"/>
    <x v="7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x v="6"/>
    <x v="2183"/>
    <n v="3908.9977889447246"/>
    <x v="1"/>
    <x v="7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x v="40"/>
    <x v="2184"/>
    <n v="3911.7119530595151"/>
    <x v="1"/>
    <x v="72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x v="40"/>
    <x v="31"/>
    <n v="3914.8853691275181"/>
    <x v="1"/>
    <x v="72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x v="40"/>
    <x v="31"/>
    <n v="3917.7526112510504"/>
    <x v="1"/>
    <x v="72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x v="40"/>
    <x v="1912"/>
    <n v="3920.7927394957992"/>
    <x v="1"/>
    <x v="7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x v="40"/>
    <x v="2185"/>
    <n v="3902.3913877207747"/>
    <x v="1"/>
    <x v="72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x v="40"/>
    <x v="1054"/>
    <n v="3866.8709343434366"/>
    <x v="1"/>
    <x v="72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x v="40"/>
    <x v="2186"/>
    <n v="3866.9693934288134"/>
    <x v="1"/>
    <x v="72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x v="40"/>
    <x v="31"/>
    <n v="3868.2442411467132"/>
    <x v="1"/>
    <x v="72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x v="40"/>
    <x v="2187"/>
    <n v="3870.6647004219426"/>
    <x v="1"/>
    <x v="72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x v="40"/>
    <x v="2188"/>
    <n v="3867.037263513515"/>
    <x v="1"/>
    <x v="72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x v="40"/>
    <x v="938"/>
    <n v="3861.7752493660205"/>
    <x v="1"/>
    <x v="72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x v="40"/>
    <x v="2189"/>
    <n v="3864.36981387479"/>
    <x v="1"/>
    <x v="72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x v="40"/>
    <x v="2190"/>
    <n v="3864.8832514817968"/>
    <x v="1"/>
    <x v="72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x v="40"/>
    <x v="1277"/>
    <n v="3865.9814576271201"/>
    <x v="1"/>
    <x v="72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x v="40"/>
    <x v="2191"/>
    <n v="3866.9704156064477"/>
    <x v="1"/>
    <x v="72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x v="40"/>
    <x v="602"/>
    <n v="3867.2556196943988"/>
    <x v="1"/>
    <x v="72"/>
    <x v="2936"/>
    <d v="2014-10-13T04:59:00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x v="40"/>
    <x v="25"/>
    <n v="3869.4537977909958"/>
    <x v="1"/>
    <x v="72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x v="40"/>
    <x v="300"/>
    <n v="3871.0434693877569"/>
    <x v="1"/>
    <x v="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x v="40"/>
    <x v="2192"/>
    <n v="3870.8869106382995"/>
    <x v="1"/>
    <x v="7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x v="40"/>
    <x v="2193"/>
    <n v="3867.1738671209555"/>
    <x v="1"/>
    <x v="72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x v="38"/>
    <x v="524"/>
    <n v="3868.1850980392164"/>
    <x v="1"/>
    <x v="6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x v="38"/>
    <x v="2194"/>
    <n v="3871.4847440273047"/>
    <x v="1"/>
    <x v="6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x v="38"/>
    <x v="109"/>
    <n v="3839.906165670368"/>
    <x v="1"/>
    <x v="6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x v="38"/>
    <x v="460"/>
    <n v="3843.1881367521378"/>
    <x v="1"/>
    <x v="6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x v="38"/>
    <x v="109"/>
    <n v="3846.3901796407195"/>
    <x v="1"/>
    <x v="6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x v="38"/>
    <x v="370"/>
    <n v="3849.6833219178093"/>
    <x v="1"/>
    <x v="6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x v="38"/>
    <x v="2195"/>
    <n v="3852.9803941730943"/>
    <x v="1"/>
    <x v="6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x v="38"/>
    <x v="2196"/>
    <n v="3855.3654545454556"/>
    <x v="1"/>
    <x v="6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x v="38"/>
    <x v="453"/>
    <n v="3858.6541802575116"/>
    <x v="1"/>
    <x v="6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x v="38"/>
    <x v="109"/>
    <n v="3861.9476975945026"/>
    <x v="1"/>
    <x v="6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x v="38"/>
    <x v="2197"/>
    <n v="3865.2683748925201"/>
    <x v="1"/>
    <x v="6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x v="38"/>
    <x v="2198"/>
    <n v="3867.6515662650613"/>
    <x v="1"/>
    <x v="6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x v="38"/>
    <x v="2199"/>
    <n v="3869.6004478897512"/>
    <x v="1"/>
    <x v="6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x v="38"/>
    <x v="109"/>
    <n v="3872.4147586206905"/>
    <x v="1"/>
    <x v="68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x v="38"/>
    <x v="2200"/>
    <n v="3875.7559275237281"/>
    <x v="1"/>
    <x v="6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x v="38"/>
    <x v="2201"/>
    <n v="3878.4854231433515"/>
    <x v="1"/>
    <x v="6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x v="38"/>
    <x v="2202"/>
    <n v="3880.695004321522"/>
    <x v="1"/>
    <x v="68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x v="38"/>
    <x v="109"/>
    <n v="3883.8097923875443"/>
    <x v="1"/>
    <x v="6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x v="38"/>
    <x v="109"/>
    <n v="3887.1723982683993"/>
    <x v="1"/>
    <x v="6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x v="38"/>
    <x v="109"/>
    <n v="3890.5408318890823"/>
    <x v="1"/>
    <x v="6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x v="6"/>
    <x v="2203"/>
    <n v="3893.9151084128371"/>
    <x v="1"/>
    <x v="7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x v="6"/>
    <x v="662"/>
    <n v="3892.5374305555565"/>
    <x v="1"/>
    <x v="7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x v="6"/>
    <x v="2204"/>
    <n v="3894.8610947002617"/>
    <x v="1"/>
    <x v="7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x v="6"/>
    <x v="2205"/>
    <n v="3888.9566260869574"/>
    <x v="1"/>
    <x v="7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x v="6"/>
    <x v="2206"/>
    <n v="3887.9585987815503"/>
    <x v="1"/>
    <x v="7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x v="6"/>
    <x v="2207"/>
    <n v="3889.9211062717782"/>
    <x v="1"/>
    <x v="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x v="6"/>
    <x v="2208"/>
    <n v="3883.4057802964267"/>
    <x v="1"/>
    <x v="7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x v="6"/>
    <x v="938"/>
    <n v="3881.8241099476445"/>
    <x v="1"/>
    <x v="7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x v="6"/>
    <x v="2209"/>
    <n v="3881.9741746724894"/>
    <x v="1"/>
    <x v="7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x v="6"/>
    <x v="938"/>
    <n v="3883.9470541958049"/>
    <x v="1"/>
    <x v="7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x v="6"/>
    <x v="2210"/>
    <n v="3881.7807786526691"/>
    <x v="1"/>
    <x v="7"/>
    <x v="2971"/>
    <d v="2014-08-31T15:47:58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x v="6"/>
    <x v="2211"/>
    <n v="3882.3734063047291"/>
    <x v="1"/>
    <x v="7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x v="6"/>
    <x v="2212"/>
    <n v="3883.9293865030681"/>
    <x v="1"/>
    <x v="7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x v="6"/>
    <x v="607"/>
    <n v="3879.6696754385971"/>
    <x v="1"/>
    <x v="7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x v="6"/>
    <x v="2213"/>
    <n v="3878.5982704126432"/>
    <x v="1"/>
    <x v="7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x v="6"/>
    <x v="2214"/>
    <n v="3874.9678646748689"/>
    <x v="1"/>
    <x v="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x v="6"/>
    <x v="2215"/>
    <n v="3878.2703869832899"/>
    <x v="1"/>
    <x v="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x v="6"/>
    <x v="2216"/>
    <n v="3878.6852376760571"/>
    <x v="1"/>
    <x v="7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x v="6"/>
    <x v="578"/>
    <n v="3881.2470748898686"/>
    <x v="1"/>
    <x v="7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x v="6"/>
    <x v="2217"/>
    <n v="3880.1987918871259"/>
    <x v="1"/>
    <x v="7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x v="38"/>
    <x v="2218"/>
    <n v="3880.732947925861"/>
    <x v="1"/>
    <x v="6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x v="38"/>
    <x v="2219"/>
    <n v="3879.6055035335694"/>
    <x v="1"/>
    <x v="68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x v="38"/>
    <x v="2220"/>
    <n v="3878.523810786915"/>
    <x v="1"/>
    <x v="6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x v="38"/>
    <x v="2221"/>
    <n v="3731.5261238938056"/>
    <x v="1"/>
    <x v="6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x v="38"/>
    <x v="2222"/>
    <n v="3712.6098494242692"/>
    <x v="1"/>
    <x v="68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x v="38"/>
    <x v="269"/>
    <n v="3705.116595744681"/>
    <x v="1"/>
    <x v="6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x v="38"/>
    <x v="2223"/>
    <n v="3706.1575155279502"/>
    <x v="1"/>
    <x v="6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x v="38"/>
    <x v="31"/>
    <n v="3684.9372291296622"/>
    <x v="1"/>
    <x v="68"/>
    <x v="2988"/>
    <d v="2016-06-20T08:41:21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x v="38"/>
    <x v="2224"/>
    <n v="3687.32384"/>
    <x v="1"/>
    <x v="6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x v="38"/>
    <x v="31"/>
    <n v="3659.192455516014"/>
    <x v="1"/>
    <x v="6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x v="38"/>
    <x v="2225"/>
    <n v="3653.5461442564556"/>
    <x v="1"/>
    <x v="68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x v="38"/>
    <x v="2226"/>
    <n v="3648.9771122994653"/>
    <x v="1"/>
    <x v="68"/>
    <x v="2992"/>
    <d v="2016-10-09T18:25:10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x v="38"/>
    <x v="2227"/>
    <n v="3649.4356110615522"/>
    <x v="1"/>
    <x v="6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x v="38"/>
    <x v="2228"/>
    <n v="3651.7984999999999"/>
    <x v="1"/>
    <x v="6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x v="38"/>
    <x v="2229"/>
    <n v="3653.8347453083106"/>
    <x v="1"/>
    <x v="68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x v="38"/>
    <x v="2230"/>
    <n v="3643.0206440071556"/>
    <x v="1"/>
    <x v="6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x v="38"/>
    <x v="2231"/>
    <n v="3592.4056222023282"/>
    <x v="1"/>
    <x v="6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x v="38"/>
    <x v="2232"/>
    <n v="3586.3298207885309"/>
    <x v="1"/>
    <x v="6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x v="38"/>
    <x v="2233"/>
    <n v="3543.3449147982064"/>
    <x v="1"/>
    <x v="6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x v="38"/>
    <x v="31"/>
    <n v="3545.0849012567323"/>
    <x v="1"/>
    <x v="6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x v="38"/>
    <x v="2234"/>
    <n v="3547.8208265947887"/>
    <x v="1"/>
    <x v="6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x v="38"/>
    <x v="2235"/>
    <n v="3530.3359442446044"/>
    <x v="1"/>
    <x v="6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x v="38"/>
    <x v="2107"/>
    <n v="3526.6769936993701"/>
    <x v="1"/>
    <x v="6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x v="38"/>
    <x v="2236"/>
    <n v="3527.1199459459463"/>
    <x v="1"/>
    <x v="6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x v="38"/>
    <x v="2237"/>
    <n v="3489.6096844003605"/>
    <x v="1"/>
    <x v="68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x v="38"/>
    <x v="2133"/>
    <n v="3481.2315342960287"/>
    <x v="1"/>
    <x v="68"/>
    <x v="3006"/>
    <d v="2014-12-14T18:09:51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x v="38"/>
    <x v="2238"/>
    <n v="3476.5894670280036"/>
    <x v="1"/>
    <x v="6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x v="38"/>
    <x v="2107"/>
    <n v="3478.7563652802892"/>
    <x v="1"/>
    <x v="6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x v="38"/>
    <x v="2239"/>
    <n v="3479.1579547511315"/>
    <x v="1"/>
    <x v="6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x v="38"/>
    <x v="2240"/>
    <n v="3455.1907065217392"/>
    <x v="1"/>
    <x v="6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x v="38"/>
    <x v="2241"/>
    <n v="3456.1745602901178"/>
    <x v="1"/>
    <x v="68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x v="38"/>
    <x v="2242"/>
    <n v="3458.9741742286751"/>
    <x v="1"/>
    <x v="6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x v="38"/>
    <x v="2243"/>
    <n v="3457.8606176203452"/>
    <x v="1"/>
    <x v="6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x v="38"/>
    <x v="2244"/>
    <n v="3446.7350363636365"/>
    <x v="1"/>
    <x v="68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x v="38"/>
    <x v="2245"/>
    <n v="3424.1424385805276"/>
    <x v="1"/>
    <x v="6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x v="38"/>
    <x v="2246"/>
    <n v="3424.0660655737706"/>
    <x v="1"/>
    <x v="6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x v="38"/>
    <x v="2247"/>
    <n v="3419.2365907019143"/>
    <x v="1"/>
    <x v="6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x v="38"/>
    <x v="2248"/>
    <n v="3401.1108941605835"/>
    <x v="1"/>
    <x v="6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x v="38"/>
    <x v="2249"/>
    <n v="3400.3539178082187"/>
    <x v="1"/>
    <x v="6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x v="38"/>
    <x v="2250"/>
    <n v="3386.839616087751"/>
    <x v="1"/>
    <x v="6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x v="38"/>
    <x v="2251"/>
    <n v="3383.497291857273"/>
    <x v="1"/>
    <x v="6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x v="38"/>
    <x v="2252"/>
    <n v="3381.8145970695969"/>
    <x v="1"/>
    <x v="6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x v="38"/>
    <x v="288"/>
    <n v="3375.6677726856092"/>
    <x v="1"/>
    <x v="6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x v="38"/>
    <x v="2253"/>
    <n v="3378.1032477064218"/>
    <x v="1"/>
    <x v="6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x v="38"/>
    <x v="2254"/>
    <n v="3369.891221303948"/>
    <x v="1"/>
    <x v="6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x v="38"/>
    <x v="2255"/>
    <n v="3366.0446139705878"/>
    <x v="1"/>
    <x v="6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x v="38"/>
    <x v="2256"/>
    <n v="3367.9544986200549"/>
    <x v="1"/>
    <x v="68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x v="38"/>
    <x v="2257"/>
    <n v="3322.6432228360959"/>
    <x v="1"/>
    <x v="6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x v="38"/>
    <x v="2258"/>
    <n v="3317.9627096774193"/>
    <x v="1"/>
    <x v="6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x v="38"/>
    <x v="2259"/>
    <n v="3290.670239852398"/>
    <x v="1"/>
    <x v="6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x v="38"/>
    <x v="31"/>
    <n v="3291.9848014773775"/>
    <x v="1"/>
    <x v="6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x v="38"/>
    <x v="66"/>
    <n v="3293.6409796672824"/>
    <x v="1"/>
    <x v="6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x v="38"/>
    <x v="2260"/>
    <n v="3295.5111378353372"/>
    <x v="1"/>
    <x v="6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x v="38"/>
    <x v="2261"/>
    <n v="3294.4921666666664"/>
    <x v="1"/>
    <x v="68"/>
    <x v="3034"/>
    <d v="2016-11-01T03:59:00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x v="38"/>
    <x v="2262"/>
    <n v="3193.2488785912878"/>
    <x v="1"/>
    <x v="6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x v="38"/>
    <x v="2263"/>
    <n v="3170.9822170686452"/>
    <x v="1"/>
    <x v="6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x v="38"/>
    <x v="2264"/>
    <n v="3144.5086629526459"/>
    <x v="1"/>
    <x v="6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x v="38"/>
    <x v="10"/>
    <n v="3146.4403624535312"/>
    <x v="1"/>
    <x v="6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x v="38"/>
    <x v="2265"/>
    <n v="3148.4323999999997"/>
    <x v="1"/>
    <x v="68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x v="38"/>
    <x v="1881"/>
    <n v="3131.1192271880814"/>
    <x v="1"/>
    <x v="68"/>
    <x v="3040"/>
    <d v="2015-06-26T23:00:00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x v="38"/>
    <x v="2266"/>
    <n v="3131.0317334575948"/>
    <x v="1"/>
    <x v="6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x v="38"/>
    <x v="602"/>
    <n v="3125.3983675373129"/>
    <x v="1"/>
    <x v="6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x v="38"/>
    <x v="2267"/>
    <n v="3126.5238562091499"/>
    <x v="1"/>
    <x v="6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x v="38"/>
    <x v="2268"/>
    <n v="3114.024345794392"/>
    <x v="1"/>
    <x v="6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x v="38"/>
    <x v="2269"/>
    <n v="3104.663283442469"/>
    <x v="1"/>
    <x v="6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x v="38"/>
    <x v="2270"/>
    <n v="3102.5999906367033"/>
    <x v="1"/>
    <x v="68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x v="38"/>
    <x v="2271"/>
    <n v="3091.3774976569816"/>
    <x v="1"/>
    <x v="6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x v="38"/>
    <x v="2272"/>
    <n v="3093.5786022514067"/>
    <x v="1"/>
    <x v="6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x v="38"/>
    <x v="313"/>
    <n v="3088.6711643192484"/>
    <x v="1"/>
    <x v="68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x v="38"/>
    <x v="938"/>
    <n v="3087.8146522556385"/>
    <x v="1"/>
    <x v="6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x v="38"/>
    <x v="2273"/>
    <n v="3090.1211571025397"/>
    <x v="1"/>
    <x v="6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x v="38"/>
    <x v="840"/>
    <n v="3092.2521563088508"/>
    <x v="1"/>
    <x v="6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x v="38"/>
    <x v="177"/>
    <n v="3095.0959377945333"/>
    <x v="1"/>
    <x v="6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x v="38"/>
    <x v="109"/>
    <n v="3097.9781037735843"/>
    <x v="1"/>
    <x v="6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x v="38"/>
    <x v="2274"/>
    <n v="3100.9034844192629"/>
    <x v="1"/>
    <x v="6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x v="38"/>
    <x v="109"/>
    <n v="3103.8334499054818"/>
    <x v="1"/>
    <x v="6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x v="38"/>
    <x v="109"/>
    <n v="3106.7699053926203"/>
    <x v="1"/>
    <x v="6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x v="38"/>
    <x v="374"/>
    <n v="3109.7119223484842"/>
    <x v="1"/>
    <x v="6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x v="38"/>
    <x v="2275"/>
    <n v="3112.6566729857814"/>
    <x v="1"/>
    <x v="68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x v="38"/>
    <x v="2276"/>
    <n v="3115.1819639468686"/>
    <x v="1"/>
    <x v="68"/>
    <x v="3060"/>
    <d v="2015-09-28T06:35:34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x v="38"/>
    <x v="109"/>
    <n v="3117.8222127255458"/>
    <x v="1"/>
    <x v="6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x v="38"/>
    <x v="2277"/>
    <n v="3120.7859220532314"/>
    <x v="1"/>
    <x v="68"/>
    <x v="3062"/>
    <d v="2015-09-30T18:00:00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x v="38"/>
    <x v="2278"/>
    <n v="3117.3956137012365"/>
    <x v="1"/>
    <x v="68"/>
    <x v="3063"/>
    <d v="2016-10-22T22:08:58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x v="38"/>
    <x v="2279"/>
    <n v="3119.8055142857138"/>
    <x v="1"/>
    <x v="6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x v="38"/>
    <x v="167"/>
    <n v="3114.7042802669203"/>
    <x v="1"/>
    <x v="6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x v="38"/>
    <x v="2280"/>
    <n v="3117.6667843511445"/>
    <x v="1"/>
    <x v="6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x v="38"/>
    <x v="453"/>
    <n v="3080.5776408787005"/>
    <x v="1"/>
    <x v="6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x v="38"/>
    <x v="2281"/>
    <n v="3083.3315391969404"/>
    <x v="1"/>
    <x v="6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x v="38"/>
    <x v="2282"/>
    <n v="3086.114631578947"/>
    <x v="1"/>
    <x v="6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x v="38"/>
    <x v="2283"/>
    <n v="3088.9356226053637"/>
    <x v="1"/>
    <x v="68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x v="38"/>
    <x v="2284"/>
    <n v="3091.5769798657716"/>
    <x v="1"/>
    <x v="6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x v="38"/>
    <x v="374"/>
    <n v="3087.6600671785027"/>
    <x v="1"/>
    <x v="6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x v="38"/>
    <x v="2285"/>
    <n v="3090.6241978866469"/>
    <x v="1"/>
    <x v="6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x v="38"/>
    <x v="2286"/>
    <n v="3092.975759615384"/>
    <x v="1"/>
    <x v="68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x v="38"/>
    <x v="2287"/>
    <n v="3095.9314629451392"/>
    <x v="1"/>
    <x v="68"/>
    <x v="3075"/>
    <d v="2016-08-19T02:27:20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x v="38"/>
    <x v="2288"/>
    <n v="3097.6655009633905"/>
    <x v="1"/>
    <x v="6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x v="38"/>
    <x v="2289"/>
    <n v="3099.2003760848597"/>
    <x v="1"/>
    <x v="6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x v="38"/>
    <x v="2290"/>
    <n v="3102.0905308880306"/>
    <x v="1"/>
    <x v="6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x v="38"/>
    <x v="2291"/>
    <n v="3105.0191207729463"/>
    <x v="1"/>
    <x v="6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x v="38"/>
    <x v="2292"/>
    <n v="3097.1651740812376"/>
    <x v="1"/>
    <x v="6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x v="38"/>
    <x v="2293"/>
    <n v="3099.7994094869309"/>
    <x v="1"/>
    <x v="6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x v="38"/>
    <x v="109"/>
    <n v="3100.7653003875967"/>
    <x v="1"/>
    <x v="6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x v="38"/>
    <x v="1228"/>
    <n v="3103.7728322017456"/>
    <x v="1"/>
    <x v="6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x v="38"/>
    <x v="2294"/>
    <n v="3106.7318349514558"/>
    <x v="1"/>
    <x v="6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x v="38"/>
    <x v="2295"/>
    <n v="3109.2942565597664"/>
    <x v="1"/>
    <x v="6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x v="38"/>
    <x v="1161"/>
    <n v="3111.7254766536962"/>
    <x v="1"/>
    <x v="6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x v="38"/>
    <x v="895"/>
    <n v="3114.7067088607591"/>
    <x v="1"/>
    <x v="6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x v="38"/>
    <x v="2296"/>
    <n v="3117.6206530214422"/>
    <x v="1"/>
    <x v="6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x v="38"/>
    <x v="2297"/>
    <n v="3120.5393073170726"/>
    <x v="1"/>
    <x v="6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x v="38"/>
    <x v="2298"/>
    <n v="3117.8699121093746"/>
    <x v="1"/>
    <x v="6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x v="38"/>
    <x v="2299"/>
    <n v="3109.7427077223847"/>
    <x v="1"/>
    <x v="6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x v="38"/>
    <x v="2300"/>
    <n v="3112.0066438356162"/>
    <x v="1"/>
    <x v="6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x v="38"/>
    <x v="2301"/>
    <n v="3113.8957884427027"/>
    <x v="1"/>
    <x v="6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x v="38"/>
    <x v="1866"/>
    <n v="3116.0564705882348"/>
    <x v="1"/>
    <x v="6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x v="38"/>
    <x v="2302"/>
    <n v="3119.0898920510299"/>
    <x v="1"/>
    <x v="6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x v="38"/>
    <x v="2303"/>
    <n v="3122.1047151277012"/>
    <x v="1"/>
    <x v="6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x v="38"/>
    <x v="2304"/>
    <n v="3124.3929203539819"/>
    <x v="1"/>
    <x v="6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x v="38"/>
    <x v="2305"/>
    <n v="3125.7801181102359"/>
    <x v="1"/>
    <x v="6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x v="38"/>
    <x v="2306"/>
    <n v="3127.1276847290637"/>
    <x v="1"/>
    <x v="6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x v="38"/>
    <x v="2307"/>
    <n v="3129.9374753451671"/>
    <x v="1"/>
    <x v="6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x v="38"/>
    <x v="746"/>
    <n v="3131.2236920039481"/>
    <x v="1"/>
    <x v="6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x v="38"/>
    <x v="2308"/>
    <n v="3134.0213438735173"/>
    <x v="1"/>
    <x v="68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x v="38"/>
    <x v="2309"/>
    <n v="3130.931355093966"/>
    <x v="1"/>
    <x v="6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x v="38"/>
    <x v="2310"/>
    <n v="3134.0203960396034"/>
    <x v="1"/>
    <x v="6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x v="38"/>
    <x v="2311"/>
    <n v="3135.9520317145684"/>
    <x v="1"/>
    <x v="6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x v="38"/>
    <x v="2312"/>
    <n v="3136.6067460317458"/>
    <x v="1"/>
    <x v="68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x v="38"/>
    <x v="2313"/>
    <n v="3139.6808341608735"/>
    <x v="1"/>
    <x v="68"/>
    <x v="3107"/>
    <d v="2015-05-11T19:32:31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x v="38"/>
    <x v="2314"/>
    <n v="3134.9439363817096"/>
    <x v="1"/>
    <x v="6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x v="38"/>
    <x v="2315"/>
    <n v="3138.0374129353231"/>
    <x v="1"/>
    <x v="68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x v="38"/>
    <x v="167"/>
    <n v="3134.5563745019917"/>
    <x v="1"/>
    <x v="68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x v="38"/>
    <x v="2316"/>
    <n v="3137.6715852442667"/>
    <x v="1"/>
    <x v="6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x v="38"/>
    <x v="2317"/>
    <n v="3135.4856287425146"/>
    <x v="1"/>
    <x v="6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x v="38"/>
    <x v="2318"/>
    <n v="3138.0975024975023"/>
    <x v="1"/>
    <x v="6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x v="38"/>
    <x v="109"/>
    <n v="3136.6005999999998"/>
    <x v="1"/>
    <x v="68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x v="38"/>
    <x v="419"/>
    <n v="3139.74034034034"/>
    <x v="1"/>
    <x v="68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x v="38"/>
    <x v="2319"/>
    <n v="3142.5857715430857"/>
    <x v="1"/>
    <x v="68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x v="38"/>
    <x v="370"/>
    <n v="3145.3065195586755"/>
    <x v="1"/>
    <x v="68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x v="38"/>
    <x v="691"/>
    <n v="3148.4634538152609"/>
    <x v="1"/>
    <x v="6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x v="38"/>
    <x v="833"/>
    <n v="3150.0699497487435"/>
    <x v="1"/>
    <x v="68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x v="38"/>
    <x v="2320"/>
    <n v="3153.2340040241443"/>
    <x v="1"/>
    <x v="68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x v="38"/>
    <x v="886"/>
    <n v="3156.2805639476333"/>
    <x v="1"/>
    <x v="68"/>
    <x v="3121"/>
    <d v="2014-09-26T16:18:55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x v="38"/>
    <x v="2321"/>
    <n v="3159.4522177419353"/>
    <x v="1"/>
    <x v="6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x v="38"/>
    <x v="2322"/>
    <n v="3162.5233097880923"/>
    <x v="1"/>
    <x v="6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x v="38"/>
    <x v="2323"/>
    <n v="3079.6652525252521"/>
    <x v="1"/>
    <x v="68"/>
    <x v="3124"/>
    <d v="2015-02-02T18:43:21"/>
  </r>
  <r>
    <n v="3125"/>
    <s v="N/A (Canceled)"/>
    <s v="N/A"/>
    <n v="1500000"/>
    <x v="117"/>
    <x v="1"/>
    <x v="0"/>
    <x v="0"/>
    <n v="1452142672"/>
    <n v="1449550672"/>
    <b v="0"/>
    <n v="0"/>
    <b v="0"/>
    <x v="38"/>
    <x v="109"/>
    <n v="3082.7528816986851"/>
    <x v="1"/>
    <x v="6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x v="38"/>
    <x v="2324"/>
    <n v="3085.8730769230765"/>
    <x v="1"/>
    <x v="6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x v="38"/>
    <x v="109"/>
    <n v="3087.9458966565344"/>
    <x v="1"/>
    <x v="6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x v="6"/>
    <x v="2325"/>
    <n v="3091.0776876267746"/>
    <x v="1"/>
    <x v="7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x v="6"/>
    <x v="417"/>
    <n v="3077.6767512690353"/>
    <x v="1"/>
    <x v="7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x v="6"/>
    <x v="2326"/>
    <n v="3080.7943089430892"/>
    <x v="1"/>
    <x v="7"/>
    <x v="3130"/>
    <d v="2017-04-14T04:59:00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x v="6"/>
    <x v="2327"/>
    <n v="3083.5468972533058"/>
    <x v="1"/>
    <x v="7"/>
    <x v="3131"/>
    <d v="2017-04-08T12:54:05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x v="6"/>
    <x v="108"/>
    <n v="3086.030142566191"/>
    <x v="1"/>
    <x v="7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x v="6"/>
    <x v="1277"/>
    <n v="3089.1657492354734"/>
    <x v="1"/>
    <x v="7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x v="6"/>
    <x v="2328"/>
    <n v="3091.76693877551"/>
    <x v="1"/>
    <x v="7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x v="6"/>
    <x v="2329"/>
    <n v="3094.6951991828391"/>
    <x v="1"/>
    <x v="7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x v="6"/>
    <x v="2330"/>
    <n v="3097.6938650306743"/>
    <x v="1"/>
    <x v="7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x v="6"/>
    <x v="422"/>
    <n v="3100.2104401228244"/>
    <x v="1"/>
    <x v="7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x v="6"/>
    <x v="109"/>
    <n v="3103.3356557377047"/>
    <x v="1"/>
    <x v="7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x v="6"/>
    <x v="2331"/>
    <n v="3106.5185641025637"/>
    <x v="1"/>
    <x v="7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x v="6"/>
    <x v="2332"/>
    <n v="3106.9359342915809"/>
    <x v="1"/>
    <x v="7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x v="6"/>
    <x v="2333"/>
    <n v="3110.0304213771838"/>
    <x v="1"/>
    <x v="7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x v="6"/>
    <x v="2334"/>
    <n v="3112.9646090534975"/>
    <x v="1"/>
    <x v="7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x v="6"/>
    <x v="109"/>
    <n v="3116.1242018537587"/>
    <x v="1"/>
    <x v="7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x v="6"/>
    <x v="2335"/>
    <n v="3119.3367010309275"/>
    <x v="1"/>
    <x v="7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x v="6"/>
    <x v="109"/>
    <n v="3114.7746130030951"/>
    <x v="1"/>
    <x v="7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x v="6"/>
    <x v="1131"/>
    <n v="3117.9923553719"/>
    <x v="1"/>
    <x v="7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x v="6"/>
    <x v="2336"/>
    <n v="3115.7875904860384"/>
    <x v="1"/>
    <x v="7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x v="6"/>
    <x v="2337"/>
    <n v="3094.6807453416141"/>
    <x v="1"/>
    <x v="7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x v="6"/>
    <x v="87"/>
    <n v="3095.4410362694293"/>
    <x v="1"/>
    <x v="7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x v="6"/>
    <x v="50"/>
    <n v="3097.3035269709535"/>
    <x v="1"/>
    <x v="7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x v="6"/>
    <x v="84"/>
    <n v="3096.84901349948"/>
    <x v="1"/>
    <x v="7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x v="6"/>
    <x v="2338"/>
    <n v="3096.4153846153836"/>
    <x v="1"/>
    <x v="7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x v="6"/>
    <x v="2339"/>
    <n v="3097.2118626430793"/>
    <x v="1"/>
    <x v="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x v="6"/>
    <x v="2340"/>
    <n v="3089.9511458333322"/>
    <x v="1"/>
    <x v="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x v="6"/>
    <x v="2341"/>
    <n v="3084.9302398331588"/>
    <x v="1"/>
    <x v="7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x v="6"/>
    <x v="2342"/>
    <n v="3078.3119728601246"/>
    <x v="1"/>
    <x v="7"/>
    <x v="3156"/>
    <d v="2012-06-01T22:52:24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x v="6"/>
    <x v="50"/>
    <n v="3075.6769801462897"/>
    <x v="1"/>
    <x v="7"/>
    <x v="3157"/>
    <d v="2014-07-19T05:00:00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x v="6"/>
    <x v="430"/>
    <n v="3074.6682740585766"/>
    <x v="1"/>
    <x v="7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x v="6"/>
    <x v="2343"/>
    <n v="3071.9192356020935"/>
    <x v="1"/>
    <x v="7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x v="6"/>
    <x v="1400"/>
    <n v="3073.0405136268337"/>
    <x v="1"/>
    <x v="7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x v="6"/>
    <x v="2344"/>
    <n v="3071.4707764952773"/>
    <x v="1"/>
    <x v="7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x v="6"/>
    <x v="2345"/>
    <n v="3072.48912815126"/>
    <x v="1"/>
    <x v="7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x v="6"/>
    <x v="2346"/>
    <n v="3070.3718717139845"/>
    <x v="1"/>
    <x v="7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x v="6"/>
    <x v="2347"/>
    <n v="3058.3933157894726"/>
    <x v="1"/>
    <x v="7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x v="6"/>
    <x v="2348"/>
    <n v="3058.803635405689"/>
    <x v="1"/>
    <x v="7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x v="6"/>
    <x v="2349"/>
    <n v="3060.7433016877626"/>
    <x v="1"/>
    <x v="7"/>
    <x v="3166"/>
    <d v="2014-11-26T07:59:00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x v="6"/>
    <x v="2350"/>
    <n v="3004.7569376979927"/>
    <x v="1"/>
    <x v="7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x v="6"/>
    <x v="2351"/>
    <n v="3004.2492811839311"/>
    <x v="1"/>
    <x v="7"/>
    <x v="3168"/>
    <d v="2014-06-13T22:00:00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x v="6"/>
    <x v="2352"/>
    <n v="3004.1426666666657"/>
    <x v="1"/>
    <x v="7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x v="6"/>
    <x v="2353"/>
    <n v="2998.5951483050835"/>
    <x v="1"/>
    <x v="7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x v="6"/>
    <x v="2354"/>
    <n v="2999.3942948038166"/>
    <x v="1"/>
    <x v="7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x v="6"/>
    <x v="935"/>
    <n v="2994.4923779193196"/>
    <x v="1"/>
    <x v="7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x v="6"/>
    <x v="288"/>
    <n v="2995.2304144527088"/>
    <x v="1"/>
    <x v="7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x v="6"/>
    <x v="2355"/>
    <n v="2987.4593829787223"/>
    <x v="1"/>
    <x v="7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x v="6"/>
    <x v="2356"/>
    <n v="2987.4098189563356"/>
    <x v="1"/>
    <x v="7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x v="6"/>
    <x v="2357"/>
    <n v="2984.7546055437087"/>
    <x v="1"/>
    <x v="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x v="6"/>
    <x v="2358"/>
    <n v="2985.6113340448228"/>
    <x v="1"/>
    <x v="7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x v="6"/>
    <x v="2359"/>
    <n v="2985.6654059829048"/>
    <x v="1"/>
    <x v="7"/>
    <x v="3178"/>
    <d v="2014-07-16T14:31:15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x v="6"/>
    <x v="2360"/>
    <n v="2986.1035508021378"/>
    <x v="1"/>
    <x v="7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x v="6"/>
    <x v="2361"/>
    <n v="2984.1670235546035"/>
    <x v="1"/>
    <x v="7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x v="6"/>
    <x v="2206"/>
    <n v="2985.8252947481237"/>
    <x v="1"/>
    <x v="7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x v="6"/>
    <x v="2191"/>
    <n v="2988.444206008583"/>
    <x v="1"/>
    <x v="7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x v="6"/>
    <x v="2206"/>
    <n v="2984.068743286788"/>
    <x v="1"/>
    <x v="7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x v="6"/>
    <x v="2362"/>
    <n v="2984.3473118279567"/>
    <x v="1"/>
    <x v="7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x v="6"/>
    <x v="31"/>
    <n v="2982.597416576964"/>
    <x v="1"/>
    <x v="7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x v="6"/>
    <x v="2363"/>
    <n v="2984.7338362068958"/>
    <x v="1"/>
    <x v="7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x v="6"/>
    <x v="2364"/>
    <n v="2984.4261057173671"/>
    <x v="1"/>
    <x v="7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x v="40"/>
    <x v="2365"/>
    <n v="2968.8110151187898"/>
    <x v="1"/>
    <x v="72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x v="40"/>
    <x v="2366"/>
    <n v="2971.8799999999997"/>
    <x v="1"/>
    <x v="72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x v="40"/>
    <x v="109"/>
    <n v="2967.7586580086577"/>
    <x v="1"/>
    <x v="72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x v="40"/>
    <x v="2367"/>
    <n v="2970.9739978331522"/>
    <x v="1"/>
    <x v="72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x v="40"/>
    <x v="391"/>
    <n v="2974.032537960954"/>
    <x v="1"/>
    <x v="72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x v="40"/>
    <x v="2368"/>
    <n v="2977.1509229098801"/>
    <x v="1"/>
    <x v="72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x v="40"/>
    <x v="109"/>
    <n v="2979.7489130434778"/>
    <x v="1"/>
    <x v="72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x v="40"/>
    <x v="2369"/>
    <n v="2982.991294885745"/>
    <x v="1"/>
    <x v="72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x v="40"/>
    <x v="1855"/>
    <n v="2983.9858387799559"/>
    <x v="1"/>
    <x v="72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x v="40"/>
    <x v="2370"/>
    <n v="2985.2769901853867"/>
    <x v="1"/>
    <x v="72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x v="40"/>
    <x v="456"/>
    <n v="2987.286026200873"/>
    <x v="1"/>
    <x v="72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x v="40"/>
    <x v="2371"/>
    <n v="2990.4306010928958"/>
    <x v="1"/>
    <x v="72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x v="40"/>
    <x v="133"/>
    <n v="2990.8490153172861"/>
    <x v="1"/>
    <x v="72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x v="40"/>
    <x v="2372"/>
    <n v="2994.1237677984659"/>
    <x v="1"/>
    <x v="72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x v="40"/>
    <x v="2373"/>
    <n v="2997.3793859649118"/>
    <x v="1"/>
    <x v="72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x v="40"/>
    <x v="180"/>
    <n v="2997.6772777167944"/>
    <x v="1"/>
    <x v="72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x v="40"/>
    <x v="109"/>
    <n v="3000.6967032967027"/>
    <x v="1"/>
    <x v="72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x v="40"/>
    <x v="2374"/>
    <n v="3003.9977997799774"/>
    <x v="1"/>
    <x v="72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x v="40"/>
    <x v="109"/>
    <n v="3007.005506607929"/>
    <x v="1"/>
    <x v="72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x v="40"/>
    <x v="2375"/>
    <n v="3010.3208379272323"/>
    <x v="1"/>
    <x v="72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x v="6"/>
    <x v="991"/>
    <n v="3010.8289183222951"/>
    <x v="1"/>
    <x v="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x v="6"/>
    <x v="2376"/>
    <n v="3008.4375690607731"/>
    <x v="1"/>
    <x v="7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x v="6"/>
    <x v="2377"/>
    <n v="2999.2259955752206"/>
    <x v="1"/>
    <x v="7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x v="6"/>
    <x v="2378"/>
    <n v="2998.3691029900324"/>
    <x v="1"/>
    <x v="7"/>
    <x v="3211"/>
    <d v="2014-08-15T02:00:00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x v="6"/>
    <x v="2379"/>
    <n v="2971.1599778270502"/>
    <x v="1"/>
    <x v="7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x v="6"/>
    <x v="2380"/>
    <n v="2968.8527192008873"/>
    <x v="1"/>
    <x v="7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x v="6"/>
    <x v="2381"/>
    <n v="2965.4769999999994"/>
    <x v="1"/>
    <x v="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x v="6"/>
    <x v="2382"/>
    <n v="2955.1427141268068"/>
    <x v="1"/>
    <x v="7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x v="6"/>
    <x v="2383"/>
    <n v="2919.3210467706008"/>
    <x v="1"/>
    <x v="7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x v="6"/>
    <x v="2251"/>
    <n v="2920.3448160535108"/>
    <x v="1"/>
    <x v="7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x v="6"/>
    <x v="426"/>
    <n v="2917.7771205357135"/>
    <x v="1"/>
    <x v="7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x v="6"/>
    <x v="2384"/>
    <n v="2907.3478212290497"/>
    <x v="1"/>
    <x v="7"/>
    <x v="3219"/>
    <d v="2015-03-22T22:35:47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x v="6"/>
    <x v="2385"/>
    <n v="2888.2039149888137"/>
    <x v="1"/>
    <x v="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x v="6"/>
    <x v="2386"/>
    <n v="2874.4997760358342"/>
    <x v="1"/>
    <x v="7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x v="6"/>
    <x v="2387"/>
    <n v="2873.0844170403584"/>
    <x v="1"/>
    <x v="7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x v="6"/>
    <x v="2388"/>
    <n v="2872.8072951739618"/>
    <x v="1"/>
    <x v="7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x v="6"/>
    <x v="2389"/>
    <n v="2872.2205617977525"/>
    <x v="1"/>
    <x v="7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x v="6"/>
    <x v="1099"/>
    <n v="2841.0194600674913"/>
    <x v="1"/>
    <x v="7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x v="6"/>
    <x v="44"/>
    <n v="2841.913626126126"/>
    <x v="1"/>
    <x v="7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x v="6"/>
    <x v="1054"/>
    <n v="2843.7083427282973"/>
    <x v="1"/>
    <x v="7"/>
    <x v="3227"/>
    <d v="2017-01-17T21:10:36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x v="6"/>
    <x v="2390"/>
    <n v="2845.2249435665913"/>
    <x v="1"/>
    <x v="7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x v="6"/>
    <x v="2391"/>
    <n v="2840.3449717514118"/>
    <x v="1"/>
    <x v="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x v="6"/>
    <x v="2392"/>
    <n v="2819.1541855203623"/>
    <x v="1"/>
    <x v="7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x v="6"/>
    <x v="2393"/>
    <n v="2819.1113250283129"/>
    <x v="1"/>
    <x v="7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x v="6"/>
    <x v="2394"/>
    <n v="2820.4821995464854"/>
    <x v="1"/>
    <x v="7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x v="6"/>
    <x v="2395"/>
    <n v="2822.1944381384792"/>
    <x v="1"/>
    <x v="7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x v="6"/>
    <x v="2396"/>
    <n v="2818.6514772727278"/>
    <x v="1"/>
    <x v="7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x v="6"/>
    <x v="2397"/>
    <n v="2817.2896359499437"/>
    <x v="1"/>
    <x v="7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x v="6"/>
    <x v="1794"/>
    <n v="2802.8662756264248"/>
    <x v="1"/>
    <x v="7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x v="6"/>
    <x v="2398"/>
    <n v="2783.1203990878003"/>
    <x v="1"/>
    <x v="7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x v="6"/>
    <x v="2399"/>
    <n v="2746.0284817351608"/>
    <x v="1"/>
    <x v="7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x v="6"/>
    <x v="2400"/>
    <n v="2745.572514285715"/>
    <x v="1"/>
    <x v="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x v="6"/>
    <x v="518"/>
    <n v="2741.6098054919917"/>
    <x v="1"/>
    <x v="7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x v="6"/>
    <x v="2401"/>
    <n v="2741.2943528064147"/>
    <x v="1"/>
    <x v="7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x v="6"/>
    <x v="2402"/>
    <n v="2733.1983600917438"/>
    <x v="1"/>
    <x v="7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x v="6"/>
    <x v="2403"/>
    <n v="2721.7204936854196"/>
    <x v="1"/>
    <x v="7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x v="6"/>
    <x v="2404"/>
    <n v="2715.3925862068968"/>
    <x v="1"/>
    <x v="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x v="6"/>
    <x v="2405"/>
    <n v="2716.622036823936"/>
    <x v="1"/>
    <x v="7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x v="6"/>
    <x v="2406"/>
    <n v="2694.5167626728121"/>
    <x v="1"/>
    <x v="7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x v="6"/>
    <x v="2407"/>
    <n v="2684.7964821222618"/>
    <x v="1"/>
    <x v="7"/>
    <x v="3247"/>
    <d v="2015-07-12T10:25:12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x v="6"/>
    <x v="2408"/>
    <n v="2684.8407043879915"/>
    <x v="1"/>
    <x v="7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x v="6"/>
    <x v="2409"/>
    <n v="2673.9619075144519"/>
    <x v="1"/>
    <x v="7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x v="6"/>
    <x v="2410"/>
    <n v="2670.3773726851859"/>
    <x v="1"/>
    <x v="7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x v="6"/>
    <x v="1613"/>
    <n v="2644.0533603708004"/>
    <x v="1"/>
    <x v="7"/>
    <x v="3251"/>
    <d v="2015-06-21T17:32:46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x v="6"/>
    <x v="2411"/>
    <n v="2645.1937935034812"/>
    <x v="1"/>
    <x v="7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x v="6"/>
    <x v="2412"/>
    <n v="2644.925725900117"/>
    <x v="1"/>
    <x v="7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x v="6"/>
    <x v="2413"/>
    <n v="2624.3209883720938"/>
    <x v="1"/>
    <x v="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x v="6"/>
    <x v="1290"/>
    <n v="2612.0518626309672"/>
    <x v="1"/>
    <x v="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x v="6"/>
    <x v="2414"/>
    <n v="2614.4843240093251"/>
    <x v="1"/>
    <x v="7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x v="6"/>
    <x v="2415"/>
    <n v="2602.5922403733966"/>
    <x v="1"/>
    <x v="7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x v="6"/>
    <x v="2416"/>
    <n v="2603.1490186915894"/>
    <x v="1"/>
    <x v="7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x v="6"/>
    <x v="2417"/>
    <n v="2597.5796023391817"/>
    <x v="1"/>
    <x v="7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x v="6"/>
    <x v="2418"/>
    <n v="2572.0280562060902"/>
    <x v="1"/>
    <x v="7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x v="6"/>
    <x v="2419"/>
    <n v="2568.6400468933189"/>
    <x v="1"/>
    <x v="7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x v="6"/>
    <x v="2420"/>
    <n v="2567.7640375586866"/>
    <x v="1"/>
    <x v="7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x v="6"/>
    <x v="2421"/>
    <n v="2556.0093537015287"/>
    <x v="1"/>
    <x v="7"/>
    <x v="3263"/>
    <d v="2015-10-30T21:00:00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x v="6"/>
    <x v="288"/>
    <n v="2555.7174117647069"/>
    <x v="1"/>
    <x v="7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x v="6"/>
    <x v="2002"/>
    <n v="2555.694699646644"/>
    <x v="1"/>
    <x v="7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x v="6"/>
    <x v="2422"/>
    <n v="2553.4867924528312"/>
    <x v="1"/>
    <x v="7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x v="6"/>
    <x v="426"/>
    <n v="2547.2016528925628"/>
    <x v="1"/>
    <x v="7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x v="6"/>
    <x v="602"/>
    <n v="2532.1096926713958"/>
    <x v="1"/>
    <x v="7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x v="6"/>
    <x v="1240"/>
    <n v="2532.0766863905333"/>
    <x v="1"/>
    <x v="7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x v="6"/>
    <x v="658"/>
    <n v="2525.455924170617"/>
    <x v="1"/>
    <x v="7"/>
    <x v="3270"/>
    <d v="2015-07-12T12:47:45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x v="6"/>
    <x v="2129"/>
    <n v="2526.2809015421126"/>
    <x v="1"/>
    <x v="7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x v="6"/>
    <x v="2423"/>
    <n v="2526.9653206650842"/>
    <x v="1"/>
    <x v="7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x v="6"/>
    <x v="202"/>
    <n v="2511.6073721759817"/>
    <x v="1"/>
    <x v="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x v="6"/>
    <x v="2424"/>
    <n v="2509.4830952380958"/>
    <x v="1"/>
    <x v="7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x v="6"/>
    <x v="2425"/>
    <n v="2493.7554231227655"/>
    <x v="1"/>
    <x v="7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x v="6"/>
    <x v="2426"/>
    <n v="2494.5773269689739"/>
    <x v="1"/>
    <x v="7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x v="6"/>
    <x v="1878"/>
    <n v="2491.2757467144565"/>
    <x v="1"/>
    <x v="7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x v="6"/>
    <x v="1936"/>
    <n v="2487.7605263157898"/>
    <x v="1"/>
    <x v="7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x v="6"/>
    <x v="2427"/>
    <n v="2487.6440718562876"/>
    <x v="1"/>
    <x v="7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x v="6"/>
    <x v="288"/>
    <n v="2482.6796163069548"/>
    <x v="1"/>
    <x v="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x v="6"/>
    <x v="2428"/>
    <n v="2483.1870348139259"/>
    <x v="1"/>
    <x v="7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x v="6"/>
    <x v="2429"/>
    <n v="2478.8639423076925"/>
    <x v="1"/>
    <x v="7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x v="6"/>
    <x v="2430"/>
    <n v="2443.5551143200964"/>
    <x v="1"/>
    <x v="7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x v="6"/>
    <x v="264"/>
    <n v="2445.4895180722897"/>
    <x v="1"/>
    <x v="7"/>
    <x v="3284"/>
    <d v="2016-01-29T05:59:00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x v="6"/>
    <x v="2431"/>
    <n v="2444.7627261761163"/>
    <x v="1"/>
    <x v="7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x v="6"/>
    <x v="2432"/>
    <n v="2440.9472222222225"/>
    <x v="1"/>
    <x v="7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x v="6"/>
    <x v="31"/>
    <n v="2425.4405078597342"/>
    <x v="1"/>
    <x v="7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x v="6"/>
    <x v="2433"/>
    <n v="2425.3502421307508"/>
    <x v="1"/>
    <x v="7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x v="6"/>
    <x v="2434"/>
    <n v="2416.1367393939399"/>
    <x v="1"/>
    <x v="7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x v="6"/>
    <x v="1247"/>
    <n v="2418.2616504854373"/>
    <x v="1"/>
    <x v="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x v="6"/>
    <x v="430"/>
    <n v="2418.2546780072907"/>
    <x v="1"/>
    <x v="7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x v="6"/>
    <x v="2435"/>
    <n v="2420.503163017032"/>
    <x v="1"/>
    <x v="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x v="6"/>
    <x v="2436"/>
    <n v="2423.099390986602"/>
    <x v="1"/>
    <x v="7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x v="6"/>
    <x v="1237"/>
    <n v="2416.7007317073176"/>
    <x v="1"/>
    <x v="7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x v="6"/>
    <x v="2437"/>
    <n v="2418.7846153846158"/>
    <x v="1"/>
    <x v="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x v="6"/>
    <x v="2438"/>
    <n v="2420.8613569682157"/>
    <x v="1"/>
    <x v="7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x v="6"/>
    <x v="2439"/>
    <n v="2421.1794247246025"/>
    <x v="1"/>
    <x v="7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x v="6"/>
    <x v="2440"/>
    <n v="2417.4014583333337"/>
    <x v="1"/>
    <x v="7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x v="6"/>
    <x v="2441"/>
    <n v="2407.8853865030678"/>
    <x v="1"/>
    <x v="7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x v="6"/>
    <x v="2442"/>
    <n v="2406.5609213759217"/>
    <x v="1"/>
    <x v="7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x v="6"/>
    <x v="1424"/>
    <n v="2404.4964206642071"/>
    <x v="1"/>
    <x v="7"/>
    <x v="3301"/>
    <d v="2016-08-01T06:59:00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x v="6"/>
    <x v="2443"/>
    <n v="2402.5265886699513"/>
    <x v="1"/>
    <x v="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x v="6"/>
    <x v="2444"/>
    <n v="2394.7800123304564"/>
    <x v="1"/>
    <x v="7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x v="6"/>
    <x v="2445"/>
    <n v="2395.1612222222225"/>
    <x v="1"/>
    <x v="7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x v="6"/>
    <x v="2446"/>
    <n v="2378.7430037082822"/>
    <x v="1"/>
    <x v="7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x v="6"/>
    <x v="2447"/>
    <n v="2376.6362500000005"/>
    <x v="1"/>
    <x v="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x v="6"/>
    <x v="2448"/>
    <n v="2376.3222924411402"/>
    <x v="1"/>
    <x v="7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x v="6"/>
    <x v="2449"/>
    <n v="2377.9470099255586"/>
    <x v="1"/>
    <x v="7"/>
    <x v="3308"/>
    <d v="2016-04-13T21:02:45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x v="6"/>
    <x v="2450"/>
    <n v="2375.5842111801244"/>
    <x v="1"/>
    <x v="7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x v="6"/>
    <x v="1417"/>
    <n v="2377.844888059702"/>
    <x v="1"/>
    <x v="7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x v="6"/>
    <x v="2451"/>
    <n v="2372.7052179327525"/>
    <x v="1"/>
    <x v="7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x v="6"/>
    <x v="2452"/>
    <n v="2372.2397630922696"/>
    <x v="1"/>
    <x v="7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x v="6"/>
    <x v="2453"/>
    <n v="2372.0790137328345"/>
    <x v="1"/>
    <x v="7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x v="6"/>
    <x v="2454"/>
    <n v="2372.1428625000003"/>
    <x v="1"/>
    <x v="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x v="6"/>
    <x v="1007"/>
    <n v="2373.001614518148"/>
    <x v="1"/>
    <x v="7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x v="6"/>
    <x v="2455"/>
    <n v="2370.4615162907271"/>
    <x v="1"/>
    <x v="7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x v="6"/>
    <x v="2456"/>
    <n v="2358.6964993726478"/>
    <x v="1"/>
    <x v="7"/>
    <x v="3317"/>
    <d v="2016-06-08T00:57:04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x v="6"/>
    <x v="2457"/>
    <n v="2360.2589321608043"/>
    <x v="1"/>
    <x v="7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x v="6"/>
    <x v="1277"/>
    <n v="2360.0680628930822"/>
    <x v="1"/>
    <x v="7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x v="6"/>
    <x v="50"/>
    <n v="2362.3603400503785"/>
    <x v="1"/>
    <x v="7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x v="6"/>
    <x v="202"/>
    <n v="2362.1552459016398"/>
    <x v="1"/>
    <x v="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x v="6"/>
    <x v="2458"/>
    <n v="2364.4597348484854"/>
    <x v="1"/>
    <x v="7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x v="6"/>
    <x v="2459"/>
    <n v="2363.21379266751"/>
    <x v="1"/>
    <x v="7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x v="6"/>
    <x v="658"/>
    <n v="2364.6115316455703"/>
    <x v="1"/>
    <x v="7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x v="6"/>
    <x v="2460"/>
    <n v="2365.6756780735113"/>
    <x v="1"/>
    <x v="7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x v="6"/>
    <x v="300"/>
    <n v="2368.1067385786805"/>
    <x v="1"/>
    <x v="7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x v="6"/>
    <x v="982"/>
    <n v="2360.8108132147395"/>
    <x v="1"/>
    <x v="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x v="6"/>
    <x v="2461"/>
    <n v="2362.7838549618323"/>
    <x v="1"/>
    <x v="7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x v="6"/>
    <x v="2462"/>
    <n v="2362.437082802548"/>
    <x v="1"/>
    <x v="7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x v="6"/>
    <x v="2463"/>
    <n v="2363.9605994897961"/>
    <x v="1"/>
    <x v="7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x v="6"/>
    <x v="2464"/>
    <n v="2364.9439463601534"/>
    <x v="1"/>
    <x v="7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x v="6"/>
    <x v="31"/>
    <n v="2361.2853069053708"/>
    <x v="1"/>
    <x v="7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x v="6"/>
    <x v="2465"/>
    <n v="2356.6262612035853"/>
    <x v="1"/>
    <x v="7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x v="6"/>
    <x v="2466"/>
    <n v="2354.9552692307693"/>
    <x v="1"/>
    <x v="7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x v="6"/>
    <x v="2467"/>
    <n v="2351.09"/>
    <x v="1"/>
    <x v="7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x v="6"/>
    <x v="31"/>
    <n v="2347.6646658097688"/>
    <x v="1"/>
    <x v="7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x v="6"/>
    <x v="1097"/>
    <n v="2350.3643629343633"/>
    <x v="1"/>
    <x v="7"/>
    <x v="3337"/>
    <d v="2014-10-10T21:00:00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x v="6"/>
    <x v="2468"/>
    <n v="2349.8429252577321"/>
    <x v="1"/>
    <x v="7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x v="6"/>
    <x v="2469"/>
    <n v="2333.0982064516129"/>
    <x v="1"/>
    <x v="7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x v="6"/>
    <x v="2470"/>
    <n v="2325.3270155038763"/>
    <x v="1"/>
    <x v="7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x v="6"/>
    <x v="31"/>
    <n v="2322.97297542044"/>
    <x v="1"/>
    <x v="7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x v="6"/>
    <x v="658"/>
    <n v="2321.6426295336787"/>
    <x v="1"/>
    <x v="7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x v="6"/>
    <x v="2214"/>
    <n v="2316.7420363164724"/>
    <x v="1"/>
    <x v="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x v="6"/>
    <x v="2471"/>
    <n v="2318.1923506493508"/>
    <x v="1"/>
    <x v="7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x v="6"/>
    <x v="2129"/>
    <n v="2315.2706241872561"/>
    <x v="1"/>
    <x v="7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x v="6"/>
    <x v="1007"/>
    <n v="2317.4389453125"/>
    <x v="1"/>
    <x v="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x v="6"/>
    <x v="2472"/>
    <n v="2318.3091395045635"/>
    <x v="1"/>
    <x v="7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x v="6"/>
    <x v="2473"/>
    <n v="2318.2168537859011"/>
    <x v="1"/>
    <x v="7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x v="6"/>
    <x v="2474"/>
    <n v="2314.0367450980393"/>
    <x v="1"/>
    <x v="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x v="6"/>
    <x v="2475"/>
    <n v="2315.0577356020945"/>
    <x v="1"/>
    <x v="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x v="6"/>
    <x v="940"/>
    <n v="2313.3015858453473"/>
    <x v="1"/>
    <x v="7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x v="6"/>
    <x v="2476"/>
    <n v="2309.7035564304465"/>
    <x v="1"/>
    <x v="7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x v="6"/>
    <x v="2477"/>
    <n v="2305.6742575558478"/>
    <x v="1"/>
    <x v="7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x v="6"/>
    <x v="2478"/>
    <n v="2306.6356710526316"/>
    <x v="1"/>
    <x v="7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x v="6"/>
    <x v="2479"/>
    <n v="2305.6457312252965"/>
    <x v="1"/>
    <x v="7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x v="6"/>
    <x v="578"/>
    <n v="2305.7719129287602"/>
    <x v="1"/>
    <x v="7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x v="6"/>
    <x v="50"/>
    <n v="2306.8085997357994"/>
    <x v="1"/>
    <x v="7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x v="6"/>
    <x v="2480"/>
    <n v="2307.1879761904765"/>
    <x v="1"/>
    <x v="7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x v="6"/>
    <x v="90"/>
    <n v="2296.602794701987"/>
    <x v="1"/>
    <x v="7"/>
    <x v="3359"/>
    <d v="2017-02-25T01:22:14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x v="6"/>
    <x v="2481"/>
    <n v="2294.0120822281169"/>
    <x v="1"/>
    <x v="7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x v="6"/>
    <x v="2482"/>
    <n v="2284.9417131474106"/>
    <x v="1"/>
    <x v="7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x v="6"/>
    <x v="678"/>
    <n v="2280.4363164893616"/>
    <x v="1"/>
    <x v="7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x v="6"/>
    <x v="2483"/>
    <n v="2282.0214513981359"/>
    <x v="1"/>
    <x v="7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x v="6"/>
    <x v="2484"/>
    <n v="2274.5841466666666"/>
    <x v="1"/>
    <x v="7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x v="6"/>
    <x v="87"/>
    <n v="2273.3779839786384"/>
    <x v="1"/>
    <x v="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x v="6"/>
    <x v="2485"/>
    <n v="2272.9413235294119"/>
    <x v="1"/>
    <x v="7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x v="6"/>
    <x v="2486"/>
    <n v="2274.5048326639894"/>
    <x v="1"/>
    <x v="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x v="6"/>
    <x v="81"/>
    <n v="2276.3607372654155"/>
    <x v="1"/>
    <x v="7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x v="6"/>
    <x v="3"/>
    <n v="2278.0122281879194"/>
    <x v="1"/>
    <x v="7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x v="6"/>
    <x v="2487"/>
    <n v="2274.0915456989251"/>
    <x v="1"/>
    <x v="7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x v="6"/>
    <x v="2488"/>
    <n v="2274.7753835800809"/>
    <x v="1"/>
    <x v="7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x v="6"/>
    <x v="991"/>
    <n v="2277.4678032345014"/>
    <x v="1"/>
    <x v="7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x v="6"/>
    <x v="598"/>
    <n v="2279.1445479082322"/>
    <x v="1"/>
    <x v="7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x v="6"/>
    <x v="2489"/>
    <n v="2279.5150135135136"/>
    <x v="1"/>
    <x v="7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x v="6"/>
    <x v="31"/>
    <n v="2277.5522462787553"/>
    <x v="1"/>
    <x v="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x v="6"/>
    <x v="77"/>
    <n v="2276.5733197831978"/>
    <x v="1"/>
    <x v="7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x v="6"/>
    <x v="348"/>
    <n v="2268.8061194029856"/>
    <x v="1"/>
    <x v="7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x v="6"/>
    <x v="2490"/>
    <n v="2260.9050407608702"/>
    <x v="1"/>
    <x v="7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x v="6"/>
    <x v="2491"/>
    <n v="2263.1756598639458"/>
    <x v="1"/>
    <x v="7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x v="6"/>
    <x v="2492"/>
    <n v="2263.4347547683928"/>
    <x v="1"/>
    <x v="7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x v="6"/>
    <x v="1891"/>
    <n v="2262.2484447476127"/>
    <x v="1"/>
    <x v="7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x v="6"/>
    <x v="2493"/>
    <n v="2259.7515163934427"/>
    <x v="1"/>
    <x v="7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x v="6"/>
    <x v="1942"/>
    <n v="2258.0193023255815"/>
    <x v="1"/>
    <x v="7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x v="6"/>
    <x v="2494"/>
    <n v="2258.4343972602742"/>
    <x v="1"/>
    <x v="7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x v="6"/>
    <x v="31"/>
    <n v="2253.3010288065848"/>
    <x v="1"/>
    <x v="7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x v="6"/>
    <x v="2"/>
    <n v="2253.6489697802199"/>
    <x v="1"/>
    <x v="7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x v="6"/>
    <x v="2495"/>
    <n v="2253.8603163686385"/>
    <x v="1"/>
    <x v="7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x v="6"/>
    <x v="965"/>
    <n v="2252.1356060606063"/>
    <x v="1"/>
    <x v="7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x v="6"/>
    <x v="1444"/>
    <n v="2253.0944137931037"/>
    <x v="1"/>
    <x v="7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x v="6"/>
    <x v="2122"/>
    <n v="2240.3915055248622"/>
    <x v="1"/>
    <x v="7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x v="6"/>
    <x v="2496"/>
    <n v="2241.3657676348548"/>
    <x v="1"/>
    <x v="7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x v="6"/>
    <x v="31"/>
    <n v="2242.9258310249311"/>
    <x v="1"/>
    <x v="7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x v="6"/>
    <x v="1725"/>
    <n v="2245.3432038834953"/>
    <x v="1"/>
    <x v="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x v="6"/>
    <x v="2497"/>
    <n v="2246.2575694444449"/>
    <x v="1"/>
    <x v="7"/>
    <x v="3394"/>
    <d v="2014-07-27T14:17:25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x v="6"/>
    <x v="2498"/>
    <n v="2248.2926981919336"/>
    <x v="1"/>
    <x v="7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x v="6"/>
    <x v="2499"/>
    <n v="2250.1426880222843"/>
    <x v="1"/>
    <x v="7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x v="6"/>
    <x v="1990"/>
    <n v="2251.0982566248258"/>
    <x v="1"/>
    <x v="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x v="6"/>
    <x v="2500"/>
    <n v="2253.8511871508381"/>
    <x v="1"/>
    <x v="7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x v="6"/>
    <x v="603"/>
    <n v="2250.7894405594407"/>
    <x v="1"/>
    <x v="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x v="6"/>
    <x v="2501"/>
    <n v="2252.1981092436977"/>
    <x v="1"/>
    <x v="7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x v="6"/>
    <x v="2502"/>
    <n v="2241.2741234221603"/>
    <x v="1"/>
    <x v="7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x v="6"/>
    <x v="2503"/>
    <n v="2240.2731039325845"/>
    <x v="1"/>
    <x v="7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x v="6"/>
    <x v="31"/>
    <n v="2220.2664556962031"/>
    <x v="1"/>
    <x v="7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x v="6"/>
    <x v="1009"/>
    <n v="2220.5766901408456"/>
    <x v="1"/>
    <x v="7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x v="6"/>
    <x v="2504"/>
    <n v="2222.8483074753181"/>
    <x v="1"/>
    <x v="7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x v="6"/>
    <x v="2505"/>
    <n v="2225.3078389830516"/>
    <x v="1"/>
    <x v="7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x v="6"/>
    <x v="1088"/>
    <n v="2214.2672560113156"/>
    <x v="1"/>
    <x v="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x v="6"/>
    <x v="2506"/>
    <n v="2214.3696175637397"/>
    <x v="1"/>
    <x v="7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x v="6"/>
    <x v="2507"/>
    <n v="2216.0141134751775"/>
    <x v="1"/>
    <x v="7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x v="6"/>
    <x v="2508"/>
    <n v="2218.2840198863637"/>
    <x v="1"/>
    <x v="7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x v="6"/>
    <x v="2509"/>
    <n v="2216.8093172119488"/>
    <x v="1"/>
    <x v="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x v="6"/>
    <x v="31"/>
    <n v="2197.8375356125357"/>
    <x v="1"/>
    <x v="7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x v="6"/>
    <x v="2129"/>
    <n v="2196.6932239657631"/>
    <x v="1"/>
    <x v="7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x v="6"/>
    <x v="991"/>
    <n v="2198.9027857142855"/>
    <x v="1"/>
    <x v="7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x v="6"/>
    <x v="31"/>
    <n v="2197.6065092989984"/>
    <x v="1"/>
    <x v="7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x v="6"/>
    <x v="1774"/>
    <n v="2200.4684097421205"/>
    <x v="1"/>
    <x v="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x v="6"/>
    <x v="2510"/>
    <n v="2196.7617647058828"/>
    <x v="1"/>
    <x v="7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x v="6"/>
    <x v="2511"/>
    <n v="2197.4754885057473"/>
    <x v="1"/>
    <x v="7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x v="6"/>
    <x v="2512"/>
    <n v="2194.8315683453238"/>
    <x v="1"/>
    <x v="7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x v="6"/>
    <x v="2513"/>
    <n v="2193.7722478386167"/>
    <x v="1"/>
    <x v="7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x v="6"/>
    <x v="2514"/>
    <n v="2195.5439249639253"/>
    <x v="1"/>
    <x v="7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x v="6"/>
    <x v="1071"/>
    <n v="2184.0996242774568"/>
    <x v="1"/>
    <x v="7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x v="6"/>
    <x v="2515"/>
    <n v="2182.5237916063679"/>
    <x v="1"/>
    <x v="7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x v="6"/>
    <x v="2062"/>
    <n v="2185.1796231884059"/>
    <x v="1"/>
    <x v="7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x v="6"/>
    <x v="2516"/>
    <n v="2179.3308272859217"/>
    <x v="1"/>
    <x v="7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x v="6"/>
    <x v="2517"/>
    <n v="2137.5986046511634"/>
    <x v="1"/>
    <x v="7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x v="6"/>
    <x v="31"/>
    <n v="2134.8076273653569"/>
    <x v="1"/>
    <x v="7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x v="6"/>
    <x v="1015"/>
    <n v="2135.7330029154523"/>
    <x v="1"/>
    <x v="7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x v="6"/>
    <x v="2129"/>
    <n v="2135.8508613138692"/>
    <x v="1"/>
    <x v="7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x v="6"/>
    <x v="2518"/>
    <n v="2138.6883625730998"/>
    <x v="1"/>
    <x v="7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x v="6"/>
    <x v="31"/>
    <n v="2138.6410688140559"/>
    <x v="1"/>
    <x v="7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x v="6"/>
    <x v="2519"/>
    <n v="2138.8443548387099"/>
    <x v="1"/>
    <x v="7"/>
    <x v="3432"/>
    <d v="2016-02-05T22:00:00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x v="6"/>
    <x v="2520"/>
    <n v="2138.7648311306903"/>
    <x v="1"/>
    <x v="7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x v="6"/>
    <x v="1442"/>
    <n v="2127.9027205882358"/>
    <x v="1"/>
    <x v="7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x v="6"/>
    <x v="1990"/>
    <n v="2115.491678939617"/>
    <x v="1"/>
    <x v="7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x v="6"/>
    <x v="2521"/>
    <n v="2116.9599557522124"/>
    <x v="1"/>
    <x v="7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x v="6"/>
    <x v="50"/>
    <n v="2112.2656573116692"/>
    <x v="1"/>
    <x v="7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x v="6"/>
    <x v="1243"/>
    <n v="2110.9080621301778"/>
    <x v="1"/>
    <x v="7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x v="6"/>
    <x v="2522"/>
    <n v="2110.1760740740742"/>
    <x v="1"/>
    <x v="7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x v="6"/>
    <x v="2523"/>
    <n v="2110.9090652818995"/>
    <x v="1"/>
    <x v="7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x v="6"/>
    <x v="946"/>
    <n v="2106.2285141158991"/>
    <x v="1"/>
    <x v="7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x v="6"/>
    <x v="31"/>
    <n v="2105.5458184523809"/>
    <x v="1"/>
    <x v="7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x v="6"/>
    <x v="2524"/>
    <n v="2108.3111624441135"/>
    <x v="1"/>
    <x v="7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x v="6"/>
    <x v="2525"/>
    <n v="2108.68923880597"/>
    <x v="1"/>
    <x v="7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x v="6"/>
    <x v="31"/>
    <n v="2110.5452765321374"/>
    <x v="1"/>
    <x v="7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x v="6"/>
    <x v="2123"/>
    <n v="2110.7107634730542"/>
    <x v="1"/>
    <x v="7"/>
    <x v="3446"/>
    <d v="2015-02-05T12:20:00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x v="6"/>
    <x v="2526"/>
    <n v="2112.2530584707647"/>
    <x v="1"/>
    <x v="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x v="6"/>
    <x v="2527"/>
    <n v="2113.8059909909912"/>
    <x v="1"/>
    <x v="7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x v="6"/>
    <x v="2528"/>
    <n v="2113.5184812030075"/>
    <x v="1"/>
    <x v="7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x v="6"/>
    <x v="1710"/>
    <n v="2114.6457680722892"/>
    <x v="1"/>
    <x v="7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x v="6"/>
    <x v="2529"/>
    <n v="2116.6889743589745"/>
    <x v="1"/>
    <x v="7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x v="6"/>
    <x v="2530"/>
    <n v="2118.8924320241695"/>
    <x v="1"/>
    <x v="7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x v="6"/>
    <x v="2531"/>
    <n v="2119.7803177004539"/>
    <x v="1"/>
    <x v="7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x v="6"/>
    <x v="2248"/>
    <n v="2122.4087727272727"/>
    <x v="1"/>
    <x v="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x v="6"/>
    <x v="2532"/>
    <n v="2124.5596206373293"/>
    <x v="1"/>
    <x v="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x v="6"/>
    <x v="2533"/>
    <n v="2112.4920820668694"/>
    <x v="1"/>
    <x v="7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x v="6"/>
    <x v="2534"/>
    <n v="2106.9722831050231"/>
    <x v="1"/>
    <x v="7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x v="6"/>
    <x v="2535"/>
    <n v="2105.9097408536586"/>
    <x v="1"/>
    <x v="7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x v="6"/>
    <x v="2536"/>
    <n v="2107.2683816793892"/>
    <x v="1"/>
    <x v="7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x v="6"/>
    <x v="2537"/>
    <n v="2109.5256727828746"/>
    <x v="1"/>
    <x v="7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x v="6"/>
    <x v="2538"/>
    <n v="2111.3013629402758"/>
    <x v="1"/>
    <x v="7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x v="6"/>
    <x v="2539"/>
    <n v="2113.4736042944787"/>
    <x v="1"/>
    <x v="7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x v="6"/>
    <x v="2540"/>
    <n v="2115.9443778801842"/>
    <x v="1"/>
    <x v="7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x v="6"/>
    <x v="2541"/>
    <n v="2103.2950615384616"/>
    <x v="1"/>
    <x v="7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x v="6"/>
    <x v="288"/>
    <n v="2098.6527118644071"/>
    <x v="1"/>
    <x v="7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x v="6"/>
    <x v="2542"/>
    <n v="2098.7123611111115"/>
    <x v="1"/>
    <x v="7"/>
    <x v="3466"/>
    <d v="2016-04-19T23:27:30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x v="6"/>
    <x v="50"/>
    <n v="2095.0782225656885"/>
    <x v="1"/>
    <x v="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x v="6"/>
    <x v="2543"/>
    <n v="2093.6309752321986"/>
    <x v="1"/>
    <x v="7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x v="6"/>
    <x v="2544"/>
    <n v="2077.9962945736434"/>
    <x v="1"/>
    <x v="7"/>
    <x v="3469"/>
    <d v="2016-04-28T15:24:05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x v="6"/>
    <x v="2111"/>
    <n v="2076.2928726708078"/>
    <x v="1"/>
    <x v="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x v="6"/>
    <x v="2545"/>
    <n v="2078.938740279938"/>
    <x v="1"/>
    <x v="7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x v="6"/>
    <x v="2546"/>
    <n v="2080.5056230529594"/>
    <x v="1"/>
    <x v="7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x v="6"/>
    <x v="31"/>
    <n v="2080.5672542901716"/>
    <x v="1"/>
    <x v="7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x v="6"/>
    <x v="50"/>
    <n v="2076.1618906250001"/>
    <x v="1"/>
    <x v="7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x v="6"/>
    <x v="1614"/>
    <n v="2076.2497809076685"/>
    <x v="1"/>
    <x v="7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x v="6"/>
    <x v="87"/>
    <n v="2078.9711755485896"/>
    <x v="1"/>
    <x v="7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x v="6"/>
    <x v="1288"/>
    <n v="2081.7450706436421"/>
    <x v="1"/>
    <x v="7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x v="6"/>
    <x v="2547"/>
    <n v="2081.754103773585"/>
    <x v="1"/>
    <x v="7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x v="6"/>
    <x v="2548"/>
    <n v="2081.4781259842521"/>
    <x v="1"/>
    <x v="7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x v="6"/>
    <x v="2549"/>
    <n v="2081.735977917981"/>
    <x v="1"/>
    <x v="7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x v="6"/>
    <x v="2395"/>
    <n v="2081.6439336492895"/>
    <x v="1"/>
    <x v="7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x v="6"/>
    <x v="2550"/>
    <n v="2066.1402056962024"/>
    <x v="1"/>
    <x v="7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x v="6"/>
    <x v="2551"/>
    <n v="2062.8377337559427"/>
    <x v="1"/>
    <x v="7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x v="6"/>
    <x v="2552"/>
    <n v="2057.6073174603171"/>
    <x v="1"/>
    <x v="7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x v="6"/>
    <x v="2553"/>
    <n v="2056.3380127186006"/>
    <x v="1"/>
    <x v="7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x v="6"/>
    <x v="26"/>
    <n v="2056.9691242038216"/>
    <x v="1"/>
    <x v="7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x v="6"/>
    <x v="92"/>
    <n v="2052.8239393939393"/>
    <x v="1"/>
    <x v="7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x v="6"/>
    <x v="1247"/>
    <n v="2052.0217412140573"/>
    <x v="1"/>
    <x v="7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x v="6"/>
    <x v="2554"/>
    <n v="2049.4873759999996"/>
    <x v="1"/>
    <x v="7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x v="6"/>
    <x v="1901"/>
    <n v="2043.7413621794869"/>
    <x v="1"/>
    <x v="7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x v="6"/>
    <x v="2555"/>
    <n v="2044.9752969502406"/>
    <x v="1"/>
    <x v="7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x v="6"/>
    <x v="2556"/>
    <n v="2046.9913344051445"/>
    <x v="1"/>
    <x v="7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x v="6"/>
    <x v="31"/>
    <n v="2043.8460386473428"/>
    <x v="1"/>
    <x v="7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x v="6"/>
    <x v="31"/>
    <n v="2044.7232096774192"/>
    <x v="1"/>
    <x v="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x v="6"/>
    <x v="2557"/>
    <n v="2047.3802746365104"/>
    <x v="1"/>
    <x v="7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x v="6"/>
    <x v="2558"/>
    <n v="2042.0475566343041"/>
    <x v="1"/>
    <x v="7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x v="6"/>
    <x v="2559"/>
    <n v="2039.3085737439221"/>
    <x v="1"/>
    <x v="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x v="6"/>
    <x v="2560"/>
    <n v="2039.8821266233765"/>
    <x v="1"/>
    <x v="7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x v="6"/>
    <x v="269"/>
    <n v="2040.4510406504064"/>
    <x v="1"/>
    <x v="7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x v="6"/>
    <x v="2561"/>
    <n v="2040.3377687296415"/>
    <x v="1"/>
    <x v="7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x v="6"/>
    <x v="17"/>
    <n v="2041.9321207177813"/>
    <x v="1"/>
    <x v="7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x v="6"/>
    <x v="2562"/>
    <n v="2042.801290849673"/>
    <x v="1"/>
    <x v="7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x v="6"/>
    <x v="2563"/>
    <n v="2039.2445008183304"/>
    <x v="1"/>
    <x v="7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x v="6"/>
    <x v="31"/>
    <n v="2038.1793278688524"/>
    <x v="1"/>
    <x v="7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x v="6"/>
    <x v="2564"/>
    <n v="2039.8840558292281"/>
    <x v="1"/>
    <x v="7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x v="6"/>
    <x v="1240"/>
    <n v="2038.9726809210524"/>
    <x v="1"/>
    <x v="7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x v="6"/>
    <x v="2565"/>
    <n v="2037.3153047775945"/>
    <x v="1"/>
    <x v="7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x v="6"/>
    <x v="2238"/>
    <n v="2023.4494884488447"/>
    <x v="1"/>
    <x v="7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x v="6"/>
    <x v="2566"/>
    <n v="2026.496512396694"/>
    <x v="1"/>
    <x v="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x v="6"/>
    <x v="2567"/>
    <n v="2024.5701821192051"/>
    <x v="1"/>
    <x v="7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x v="6"/>
    <x v="2568"/>
    <n v="2026.426849087894"/>
    <x v="1"/>
    <x v="7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x v="6"/>
    <x v="31"/>
    <n v="2027.271411960133"/>
    <x v="1"/>
    <x v="7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x v="6"/>
    <x v="2569"/>
    <n v="2028.9806821963396"/>
    <x v="1"/>
    <x v="7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x v="6"/>
    <x v="1007"/>
    <n v="2026.837316666667"/>
    <x v="1"/>
    <x v="7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x v="6"/>
    <x v="2570"/>
    <n v="2029.3028213689486"/>
    <x v="1"/>
    <x v="7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x v="6"/>
    <x v="31"/>
    <n v="2027.5458026755855"/>
    <x v="1"/>
    <x v="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x v="6"/>
    <x v="31"/>
    <n v="2026.7544221105529"/>
    <x v="1"/>
    <x v="7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x v="6"/>
    <x v="2571"/>
    <n v="2023.4436073825505"/>
    <x v="1"/>
    <x v="7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x v="6"/>
    <x v="40"/>
    <n v="2024.0700840336133"/>
    <x v="1"/>
    <x v="7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x v="6"/>
    <x v="1266"/>
    <n v="2024.0651515151515"/>
    <x v="1"/>
    <x v="7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x v="6"/>
    <x v="2572"/>
    <n v="2024.0804384485666"/>
    <x v="1"/>
    <x v="7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x v="6"/>
    <x v="31"/>
    <n v="2026.4978040540541"/>
    <x v="1"/>
    <x v="7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x v="6"/>
    <x v="2573"/>
    <n v="2027.5663282571911"/>
    <x v="1"/>
    <x v="7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x v="6"/>
    <x v="2574"/>
    <n v="2023.2977966101694"/>
    <x v="1"/>
    <x v="7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x v="6"/>
    <x v="938"/>
    <n v="2009.4901528013581"/>
    <x v="1"/>
    <x v="7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x v="6"/>
    <x v="607"/>
    <n v="2012.0062925170066"/>
    <x v="1"/>
    <x v="7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x v="6"/>
    <x v="2575"/>
    <n v="2009.6996592844973"/>
    <x v="1"/>
    <x v="7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x v="6"/>
    <x v="2576"/>
    <n v="2001.1581911262797"/>
    <x v="1"/>
    <x v="7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x v="6"/>
    <x v="2577"/>
    <n v="2001.7259829059828"/>
    <x v="1"/>
    <x v="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x v="6"/>
    <x v="31"/>
    <n v="2004.0234589041095"/>
    <x v="1"/>
    <x v="7"/>
    <x v="3530"/>
    <d v="2016-04-10T20:00:00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x v="6"/>
    <x v="602"/>
    <n v="2002.7439108061749"/>
    <x v="1"/>
    <x v="7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x v="6"/>
    <x v="2578"/>
    <n v="2003.985738831615"/>
    <x v="1"/>
    <x v="7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x v="6"/>
    <x v="2536"/>
    <n v="2005.4693631669534"/>
    <x v="1"/>
    <x v="7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x v="6"/>
    <x v="2579"/>
    <n v="2007.8391379310344"/>
    <x v="1"/>
    <x v="7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x v="6"/>
    <x v="2580"/>
    <n v="1997.8181347150257"/>
    <x v="1"/>
    <x v="7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x v="6"/>
    <x v="71"/>
    <n v="1997.7053633217993"/>
    <x v="1"/>
    <x v="7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x v="6"/>
    <x v="2581"/>
    <n v="2000.7689774696705"/>
    <x v="1"/>
    <x v="7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x v="6"/>
    <x v="2582"/>
    <n v="2002.1279513888887"/>
    <x v="1"/>
    <x v="7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x v="6"/>
    <x v="2583"/>
    <n v="2001.1420869565216"/>
    <x v="1"/>
    <x v="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x v="6"/>
    <x v="2584"/>
    <n v="2003.377526132404"/>
    <x v="1"/>
    <x v="7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x v="6"/>
    <x v="2"/>
    <n v="2006.2298429319371"/>
    <x v="1"/>
    <x v="7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x v="6"/>
    <x v="2585"/>
    <n v="2007.5344405594406"/>
    <x v="1"/>
    <x v="7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x v="6"/>
    <x v="436"/>
    <n v="2001.2026269702276"/>
    <x v="1"/>
    <x v="7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x v="6"/>
    <x v="31"/>
    <n v="2001.9591228070174"/>
    <x v="1"/>
    <x v="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x v="6"/>
    <x v="84"/>
    <n v="2001.0838312829524"/>
    <x v="1"/>
    <x v="7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x v="6"/>
    <x v="2586"/>
    <n v="2004.1649647887323"/>
    <x v="1"/>
    <x v="7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x v="6"/>
    <x v="2587"/>
    <n v="2005.7155202821868"/>
    <x v="1"/>
    <x v="7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x v="6"/>
    <x v="2588"/>
    <n v="1938.5113957597173"/>
    <x v="1"/>
    <x v="7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x v="6"/>
    <x v="607"/>
    <n v="1938.1547787610618"/>
    <x v="1"/>
    <x v="7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x v="6"/>
    <x v="2131"/>
    <n v="1939.7827127659573"/>
    <x v="1"/>
    <x v="7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x v="6"/>
    <x v="2118"/>
    <n v="1938.574511545293"/>
    <x v="1"/>
    <x v="7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x v="6"/>
    <x v="31"/>
    <n v="1939.3059608540925"/>
    <x v="1"/>
    <x v="7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x v="6"/>
    <x v="2589"/>
    <n v="1941.3849376114081"/>
    <x v="1"/>
    <x v="7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x v="6"/>
    <x v="2590"/>
    <n v="1934.4141964285714"/>
    <x v="1"/>
    <x v="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x v="6"/>
    <x v="31"/>
    <n v="1927.7295885509841"/>
    <x v="1"/>
    <x v="7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x v="6"/>
    <x v="2419"/>
    <n v="1926.8832258064517"/>
    <x v="1"/>
    <x v="7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x v="6"/>
    <x v="2591"/>
    <n v="1926.3749371633753"/>
    <x v="1"/>
    <x v="7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x v="6"/>
    <x v="2592"/>
    <n v="1749.9187769784171"/>
    <x v="1"/>
    <x v="7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x v="6"/>
    <x v="991"/>
    <n v="1752.1636756756757"/>
    <x v="1"/>
    <x v="7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x v="6"/>
    <x v="2593"/>
    <n v="1753.4581949458484"/>
    <x v="1"/>
    <x v="7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x v="6"/>
    <x v="2122"/>
    <n v="1750.3541410488244"/>
    <x v="1"/>
    <x v="7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x v="6"/>
    <x v="2594"/>
    <n v="1748.8873913043478"/>
    <x v="1"/>
    <x v="7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x v="6"/>
    <x v="2595"/>
    <n v="1751.2102359346643"/>
    <x v="1"/>
    <x v="7"/>
    <x v="3563"/>
    <d v="2016-08-01T19:00:00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x v="6"/>
    <x v="10"/>
    <n v="1753.4352545454544"/>
    <x v="1"/>
    <x v="7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x v="6"/>
    <x v="2596"/>
    <n v="1754.7985245901637"/>
    <x v="1"/>
    <x v="7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x v="6"/>
    <x v="2430"/>
    <n v="1755.8565510948904"/>
    <x v="1"/>
    <x v="7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x v="6"/>
    <x v="2597"/>
    <n v="1755.2365447897621"/>
    <x v="1"/>
    <x v="7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x v="6"/>
    <x v="2598"/>
    <n v="1756.4585897435895"/>
    <x v="1"/>
    <x v="7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x v="6"/>
    <x v="2599"/>
    <n v="1757.6447522935778"/>
    <x v="1"/>
    <x v="7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x v="6"/>
    <x v="2600"/>
    <n v="1751.6404227941175"/>
    <x v="1"/>
    <x v="7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x v="6"/>
    <x v="2601"/>
    <n v="1750.6544935543277"/>
    <x v="1"/>
    <x v="7"/>
    <x v="3571"/>
    <d v="2014-10-30T20:36:53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x v="6"/>
    <x v="31"/>
    <n v="1750.5062546125459"/>
    <x v="1"/>
    <x v="7"/>
    <x v="3572"/>
    <d v="2015-06-21T13:41:22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x v="6"/>
    <x v="2602"/>
    <n v="1752.8177264325323"/>
    <x v="1"/>
    <x v="7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x v="6"/>
    <x v="2603"/>
    <n v="1750.3525740740738"/>
    <x v="1"/>
    <x v="7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x v="6"/>
    <x v="2604"/>
    <n v="1742.1806864564005"/>
    <x v="1"/>
    <x v="7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x v="6"/>
    <x v="31"/>
    <n v="1726.5843680297396"/>
    <x v="1"/>
    <x v="7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x v="6"/>
    <x v="2129"/>
    <n v="1729.6133891992549"/>
    <x v="1"/>
    <x v="7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x v="6"/>
    <x v="2605"/>
    <n v="1731.3850559701491"/>
    <x v="1"/>
    <x v="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x v="6"/>
    <x v="31"/>
    <n v="1731.8171775700932"/>
    <x v="1"/>
    <x v="7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x v="6"/>
    <x v="2606"/>
    <n v="1734.123951310861"/>
    <x v="1"/>
    <x v="7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x v="6"/>
    <x v="31"/>
    <n v="1735.454390243902"/>
    <x v="1"/>
    <x v="7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x v="6"/>
    <x v="2607"/>
    <n v="1735.8969736842103"/>
    <x v="1"/>
    <x v="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x v="6"/>
    <x v="2508"/>
    <n v="1733.7611864406779"/>
    <x v="1"/>
    <x v="7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x v="6"/>
    <x v="2113"/>
    <n v="1730.8909245283019"/>
    <x v="1"/>
    <x v="7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x v="6"/>
    <x v="2608"/>
    <n v="1727.6128355387523"/>
    <x v="1"/>
    <x v="7"/>
    <x v="3585"/>
    <d v="2014-12-21T17:11:30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x v="6"/>
    <x v="2609"/>
    <n v="1723.2143749999998"/>
    <x v="1"/>
    <x v="7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x v="6"/>
    <x v="2610"/>
    <n v="1710.9111764705881"/>
    <x v="1"/>
    <x v="7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x v="6"/>
    <x v="10"/>
    <n v="1712.9604372623573"/>
    <x v="1"/>
    <x v="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x v="6"/>
    <x v="1901"/>
    <n v="1715.8403619047617"/>
    <x v="1"/>
    <x v="7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x v="6"/>
    <x v="2611"/>
    <n v="1709.3820419847327"/>
    <x v="1"/>
    <x v="7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x v="6"/>
    <x v="1290"/>
    <n v="1703.0844933078392"/>
    <x v="1"/>
    <x v="7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x v="6"/>
    <x v="2612"/>
    <n v="1704.0003639846743"/>
    <x v="1"/>
    <x v="7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x v="6"/>
    <x v="2613"/>
    <n v="1702.3861612284068"/>
    <x v="1"/>
    <x v="7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x v="6"/>
    <x v="2614"/>
    <n v="1699.2772884615383"/>
    <x v="1"/>
    <x v="7"/>
    <x v="3594"/>
    <d v="2016-09-04T01:36:22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x v="6"/>
    <x v="23"/>
    <n v="1698.6689595375722"/>
    <x v="1"/>
    <x v="7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x v="6"/>
    <x v="2615"/>
    <n v="1696.0003667953667"/>
    <x v="1"/>
    <x v="7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x v="6"/>
    <x v="946"/>
    <n v="1696.9887620889747"/>
    <x v="1"/>
    <x v="7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x v="6"/>
    <x v="2616"/>
    <n v="1695.3065697674417"/>
    <x v="1"/>
    <x v="7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x v="6"/>
    <x v="2539"/>
    <n v="1696.4605631067959"/>
    <x v="1"/>
    <x v="7"/>
    <x v="3599"/>
    <d v="2015-08-30T00:00:00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x v="6"/>
    <x v="2129"/>
    <n v="1697.7960894941634"/>
    <x v="1"/>
    <x v="7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x v="6"/>
    <x v="2469"/>
    <n v="1701.0802923976607"/>
    <x v="1"/>
    <x v="7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x v="6"/>
    <x v="2383"/>
    <n v="1700.3265429687499"/>
    <x v="1"/>
    <x v="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x v="6"/>
    <x v="2617"/>
    <n v="1695.82228962818"/>
    <x v="1"/>
    <x v="7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x v="6"/>
    <x v="2618"/>
    <n v="1694.1278235294117"/>
    <x v="1"/>
    <x v="7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x v="6"/>
    <x v="2498"/>
    <n v="1690.8058742632611"/>
    <x v="1"/>
    <x v="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x v="6"/>
    <x v="2619"/>
    <n v="1693.2287204724407"/>
    <x v="1"/>
    <x v="7"/>
    <x v="3606"/>
    <d v="2016-08-14T14:30:57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x v="6"/>
    <x v="2620"/>
    <n v="1688.8603353057199"/>
    <x v="1"/>
    <x v="7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x v="6"/>
    <x v="31"/>
    <n v="1691.0517588932805"/>
    <x v="1"/>
    <x v="7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x v="6"/>
    <x v="2621"/>
    <n v="1692.8162178217822"/>
    <x v="1"/>
    <x v="7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x v="6"/>
    <x v="2622"/>
    <n v="1690.2126785714286"/>
    <x v="1"/>
    <x v="7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x v="6"/>
    <x v="1627"/>
    <n v="1690.3463021868786"/>
    <x v="1"/>
    <x v="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x v="6"/>
    <x v="2623"/>
    <n v="1686.9406175298805"/>
    <x v="1"/>
    <x v="7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x v="6"/>
    <x v="31"/>
    <n v="1675.8965868263472"/>
    <x v="1"/>
    <x v="7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x v="6"/>
    <x v="2624"/>
    <n v="1676.74838"/>
    <x v="1"/>
    <x v="7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x v="6"/>
    <x v="2020"/>
    <n v="1675.0584969939878"/>
    <x v="1"/>
    <x v="7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x v="6"/>
    <x v="2387"/>
    <n v="1673.0606224899598"/>
    <x v="1"/>
    <x v="7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x v="6"/>
    <x v="2625"/>
    <n v="1670.1492756539235"/>
    <x v="1"/>
    <x v="7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x v="6"/>
    <x v="50"/>
    <n v="1671.7423185483869"/>
    <x v="1"/>
    <x v="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x v="6"/>
    <x v="1246"/>
    <n v="1671.0387676767675"/>
    <x v="1"/>
    <x v="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x v="6"/>
    <x v="2626"/>
    <n v="1672.1339878542508"/>
    <x v="1"/>
    <x v="7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x v="6"/>
    <x v="2627"/>
    <n v="1653.1220892494928"/>
    <x v="1"/>
    <x v="7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x v="6"/>
    <x v="2628"/>
    <n v="1649.7910365853656"/>
    <x v="1"/>
    <x v="7"/>
    <x v="3622"/>
    <d v="2014-09-28T03:23:00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x v="6"/>
    <x v="43"/>
    <n v="1651.1124236252545"/>
    <x v="1"/>
    <x v="7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x v="6"/>
    <x v="2629"/>
    <n v="1648.3595918367346"/>
    <x v="1"/>
    <x v="7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x v="6"/>
    <x v="2570"/>
    <n v="1645.2928425357873"/>
    <x v="1"/>
    <x v="7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x v="6"/>
    <x v="2412"/>
    <n v="1642.3528688524589"/>
    <x v="1"/>
    <x v="7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x v="6"/>
    <x v="31"/>
    <n v="1637.3618069815195"/>
    <x v="1"/>
    <x v="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x v="40"/>
    <x v="109"/>
    <n v="1636.6156378600822"/>
    <x v="1"/>
    <x v="72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x v="40"/>
    <x v="2630"/>
    <n v="1639.9901030927833"/>
    <x v="1"/>
    <x v="72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x v="40"/>
    <x v="108"/>
    <n v="1643.3743801652893"/>
    <x v="1"/>
    <x v="72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x v="40"/>
    <x v="2631"/>
    <n v="1646.774741200828"/>
    <x v="1"/>
    <x v="72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x v="40"/>
    <x v="143"/>
    <n v="1632.0896265560166"/>
    <x v="1"/>
    <x v="72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x v="40"/>
    <x v="2632"/>
    <n v="1635.2748440748439"/>
    <x v="1"/>
    <x v="72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x v="40"/>
    <x v="2633"/>
    <n v="1635.0108333333333"/>
    <x v="1"/>
    <x v="72"/>
    <x v="3634"/>
    <d v="2017-01-14T03:59:00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x v="40"/>
    <x v="2634"/>
    <n v="1631.7749478079331"/>
    <x v="1"/>
    <x v="72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x v="40"/>
    <x v="109"/>
    <n v="1632.5192468619246"/>
    <x v="1"/>
    <x v="72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x v="40"/>
    <x v="2635"/>
    <n v="1635.941719077568"/>
    <x v="1"/>
    <x v="72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x v="40"/>
    <x v="2636"/>
    <n v="1637.4331932773109"/>
    <x v="1"/>
    <x v="72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x v="40"/>
    <x v="524"/>
    <n v="1640.4256842105262"/>
    <x v="1"/>
    <x v="72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x v="40"/>
    <x v="148"/>
    <n v="1643.884388185654"/>
    <x v="1"/>
    <x v="72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x v="40"/>
    <x v="109"/>
    <n v="1647.24355179704"/>
    <x v="1"/>
    <x v="72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x v="40"/>
    <x v="2637"/>
    <n v="1650.7334745762712"/>
    <x v="1"/>
    <x v="72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x v="40"/>
    <x v="109"/>
    <n v="1654.2063694267515"/>
    <x v="1"/>
    <x v="72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x v="40"/>
    <x v="2638"/>
    <n v="1657.7259574468085"/>
    <x v="1"/>
    <x v="72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x v="40"/>
    <x v="370"/>
    <n v="1659.5100213219616"/>
    <x v="1"/>
    <x v="72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x v="40"/>
    <x v="2639"/>
    <n v="1663.0538461538461"/>
    <x v="1"/>
    <x v="72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x v="40"/>
    <x v="733"/>
    <n v="1665.5850107066381"/>
    <x v="1"/>
    <x v="72"/>
    <x v="3647"/>
    <d v="2016-09-30T17:58:47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x v="6"/>
    <x v="2640"/>
    <n v="1669.0948497854076"/>
    <x v="1"/>
    <x v="7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x v="6"/>
    <x v="87"/>
    <n v="1586.3337634408601"/>
    <x v="1"/>
    <x v="7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x v="6"/>
    <x v="31"/>
    <n v="1588.0715517241379"/>
    <x v="1"/>
    <x v="7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x v="6"/>
    <x v="87"/>
    <n v="1590.4215982721382"/>
    <x v="1"/>
    <x v="7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x v="6"/>
    <x v="2641"/>
    <n v="1592.738528138528"/>
    <x v="1"/>
    <x v="7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x v="6"/>
    <x v="10"/>
    <n v="1594.5622559652927"/>
    <x v="1"/>
    <x v="7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x v="6"/>
    <x v="2642"/>
    <n v="1593.6591304347826"/>
    <x v="1"/>
    <x v="7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x v="6"/>
    <x v="2643"/>
    <n v="1591.431808278867"/>
    <x v="1"/>
    <x v="7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x v="6"/>
    <x v="2644"/>
    <n v="1582.2144104803492"/>
    <x v="1"/>
    <x v="7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x v="6"/>
    <x v="2645"/>
    <n v="1574.0989059080962"/>
    <x v="1"/>
    <x v="7"/>
    <x v="3657"/>
    <d v="2016-06-01T21:42:00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x v="6"/>
    <x v="17"/>
    <n v="1572.6934210526315"/>
    <x v="1"/>
    <x v="7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x v="6"/>
    <x v="2389"/>
    <n v="1572.8312087912086"/>
    <x v="1"/>
    <x v="7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x v="6"/>
    <x v="31"/>
    <n v="1569.5533039647576"/>
    <x v="1"/>
    <x v="7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x v="6"/>
    <x v="2598"/>
    <n v="1572.4662251655627"/>
    <x v="1"/>
    <x v="7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x v="6"/>
    <x v="2646"/>
    <n v="1568.5778761061945"/>
    <x v="1"/>
    <x v="7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x v="6"/>
    <x v="87"/>
    <n v="1554.0647450110864"/>
    <x v="1"/>
    <x v="7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x v="6"/>
    <x v="2647"/>
    <n v="1556.998222222222"/>
    <x v="1"/>
    <x v="7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x v="6"/>
    <x v="2648"/>
    <n v="1558.51714922049"/>
    <x v="1"/>
    <x v="7"/>
    <x v="3665"/>
    <d v="2015-10-28T19:54:00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x v="6"/>
    <x v="31"/>
    <n v="1560.402232142857"/>
    <x v="1"/>
    <x v="7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x v="6"/>
    <x v="2649"/>
    <n v="1561.2085011185682"/>
    <x v="1"/>
    <x v="7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x v="6"/>
    <x v="991"/>
    <n v="1557.769260089686"/>
    <x v="1"/>
    <x v="7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x v="6"/>
    <x v="2650"/>
    <n v="1558.9440224719099"/>
    <x v="1"/>
    <x v="7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x v="6"/>
    <x v="2651"/>
    <n v="1559.3425450450447"/>
    <x v="1"/>
    <x v="7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x v="6"/>
    <x v="2652"/>
    <n v="1562.3184875846498"/>
    <x v="1"/>
    <x v="7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x v="6"/>
    <x v="1400"/>
    <n v="1557.8667194570132"/>
    <x v="1"/>
    <x v="7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x v="6"/>
    <x v="2653"/>
    <n v="1554.4922675736957"/>
    <x v="1"/>
    <x v="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x v="6"/>
    <x v="31"/>
    <n v="1547.6956590909087"/>
    <x v="1"/>
    <x v="7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x v="6"/>
    <x v="2515"/>
    <n v="1540.970592255125"/>
    <x v="1"/>
    <x v="7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x v="6"/>
    <x v="2654"/>
    <n v="1544.3289726027394"/>
    <x v="1"/>
    <x v="7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x v="6"/>
    <x v="2655"/>
    <n v="1545.505926773455"/>
    <x v="1"/>
    <x v="7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x v="6"/>
    <x v="78"/>
    <n v="1520.7284174311924"/>
    <x v="1"/>
    <x v="7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x v="6"/>
    <x v="2616"/>
    <n v="1519.5117011494249"/>
    <x v="1"/>
    <x v="7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x v="6"/>
    <x v="2656"/>
    <n v="1517.9391474654374"/>
    <x v="1"/>
    <x v="7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x v="6"/>
    <x v="2657"/>
    <n v="1513.6318475750575"/>
    <x v="1"/>
    <x v="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x v="6"/>
    <x v="2658"/>
    <n v="1514.5453472222218"/>
    <x v="1"/>
    <x v="7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x v="6"/>
    <x v="2659"/>
    <n v="1508.3702784222735"/>
    <x v="1"/>
    <x v="7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x v="6"/>
    <x v="2660"/>
    <n v="1502.854860465116"/>
    <x v="1"/>
    <x v="7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x v="6"/>
    <x v="2661"/>
    <n v="1503.926783216783"/>
    <x v="1"/>
    <x v="7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x v="6"/>
    <x v="2662"/>
    <n v="1495.0924999999997"/>
    <x v="1"/>
    <x v="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x v="6"/>
    <x v="2663"/>
    <n v="1497.7625058548006"/>
    <x v="1"/>
    <x v="7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x v="6"/>
    <x v="2217"/>
    <n v="1489.5125352112673"/>
    <x v="1"/>
    <x v="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x v="6"/>
    <x v="1237"/>
    <n v="1485.3113882352939"/>
    <x v="1"/>
    <x v="7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x v="6"/>
    <x v="43"/>
    <n v="1480.4418396226411"/>
    <x v="1"/>
    <x v="7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x v="6"/>
    <x v="2664"/>
    <n v="1479.686382978723"/>
    <x v="1"/>
    <x v="7"/>
    <x v="3691"/>
    <d v="2015-03-02T04:59:00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x v="6"/>
    <x v="582"/>
    <n v="1361.9036492890991"/>
    <x v="1"/>
    <x v="7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x v="6"/>
    <x v="2665"/>
    <n v="1362.1457007125887"/>
    <x v="1"/>
    <x v="7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x v="6"/>
    <x v="2666"/>
    <n v="1364.3650952380949"/>
    <x v="1"/>
    <x v="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x v="6"/>
    <x v="2213"/>
    <n v="1358.6475894988064"/>
    <x v="1"/>
    <x v="7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x v="6"/>
    <x v="1342"/>
    <n v="1352.3166028708133"/>
    <x v="1"/>
    <x v="7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x v="6"/>
    <x v="1277"/>
    <n v="1348.1255155875299"/>
    <x v="1"/>
    <x v="7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x v="6"/>
    <x v="2667"/>
    <n v="1346.1738942307688"/>
    <x v="1"/>
    <x v="7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x v="6"/>
    <x v="2624"/>
    <n v="1336.1020240963855"/>
    <x v="1"/>
    <x v="7"/>
    <x v="3699"/>
    <d v="2014-10-15T14:26:56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x v="6"/>
    <x v="1247"/>
    <n v="1333.2423671497584"/>
    <x v="1"/>
    <x v="7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x v="6"/>
    <x v="1415"/>
    <n v="1335.003244552058"/>
    <x v="1"/>
    <x v="7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x v="6"/>
    <x v="2217"/>
    <n v="1334.5906310679611"/>
    <x v="1"/>
    <x v="7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x v="6"/>
    <x v="2668"/>
    <n v="1329.8694403892944"/>
    <x v="1"/>
    <x v="7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x v="6"/>
    <x v="2669"/>
    <n v="1329.9520487804878"/>
    <x v="1"/>
    <x v="7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x v="6"/>
    <x v="2670"/>
    <n v="1332.2037408312958"/>
    <x v="1"/>
    <x v="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x v="6"/>
    <x v="2671"/>
    <n v="1328.2998284313724"/>
    <x v="1"/>
    <x v="7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x v="6"/>
    <x v="2672"/>
    <n v="1327.0917199017199"/>
    <x v="1"/>
    <x v="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x v="6"/>
    <x v="2673"/>
    <n v="1325.7791379310347"/>
    <x v="1"/>
    <x v="7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x v="6"/>
    <x v="2674"/>
    <n v="1323.8674814814817"/>
    <x v="1"/>
    <x v="7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x v="6"/>
    <x v="2675"/>
    <n v="1324.4649257425745"/>
    <x v="1"/>
    <x v="7"/>
    <x v="3710"/>
    <d v="2015-04-03T13:49:48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x v="6"/>
    <x v="430"/>
    <n v="1323.1980893300249"/>
    <x v="1"/>
    <x v="7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x v="6"/>
    <x v="2676"/>
    <n v="1325.0717164179107"/>
    <x v="1"/>
    <x v="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x v="6"/>
    <x v="1240"/>
    <n v="1299.6230174563591"/>
    <x v="1"/>
    <x v="7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x v="6"/>
    <x v="1099"/>
    <n v="1297.7970749999999"/>
    <x v="1"/>
    <x v="7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x v="6"/>
    <x v="2677"/>
    <n v="1275.3980701754385"/>
    <x v="1"/>
    <x v="7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x v="6"/>
    <x v="2678"/>
    <n v="1269.582487437186"/>
    <x v="1"/>
    <x v="7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x v="6"/>
    <x v="1266"/>
    <n v="1269.6418891687658"/>
    <x v="1"/>
    <x v="7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x v="6"/>
    <x v="2679"/>
    <n v="1262.671287878788"/>
    <x v="1"/>
    <x v="7"/>
    <x v="3718"/>
    <d v="2015-02-27T17:11:15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x v="6"/>
    <x v="2680"/>
    <n v="1262.8375443037976"/>
    <x v="1"/>
    <x v="7"/>
    <x v="3719"/>
    <d v="2015-06-22T17:31:06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x v="6"/>
    <x v="2681"/>
    <n v="1264.9767258883248"/>
    <x v="1"/>
    <x v="7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x v="6"/>
    <x v="2624"/>
    <n v="1259.4194147582698"/>
    <x v="1"/>
    <x v="7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x v="6"/>
    <x v="2682"/>
    <n v="1249.7750765306123"/>
    <x v="1"/>
    <x v="7"/>
    <x v="3722"/>
    <d v="2016-02-11T22:59:00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x v="6"/>
    <x v="2683"/>
    <n v="1248.7054475703326"/>
    <x v="1"/>
    <x v="7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x v="6"/>
    <x v="2684"/>
    <n v="1240.1328974358976"/>
    <x v="1"/>
    <x v="7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x v="6"/>
    <x v="74"/>
    <n v="1231.98529562982"/>
    <x v="1"/>
    <x v="7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x v="6"/>
    <x v="2685"/>
    <n v="1234.1785567010309"/>
    <x v="1"/>
    <x v="7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x v="6"/>
    <x v="1266"/>
    <n v="1229.9283720930232"/>
    <x v="1"/>
    <x v="7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x v="6"/>
    <x v="2686"/>
    <n v="1227.8945077720207"/>
    <x v="1"/>
    <x v="7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x v="6"/>
    <x v="2687"/>
    <n v="1226.2474805194804"/>
    <x v="1"/>
    <x v="7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x v="6"/>
    <x v="709"/>
    <n v="1228.4981249999998"/>
    <x v="1"/>
    <x v="7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x v="6"/>
    <x v="2688"/>
    <n v="1231.444595300261"/>
    <x v="1"/>
    <x v="7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x v="6"/>
    <x v="2689"/>
    <n v="1233.0452356020942"/>
    <x v="1"/>
    <x v="7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x v="6"/>
    <x v="109"/>
    <n v="1235.9377427821521"/>
    <x v="1"/>
    <x v="7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x v="6"/>
    <x v="2690"/>
    <n v="1239.1902105263157"/>
    <x v="1"/>
    <x v="7"/>
    <x v="3734"/>
    <d v="2015-05-25T21:38:16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x v="6"/>
    <x v="2691"/>
    <n v="1241.3331926121371"/>
    <x v="1"/>
    <x v="7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x v="6"/>
    <x v="886"/>
    <n v="1244.5642328042327"/>
    <x v="1"/>
    <x v="7"/>
    <x v="3736"/>
    <d v="2015-03-23T18:00:00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x v="6"/>
    <x v="2692"/>
    <n v="1247.8389389920424"/>
    <x v="1"/>
    <x v="7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x v="6"/>
    <x v="2693"/>
    <n v="1250.7587234042553"/>
    <x v="1"/>
    <x v="7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x v="6"/>
    <x v="2694"/>
    <n v="1253.3740799999998"/>
    <x v="1"/>
    <x v="7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x v="6"/>
    <x v="2695"/>
    <n v="1254.5729411764705"/>
    <x v="1"/>
    <x v="7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x v="6"/>
    <x v="109"/>
    <n v="1256.9766219839141"/>
    <x v="1"/>
    <x v="7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x v="6"/>
    <x v="172"/>
    <n v="1260.3555913978494"/>
    <x v="1"/>
    <x v="7"/>
    <x v="3742"/>
    <d v="2014-09-06T05:09:04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x v="6"/>
    <x v="109"/>
    <n v="1263.4832345013476"/>
    <x v="1"/>
    <x v="7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x v="6"/>
    <x v="109"/>
    <n v="1266.898054054054"/>
    <x v="1"/>
    <x v="7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x v="6"/>
    <x v="709"/>
    <n v="1270.3313821138211"/>
    <x v="1"/>
    <x v="7"/>
    <x v="3745"/>
    <d v="2014-08-10T16:45:02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x v="6"/>
    <x v="2696"/>
    <n v="1273.7561956521738"/>
    <x v="1"/>
    <x v="7"/>
    <x v="3746"/>
    <d v="2016-10-08T09:20:39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x v="6"/>
    <x v="460"/>
    <n v="1276.6765122615802"/>
    <x v="1"/>
    <x v="7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x v="40"/>
    <x v="2697"/>
    <n v="1280.0963934426229"/>
    <x v="1"/>
    <x v="72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x v="40"/>
    <x v="2"/>
    <n v="1269.4226849315069"/>
    <x v="1"/>
    <x v="72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x v="40"/>
    <x v="1004"/>
    <n v="1271.467802197802"/>
    <x v="1"/>
    <x v="72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x v="40"/>
    <x v="2698"/>
    <n v="1258.3671625344352"/>
    <x v="1"/>
    <x v="72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x v="40"/>
    <x v="1246"/>
    <n v="1258.1803314917126"/>
    <x v="1"/>
    <x v="72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x v="40"/>
    <x v="2699"/>
    <n v="1260.1004986149583"/>
    <x v="1"/>
    <x v="72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x v="40"/>
    <x v="43"/>
    <n v="1249.2479999999998"/>
    <x v="1"/>
    <x v="72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x v="40"/>
    <x v="2700"/>
    <n v="1244.371253481894"/>
    <x v="1"/>
    <x v="72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x v="40"/>
    <x v="2701"/>
    <n v="1245.8555307262568"/>
    <x v="1"/>
    <x v="72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x v="40"/>
    <x v="2702"/>
    <n v="1236.6002240896357"/>
    <x v="1"/>
    <x v="72"/>
    <x v="3757"/>
    <d v="2014-12-01T20:25:15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x v="40"/>
    <x v="2703"/>
    <n v="1229.4052808988763"/>
    <x v="1"/>
    <x v="72"/>
    <x v="3758"/>
    <d v="2014-05-19T05:00:0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x v="40"/>
    <x v="2704"/>
    <n v="1228.5444507042253"/>
    <x v="1"/>
    <x v="72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x v="40"/>
    <x v="2705"/>
    <n v="1219.5579378531074"/>
    <x v="1"/>
    <x v="72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x v="40"/>
    <x v="31"/>
    <n v="1208.7046458923512"/>
    <x v="1"/>
    <x v="72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x v="40"/>
    <x v="2706"/>
    <n v="1210.7180113636364"/>
    <x v="1"/>
    <x v="72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x v="40"/>
    <x v="31"/>
    <n v="1210.3838746438746"/>
    <x v="1"/>
    <x v="72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x v="40"/>
    <x v="31"/>
    <n v="1199.5563999999999"/>
    <x v="1"/>
    <x v="72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x v="40"/>
    <x v="2707"/>
    <n v="1198.6955300859599"/>
    <x v="1"/>
    <x v="7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x v="40"/>
    <x v="2708"/>
    <n v="1179.3182183908045"/>
    <x v="1"/>
    <x v="72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x v="40"/>
    <x v="2709"/>
    <n v="1153.1346685878962"/>
    <x v="1"/>
    <x v="72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x v="40"/>
    <x v="2710"/>
    <n v="1149.7188728323699"/>
    <x v="1"/>
    <x v="72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x v="40"/>
    <x v="31"/>
    <n v="1140.5699130434782"/>
    <x v="1"/>
    <x v="72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x v="40"/>
    <x v="31"/>
    <n v="1140.6878488372092"/>
    <x v="1"/>
    <x v="72"/>
    <x v="3770"/>
    <d v="2015-06-13T22:20:1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x v="40"/>
    <x v="2711"/>
    <n v="1138.1825655976677"/>
    <x v="1"/>
    <x v="7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x v="40"/>
    <x v="1097"/>
    <n v="1137.2415789473685"/>
    <x v="1"/>
    <x v="72"/>
    <x v="3772"/>
    <d v="2016-11-29T06:00:0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x v="40"/>
    <x v="2123"/>
    <n v="1124.4182404692083"/>
    <x v="1"/>
    <x v="72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x v="40"/>
    <x v="31"/>
    <n v="1111.813588235294"/>
    <x v="1"/>
    <x v="72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x v="40"/>
    <x v="598"/>
    <n v="1107.7186430678466"/>
    <x v="1"/>
    <x v="72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x v="40"/>
    <x v="2712"/>
    <n v="1105.0639644970413"/>
    <x v="1"/>
    <x v="7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x v="40"/>
    <x v="2713"/>
    <n v="1083.0107418397627"/>
    <x v="1"/>
    <x v="72"/>
    <x v="3777"/>
    <d v="2014-09-27T04:00:00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x v="40"/>
    <x v="2714"/>
    <n v="1077.7101785714285"/>
    <x v="1"/>
    <x v="72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x v="40"/>
    <x v="2715"/>
    <n v="1073.4018507462686"/>
    <x v="1"/>
    <x v="72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x v="40"/>
    <x v="43"/>
    <n v="1029.9180239520958"/>
    <x v="1"/>
    <x v="72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x v="40"/>
    <x v="2716"/>
    <n v="1024.0018618618619"/>
    <x v="1"/>
    <x v="72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x v="40"/>
    <x v="1409"/>
    <n v="1012.2217469879517"/>
    <x v="1"/>
    <x v="72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x v="40"/>
    <x v="2717"/>
    <n v="1009.1317824773414"/>
    <x v="1"/>
    <x v="7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x v="40"/>
    <x v="935"/>
    <n v="1007.5018787878788"/>
    <x v="1"/>
    <x v="72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x v="40"/>
    <x v="2718"/>
    <n v="1007.0687537993921"/>
    <x v="1"/>
    <x v="72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x v="40"/>
    <x v="2719"/>
    <n v="1000.9470121951219"/>
    <x v="1"/>
    <x v="72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x v="40"/>
    <x v="2720"/>
    <n v="983.64715596330279"/>
    <x v="1"/>
    <x v="72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x v="40"/>
    <x v="886"/>
    <n v="985.58779141104299"/>
    <x v="1"/>
    <x v="72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x v="40"/>
    <x v="2721"/>
    <n v="987.08190769230771"/>
    <x v="1"/>
    <x v="72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x v="40"/>
    <x v="109"/>
    <n v="989.77043209876547"/>
    <x v="1"/>
    <x v="72"/>
    <x v="3790"/>
    <d v="2016-11-22T17:00:23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x v="40"/>
    <x v="109"/>
    <n v="992.83473684210526"/>
    <x v="1"/>
    <x v="72"/>
    <x v="3791"/>
    <d v="2014-07-06T16:36:32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x v="40"/>
    <x v="1228"/>
    <n v="995.91807453416152"/>
    <x v="1"/>
    <x v="72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x v="40"/>
    <x v="2722"/>
    <n v="998.91158878504666"/>
    <x v="1"/>
    <x v="72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x v="40"/>
    <x v="460"/>
    <n v="988.98318749999999"/>
    <x v="1"/>
    <x v="72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x v="40"/>
    <x v="1312"/>
    <n v="991.92670846394981"/>
    <x v="1"/>
    <x v="72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x v="40"/>
    <x v="2723"/>
    <n v="995.0145283018868"/>
    <x v="1"/>
    <x v="72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x v="40"/>
    <x v="2724"/>
    <n v="998.15022082018925"/>
    <x v="1"/>
    <x v="72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x v="40"/>
    <x v="2725"/>
    <n v="984.28360759493671"/>
    <x v="1"/>
    <x v="72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x v="40"/>
    <x v="2726"/>
    <n v="984.15434920634914"/>
    <x v="1"/>
    <x v="72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x v="40"/>
    <x v="2727"/>
    <n v="986.00834394904462"/>
    <x v="1"/>
    <x v="72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x v="40"/>
    <x v="2728"/>
    <n v="986.34383386581464"/>
    <x v="1"/>
    <x v="72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x v="40"/>
    <x v="109"/>
    <n v="988.13980769230773"/>
    <x v="1"/>
    <x v="72"/>
    <x v="3802"/>
    <d v="2015-10-22T03:01:46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x v="40"/>
    <x v="2729"/>
    <n v="991.31710610932475"/>
    <x v="1"/>
    <x v="72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x v="40"/>
    <x v="109"/>
    <n v="986.90845161290326"/>
    <x v="1"/>
    <x v="72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x v="40"/>
    <x v="133"/>
    <n v="990.10233009708736"/>
    <x v="1"/>
    <x v="72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x v="40"/>
    <x v="2730"/>
    <n v="993.30720779220781"/>
    <x v="1"/>
    <x v="72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x v="40"/>
    <x v="2731"/>
    <n v="996.52644951140064"/>
    <x v="1"/>
    <x v="72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x v="6"/>
    <x v="31"/>
    <n v="998.29614379084967"/>
    <x v="1"/>
    <x v="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x v="6"/>
    <x v="982"/>
    <n v="998.29055737704914"/>
    <x v="1"/>
    <x v="7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x v="6"/>
    <x v="2732"/>
    <n v="994.91322368421049"/>
    <x v="1"/>
    <x v="7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x v="6"/>
    <x v="2733"/>
    <n v="992.17036303630357"/>
    <x v="1"/>
    <x v="7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x v="6"/>
    <x v="1708"/>
    <n v="992.72390728476819"/>
    <x v="1"/>
    <x v="7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x v="6"/>
    <x v="2734"/>
    <n v="988.74292358803984"/>
    <x v="1"/>
    <x v="7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x v="6"/>
    <x v="2735"/>
    <n v="984.97210000000007"/>
    <x v="1"/>
    <x v="7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x v="6"/>
    <x v="2736"/>
    <n v="981.23622073578599"/>
    <x v="1"/>
    <x v="7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x v="6"/>
    <x v="2737"/>
    <n v="981.17322147651009"/>
    <x v="1"/>
    <x v="7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x v="6"/>
    <x v="75"/>
    <n v="978.45471380471372"/>
    <x v="1"/>
    <x v="7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x v="6"/>
    <x v="2738"/>
    <n v="974.51368243243235"/>
    <x v="1"/>
    <x v="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x v="6"/>
    <x v="201"/>
    <n v="975.88491525423728"/>
    <x v="1"/>
    <x v="7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x v="6"/>
    <x v="2255"/>
    <n v="975.58520408163258"/>
    <x v="1"/>
    <x v="7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x v="6"/>
    <x v="2739"/>
    <n v="977.44726962457332"/>
    <x v="1"/>
    <x v="7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x v="6"/>
    <x v="2740"/>
    <n v="968.26386986301361"/>
    <x v="1"/>
    <x v="7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x v="6"/>
    <x v="938"/>
    <n v="952.68745704467347"/>
    <x v="1"/>
    <x v="7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x v="6"/>
    <x v="1277"/>
    <n v="946.8346551724137"/>
    <x v="1"/>
    <x v="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x v="6"/>
    <x v="2741"/>
    <n v="949.1766435986159"/>
    <x v="1"/>
    <x v="7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x v="6"/>
    <x v="650"/>
    <n v="934.17031249999991"/>
    <x v="1"/>
    <x v="7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x v="6"/>
    <x v="2742"/>
    <n v="934.9339721254355"/>
    <x v="1"/>
    <x v="7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x v="6"/>
    <x v="31"/>
    <n v="922.18898601398598"/>
    <x v="1"/>
    <x v="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x v="6"/>
    <x v="20"/>
    <n v="907.88087719298244"/>
    <x v="1"/>
    <x v="7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x v="6"/>
    <x v="2743"/>
    <n v="909.31355633802809"/>
    <x v="1"/>
    <x v="7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x v="6"/>
    <x v="2744"/>
    <n v="911.73162544169611"/>
    <x v="1"/>
    <x v="7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x v="6"/>
    <x v="436"/>
    <n v="913.08489361702129"/>
    <x v="1"/>
    <x v="7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x v="6"/>
    <x v="988"/>
    <n v="911.86455516014234"/>
    <x v="1"/>
    <x v="7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x v="6"/>
    <x v="2745"/>
    <n v="910.12121428571425"/>
    <x v="1"/>
    <x v="7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x v="6"/>
    <x v="583"/>
    <n v="901.65928315412191"/>
    <x v="1"/>
    <x v="7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x v="6"/>
    <x v="2460"/>
    <n v="903.75158273381294"/>
    <x v="1"/>
    <x v="7"/>
    <x v="3836"/>
    <d v="2016-08-03T04:09:00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x v="6"/>
    <x v="426"/>
    <n v="903.76512635379061"/>
    <x v="1"/>
    <x v="7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x v="6"/>
    <x v="2746"/>
    <n v="899.6410869565218"/>
    <x v="1"/>
    <x v="7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x v="6"/>
    <x v="982"/>
    <n v="536.27978181818185"/>
    <x v="1"/>
    <x v="7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x v="6"/>
    <x v="2747"/>
    <n v="530.84649635036499"/>
    <x v="1"/>
    <x v="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x v="6"/>
    <x v="2748"/>
    <n v="532.55289377289375"/>
    <x v="1"/>
    <x v="7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x v="6"/>
    <x v="2749"/>
    <n v="531.30492647058827"/>
    <x v="1"/>
    <x v="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x v="6"/>
    <x v="2750"/>
    <n v="529.21749077490779"/>
    <x v="1"/>
    <x v="7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x v="6"/>
    <x v="2751"/>
    <n v="527.23311111111116"/>
    <x v="1"/>
    <x v="7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x v="6"/>
    <x v="2752"/>
    <n v="514.07784386617107"/>
    <x v="1"/>
    <x v="7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x v="6"/>
    <x v="837"/>
    <n v="512.85425373134331"/>
    <x v="1"/>
    <x v="7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x v="6"/>
    <x v="2753"/>
    <n v="514.06719101123599"/>
    <x v="1"/>
    <x v="7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x v="6"/>
    <x v="2754"/>
    <n v="509.62007518796992"/>
    <x v="1"/>
    <x v="7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x v="6"/>
    <x v="2755"/>
    <n v="503.50920754716981"/>
    <x v="1"/>
    <x v="7"/>
    <x v="3849"/>
    <d v="2015-06-11T18:24:44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x v="6"/>
    <x v="2756"/>
    <n v="497.41265151515154"/>
    <x v="1"/>
    <x v="7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x v="6"/>
    <x v="2757"/>
    <n v="499.15946768060837"/>
    <x v="1"/>
    <x v="7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x v="6"/>
    <x v="418"/>
    <n v="497.81274809160305"/>
    <x v="1"/>
    <x v="7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x v="6"/>
    <x v="2758"/>
    <n v="499.64344827586206"/>
    <x v="1"/>
    <x v="7"/>
    <x v="3853"/>
    <d v="2014-09-01T20:09:38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x v="6"/>
    <x v="2759"/>
    <n v="501.46515384615384"/>
    <x v="1"/>
    <x v="7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x v="6"/>
    <x v="453"/>
    <n v="496.49783783783784"/>
    <x v="1"/>
    <x v="7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x v="6"/>
    <x v="459"/>
    <n v="498.32534883720933"/>
    <x v="1"/>
    <x v="7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x v="6"/>
    <x v="2760"/>
    <n v="500.26046692607002"/>
    <x v="1"/>
    <x v="7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x v="6"/>
    <x v="172"/>
    <n v="501.19898437500001"/>
    <x v="1"/>
    <x v="7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x v="6"/>
    <x v="167"/>
    <n v="503.12525490196077"/>
    <x v="1"/>
    <x v="7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x v="6"/>
    <x v="2761"/>
    <n v="505.10212598425198"/>
    <x v="1"/>
    <x v="7"/>
    <x v="3860"/>
    <d v="2014-08-12T15:51:50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x v="6"/>
    <x v="152"/>
    <n v="502.90885375494071"/>
    <x v="1"/>
    <x v="7"/>
    <x v="3861"/>
    <d v="2014-11-12T21:47:00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x v="6"/>
    <x v="473"/>
    <n v="504.5076984126984"/>
    <x v="1"/>
    <x v="7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x v="6"/>
    <x v="109"/>
    <n v="506.51370517928285"/>
    <x v="1"/>
    <x v="7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x v="6"/>
    <x v="444"/>
    <n v="508.53976"/>
    <x v="1"/>
    <x v="7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x v="6"/>
    <x v="2762"/>
    <n v="510.34112449799198"/>
    <x v="1"/>
    <x v="7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x v="6"/>
    <x v="1219"/>
    <n v="509.77798387096777"/>
    <x v="1"/>
    <x v="7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x v="6"/>
    <x v="2763"/>
    <n v="511.79732793522265"/>
    <x v="1"/>
    <x v="7"/>
    <x v="3867"/>
    <d v="2016-06-18T19:32:19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x v="40"/>
    <x v="418"/>
    <n v="512.85747967479676"/>
    <x v="1"/>
    <x v="72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x v="40"/>
    <x v="2764"/>
    <n v="514.90995918367344"/>
    <x v="1"/>
    <x v="72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x v="40"/>
    <x v="2154"/>
    <n v="515.16778688524596"/>
    <x v="1"/>
    <x v="72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x v="40"/>
    <x v="129"/>
    <n v="511.11497942386831"/>
    <x v="1"/>
    <x v="72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x v="40"/>
    <x v="109"/>
    <n v="513.06173553719009"/>
    <x v="1"/>
    <x v="72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x v="40"/>
    <x v="109"/>
    <n v="515.19062240663902"/>
    <x v="1"/>
    <x v="72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x v="40"/>
    <x v="109"/>
    <n v="517.33725000000004"/>
    <x v="1"/>
    <x v="72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x v="40"/>
    <x v="109"/>
    <n v="519.50184100418414"/>
    <x v="1"/>
    <x v="72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x v="40"/>
    <x v="2765"/>
    <n v="521.68462184873954"/>
    <x v="1"/>
    <x v="72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x v="40"/>
    <x v="2766"/>
    <n v="515.19805907172997"/>
    <x v="1"/>
    <x v="72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x v="40"/>
    <x v="2767"/>
    <n v="512.12262711864412"/>
    <x v="1"/>
    <x v="72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x v="40"/>
    <x v="109"/>
    <n v="514.25931914893613"/>
    <x v="1"/>
    <x v="72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x v="40"/>
    <x v="2768"/>
    <n v="516.45700854700851"/>
    <x v="1"/>
    <x v="72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x v="40"/>
    <x v="152"/>
    <n v="514.4675536480687"/>
    <x v="1"/>
    <x v="72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x v="40"/>
    <x v="109"/>
    <n v="516.57732758620693"/>
    <x v="1"/>
    <x v="72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x v="40"/>
    <x v="109"/>
    <n v="518.8135930735931"/>
    <x v="1"/>
    <x v="72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x v="40"/>
    <x v="109"/>
    <n v="521.06930434782612"/>
    <x v="1"/>
    <x v="72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x v="40"/>
    <x v="109"/>
    <n v="523.3447161572052"/>
    <x v="1"/>
    <x v="72"/>
    <x v="3885"/>
    <d v="2016-05-09T22:49:51"/>
  </r>
  <r>
    <n v="3886"/>
    <s v="a (Canceled)"/>
    <n v="1"/>
    <n v="10000"/>
    <x v="117"/>
    <x v="1"/>
    <x v="2"/>
    <x v="2"/>
    <n v="1418275702"/>
    <n v="1415683702"/>
    <b v="0"/>
    <n v="0"/>
    <b v="0"/>
    <x v="40"/>
    <x v="109"/>
    <n v="525.64008771929821"/>
    <x v="1"/>
    <x v="72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x v="40"/>
    <x v="1922"/>
    <n v="527.95568281938324"/>
    <x v="1"/>
    <x v="72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x v="6"/>
    <x v="2769"/>
    <n v="530.1369026548673"/>
    <x v="1"/>
    <x v="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x v="6"/>
    <x v="2770"/>
    <n v="530.08417777777777"/>
    <x v="1"/>
    <x v="7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x v="6"/>
    <x v="2771"/>
    <n v="531.92383928571428"/>
    <x v="1"/>
    <x v="7"/>
    <x v="3890"/>
    <d v="2015-08-15T18:12:24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x v="6"/>
    <x v="2164"/>
    <n v="522.9907623318386"/>
    <x v="1"/>
    <x v="7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x v="6"/>
    <x v="109"/>
    <n v="524.1754054054054"/>
    <x v="1"/>
    <x v="7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x v="6"/>
    <x v="2772"/>
    <n v="526.54723981900452"/>
    <x v="1"/>
    <x v="7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x v="6"/>
    <x v="2773"/>
    <n v="479.96336363636362"/>
    <x v="1"/>
    <x v="7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x v="6"/>
    <x v="152"/>
    <n v="479.78054794520551"/>
    <x v="1"/>
    <x v="7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x v="6"/>
    <x v="2774"/>
    <n v="481.75201834862389"/>
    <x v="1"/>
    <x v="7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x v="6"/>
    <x v="2775"/>
    <n v="483.18866359447003"/>
    <x v="1"/>
    <x v="7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x v="6"/>
    <x v="397"/>
    <n v="483.38861111111112"/>
    <x v="1"/>
    <x v="7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x v="6"/>
    <x v="2372"/>
    <n v="481.85088372093026"/>
    <x v="1"/>
    <x v="7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x v="6"/>
    <x v="2331"/>
    <n v="483.51841121495329"/>
    <x v="1"/>
    <x v="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x v="6"/>
    <x v="1863"/>
    <n v="485.15464788732396"/>
    <x v="1"/>
    <x v="7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x v="6"/>
    <x v="2776"/>
    <n v="487.32518867924529"/>
    <x v="1"/>
    <x v="7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x v="6"/>
    <x v="109"/>
    <n v="482.69165876777248"/>
    <x v="1"/>
    <x v="7"/>
    <x v="3903"/>
    <d v="2015-08-14T19:38:00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x v="6"/>
    <x v="479"/>
    <n v="484.99019047619043"/>
    <x v="1"/>
    <x v="7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x v="6"/>
    <x v="2777"/>
    <n v="487.29636363636359"/>
    <x v="1"/>
    <x v="7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x v="6"/>
    <x v="2778"/>
    <n v="488.80740384615376"/>
    <x v="1"/>
    <x v="7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x v="6"/>
    <x v="2779"/>
    <n v="486.28956521739127"/>
    <x v="1"/>
    <x v="7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x v="6"/>
    <x v="2780"/>
    <n v="487.9074757281553"/>
    <x v="1"/>
    <x v="7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x v="6"/>
    <x v="2781"/>
    <n v="489.9704390243902"/>
    <x v="1"/>
    <x v="7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x v="6"/>
    <x v="2782"/>
    <n v="491.71049019607835"/>
    <x v="1"/>
    <x v="7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x v="6"/>
    <x v="2783"/>
    <n v="493.22137931034479"/>
    <x v="1"/>
    <x v="7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x v="6"/>
    <x v="440"/>
    <n v="480.84623762376231"/>
    <x v="1"/>
    <x v="7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x v="6"/>
    <x v="709"/>
    <n v="483.23353233830841"/>
    <x v="1"/>
    <x v="7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x v="6"/>
    <x v="2784"/>
    <n v="480.64969999999994"/>
    <x v="1"/>
    <x v="7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x v="6"/>
    <x v="119"/>
    <n v="478.4971859296482"/>
    <x v="1"/>
    <x v="7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x v="6"/>
    <x v="109"/>
    <n v="480.88858585858577"/>
    <x v="1"/>
    <x v="7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x v="6"/>
    <x v="2785"/>
    <n v="483.3296446700507"/>
    <x v="1"/>
    <x v="7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x v="6"/>
    <x v="418"/>
    <n v="485.74459183673463"/>
    <x v="1"/>
    <x v="7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x v="6"/>
    <x v="2786"/>
    <n v="487.62020512820504"/>
    <x v="1"/>
    <x v="7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x v="6"/>
    <x v="2331"/>
    <n v="489.66979381443292"/>
    <x v="1"/>
    <x v="7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x v="6"/>
    <x v="109"/>
    <n v="491.50746113989629"/>
    <x v="1"/>
    <x v="7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x v="6"/>
    <x v="2787"/>
    <n v="494.06739583333325"/>
    <x v="1"/>
    <x v="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x v="6"/>
    <x v="2788"/>
    <n v="496.3347643979057"/>
    <x v="1"/>
    <x v="7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x v="6"/>
    <x v="2789"/>
    <n v="491.66284210526311"/>
    <x v="1"/>
    <x v="7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x v="6"/>
    <x v="709"/>
    <n v="482.14783068783061"/>
    <x v="1"/>
    <x v="7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x v="6"/>
    <x v="715"/>
    <n v="484.63265957446799"/>
    <x v="1"/>
    <x v="7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x v="6"/>
    <x v="460"/>
    <n v="487.14406417112292"/>
    <x v="1"/>
    <x v="7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x v="6"/>
    <x v="2790"/>
    <n v="489.62870967741929"/>
    <x v="1"/>
    <x v="7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x v="6"/>
    <x v="2791"/>
    <n v="488.75643243243235"/>
    <x v="1"/>
    <x v="7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x v="6"/>
    <x v="109"/>
    <n v="488.95076086956516"/>
    <x v="1"/>
    <x v="7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x v="6"/>
    <x v="109"/>
    <n v="491.62262295081962"/>
    <x v="1"/>
    <x v="7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x v="6"/>
    <x v="2792"/>
    <n v="494.32384615384609"/>
    <x v="1"/>
    <x v="7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x v="6"/>
    <x v="2793"/>
    <n v="497.04939226519332"/>
    <x v="1"/>
    <x v="7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x v="6"/>
    <x v="1324"/>
    <n v="493.68855555555547"/>
    <x v="1"/>
    <x v="7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x v="6"/>
    <x v="2794"/>
    <n v="493.37396648044688"/>
    <x v="1"/>
    <x v="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x v="6"/>
    <x v="109"/>
    <n v="488.75808988764038"/>
    <x v="1"/>
    <x v="7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x v="6"/>
    <x v="2795"/>
    <n v="491.51943502824849"/>
    <x v="1"/>
    <x v="7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x v="6"/>
    <x v="2796"/>
    <n v="480.19284090909082"/>
    <x v="1"/>
    <x v="7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x v="6"/>
    <x v="370"/>
    <n v="480.66822857142853"/>
    <x v="1"/>
    <x v="7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x v="6"/>
    <x v="881"/>
    <n v="483.40195402298843"/>
    <x v="1"/>
    <x v="7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x v="6"/>
    <x v="957"/>
    <n v="486.13260115606931"/>
    <x v="1"/>
    <x v="7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x v="6"/>
    <x v="109"/>
    <n v="488.66825581395341"/>
    <x v="1"/>
    <x v="7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x v="6"/>
    <x v="2797"/>
    <n v="491.52596491228064"/>
    <x v="1"/>
    <x v="7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x v="6"/>
    <x v="109"/>
    <n v="483.93494117647049"/>
    <x v="1"/>
    <x v="7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x v="6"/>
    <x v="1161"/>
    <n v="486.79846153846148"/>
    <x v="1"/>
    <x v="7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x v="6"/>
    <x v="140"/>
    <n v="489.66630952380945"/>
    <x v="1"/>
    <x v="7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x v="6"/>
    <x v="2798"/>
    <n v="491.4307784431137"/>
    <x v="1"/>
    <x v="7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x v="6"/>
    <x v="109"/>
    <n v="493.7827710843373"/>
    <x v="1"/>
    <x v="7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x v="6"/>
    <x v="2799"/>
    <n v="496.77539393939389"/>
    <x v="1"/>
    <x v="7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x v="6"/>
    <x v="895"/>
    <n v="490.18865853658531"/>
    <x v="1"/>
    <x v="7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x v="6"/>
    <x v="2800"/>
    <n v="493.04257668711648"/>
    <x v="1"/>
    <x v="7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x v="6"/>
    <x v="2801"/>
    <n v="496.07987654320982"/>
    <x v="1"/>
    <x v="7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x v="6"/>
    <x v="109"/>
    <n v="499.00583850931667"/>
    <x v="1"/>
    <x v="7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x v="6"/>
    <x v="109"/>
    <n v="502.12462499999992"/>
    <x v="1"/>
    <x v="7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x v="6"/>
    <x v="2802"/>
    <n v="505.28264150943386"/>
    <x v="1"/>
    <x v="7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x v="6"/>
    <x v="109"/>
    <n v="505.79075949367081"/>
    <x v="1"/>
    <x v="7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x v="6"/>
    <x v="1866"/>
    <n v="509.01235668789803"/>
    <x v="1"/>
    <x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x v="6"/>
    <x v="2803"/>
    <n v="512.23038461538454"/>
    <x v="1"/>
    <x v="7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x v="6"/>
    <x v="695"/>
    <n v="511.39961290322583"/>
    <x v="1"/>
    <x v="7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x v="6"/>
    <x v="1835"/>
    <n v="512.82428571428568"/>
    <x v="1"/>
    <x v="7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x v="6"/>
    <x v="714"/>
    <n v="515.88196078431372"/>
    <x v="1"/>
    <x v="7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x v="6"/>
    <x v="2804"/>
    <n v="519.13776315789471"/>
    <x v="1"/>
    <x v="7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x v="6"/>
    <x v="109"/>
    <n v="522.27774834437082"/>
    <x v="1"/>
    <x v="7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x v="6"/>
    <x v="2805"/>
    <n v="525.75959999999998"/>
    <x v="1"/>
    <x v="7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x v="6"/>
    <x v="2100"/>
    <n v="528.44255033557044"/>
    <x v="1"/>
    <x v="7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x v="6"/>
    <x v="722"/>
    <n v="530.08743243243248"/>
    <x v="1"/>
    <x v="7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x v="6"/>
    <x v="2806"/>
    <n v="533.38734693877552"/>
    <x v="1"/>
    <x v="7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x v="6"/>
    <x v="2807"/>
    <n v="534.23246575342466"/>
    <x v="1"/>
    <x v="7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x v="6"/>
    <x v="2808"/>
    <n v="534.28234482758626"/>
    <x v="1"/>
    <x v="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x v="6"/>
    <x v="2809"/>
    <n v="536.52736111111108"/>
    <x v="1"/>
    <x v="7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x v="6"/>
    <x v="2810"/>
    <n v="540.20237762237764"/>
    <x v="1"/>
    <x v="7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x v="6"/>
    <x v="2811"/>
    <n v="543.0488732394366"/>
    <x v="1"/>
    <x v="7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x v="6"/>
    <x v="2812"/>
    <n v="545.40382978723403"/>
    <x v="1"/>
    <x v="7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x v="6"/>
    <x v="2149"/>
    <n v="521.40671428571432"/>
    <x v="1"/>
    <x v="7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x v="6"/>
    <x v="109"/>
    <n v="522.85568345323748"/>
    <x v="1"/>
    <x v="7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x v="6"/>
    <x v="2813"/>
    <n v="526.64449275362324"/>
    <x v="1"/>
    <x v="7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x v="6"/>
    <x v="2814"/>
    <n v="525.96306569343062"/>
    <x v="1"/>
    <x v="7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x v="6"/>
    <x v="2815"/>
    <n v="520.23485294117654"/>
    <x v="1"/>
    <x v="7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x v="6"/>
    <x v="2816"/>
    <n v="522.50325925925927"/>
    <x v="1"/>
    <x v="7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x v="6"/>
    <x v="2693"/>
    <n v="525.58164179104483"/>
    <x v="1"/>
    <x v="7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x v="6"/>
    <x v="2817"/>
    <n v="526.14992481203012"/>
    <x v="1"/>
    <x v="7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x v="6"/>
    <x v="143"/>
    <n v="520.85560606060608"/>
    <x v="1"/>
    <x v="7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x v="6"/>
    <x v="2818"/>
    <n v="523.53389312977106"/>
    <x v="1"/>
    <x v="7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x v="6"/>
    <x v="2819"/>
    <n v="497.73799999999994"/>
    <x v="1"/>
    <x v="7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x v="6"/>
    <x v="2803"/>
    <n v="500.85999999999996"/>
    <x v="1"/>
    <x v="7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x v="6"/>
    <x v="2820"/>
    <n v="499.76515624999996"/>
    <x v="1"/>
    <x v="7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x v="6"/>
    <x v="2821"/>
    <n v="499.85779527559049"/>
    <x v="1"/>
    <x v="7"/>
    <x v="3987"/>
    <d v="2014-05-16T22:11:30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x v="6"/>
    <x v="2822"/>
    <n v="502.62650793650789"/>
    <x v="1"/>
    <x v="7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x v="6"/>
    <x v="109"/>
    <n v="506.39151999999996"/>
    <x v="1"/>
    <x v="7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x v="6"/>
    <x v="2823"/>
    <n v="510.47532258064513"/>
    <x v="1"/>
    <x v="7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x v="6"/>
    <x v="143"/>
    <n v="514.0645528455284"/>
    <x v="1"/>
    <x v="7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x v="6"/>
    <x v="2824"/>
    <n v="517.45852459016385"/>
    <x v="1"/>
    <x v="7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x v="6"/>
    <x v="130"/>
    <n v="517.26396694214873"/>
    <x v="1"/>
    <x v="7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x v="6"/>
    <x v="1161"/>
    <n v="521.54949999999997"/>
    <x v="1"/>
    <x v="7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x v="6"/>
    <x v="2825"/>
    <n v="525.89025210084026"/>
    <x v="1"/>
    <x v="7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x v="6"/>
    <x v="2826"/>
    <n v="529.75372881355929"/>
    <x v="1"/>
    <x v="7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x v="6"/>
    <x v="109"/>
    <n v="530.03367521367522"/>
    <x v="1"/>
    <x v="7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x v="6"/>
    <x v="2827"/>
    <n v="534.60293103448271"/>
    <x v="1"/>
    <x v="7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x v="6"/>
    <x v="2828"/>
    <n v="533.03426086956517"/>
    <x v="1"/>
    <x v="7"/>
    <x v="3999"/>
    <d v="2014-08-31T19:51:49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x v="6"/>
    <x v="415"/>
    <n v="527.56964912280694"/>
    <x v="1"/>
    <x v="7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x v="6"/>
    <x v="2821"/>
    <n v="532.14991150442472"/>
    <x v="1"/>
    <x v="7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x v="6"/>
    <x v="1861"/>
    <n v="532.85660714285711"/>
    <x v="1"/>
    <x v="7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x v="6"/>
    <x v="2829"/>
    <n v="537.44990990990982"/>
    <x v="1"/>
    <x v="7"/>
    <x v="4003"/>
    <d v="2015-02-15T14:05:47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x v="6"/>
    <x v="418"/>
    <n v="540.50854545454536"/>
    <x v="1"/>
    <x v="7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x v="6"/>
    <x v="843"/>
    <n v="545.45816513761463"/>
    <x v="1"/>
    <x v="7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x v="6"/>
    <x v="440"/>
    <n v="550.13833333333332"/>
    <x v="1"/>
    <x v="7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x v="6"/>
    <x v="1161"/>
    <n v="555.26112149532707"/>
    <x v="1"/>
    <x v="7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x v="6"/>
    <x v="733"/>
    <n v="560.45226415094339"/>
    <x v="1"/>
    <x v="7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x v="6"/>
    <x v="2830"/>
    <n v="565.21847619047617"/>
    <x v="1"/>
    <x v="7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x v="6"/>
    <x v="2831"/>
    <n v="569.93211538461537"/>
    <x v="1"/>
    <x v="7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x v="6"/>
    <x v="2832"/>
    <n v="558.55281553398049"/>
    <x v="1"/>
    <x v="7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x v="6"/>
    <x v="109"/>
    <n v="563.84254901960776"/>
    <x v="1"/>
    <x v="7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x v="6"/>
    <x v="698"/>
    <n v="569.42514851485146"/>
    <x v="1"/>
    <x v="7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x v="6"/>
    <x v="109"/>
    <n v="574.85939999999994"/>
    <x v="1"/>
    <x v="7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x v="6"/>
    <x v="107"/>
    <n v="580.66606060606057"/>
    <x v="1"/>
    <x v="7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x v="6"/>
    <x v="111"/>
    <n v="586.58102040816323"/>
    <x v="1"/>
    <x v="7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x v="6"/>
    <x v="857"/>
    <n v="591.90659793814427"/>
    <x v="1"/>
    <x v="7"/>
    <x v="4017"/>
    <d v="2014-09-04T16:07:54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x v="6"/>
    <x v="2780"/>
    <n v="596.97854166666662"/>
    <x v="1"/>
    <x v="7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x v="6"/>
    <x v="2833"/>
    <n v="601.89410526315783"/>
    <x v="1"/>
    <x v="7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x v="6"/>
    <x v="2834"/>
    <n v="607.98872340425521"/>
    <x v="1"/>
    <x v="7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x v="6"/>
    <x v="1863"/>
    <n v="613.45096774193541"/>
    <x v="1"/>
    <x v="7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x v="6"/>
    <x v="2835"/>
    <n v="618.76021739130431"/>
    <x v="1"/>
    <x v="7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x v="6"/>
    <x v="109"/>
    <n v="487.96637362637364"/>
    <x v="1"/>
    <x v="7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x v="6"/>
    <x v="2372"/>
    <n v="493.38822222222223"/>
    <x v="1"/>
    <x v="7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x v="6"/>
    <x v="152"/>
    <n v="498.81955056179777"/>
    <x v="1"/>
    <x v="7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x v="6"/>
    <x v="109"/>
    <n v="501.64704545454549"/>
    <x v="1"/>
    <x v="7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x v="6"/>
    <x v="2836"/>
    <n v="507.41310344827588"/>
    <x v="1"/>
    <x v="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x v="6"/>
    <x v="2837"/>
    <n v="510.8132558139535"/>
    <x v="1"/>
    <x v="7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x v="6"/>
    <x v="109"/>
    <n v="510.22282352941181"/>
    <x v="1"/>
    <x v="7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x v="6"/>
    <x v="149"/>
    <n v="516.29690476190478"/>
    <x v="1"/>
    <x v="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x v="6"/>
    <x v="109"/>
    <n v="517.6980722891567"/>
    <x v="1"/>
    <x v="7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x v="6"/>
    <x v="2838"/>
    <n v="524.01146341463414"/>
    <x v="1"/>
    <x v="7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x v="6"/>
    <x v="2839"/>
    <n v="525.38197530864204"/>
    <x v="1"/>
    <x v="7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x v="6"/>
    <x v="2840"/>
    <n v="455.17437499999994"/>
    <x v="1"/>
    <x v="7"/>
    <x v="4034"/>
    <d v="2015-04-03T21:44:10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x v="6"/>
    <x v="2841"/>
    <n v="458.40443037974677"/>
    <x v="1"/>
    <x v="7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x v="6"/>
    <x v="2842"/>
    <n v="417.03782051282053"/>
    <x v="1"/>
    <x v="7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x v="6"/>
    <x v="2843"/>
    <n v="385.79155844155844"/>
    <x v="1"/>
    <x v="7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x v="6"/>
    <x v="2844"/>
    <n v="389.81513157894739"/>
    <x v="1"/>
    <x v="7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x v="6"/>
    <x v="137"/>
    <n v="390.99933333333337"/>
    <x v="1"/>
    <x v="7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x v="6"/>
    <x v="1296"/>
    <n v="392.22905405405407"/>
    <x v="1"/>
    <x v="7"/>
    <x v="4040"/>
    <d v="2015-07-18T03:00:00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x v="6"/>
    <x v="714"/>
    <n v="363.35547945205479"/>
    <x v="1"/>
    <x v="7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x v="6"/>
    <x v="2845"/>
    <n v="368.11041666666665"/>
    <x v="1"/>
    <x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x v="6"/>
    <x v="109"/>
    <n v="372.99929577464792"/>
    <x v="1"/>
    <x v="7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x v="6"/>
    <x v="2846"/>
    <n v="378.32785714285717"/>
    <x v="1"/>
    <x v="7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x v="6"/>
    <x v="459"/>
    <n v="380.55"/>
    <x v="1"/>
    <x v="7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x v="6"/>
    <x v="2847"/>
    <n v="386.13161764705882"/>
    <x v="1"/>
    <x v="7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x v="6"/>
    <x v="727"/>
    <n v="385.02910447761195"/>
    <x v="1"/>
    <x v="7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x v="6"/>
    <x v="2848"/>
    <n v="389.19621212121211"/>
    <x v="1"/>
    <x v="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x v="6"/>
    <x v="123"/>
    <n v="349.01461538461541"/>
    <x v="1"/>
    <x v="7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x v="6"/>
    <x v="2730"/>
    <n v="354.21796875000001"/>
    <x v="1"/>
    <x v="7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x v="6"/>
    <x v="109"/>
    <n v="359.82460317460317"/>
    <x v="1"/>
    <x v="7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x v="6"/>
    <x v="2849"/>
    <n v="365.62822580645161"/>
    <x v="1"/>
    <x v="7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x v="6"/>
    <x v="2850"/>
    <n v="353.16311475409839"/>
    <x v="1"/>
    <x v="7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x v="6"/>
    <x v="109"/>
    <n v="357.21583333333336"/>
    <x v="1"/>
    <x v="7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x v="6"/>
    <x v="2851"/>
    <n v="363.27033898305086"/>
    <x v="1"/>
    <x v="7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x v="6"/>
    <x v="2852"/>
    <n v="354.34396551724137"/>
    <x v="1"/>
    <x v="7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x v="6"/>
    <x v="2853"/>
    <n v="346.61315789473684"/>
    <x v="1"/>
    <x v="7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x v="6"/>
    <x v="2854"/>
    <n v="338.96339285714288"/>
    <x v="1"/>
    <x v="7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x v="6"/>
    <x v="453"/>
    <n v="343.39909090909094"/>
    <x v="1"/>
    <x v="7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x v="6"/>
    <x v="2855"/>
    <n v="345.12870370370371"/>
    <x v="1"/>
    <x v="7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x v="6"/>
    <x v="109"/>
    <n v="346.26320754716983"/>
    <x v="1"/>
    <x v="7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x v="6"/>
    <x v="2856"/>
    <n v="352.92211538461538"/>
    <x v="1"/>
    <x v="7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x v="6"/>
    <x v="2857"/>
    <n v="350.23431372549021"/>
    <x v="1"/>
    <x v="7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x v="6"/>
    <x v="2858"/>
    <n v="354.53899999999999"/>
    <x v="1"/>
    <x v="7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x v="6"/>
    <x v="2859"/>
    <n v="353.91734693877555"/>
    <x v="1"/>
    <x v="7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x v="6"/>
    <x v="874"/>
    <n v="360.72812500000003"/>
    <x v="1"/>
    <x v="7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x v="6"/>
    <x v="2860"/>
    <n v="367.87127659574469"/>
    <x v="1"/>
    <x v="7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x v="6"/>
    <x v="460"/>
    <n v="309.67282608695655"/>
    <x v="1"/>
    <x v="7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x v="6"/>
    <x v="2861"/>
    <n v="315.77777777777777"/>
    <x v="1"/>
    <x v="7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x v="6"/>
    <x v="2862"/>
    <n v="313.18181818181819"/>
    <x v="1"/>
    <x v="7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x v="6"/>
    <x v="109"/>
    <n v="316.62790697674421"/>
    <x v="1"/>
    <x v="7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x v="6"/>
    <x v="177"/>
    <n v="324.16666666666669"/>
    <x v="1"/>
    <x v="7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x v="6"/>
    <x v="2863"/>
    <n v="331.97560975609758"/>
    <x v="1"/>
    <x v="7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x v="6"/>
    <x v="2864"/>
    <n v="339.35"/>
    <x v="1"/>
    <x v="7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x v="6"/>
    <x v="2865"/>
    <n v="329.20512820512823"/>
    <x v="1"/>
    <x v="7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x v="6"/>
    <x v="109"/>
    <n v="322.71052631578948"/>
    <x v="1"/>
    <x v="7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x v="6"/>
    <x v="1159"/>
    <n v="331.43243243243245"/>
    <x v="1"/>
    <x v="7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x v="6"/>
    <x v="109"/>
    <n v="303.55555555555554"/>
    <x v="1"/>
    <x v="7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x v="6"/>
    <x v="874"/>
    <n v="312.22857142857146"/>
    <x v="1"/>
    <x v="7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x v="6"/>
    <x v="109"/>
    <n v="321.26470588235293"/>
    <x v="1"/>
    <x v="7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x v="6"/>
    <x v="2866"/>
    <n v="331"/>
    <x v="1"/>
    <x v="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x v="6"/>
    <x v="172"/>
    <n v="330.40625"/>
    <x v="1"/>
    <x v="7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x v="6"/>
    <x v="2867"/>
    <n v="340.96774193548384"/>
    <x v="1"/>
    <x v="7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x v="6"/>
    <x v="119"/>
    <n v="327.03333333333336"/>
    <x v="1"/>
    <x v="7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x v="6"/>
    <x v="2785"/>
    <n v="337.9655172413793"/>
    <x v="1"/>
    <x v="7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x v="6"/>
    <x v="609"/>
    <n v="349.67857142857144"/>
    <x v="1"/>
    <x v="7"/>
    <x v="4086"/>
    <d v="2015-11-21T04:00:00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x v="6"/>
    <x v="109"/>
    <n v="360.88888888888891"/>
    <x v="1"/>
    <x v="7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x v="6"/>
    <x v="2868"/>
    <n v="374.76923076923077"/>
    <x v="1"/>
    <x v="7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x v="6"/>
    <x v="2869"/>
    <n v="381.12"/>
    <x v="1"/>
    <x v="7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x v="6"/>
    <x v="416"/>
    <n v="387"/>
    <x v="1"/>
    <x v="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x v="6"/>
    <x v="782"/>
    <n v="402.43478260869563"/>
    <x v="1"/>
    <x v="7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x v="6"/>
    <x v="2870"/>
    <n v="411.45454545454544"/>
    <x v="1"/>
    <x v="7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x v="6"/>
    <x v="365"/>
    <n v="430.09523809523807"/>
    <x v="1"/>
    <x v="7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x v="6"/>
    <x v="2176"/>
    <n v="448.6"/>
    <x v="1"/>
    <x v="7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x v="6"/>
    <x v="129"/>
    <n v="433.78947368421052"/>
    <x v="1"/>
    <x v="7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x v="6"/>
    <x v="2843"/>
    <n v="413.44444444444446"/>
    <x v="1"/>
    <x v="7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x v="6"/>
    <x v="109"/>
    <n v="414.23529411764707"/>
    <x v="1"/>
    <x v="7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x v="6"/>
    <x v="109"/>
    <n v="440.125"/>
    <x v="1"/>
    <x v="7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x v="6"/>
    <x v="2871"/>
    <n v="469.46666666666664"/>
    <x v="1"/>
    <x v="7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x v="6"/>
    <x v="109"/>
    <n v="499.42857142857144"/>
    <x v="1"/>
    <x v="7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x v="6"/>
    <x v="109"/>
    <n v="537.84615384615381"/>
    <x v="1"/>
    <x v="7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x v="6"/>
    <x v="2872"/>
    <n v="582.66666666666663"/>
    <x v="1"/>
    <x v="7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x v="6"/>
    <x v="709"/>
    <n v="623.18181818181813"/>
    <x v="1"/>
    <x v="7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x v="6"/>
    <x v="2873"/>
    <n v="675.5"/>
    <x v="1"/>
    <x v="7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x v="6"/>
    <x v="2874"/>
    <n v="679.33333333333337"/>
    <x v="1"/>
    <x v="7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x v="6"/>
    <x v="2875"/>
    <n v="476.75"/>
    <x v="1"/>
    <x v="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x v="6"/>
    <x v="2876"/>
    <n v="40.571428571428569"/>
    <x v="1"/>
    <x v="7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x v="6"/>
    <x v="2877"/>
    <n v="40.5"/>
    <x v="1"/>
    <x v="7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x v="6"/>
    <x v="109"/>
    <n v="36.799999999999997"/>
    <x v="1"/>
    <x v="7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x v="6"/>
    <x v="2878"/>
    <n v="46"/>
    <x v="1"/>
    <x v="7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x v="6"/>
    <x v="2879"/>
    <n v="32.666666666666664"/>
    <x v="1"/>
    <x v="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x v="6"/>
    <x v="167"/>
    <n v="2"/>
    <x v="1"/>
    <x v="7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x v="6"/>
    <x v="418"/>
    <n v="3"/>
    <x v="1"/>
    <x v="7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7C130-7FA2-4BE3-8F02-EF07A07EA0A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6:F17" firstHeaderRow="1" firstDataRow="2" firstDataCol="1" rowPageCount="1" colPageCount="1"/>
  <pivotFields count="22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43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74">
        <item x="45"/>
        <item x="62"/>
        <item x="54"/>
        <item x="26"/>
        <item x="38"/>
        <item x="51"/>
        <item x="5"/>
        <item x="49"/>
        <item x="39"/>
        <item x="22"/>
        <item x="56"/>
        <item x="69"/>
        <item x="70"/>
        <item x="32"/>
        <item x="61"/>
        <item x="67"/>
        <item x="4"/>
        <item x="3"/>
        <item x="20"/>
        <item x="60"/>
        <item x="44"/>
        <item x="12"/>
        <item x="27"/>
        <item x="46"/>
        <item x="48"/>
        <item x="13"/>
        <item x="33"/>
        <item x="36"/>
        <item x="6"/>
        <item x="17"/>
        <item x="16"/>
        <item x="23"/>
        <item x="47"/>
        <item x="52"/>
        <item x="19"/>
        <item x="65"/>
        <item x="58"/>
        <item x="15"/>
        <item x="25"/>
        <item x="72"/>
        <item x="37"/>
        <item x="71"/>
        <item x="11"/>
        <item x="66"/>
        <item x="57"/>
        <item x="50"/>
        <item x="29"/>
        <item x="41"/>
        <item x="7"/>
        <item x="43"/>
        <item x="35"/>
        <item x="30"/>
        <item x="42"/>
        <item x="59"/>
        <item x="14"/>
        <item x="21"/>
        <item x="40"/>
        <item x="63"/>
        <item x="2"/>
        <item x="1"/>
        <item x="55"/>
        <item x="64"/>
        <item x="68"/>
        <item x="53"/>
        <item x="0"/>
        <item x="34"/>
        <item x="28"/>
        <item x="24"/>
        <item x="10"/>
        <item x="9"/>
        <item x="31"/>
        <item x="8"/>
        <item x="1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1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CCDE-9A79-489F-9607-EADF231E6F8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43" showAll="0"/>
    <pivotField numFmtId="164" showAll="0"/>
    <pivotField showAll="0"/>
    <pivotField axis="axisRow" showAll="0">
      <items count="74">
        <item x="45"/>
        <item x="62"/>
        <item x="54"/>
        <item x="26"/>
        <item x="38"/>
        <item x="51"/>
        <item x="5"/>
        <item x="49"/>
        <item x="39"/>
        <item x="22"/>
        <item x="56"/>
        <item x="69"/>
        <item x="70"/>
        <item x="32"/>
        <item x="61"/>
        <item x="67"/>
        <item x="4"/>
        <item x="3"/>
        <item x="20"/>
        <item x="60"/>
        <item x="44"/>
        <item x="12"/>
        <item x="27"/>
        <item x="46"/>
        <item x="48"/>
        <item x="13"/>
        <item x="33"/>
        <item x="36"/>
        <item x="6"/>
        <item x="17"/>
        <item x="16"/>
        <item x="23"/>
        <item x="47"/>
        <item x="52"/>
        <item x="19"/>
        <item x="65"/>
        <item x="58"/>
        <item x="15"/>
        <item x="25"/>
        <item x="72"/>
        <item x="37"/>
        <item x="71"/>
        <item x="11"/>
        <item x="66"/>
        <item x="57"/>
        <item x="50"/>
        <item x="29"/>
        <item x="41"/>
        <item x="7"/>
        <item x="43"/>
        <item x="35"/>
        <item x="30"/>
        <item x="42"/>
        <item x="59"/>
        <item x="14"/>
        <item x="21"/>
        <item x="40"/>
        <item x="63"/>
        <item x="2"/>
        <item x="1"/>
        <item x="55"/>
        <item x="64"/>
        <item x="68"/>
        <item x="53"/>
        <item x="0"/>
        <item x="34"/>
        <item x="28"/>
        <item x="24"/>
        <item x="10"/>
        <item x="9"/>
        <item x="31"/>
        <item x="8"/>
        <item x="18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007955-4BE4-4171-9175-3BEDDECD2FE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numFmtId="43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79A73-3589-4DE5-ADBE-A948972C7853}">
  <sheetPr codeName="Sheet5"/>
  <dimension ref="A4:F17"/>
  <sheetViews>
    <sheetView topLeftCell="B1" workbookViewId="0">
      <selection activeCell="B15" sqref="B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  <col min="33" max="180" width="15.26953125" bestFit="1" customWidth="1"/>
    <col min="181" max="181" width="12.90625" bestFit="1" customWidth="1"/>
    <col min="182" max="844" width="9.81640625" bestFit="1" customWidth="1"/>
    <col min="845" max="845" width="10.1796875" bestFit="1" customWidth="1"/>
    <col min="846" max="889" width="8.81640625" bestFit="1" customWidth="1"/>
    <col min="890" max="890" width="8.36328125" bestFit="1" customWidth="1"/>
    <col min="891" max="2799" width="11" bestFit="1" customWidth="1"/>
    <col min="2800" max="2800" width="14" bestFit="1" customWidth="1"/>
    <col min="2801" max="2801" width="10.7265625" bestFit="1" customWidth="1"/>
  </cols>
  <sheetData>
    <row r="4" spans="1:6" x14ac:dyDescent="0.35">
      <c r="A4" s="4" t="s">
        <v>8223</v>
      </c>
      <c r="B4" t="s">
        <v>8307</v>
      </c>
    </row>
    <row r="6" spans="1:6" x14ac:dyDescent="0.35">
      <c r="A6" s="4" t="s">
        <v>8316</v>
      </c>
      <c r="B6" s="4" t="s">
        <v>8315</v>
      </c>
    </row>
    <row r="7" spans="1:6" x14ac:dyDescent="0.35">
      <c r="A7" s="4" t="s">
        <v>8305</v>
      </c>
      <c r="B7" t="s">
        <v>8220</v>
      </c>
      <c r="C7" t="s">
        <v>8221</v>
      </c>
      <c r="D7" t="s">
        <v>8222</v>
      </c>
      <c r="E7" t="s">
        <v>8219</v>
      </c>
      <c r="F7" t="s">
        <v>8306</v>
      </c>
    </row>
    <row r="8" spans="1:6" x14ac:dyDescent="0.35">
      <c r="A8" s="5" t="s">
        <v>8317</v>
      </c>
      <c r="B8" s="10">
        <v>40</v>
      </c>
      <c r="C8" s="9">
        <v>180</v>
      </c>
      <c r="D8" s="9"/>
      <c r="E8" s="9">
        <v>300</v>
      </c>
      <c r="F8" s="9">
        <v>520</v>
      </c>
    </row>
    <row r="9" spans="1:6" x14ac:dyDescent="0.35">
      <c r="A9" s="5" t="s">
        <v>8318</v>
      </c>
      <c r="B9" s="10">
        <v>20</v>
      </c>
      <c r="C9" s="9">
        <v>140</v>
      </c>
      <c r="D9" s="9">
        <v>6</v>
      </c>
      <c r="E9" s="9">
        <v>34</v>
      </c>
      <c r="F9" s="9">
        <v>200</v>
      </c>
    </row>
    <row r="10" spans="1:6" x14ac:dyDescent="0.35">
      <c r="A10" s="5" t="s">
        <v>8324</v>
      </c>
      <c r="B10" s="10"/>
      <c r="C10" s="9">
        <v>140</v>
      </c>
      <c r="D10" s="9"/>
      <c r="E10" s="9">
        <v>80</v>
      </c>
      <c r="F10" s="9">
        <v>220</v>
      </c>
    </row>
    <row r="11" spans="1:6" x14ac:dyDescent="0.35">
      <c r="A11" s="5" t="s">
        <v>8319</v>
      </c>
      <c r="B11" s="10">
        <v>24</v>
      </c>
      <c r="C11" s="9"/>
      <c r="D11" s="9"/>
      <c r="E11" s="9"/>
      <c r="F11" s="9">
        <v>24</v>
      </c>
    </row>
    <row r="12" spans="1:6" x14ac:dyDescent="0.35">
      <c r="A12" s="5" t="s">
        <v>8320</v>
      </c>
      <c r="B12" s="10">
        <v>20</v>
      </c>
      <c r="C12" s="9">
        <v>120</v>
      </c>
      <c r="D12" s="9">
        <v>20</v>
      </c>
      <c r="E12" s="9">
        <v>540</v>
      </c>
      <c r="F12" s="9">
        <v>700</v>
      </c>
    </row>
    <row r="13" spans="1:6" x14ac:dyDescent="0.35">
      <c r="A13" s="5" t="s">
        <v>8325</v>
      </c>
      <c r="B13" s="10"/>
      <c r="C13" s="9">
        <v>117</v>
      </c>
      <c r="D13" s="9"/>
      <c r="E13" s="9">
        <v>103</v>
      </c>
      <c r="F13" s="9">
        <v>220</v>
      </c>
    </row>
    <row r="14" spans="1:6" x14ac:dyDescent="0.35">
      <c r="A14" s="5" t="s">
        <v>8321</v>
      </c>
      <c r="B14" s="10">
        <v>30</v>
      </c>
      <c r="C14" s="9">
        <v>127</v>
      </c>
      <c r="D14" s="9"/>
      <c r="E14" s="9">
        <v>80</v>
      </c>
      <c r="F14" s="9">
        <v>237</v>
      </c>
    </row>
    <row r="15" spans="1:6" x14ac:dyDescent="0.35">
      <c r="A15" s="5" t="s">
        <v>8322</v>
      </c>
      <c r="B15" s="10">
        <v>178</v>
      </c>
      <c r="C15" s="9">
        <v>213</v>
      </c>
      <c r="D15" s="9"/>
      <c r="E15" s="9">
        <v>209</v>
      </c>
      <c r="F15" s="9">
        <v>600</v>
      </c>
    </row>
    <row r="16" spans="1:6" x14ac:dyDescent="0.35">
      <c r="A16" s="5" t="s">
        <v>8323</v>
      </c>
      <c r="B16" s="10">
        <v>37</v>
      </c>
      <c r="C16" s="9">
        <v>493</v>
      </c>
      <c r="D16" s="9">
        <v>24</v>
      </c>
      <c r="E16" s="9">
        <v>839</v>
      </c>
      <c r="F16" s="9">
        <v>1393</v>
      </c>
    </row>
    <row r="17" spans="1:6" x14ac:dyDescent="0.35">
      <c r="A17" s="5" t="s">
        <v>8306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64339-D3DC-4EF4-AF2F-B2D294303CB7}">
  <sheetPr codeName="Sheet7"/>
  <dimension ref="A1:F79"/>
  <sheetViews>
    <sheetView workbookViewId="0">
      <selection activeCell="I1" sqref="I1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4" t="s">
        <v>8223</v>
      </c>
      <c r="B1" t="s">
        <v>8307</v>
      </c>
    </row>
    <row r="2" spans="1:6" x14ac:dyDescent="0.35">
      <c r="A2" s="4" t="s">
        <v>8263</v>
      </c>
      <c r="B2" t="s">
        <v>8307</v>
      </c>
    </row>
    <row r="4" spans="1:6" x14ac:dyDescent="0.35">
      <c r="A4" s="4" t="s">
        <v>8316</v>
      </c>
      <c r="B4" s="4" t="s">
        <v>8315</v>
      </c>
    </row>
    <row r="5" spans="1:6" x14ac:dyDescent="0.35">
      <c r="A5" s="4" t="s">
        <v>8305</v>
      </c>
      <c r="B5" t="s">
        <v>8220</v>
      </c>
      <c r="C5" t="s">
        <v>8221</v>
      </c>
      <c r="D5" t="s">
        <v>8222</v>
      </c>
      <c r="E5" t="s">
        <v>8219</v>
      </c>
      <c r="F5" t="s">
        <v>8306</v>
      </c>
    </row>
    <row r="6" spans="1:6" x14ac:dyDescent="0.35">
      <c r="A6" s="5" t="s">
        <v>8348</v>
      </c>
      <c r="B6" s="9"/>
      <c r="C6" s="9"/>
      <c r="D6" s="9"/>
      <c r="E6" s="9">
        <v>4</v>
      </c>
      <c r="F6" s="9">
        <v>4</v>
      </c>
    </row>
    <row r="7" spans="1:6" x14ac:dyDescent="0.35">
      <c r="A7" s="5" t="s">
        <v>8349</v>
      </c>
      <c r="B7" s="9"/>
      <c r="C7" s="9"/>
      <c r="D7" s="9"/>
      <c r="E7" s="9">
        <v>2</v>
      </c>
      <c r="F7" s="9">
        <v>2</v>
      </c>
    </row>
    <row r="8" spans="1:6" x14ac:dyDescent="0.35">
      <c r="A8" s="5" t="s">
        <v>8350</v>
      </c>
      <c r="B8" s="9"/>
      <c r="C8" s="9"/>
      <c r="D8" s="9"/>
      <c r="E8" s="9">
        <v>4</v>
      </c>
      <c r="F8" s="9">
        <v>4</v>
      </c>
    </row>
    <row r="9" spans="1:6" x14ac:dyDescent="0.35">
      <c r="A9" s="5" t="s">
        <v>8342</v>
      </c>
      <c r="B9" s="9"/>
      <c r="C9" s="9">
        <v>2</v>
      </c>
      <c r="D9" s="9"/>
      <c r="E9" s="9"/>
      <c r="F9" s="9">
        <v>2</v>
      </c>
    </row>
    <row r="10" spans="1:6" x14ac:dyDescent="0.35">
      <c r="A10" s="5" t="s">
        <v>8363</v>
      </c>
      <c r="B10" s="9"/>
      <c r="C10" s="9">
        <v>2</v>
      </c>
      <c r="D10" s="9"/>
      <c r="E10" s="9"/>
      <c r="F10" s="9">
        <v>2</v>
      </c>
    </row>
    <row r="11" spans="1:6" x14ac:dyDescent="0.35">
      <c r="A11" s="5" t="s">
        <v>8364</v>
      </c>
      <c r="B11" s="9"/>
      <c r="C11" s="9">
        <v>2</v>
      </c>
      <c r="D11" s="9"/>
      <c r="E11" s="9"/>
      <c r="F11" s="9">
        <v>2</v>
      </c>
    </row>
    <row r="12" spans="1:6" x14ac:dyDescent="0.35">
      <c r="A12" s="5" t="s">
        <v>8326</v>
      </c>
      <c r="B12" s="9"/>
      <c r="C12" s="9">
        <v>98</v>
      </c>
      <c r="D12" s="9"/>
      <c r="E12" s="9"/>
      <c r="F12" s="9">
        <v>98</v>
      </c>
    </row>
    <row r="13" spans="1:6" x14ac:dyDescent="0.35">
      <c r="A13" s="5" t="s">
        <v>8382</v>
      </c>
      <c r="B13" s="9"/>
      <c r="C13" s="9"/>
      <c r="D13" s="9"/>
      <c r="E13" s="9">
        <v>2</v>
      </c>
      <c r="F13" s="9">
        <v>2</v>
      </c>
    </row>
    <row r="14" spans="1:6" x14ac:dyDescent="0.35">
      <c r="A14" s="5" t="s">
        <v>8371</v>
      </c>
      <c r="B14" s="9">
        <v>18</v>
      </c>
      <c r="C14" s="9"/>
      <c r="D14" s="9"/>
      <c r="E14" s="9"/>
      <c r="F14" s="9">
        <v>18</v>
      </c>
    </row>
    <row r="15" spans="1:6" x14ac:dyDescent="0.35">
      <c r="A15" s="5" t="s">
        <v>8346</v>
      </c>
      <c r="B15" s="9">
        <v>22</v>
      </c>
      <c r="C15" s="9"/>
      <c r="D15" s="9"/>
      <c r="E15" s="9"/>
      <c r="F15" s="9">
        <v>22</v>
      </c>
    </row>
    <row r="16" spans="1:6" x14ac:dyDescent="0.35">
      <c r="A16" s="5" t="s">
        <v>8333</v>
      </c>
      <c r="B16" s="9"/>
      <c r="C16" s="9"/>
      <c r="D16" s="9"/>
      <c r="E16" s="9">
        <v>2</v>
      </c>
      <c r="F16" s="9">
        <v>2</v>
      </c>
    </row>
    <row r="17" spans="1:6" x14ac:dyDescent="0.35">
      <c r="A17" s="5" t="s">
        <v>8394</v>
      </c>
      <c r="B17" s="9"/>
      <c r="C17" s="9"/>
      <c r="D17" s="9"/>
      <c r="E17" s="9">
        <v>2</v>
      </c>
      <c r="F17" s="9">
        <v>2</v>
      </c>
    </row>
    <row r="18" spans="1:6" x14ac:dyDescent="0.35">
      <c r="A18" s="5" t="s">
        <v>8372</v>
      </c>
      <c r="B18" s="9"/>
      <c r="C18" s="9">
        <v>38</v>
      </c>
      <c r="D18" s="9"/>
      <c r="E18" s="9"/>
      <c r="F18" s="9">
        <v>38</v>
      </c>
    </row>
    <row r="19" spans="1:6" x14ac:dyDescent="0.35">
      <c r="A19" s="5" t="s">
        <v>8351</v>
      </c>
      <c r="B19" s="9"/>
      <c r="C19" s="9"/>
      <c r="D19" s="9"/>
      <c r="E19" s="9">
        <v>2</v>
      </c>
      <c r="F19" s="9">
        <v>2</v>
      </c>
    </row>
    <row r="20" spans="1:6" x14ac:dyDescent="0.35">
      <c r="A20" s="5" t="s">
        <v>8352</v>
      </c>
      <c r="B20" s="9"/>
      <c r="C20" s="9"/>
      <c r="D20" s="9"/>
      <c r="E20" s="9">
        <v>38</v>
      </c>
      <c r="F20" s="9">
        <v>38</v>
      </c>
    </row>
    <row r="21" spans="1:6" x14ac:dyDescent="0.35">
      <c r="A21" s="5" t="s">
        <v>8334</v>
      </c>
      <c r="B21" s="9"/>
      <c r="C21" s="9">
        <v>2</v>
      </c>
      <c r="D21" s="9"/>
      <c r="E21" s="9"/>
      <c r="F21" s="9">
        <v>2</v>
      </c>
    </row>
    <row r="22" spans="1:6" x14ac:dyDescent="0.35">
      <c r="A22" s="5" t="s">
        <v>8327</v>
      </c>
      <c r="B22" s="9"/>
      <c r="C22" s="9"/>
      <c r="D22" s="9"/>
      <c r="E22" s="9">
        <v>180</v>
      </c>
      <c r="F22" s="9">
        <v>180</v>
      </c>
    </row>
    <row r="23" spans="1:6" x14ac:dyDescent="0.35">
      <c r="A23" s="5" t="s">
        <v>8328</v>
      </c>
      <c r="B23" s="9"/>
      <c r="C23" s="9">
        <v>80</v>
      </c>
      <c r="D23" s="9"/>
      <c r="E23" s="9"/>
      <c r="F23" s="9">
        <v>80</v>
      </c>
    </row>
    <row r="24" spans="1:6" x14ac:dyDescent="0.35">
      <c r="A24" s="5" t="s">
        <v>8353</v>
      </c>
      <c r="B24" s="9"/>
      <c r="C24" s="9"/>
      <c r="D24" s="9"/>
      <c r="E24" s="9">
        <v>38</v>
      </c>
      <c r="F24" s="9">
        <v>38</v>
      </c>
    </row>
    <row r="25" spans="1:6" x14ac:dyDescent="0.35">
      <c r="A25" s="5" t="s">
        <v>8335</v>
      </c>
      <c r="B25" s="9"/>
      <c r="C25" s="9">
        <v>2</v>
      </c>
      <c r="D25" s="9"/>
      <c r="E25" s="9"/>
      <c r="F25" s="9">
        <v>2</v>
      </c>
    </row>
    <row r="26" spans="1:6" x14ac:dyDescent="0.35">
      <c r="A26" s="5" t="s">
        <v>8354</v>
      </c>
      <c r="B26" s="9"/>
      <c r="C26" s="9">
        <v>38</v>
      </c>
      <c r="D26" s="9">
        <v>20</v>
      </c>
      <c r="E26" s="9"/>
      <c r="F26" s="9">
        <v>58</v>
      </c>
    </row>
    <row r="27" spans="1:6" x14ac:dyDescent="0.35">
      <c r="A27" s="5" t="s">
        <v>8373</v>
      </c>
      <c r="B27" s="9"/>
      <c r="C27" s="9">
        <v>36</v>
      </c>
      <c r="D27" s="9"/>
      <c r="E27" s="9"/>
      <c r="F27" s="9">
        <v>36</v>
      </c>
    </row>
    <row r="28" spans="1:6" x14ac:dyDescent="0.35">
      <c r="A28" s="5" t="s">
        <v>8336</v>
      </c>
      <c r="B28" s="9">
        <v>20</v>
      </c>
      <c r="C28" s="9">
        <v>114</v>
      </c>
      <c r="D28" s="9"/>
      <c r="E28" s="9"/>
      <c r="F28" s="9">
        <v>134</v>
      </c>
    </row>
    <row r="29" spans="1:6" x14ac:dyDescent="0.35">
      <c r="A29" s="5" t="s">
        <v>8383</v>
      </c>
      <c r="B29" s="9"/>
      <c r="C29" s="9">
        <v>18</v>
      </c>
      <c r="D29" s="9"/>
      <c r="E29" s="9"/>
      <c r="F29" s="9">
        <v>18</v>
      </c>
    </row>
    <row r="30" spans="1:6" x14ac:dyDescent="0.35">
      <c r="A30" s="5" t="s">
        <v>8384</v>
      </c>
      <c r="B30" s="9"/>
      <c r="C30" s="9"/>
      <c r="D30" s="9"/>
      <c r="E30" s="9">
        <v>136</v>
      </c>
      <c r="F30" s="9">
        <v>136</v>
      </c>
    </row>
    <row r="31" spans="1:6" x14ac:dyDescent="0.35">
      <c r="A31" s="5" t="s">
        <v>8374</v>
      </c>
      <c r="B31" s="9"/>
      <c r="C31" s="9">
        <v>2</v>
      </c>
      <c r="D31" s="9"/>
      <c r="E31" s="9"/>
      <c r="F31" s="9">
        <v>2</v>
      </c>
    </row>
    <row r="32" spans="1:6" x14ac:dyDescent="0.35">
      <c r="A32" s="5" t="s">
        <v>8375</v>
      </c>
      <c r="B32" s="9"/>
      <c r="C32" s="9"/>
      <c r="D32" s="9"/>
      <c r="E32" s="9">
        <v>2</v>
      </c>
      <c r="F32" s="9">
        <v>2</v>
      </c>
    </row>
    <row r="33" spans="1:6" x14ac:dyDescent="0.35">
      <c r="A33" s="5" t="s">
        <v>8376</v>
      </c>
      <c r="B33" s="9"/>
      <c r="C33" s="9">
        <v>2</v>
      </c>
      <c r="D33" s="9"/>
      <c r="E33" s="9"/>
      <c r="F33" s="9">
        <v>2</v>
      </c>
    </row>
    <row r="34" spans="1:6" x14ac:dyDescent="0.35">
      <c r="A34" s="5" t="s">
        <v>8329</v>
      </c>
      <c r="B34" s="9"/>
      <c r="C34" s="9">
        <v>2</v>
      </c>
      <c r="D34" s="9"/>
      <c r="E34" s="9"/>
      <c r="F34" s="9">
        <v>2</v>
      </c>
    </row>
    <row r="35" spans="1:6" x14ac:dyDescent="0.35">
      <c r="A35" s="5" t="s">
        <v>8355</v>
      </c>
      <c r="B35" s="9"/>
      <c r="C35" s="9">
        <v>20</v>
      </c>
      <c r="D35" s="9"/>
      <c r="E35" s="9">
        <v>132</v>
      </c>
      <c r="F35" s="9">
        <v>152</v>
      </c>
    </row>
    <row r="36" spans="1:6" x14ac:dyDescent="0.35">
      <c r="A36" s="5" t="s">
        <v>8356</v>
      </c>
      <c r="B36" s="9"/>
      <c r="C36" s="9">
        <v>58</v>
      </c>
      <c r="D36" s="9"/>
      <c r="E36" s="9"/>
      <c r="F36" s="9">
        <v>58</v>
      </c>
    </row>
    <row r="37" spans="1:6" x14ac:dyDescent="0.35">
      <c r="A37" s="5" t="s">
        <v>8347</v>
      </c>
      <c r="B37" s="9">
        <v>2</v>
      </c>
      <c r="C37" s="9"/>
      <c r="D37" s="9"/>
      <c r="E37" s="9"/>
      <c r="F37" s="9">
        <v>2</v>
      </c>
    </row>
    <row r="38" spans="1:6" x14ac:dyDescent="0.35">
      <c r="A38" s="5" t="s">
        <v>8385</v>
      </c>
      <c r="B38" s="9"/>
      <c r="C38" s="9">
        <v>2</v>
      </c>
      <c r="D38" s="9"/>
      <c r="E38" s="9"/>
      <c r="F38" s="9">
        <v>2</v>
      </c>
    </row>
    <row r="39" spans="1:6" x14ac:dyDescent="0.35">
      <c r="A39" s="5" t="s">
        <v>8386</v>
      </c>
      <c r="B39" s="9"/>
      <c r="C39" s="9"/>
      <c r="D39" s="9"/>
      <c r="E39" s="9">
        <v>2</v>
      </c>
      <c r="F39" s="9">
        <v>2</v>
      </c>
    </row>
    <row r="40" spans="1:6" x14ac:dyDescent="0.35">
      <c r="A40" s="5" t="s">
        <v>8387</v>
      </c>
      <c r="B40" s="9">
        <v>2</v>
      </c>
      <c r="C40" s="9"/>
      <c r="D40" s="9"/>
      <c r="E40" s="9"/>
      <c r="F40" s="9">
        <v>2</v>
      </c>
    </row>
    <row r="41" spans="1:6" x14ac:dyDescent="0.35">
      <c r="A41" s="5" t="s">
        <v>8388</v>
      </c>
      <c r="B41" s="9"/>
      <c r="C41" s="9">
        <v>9</v>
      </c>
      <c r="D41" s="9"/>
      <c r="E41" s="9">
        <v>9</v>
      </c>
      <c r="F41" s="9">
        <v>18</v>
      </c>
    </row>
    <row r="42" spans="1:6" x14ac:dyDescent="0.35">
      <c r="A42" s="5" t="s">
        <v>8337</v>
      </c>
      <c r="B42" s="9"/>
      <c r="C42" s="9"/>
      <c r="D42" s="9"/>
      <c r="E42" s="9">
        <v>2</v>
      </c>
      <c r="F42" s="9">
        <v>2</v>
      </c>
    </row>
    <row r="43" spans="1:6" x14ac:dyDescent="0.35">
      <c r="A43" s="5" t="s">
        <v>8357</v>
      </c>
      <c r="B43" s="9"/>
      <c r="C43" s="9"/>
      <c r="D43" s="9"/>
      <c r="E43" s="9">
        <v>20</v>
      </c>
      <c r="F43" s="9">
        <v>20</v>
      </c>
    </row>
    <row r="44" spans="1:6" x14ac:dyDescent="0.35">
      <c r="A44" s="5" t="s">
        <v>8343</v>
      </c>
      <c r="B44" s="9"/>
      <c r="C44" s="9">
        <v>38</v>
      </c>
      <c r="D44" s="9"/>
      <c r="E44" s="9"/>
      <c r="F44" s="9">
        <v>38</v>
      </c>
    </row>
    <row r="45" spans="1:6" x14ac:dyDescent="0.35">
      <c r="A45" s="5" t="s">
        <v>8395</v>
      </c>
      <c r="B45" s="9">
        <v>20</v>
      </c>
      <c r="C45" s="9">
        <v>60</v>
      </c>
      <c r="D45" s="9"/>
      <c r="E45" s="9">
        <v>60</v>
      </c>
      <c r="F45" s="9">
        <v>140</v>
      </c>
    </row>
    <row r="46" spans="1:6" x14ac:dyDescent="0.35">
      <c r="A46" s="5" t="s">
        <v>8365</v>
      </c>
      <c r="B46" s="9"/>
      <c r="C46" s="9">
        <v>18</v>
      </c>
      <c r="D46" s="9"/>
      <c r="E46" s="9"/>
      <c r="F46" s="9">
        <v>18</v>
      </c>
    </row>
    <row r="47" spans="1:6" x14ac:dyDescent="0.35">
      <c r="A47" s="5" t="s">
        <v>8377</v>
      </c>
      <c r="B47" s="9"/>
      <c r="C47" s="9">
        <v>2</v>
      </c>
      <c r="D47" s="9"/>
      <c r="E47" s="9"/>
      <c r="F47" s="9">
        <v>2</v>
      </c>
    </row>
    <row r="48" spans="1:6" x14ac:dyDescent="0.35">
      <c r="A48" s="5" t="s">
        <v>8378</v>
      </c>
      <c r="B48" s="9"/>
      <c r="C48" s="9"/>
      <c r="D48" s="9"/>
      <c r="E48" s="9">
        <v>58</v>
      </c>
      <c r="F48" s="9">
        <v>58</v>
      </c>
    </row>
    <row r="49" spans="1:6" x14ac:dyDescent="0.35">
      <c r="A49" s="5" t="s">
        <v>8389</v>
      </c>
      <c r="B49" s="9"/>
      <c r="C49" s="9">
        <v>2</v>
      </c>
      <c r="D49" s="9"/>
      <c r="E49" s="9"/>
      <c r="F49" s="9">
        <v>2</v>
      </c>
    </row>
    <row r="50" spans="1:6" x14ac:dyDescent="0.35">
      <c r="A50" s="5" t="s">
        <v>8390</v>
      </c>
      <c r="B50" s="9">
        <v>2</v>
      </c>
      <c r="C50" s="9"/>
      <c r="D50" s="9"/>
      <c r="E50" s="9"/>
      <c r="F50" s="9">
        <v>2</v>
      </c>
    </row>
    <row r="51" spans="1:6" x14ac:dyDescent="0.35">
      <c r="A51" s="5" t="s">
        <v>8366</v>
      </c>
      <c r="B51" s="9"/>
      <c r="C51" s="9">
        <v>18</v>
      </c>
      <c r="D51" s="9"/>
      <c r="E51" s="9"/>
      <c r="F51" s="9">
        <v>18</v>
      </c>
    </row>
    <row r="52" spans="1:6" x14ac:dyDescent="0.35">
      <c r="A52" s="5" t="s">
        <v>8367</v>
      </c>
      <c r="B52" s="9"/>
      <c r="C52" s="9">
        <v>55</v>
      </c>
      <c r="D52" s="9"/>
      <c r="E52" s="9">
        <v>101</v>
      </c>
      <c r="F52" s="9">
        <v>156</v>
      </c>
    </row>
    <row r="53" spans="1:6" x14ac:dyDescent="0.35">
      <c r="A53" s="5" t="s">
        <v>8368</v>
      </c>
      <c r="B53" s="9"/>
      <c r="C53" s="9">
        <v>18</v>
      </c>
      <c r="D53" s="9"/>
      <c r="E53" s="9"/>
      <c r="F53" s="9">
        <v>18</v>
      </c>
    </row>
    <row r="54" spans="1:6" x14ac:dyDescent="0.35">
      <c r="A54" s="5" t="s">
        <v>8396</v>
      </c>
      <c r="B54" s="9"/>
      <c r="C54" s="9">
        <v>353</v>
      </c>
      <c r="D54" s="9">
        <v>19</v>
      </c>
      <c r="E54" s="9">
        <v>690</v>
      </c>
      <c r="F54" s="9">
        <v>1062</v>
      </c>
    </row>
    <row r="55" spans="1:6" x14ac:dyDescent="0.35">
      <c r="A55" s="5" t="s">
        <v>8358</v>
      </c>
      <c r="B55" s="9"/>
      <c r="C55" s="9"/>
      <c r="D55" s="9"/>
      <c r="E55" s="9">
        <v>40</v>
      </c>
      <c r="F55" s="9">
        <v>40</v>
      </c>
    </row>
    <row r="56" spans="1:6" x14ac:dyDescent="0.35">
      <c r="A56" s="5" t="s">
        <v>8379</v>
      </c>
      <c r="B56" s="9"/>
      <c r="C56" s="9"/>
      <c r="D56" s="9"/>
      <c r="E56" s="9">
        <v>20</v>
      </c>
      <c r="F56" s="9">
        <v>20</v>
      </c>
    </row>
    <row r="57" spans="1:6" x14ac:dyDescent="0.35">
      <c r="A57" s="5" t="s">
        <v>8369</v>
      </c>
      <c r="B57" s="9"/>
      <c r="C57" s="9">
        <v>2</v>
      </c>
      <c r="D57" s="9"/>
      <c r="E57" s="9">
        <v>2</v>
      </c>
      <c r="F57" s="9">
        <v>4</v>
      </c>
    </row>
    <row r="58" spans="1:6" x14ac:dyDescent="0.35">
      <c r="A58" s="5" t="s">
        <v>8370</v>
      </c>
      <c r="B58" s="9"/>
      <c r="C58" s="9">
        <v>2</v>
      </c>
      <c r="D58" s="9"/>
      <c r="E58" s="9"/>
      <c r="F58" s="9">
        <v>2</v>
      </c>
    </row>
    <row r="59" spans="1:6" x14ac:dyDescent="0.35">
      <c r="A59" s="5" t="s">
        <v>8338</v>
      </c>
      <c r="B59" s="9"/>
      <c r="C59" s="9">
        <v>18</v>
      </c>
      <c r="D59" s="9"/>
      <c r="E59" s="9"/>
      <c r="F59" s="9">
        <v>18</v>
      </c>
    </row>
    <row r="60" spans="1:6" x14ac:dyDescent="0.35">
      <c r="A60" s="5" t="s">
        <v>8359</v>
      </c>
      <c r="B60" s="9"/>
      <c r="C60" s="9"/>
      <c r="D60" s="9"/>
      <c r="E60" s="9">
        <v>256</v>
      </c>
      <c r="F60" s="9">
        <v>256</v>
      </c>
    </row>
    <row r="61" spans="1:6" x14ac:dyDescent="0.35">
      <c r="A61" s="5" t="s">
        <v>8360</v>
      </c>
      <c r="B61" s="9"/>
      <c r="C61" s="9"/>
      <c r="D61" s="9"/>
      <c r="E61" s="9">
        <v>2</v>
      </c>
      <c r="F61" s="9">
        <v>2</v>
      </c>
    </row>
    <row r="62" spans="1:6" x14ac:dyDescent="0.35">
      <c r="A62" s="5" t="s">
        <v>8380</v>
      </c>
      <c r="B62" s="9">
        <v>2</v>
      </c>
      <c r="C62" s="9"/>
      <c r="D62" s="9"/>
      <c r="E62" s="9"/>
      <c r="F62" s="9">
        <v>2</v>
      </c>
    </row>
    <row r="63" spans="1:6" x14ac:dyDescent="0.35">
      <c r="A63" s="5" t="s">
        <v>8339</v>
      </c>
      <c r="B63" s="9"/>
      <c r="C63" s="9">
        <v>2</v>
      </c>
      <c r="D63" s="9"/>
      <c r="E63" s="9"/>
      <c r="F63" s="9">
        <v>2</v>
      </c>
    </row>
    <row r="64" spans="1:6" x14ac:dyDescent="0.35">
      <c r="A64" s="5" t="s">
        <v>8330</v>
      </c>
      <c r="B64" s="9">
        <v>40</v>
      </c>
      <c r="C64" s="9"/>
      <c r="D64" s="9"/>
      <c r="E64" s="9"/>
      <c r="F64" s="9">
        <v>40</v>
      </c>
    </row>
    <row r="65" spans="1:6" x14ac:dyDescent="0.35">
      <c r="A65" s="5" t="s">
        <v>8331</v>
      </c>
      <c r="B65" s="9"/>
      <c r="C65" s="9"/>
      <c r="D65" s="9"/>
      <c r="E65" s="9">
        <v>60</v>
      </c>
      <c r="F65" s="9">
        <v>60</v>
      </c>
    </row>
    <row r="66" spans="1:6" x14ac:dyDescent="0.35">
      <c r="A66" s="5" t="s">
        <v>8340</v>
      </c>
      <c r="B66" s="9"/>
      <c r="C66" s="9"/>
      <c r="D66" s="9">
        <v>6</v>
      </c>
      <c r="E66" s="9">
        <v>30</v>
      </c>
      <c r="F66" s="9">
        <v>36</v>
      </c>
    </row>
    <row r="67" spans="1:6" x14ac:dyDescent="0.35">
      <c r="A67" s="5" t="s">
        <v>8391</v>
      </c>
      <c r="B67" s="9">
        <v>18</v>
      </c>
      <c r="C67" s="9">
        <v>2</v>
      </c>
      <c r="D67" s="9"/>
      <c r="E67" s="9">
        <v>40</v>
      </c>
      <c r="F67" s="9">
        <v>60</v>
      </c>
    </row>
    <row r="68" spans="1:6" x14ac:dyDescent="0.35">
      <c r="A68" s="5" t="s">
        <v>8397</v>
      </c>
      <c r="B68" s="9">
        <v>17</v>
      </c>
      <c r="C68" s="9">
        <v>80</v>
      </c>
      <c r="D68" s="9">
        <v>5</v>
      </c>
      <c r="E68" s="9">
        <v>83</v>
      </c>
      <c r="F68" s="9">
        <v>185</v>
      </c>
    </row>
    <row r="69" spans="1:6" x14ac:dyDescent="0.35">
      <c r="A69" s="5" t="s">
        <v>8344</v>
      </c>
      <c r="B69" s="9"/>
      <c r="C69" s="9"/>
      <c r="D69" s="9"/>
      <c r="E69" s="9">
        <v>80</v>
      </c>
      <c r="F69" s="9">
        <v>80</v>
      </c>
    </row>
    <row r="70" spans="1:6" x14ac:dyDescent="0.35">
      <c r="A70" s="5" t="s">
        <v>8332</v>
      </c>
      <c r="B70" s="9"/>
      <c r="C70" s="9"/>
      <c r="D70" s="9"/>
      <c r="E70" s="9">
        <v>60</v>
      </c>
      <c r="F70" s="9">
        <v>60</v>
      </c>
    </row>
    <row r="71" spans="1:6" x14ac:dyDescent="0.35">
      <c r="A71" s="5" t="s">
        <v>8381</v>
      </c>
      <c r="B71" s="9">
        <v>10</v>
      </c>
      <c r="C71" s="9">
        <v>47</v>
      </c>
      <c r="D71" s="9"/>
      <c r="E71" s="9"/>
      <c r="F71" s="9">
        <v>57</v>
      </c>
    </row>
    <row r="72" spans="1:6" x14ac:dyDescent="0.35">
      <c r="A72" s="5" t="s">
        <v>8341</v>
      </c>
      <c r="B72" s="9"/>
      <c r="C72" s="9">
        <v>2</v>
      </c>
      <c r="D72" s="9"/>
      <c r="E72" s="9"/>
      <c r="F72" s="9">
        <v>2</v>
      </c>
    </row>
    <row r="73" spans="1:6" x14ac:dyDescent="0.35">
      <c r="A73" s="5" t="s">
        <v>8345</v>
      </c>
      <c r="B73" s="9"/>
      <c r="C73" s="9">
        <v>100</v>
      </c>
      <c r="D73" s="9"/>
      <c r="E73" s="9"/>
      <c r="F73" s="9">
        <v>100</v>
      </c>
    </row>
    <row r="74" spans="1:6" x14ac:dyDescent="0.35">
      <c r="A74" s="5" t="s">
        <v>8392</v>
      </c>
      <c r="B74" s="9">
        <v>58</v>
      </c>
      <c r="C74" s="9">
        <v>120</v>
      </c>
      <c r="D74" s="9"/>
      <c r="E74" s="9">
        <v>20</v>
      </c>
      <c r="F74" s="9">
        <v>198</v>
      </c>
    </row>
    <row r="75" spans="1:6" x14ac:dyDescent="0.35">
      <c r="A75" s="5" t="s">
        <v>8393</v>
      </c>
      <c r="B75" s="9">
        <v>98</v>
      </c>
      <c r="C75" s="9">
        <v>60</v>
      </c>
      <c r="D75" s="9"/>
      <c r="E75" s="9"/>
      <c r="F75" s="9">
        <v>158</v>
      </c>
    </row>
    <row r="76" spans="1:6" x14ac:dyDescent="0.35">
      <c r="A76" s="5" t="s">
        <v>8361</v>
      </c>
      <c r="B76" s="9">
        <v>20</v>
      </c>
      <c r="C76" s="9"/>
      <c r="D76" s="9"/>
      <c r="E76" s="9"/>
      <c r="F76" s="9">
        <v>20</v>
      </c>
    </row>
    <row r="77" spans="1:6" x14ac:dyDescent="0.35">
      <c r="A77" s="5" t="s">
        <v>8398</v>
      </c>
      <c r="B77" s="9"/>
      <c r="C77" s="9"/>
      <c r="D77" s="9"/>
      <c r="E77" s="9">
        <v>4</v>
      </c>
      <c r="F77" s="9">
        <v>4</v>
      </c>
    </row>
    <row r="78" spans="1:6" x14ac:dyDescent="0.35">
      <c r="A78" s="5" t="s">
        <v>8362</v>
      </c>
      <c r="B78" s="9"/>
      <c r="C78" s="9">
        <v>4</v>
      </c>
      <c r="D78" s="9"/>
      <c r="E78" s="9">
        <v>2</v>
      </c>
      <c r="F78" s="9">
        <v>6</v>
      </c>
    </row>
    <row r="79" spans="1:6" x14ac:dyDescent="0.35">
      <c r="A79" s="5" t="s">
        <v>8306</v>
      </c>
      <c r="B79" s="9">
        <v>349</v>
      </c>
      <c r="C79" s="9">
        <v>1530</v>
      </c>
      <c r="D79" s="9">
        <v>50</v>
      </c>
      <c r="E79" s="9">
        <v>2185</v>
      </c>
      <c r="F79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5090-379D-4C7F-ACC5-5DF6E03B9347}">
  <dimension ref="A1:E18"/>
  <sheetViews>
    <sheetView tabSelected="1" workbookViewId="0">
      <selection activeCell="J4" sqref="J4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12.90625" bestFit="1" customWidth="1"/>
    <col min="8" max="8" width="13.1796875" bestFit="1" customWidth="1"/>
    <col min="9" max="9" width="12.90625" bestFit="1" customWidth="1"/>
    <col min="10" max="10" width="18" bestFit="1" customWidth="1"/>
    <col min="11" max="11" width="17.7265625" bestFit="1" customWidth="1"/>
  </cols>
  <sheetData>
    <row r="1" spans="1:5" x14ac:dyDescent="0.35">
      <c r="A1" s="4" t="s">
        <v>8308</v>
      </c>
      <c r="B1" t="s">
        <v>8307</v>
      </c>
    </row>
    <row r="2" spans="1:5" x14ac:dyDescent="0.35">
      <c r="A2" s="4" t="s">
        <v>8411</v>
      </c>
      <c r="B2" t="s">
        <v>8307</v>
      </c>
    </row>
    <row r="4" spans="1:5" x14ac:dyDescent="0.35">
      <c r="A4" s="4" t="s">
        <v>8316</v>
      </c>
      <c r="B4" s="4" t="s">
        <v>8315</v>
      </c>
    </row>
    <row r="5" spans="1:5" x14ac:dyDescent="0.35">
      <c r="A5" s="4" t="s">
        <v>8305</v>
      </c>
      <c r="B5" t="s">
        <v>8220</v>
      </c>
      <c r="C5" t="s">
        <v>8221</v>
      </c>
      <c r="D5" t="s">
        <v>8219</v>
      </c>
      <c r="E5" t="s">
        <v>8306</v>
      </c>
    </row>
    <row r="6" spans="1:5" x14ac:dyDescent="0.35">
      <c r="A6" s="6" t="s">
        <v>8405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6" t="s">
        <v>8406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6" t="s">
        <v>8407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6" t="s">
        <v>8408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6" t="s">
        <v>8399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6" t="s">
        <v>8409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6" t="s">
        <v>8400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6" t="s">
        <v>8401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6" t="s">
        <v>8402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6" t="s">
        <v>8403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6" t="s">
        <v>8404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6" t="s">
        <v>8410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6" t="s">
        <v>8306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54"/>
  <sheetViews>
    <sheetView topLeftCell="E1" zoomScale="44" zoomScaleNormal="50" workbookViewId="0">
      <selection activeCell="R1" sqref="R1:R1048576"/>
    </sheetView>
  </sheetViews>
  <sheetFormatPr defaultRowHeight="14.5" x14ac:dyDescent="0.35"/>
  <cols>
    <col min="2" max="2" width="38.453125" style="1" customWidth="1"/>
    <col min="3" max="3" width="40.26953125" style="1" customWidth="1"/>
    <col min="4" max="4" width="20" customWidth="1"/>
    <col min="5" max="5" width="16.453125" customWidth="1"/>
    <col min="6" max="6" width="30.72656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3.81640625" style="3" customWidth="1"/>
    <col min="16" max="16" width="25.453125" customWidth="1"/>
    <col min="17" max="17" width="30.36328125" customWidth="1"/>
    <col min="18" max="18" width="44.54296875" customWidth="1"/>
    <col min="19" max="19" width="28.1796875" customWidth="1"/>
    <col min="20" max="20" width="36.36328125" customWidth="1"/>
  </cols>
  <sheetData>
    <row r="1" spans="1:20" s="15" customFormat="1" x14ac:dyDescent="0.35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8314</v>
      </c>
      <c r="J1" s="11" t="s">
        <v>8259</v>
      </c>
      <c r="K1" s="11" t="s">
        <v>8260</v>
      </c>
      <c r="L1" s="11" t="s">
        <v>8261</v>
      </c>
      <c r="M1" s="11" t="s">
        <v>8262</v>
      </c>
      <c r="N1" s="11" t="s">
        <v>8263</v>
      </c>
      <c r="O1" s="13" t="s">
        <v>8308</v>
      </c>
      <c r="P1" s="14" t="s">
        <v>8309</v>
      </c>
      <c r="Q1" s="14" t="s">
        <v>8310</v>
      </c>
      <c r="R1" s="15" t="s">
        <v>8311</v>
      </c>
      <c r="S1" s="15" t="s">
        <v>8312</v>
      </c>
      <c r="T1" s="15" t="s">
        <v>8313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3">
        <f>(E2/D2)*100</f>
        <v>136.85882352941178</v>
      </c>
      <c r="P2" s="7">
        <f>AVERAGE(E2:E4115)</f>
        <v>11223.563845405923</v>
      </c>
      <c r="Q2" s="7" t="str">
        <f>LEFT(N2,(FIND("/",N2)-1))</f>
        <v>film &amp; video</v>
      </c>
      <c r="R2" t="str">
        <f>RIGHT(N2, (LEN(N2)-FIND("/", N2)))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3">
        <f t="shared" ref="O3:O66" si="0">(E3/D3)*100</f>
        <v>142.60827250608273</v>
      </c>
      <c r="P3" s="7">
        <f t="shared" ref="P3:P66" si="1">AVERAGE(E3:E4116)</f>
        <v>22444.300029168677</v>
      </c>
      <c r="Q3" s="7" t="str">
        <f t="shared" ref="Q3:Q66" si="2">LEFT(N3,(FIND("/",N3)-1))</f>
        <v>film &amp; video</v>
      </c>
      <c r="R3" t="str">
        <f t="shared" ref="R3:R61" si="3">RIGHT(N3, (LEN(N3)-FIND("/", N3)))</f>
        <v>television</v>
      </c>
      <c r="S3" s="8">
        <f>(((J3/60)/60)/24)+DATE(1970,1,1)</f>
        <v>42766.600497685184</v>
      </c>
      <c r="T3" s="8">
        <f>(((I3/60)/60)/24)+DATE(1970,1,1)</f>
        <v>42796.600497685184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3">
        <f t="shared" si="0"/>
        <v>105</v>
      </c>
      <c r="P4" s="7">
        <f t="shared" si="1"/>
        <v>22446.194339897869</v>
      </c>
      <c r="Q4" s="7" t="str">
        <f t="shared" si="2"/>
        <v>film &amp; video</v>
      </c>
      <c r="R4" t="str">
        <f t="shared" si="3"/>
        <v>television</v>
      </c>
      <c r="S4" s="8">
        <f t="shared" ref="S4:S67" si="4">(((J4/60)/60)/24)+DATE(1970,1,1)</f>
        <v>42405.702349537038</v>
      </c>
      <c r="T4" s="8">
        <f t="shared" ref="T4:T67" si="5">(((I4/60)/60)/24)+DATE(1970,1,1)</f>
        <v>42415.702349537038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3">
        <f t="shared" si="0"/>
        <v>103.89999999999999</v>
      </c>
      <c r="P5" s="7">
        <f t="shared" si="1"/>
        <v>22451.525369649789</v>
      </c>
      <c r="Q5" s="7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3">
        <f t="shared" si="0"/>
        <v>122.99154545454545</v>
      </c>
      <c r="P6" s="7">
        <f>AVERAGE(E6:E4119)</f>
        <v>22454.459333495484</v>
      </c>
      <c r="Q6" s="7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3">
        <f t="shared" si="0"/>
        <v>109.77744436109028</v>
      </c>
      <c r="P7" s="7">
        <f t="shared" si="1"/>
        <v>22446.755727493899</v>
      </c>
      <c r="Q7" s="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3">
        <f t="shared" si="0"/>
        <v>106.4875</v>
      </c>
      <c r="P8" s="7">
        <f t="shared" si="1"/>
        <v>22451.150167924054</v>
      </c>
      <c r="Q8" s="7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3">
        <f t="shared" si="0"/>
        <v>101.22222222222221</v>
      </c>
      <c r="P9" s="7">
        <f t="shared" si="1"/>
        <v>22454.541635832506</v>
      </c>
      <c r="Q9" s="7" t="str">
        <f t="shared" si="2"/>
        <v>film &amp; video</v>
      </c>
      <c r="R9" t="str">
        <f>RIGHT(N9, (LEN(N9)-FIND("/", N9)))</f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3">
        <f t="shared" si="0"/>
        <v>100.04342857142856</v>
      </c>
      <c r="P10" s="7">
        <f t="shared" si="1"/>
        <v>22457.790854638406</v>
      </c>
      <c r="Q10" s="7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3">
        <f t="shared" si="0"/>
        <v>125.998</v>
      </c>
      <c r="P11" s="7">
        <f t="shared" si="1"/>
        <v>22462.407579152441</v>
      </c>
      <c r="Q11" s="7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3">
        <f t="shared" si="0"/>
        <v>100.49999999999999</v>
      </c>
      <c r="P12" s="7">
        <f t="shared" si="1"/>
        <v>22467.726073081594</v>
      </c>
      <c r="Q12" s="7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3">
        <f t="shared" si="0"/>
        <v>120.5</v>
      </c>
      <c r="P13" s="7">
        <f t="shared" si="1"/>
        <v>22472.466016081857</v>
      </c>
      <c r="Q13" s="7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3">
        <f t="shared" si="0"/>
        <v>165.29333333333335</v>
      </c>
      <c r="P14" s="7">
        <f t="shared" si="1"/>
        <v>22476.47466000486</v>
      </c>
      <c r="Q14" s="7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3">
        <f t="shared" si="0"/>
        <v>159.97142857142856</v>
      </c>
      <c r="P15" s="7">
        <f t="shared" si="1"/>
        <v>22469.865316918564</v>
      </c>
      <c r="Q15" s="7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3">
        <f t="shared" si="0"/>
        <v>100.93333333333334</v>
      </c>
      <c r="P16" s="7">
        <f t="shared" si="1"/>
        <v>22473.979158741757</v>
      </c>
      <c r="Q16" s="7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3">
        <f t="shared" si="0"/>
        <v>106.60000000000001</v>
      </c>
      <c r="P17" s="7">
        <f t="shared" si="1"/>
        <v>22477.983543902425</v>
      </c>
      <c r="Q17" s="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3">
        <f t="shared" si="0"/>
        <v>100.24166666666667</v>
      </c>
      <c r="P18" s="7">
        <f t="shared" si="1"/>
        <v>22482.947189558414</v>
      </c>
      <c r="Q18" s="7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3">
        <f t="shared" si="0"/>
        <v>100.66666666666666</v>
      </c>
      <c r="P19" s="7">
        <f t="shared" si="1"/>
        <v>22485.498177159578</v>
      </c>
      <c r="Q19" s="7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3">
        <f t="shared" si="0"/>
        <v>106.32110000000002</v>
      </c>
      <c r="P20" s="7">
        <f t="shared" si="1"/>
        <v>22490.617898462275</v>
      </c>
      <c r="Q20" s="7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3">
        <f t="shared" si="0"/>
        <v>145.29411764705881</v>
      </c>
      <c r="P21" s="7">
        <f t="shared" si="1"/>
        <v>22488.321582031236</v>
      </c>
      <c r="Q21" s="7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3">
        <f t="shared" si="0"/>
        <v>100.2</v>
      </c>
      <c r="P22" s="7">
        <f t="shared" si="1"/>
        <v>22493.511648351636</v>
      </c>
      <c r="Q22" s="7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3">
        <f t="shared" si="0"/>
        <v>109.13513513513513</v>
      </c>
      <c r="P23" s="7">
        <f t="shared" si="1"/>
        <v>22498.516414264763</v>
      </c>
      <c r="Q23" s="7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3">
        <f t="shared" si="0"/>
        <v>117.14285714285715</v>
      </c>
      <c r="P24" s="7">
        <f t="shared" si="1"/>
        <v>22499.080430002428</v>
      </c>
      <c r="Q24" s="7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3">
        <f t="shared" si="0"/>
        <v>118.5</v>
      </c>
      <c r="P25" s="7">
        <f t="shared" si="1"/>
        <v>22504.478543499499</v>
      </c>
      <c r="Q25" s="7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3">
        <f t="shared" si="0"/>
        <v>108.80768571428572</v>
      </c>
      <c r="P26" s="7">
        <f t="shared" si="1"/>
        <v>22509.400195551196</v>
      </c>
      <c r="Q26" s="7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3">
        <f t="shared" si="0"/>
        <v>133.33333333333331</v>
      </c>
      <c r="P27" s="7">
        <f t="shared" si="1"/>
        <v>22505.592545232255</v>
      </c>
      <c r="Q27" s="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3">
        <f t="shared" si="0"/>
        <v>155.20000000000002</v>
      </c>
      <c r="P28" s="7">
        <f t="shared" si="1"/>
        <v>22510.900833944714</v>
      </c>
      <c r="Q28" s="7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3">
        <f t="shared" si="0"/>
        <v>111.72500000000001</v>
      </c>
      <c r="P29" s="7">
        <f t="shared" si="1"/>
        <v>22515.932854696657</v>
      </c>
      <c r="Q29" s="7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3">
        <f t="shared" si="0"/>
        <v>100.35000000000001</v>
      </c>
      <c r="P30" s="7">
        <f t="shared" si="1"/>
        <v>22515.974678248087</v>
      </c>
      <c r="Q30" s="7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3">
        <f t="shared" si="0"/>
        <v>123.33333333333334</v>
      </c>
      <c r="P31" s="7">
        <f t="shared" si="1"/>
        <v>22518.538059226612</v>
      </c>
      <c r="Q31" s="7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3">
        <f t="shared" si="0"/>
        <v>101.29975</v>
      </c>
      <c r="P32" s="7">
        <f t="shared" si="1"/>
        <v>22523.144800489579</v>
      </c>
      <c r="Q32" s="7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3">
        <f t="shared" si="0"/>
        <v>100</v>
      </c>
      <c r="P33" s="7">
        <f t="shared" si="1"/>
        <v>22527.667610186079</v>
      </c>
      <c r="Q33" s="7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3">
        <f t="shared" si="0"/>
        <v>100.24604569420035</v>
      </c>
      <c r="P34" s="7">
        <f t="shared" si="1"/>
        <v>22533.18185647807</v>
      </c>
      <c r="Q34" s="7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3">
        <f t="shared" si="0"/>
        <v>102.0952380952381</v>
      </c>
      <c r="P35" s="7">
        <f t="shared" si="1"/>
        <v>22531.715218030364</v>
      </c>
      <c r="Q35" s="7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3">
        <f t="shared" si="0"/>
        <v>130.46153846153845</v>
      </c>
      <c r="P36" s="7">
        <f t="shared" si="1"/>
        <v>22535.922940455759</v>
      </c>
      <c r="Q36" s="7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3">
        <f t="shared" si="0"/>
        <v>166.5</v>
      </c>
      <c r="P37" s="7">
        <f t="shared" si="1"/>
        <v>22540.615078431361</v>
      </c>
      <c r="Q37" s="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3">
        <f t="shared" si="0"/>
        <v>142.15</v>
      </c>
      <c r="P38" s="7">
        <f t="shared" si="1"/>
        <v>22545.732905123794</v>
      </c>
      <c r="Q38" s="7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3">
        <f t="shared" si="0"/>
        <v>183.44090909090909</v>
      </c>
      <c r="P39" s="7">
        <f t="shared" si="1"/>
        <v>22549.17006375673</v>
      </c>
      <c r="Q39" s="7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3">
        <f t="shared" si="0"/>
        <v>110.04</v>
      </c>
      <c r="P40" s="7">
        <f t="shared" si="1"/>
        <v>22544.802187883233</v>
      </c>
      <c r="Q40" s="7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3">
        <f t="shared" si="0"/>
        <v>130.98000000000002</v>
      </c>
      <c r="P41" s="7">
        <f t="shared" si="1"/>
        <v>22549.658370951896</v>
      </c>
      <c r="Q41" s="7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3">
        <f t="shared" si="0"/>
        <v>101.35000000000001</v>
      </c>
      <c r="P42" s="7">
        <f t="shared" si="1"/>
        <v>22547.156446625751</v>
      </c>
      <c r="Q42" s="7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3">
        <f t="shared" si="0"/>
        <v>100</v>
      </c>
      <c r="P43" s="7">
        <f t="shared" si="1"/>
        <v>22552.193303878237</v>
      </c>
      <c r="Q43" s="7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3">
        <f t="shared" si="0"/>
        <v>141.85714285714286</v>
      </c>
      <c r="P44" s="7">
        <f t="shared" si="1"/>
        <v>22557.239263442163</v>
      </c>
      <c r="Q44" s="7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3">
        <f t="shared" si="0"/>
        <v>308.65999999999997</v>
      </c>
      <c r="P45" s="7">
        <f t="shared" si="1"/>
        <v>22557.90165029468</v>
      </c>
      <c r="Q45" s="7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3">
        <f t="shared" si="0"/>
        <v>100</v>
      </c>
      <c r="P46" s="7">
        <f t="shared" si="1"/>
        <v>22555.86084991401</v>
      </c>
      <c r="Q46" s="7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3">
        <f t="shared" si="0"/>
        <v>120</v>
      </c>
      <c r="P47" s="7">
        <f t="shared" si="1"/>
        <v>22560.911429975415</v>
      </c>
      <c r="Q47" s="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3">
        <f t="shared" si="0"/>
        <v>104.16666666666667</v>
      </c>
      <c r="P48" s="7">
        <f t="shared" si="1"/>
        <v>22564.981449987696</v>
      </c>
      <c r="Q48" s="7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3">
        <f t="shared" si="0"/>
        <v>107.61100000000002</v>
      </c>
      <c r="P49" s="7">
        <f t="shared" si="1"/>
        <v>22568.377463126828</v>
      </c>
      <c r="Q49" s="7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3">
        <f t="shared" si="0"/>
        <v>107.94999999999999</v>
      </c>
      <c r="P50" s="7">
        <f t="shared" si="1"/>
        <v>22572.603631669521</v>
      </c>
      <c r="Q50" s="7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3">
        <f t="shared" si="0"/>
        <v>100</v>
      </c>
      <c r="P51" s="7">
        <f t="shared" si="1"/>
        <v>22577.624193310363</v>
      </c>
      <c r="Q51" s="7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3">
        <f t="shared" si="0"/>
        <v>100</v>
      </c>
      <c r="P52" s="7">
        <f t="shared" si="1"/>
        <v>22580.226314883133</v>
      </c>
      <c r="Q52" s="7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3">
        <f t="shared" si="0"/>
        <v>128.0181818181818</v>
      </c>
      <c r="P53" s="7">
        <f t="shared" si="1"/>
        <v>22585.634835137782</v>
      </c>
      <c r="Q53" s="7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3">
        <f t="shared" si="0"/>
        <v>116.21</v>
      </c>
      <c r="P54" s="7">
        <f t="shared" si="1"/>
        <v>22587.727779965528</v>
      </c>
      <c r="Q54" s="7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3">
        <f t="shared" si="0"/>
        <v>109.63333333333334</v>
      </c>
      <c r="P55" s="7">
        <f t="shared" si="1"/>
        <v>22590.427614475611</v>
      </c>
      <c r="Q55" s="7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3">
        <f t="shared" si="0"/>
        <v>101</v>
      </c>
      <c r="P56" s="7">
        <f t="shared" si="1"/>
        <v>22595.180490027073</v>
      </c>
      <c r="Q56" s="7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3">
        <f t="shared" si="0"/>
        <v>128.95348837209301</v>
      </c>
      <c r="P57" s="7">
        <f t="shared" si="1"/>
        <v>22598.258120689639</v>
      </c>
      <c r="Q57" s="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3">
        <f t="shared" si="0"/>
        <v>107.26249999999999</v>
      </c>
      <c r="P58" s="7">
        <f t="shared" si="1"/>
        <v>22601.09336536091</v>
      </c>
      <c r="Q58" s="7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3">
        <f t="shared" si="0"/>
        <v>101.89999999999999</v>
      </c>
      <c r="P59" s="7">
        <f t="shared" si="1"/>
        <v>22604.548292262181</v>
      </c>
      <c r="Q59" s="7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3">
        <f t="shared" si="0"/>
        <v>102.91</v>
      </c>
      <c r="P60" s="7">
        <f t="shared" si="1"/>
        <v>22606.352469805261</v>
      </c>
      <c r="Q60" s="7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3">
        <f t="shared" si="0"/>
        <v>100.12570000000001</v>
      </c>
      <c r="P61" s="7">
        <f t="shared" si="1"/>
        <v>22609.38879930965</v>
      </c>
      <c r="Q61" s="7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3">
        <f t="shared" si="0"/>
        <v>103.29622222222221</v>
      </c>
      <c r="P62" s="7">
        <f t="shared" si="1"/>
        <v>22610.026098643633</v>
      </c>
      <c r="Q62" s="7" t="str">
        <f t="shared" si="2"/>
        <v>film &amp; video</v>
      </c>
      <c r="R62" t="str">
        <f>RIGHT(N62, (LEN(N62)-FIND("/", N62)))</f>
        <v>shorts</v>
      </c>
      <c r="S62" s="8">
        <f t="shared" si="4"/>
        <v>41701.901817129627</v>
      </c>
      <c r="T62" s="8">
        <f t="shared" si="5"/>
        <v>41721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3">
        <f t="shared" si="0"/>
        <v>148.30000000000001</v>
      </c>
      <c r="P63" s="7">
        <f t="shared" si="1"/>
        <v>22614.456709422779</v>
      </c>
      <c r="Q63" s="7" t="str">
        <f t="shared" si="2"/>
        <v>film &amp; video</v>
      </c>
      <c r="R63" t="str">
        <f t="shared" ref="R63:R121" si="6">RIGHT(N63, (LEN(N63)-FIND("/", N63)))</f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3">
        <f t="shared" si="0"/>
        <v>154.73333333333332</v>
      </c>
      <c r="P64" s="7">
        <f t="shared" si="1"/>
        <v>22618.206883789771</v>
      </c>
      <c r="Q64" s="7" t="str">
        <f t="shared" si="2"/>
        <v>film &amp; video</v>
      </c>
      <c r="R64" t="str">
        <f t="shared" si="6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3">
        <f t="shared" si="0"/>
        <v>113.51849999999999</v>
      </c>
      <c r="P65" s="7">
        <f t="shared" si="1"/>
        <v>22622.643262586364</v>
      </c>
      <c r="Q65" s="7" t="str">
        <f t="shared" si="2"/>
        <v>film &amp; video</v>
      </c>
      <c r="R65" t="str">
        <f t="shared" si="6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3">
        <f t="shared" si="0"/>
        <v>173.33333333333334</v>
      </c>
      <c r="P66" s="7">
        <f t="shared" si="1"/>
        <v>22627.66727474696</v>
      </c>
      <c r="Q66" s="7" t="str">
        <f t="shared" si="2"/>
        <v>film &amp; video</v>
      </c>
      <c r="R66" t="str">
        <f t="shared" si="6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3">
        <f t="shared" ref="O67:O130" si="7">(E67/D67)*100</f>
        <v>107.52857142857141</v>
      </c>
      <c r="P67" s="7">
        <f t="shared" ref="P67:P130" si="8">AVERAGE(E67:E4180)</f>
        <v>22632.74077283949</v>
      </c>
      <c r="Q67" s="7" t="str">
        <f t="shared" ref="Q67:Q130" si="9">LEFT(N67,(FIND("/",N67)-1))</f>
        <v>film &amp; video</v>
      </c>
      <c r="R67" t="str">
        <f t="shared" si="6"/>
        <v>shorts</v>
      </c>
      <c r="S67" s="8">
        <f t="shared" si="4"/>
        <v>41835.821226851855</v>
      </c>
      <c r="T67" s="8">
        <f t="shared" si="5"/>
        <v>41862.249305555553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3">
        <f t="shared" si="7"/>
        <v>118.6</v>
      </c>
      <c r="P68" s="7">
        <f t="shared" si="8"/>
        <v>22636.471506544811</v>
      </c>
      <c r="Q68" s="7" t="str">
        <f t="shared" si="9"/>
        <v>film &amp; video</v>
      </c>
      <c r="R68" t="str">
        <f t="shared" si="6"/>
        <v>shorts</v>
      </c>
      <c r="S68" s="8">
        <f t="shared" ref="S68:S131" si="10">(((J68/60)/60)/24)+DATE(1970,1,1)</f>
        <v>42539.849768518514</v>
      </c>
      <c r="T68" s="8">
        <f t="shared" ref="T68:T131" si="11">(((I68/60)/60)/24)+DATE(1970,1,1)</f>
        <v>42569.849768518514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3">
        <f t="shared" si="7"/>
        <v>116.25000000000001</v>
      </c>
      <c r="P69" s="7">
        <f t="shared" si="8"/>
        <v>22641.477551877455</v>
      </c>
      <c r="Q69" s="7" t="str">
        <f t="shared" si="9"/>
        <v>film &amp; video</v>
      </c>
      <c r="R69" t="str">
        <f t="shared" si="6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3">
        <f t="shared" si="7"/>
        <v>127.16666666666667</v>
      </c>
      <c r="P70" s="7">
        <f t="shared" si="8"/>
        <v>22646.497684704704</v>
      </c>
      <c r="Q70" s="7" t="str">
        <f t="shared" si="9"/>
        <v>film &amp; video</v>
      </c>
      <c r="R70" t="str">
        <f t="shared" si="6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3">
        <f t="shared" si="7"/>
        <v>110.9423</v>
      </c>
      <c r="P71" s="7">
        <f t="shared" si="8"/>
        <v>22651.906359367262</v>
      </c>
      <c r="Q71" s="7" t="str">
        <f t="shared" si="9"/>
        <v>film &amp; video</v>
      </c>
      <c r="R71" t="str">
        <f t="shared" si="6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3">
        <f t="shared" si="7"/>
        <v>127.2</v>
      </c>
      <c r="P72" s="7">
        <f t="shared" si="8"/>
        <v>22654.763634116178</v>
      </c>
      <c r="Q72" s="7" t="str">
        <f t="shared" si="9"/>
        <v>film &amp; video</v>
      </c>
      <c r="R72" t="str">
        <f t="shared" si="6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3">
        <f t="shared" si="7"/>
        <v>123.94444444444443</v>
      </c>
      <c r="P73" s="7">
        <f t="shared" si="8"/>
        <v>22660.20843224529</v>
      </c>
      <c r="Q73" s="7" t="str">
        <f t="shared" si="9"/>
        <v>film &amp; video</v>
      </c>
      <c r="R73" t="str">
        <f t="shared" si="6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3">
        <f t="shared" si="7"/>
        <v>108.40909090909091</v>
      </c>
      <c r="P74" s="7">
        <f t="shared" si="8"/>
        <v>22665.261414790984</v>
      </c>
      <c r="Q74" s="7" t="str">
        <f t="shared" si="9"/>
        <v>film &amp; video</v>
      </c>
      <c r="R74" t="str">
        <f t="shared" si="6"/>
        <v>shorts</v>
      </c>
      <c r="S74" s="8">
        <f t="shared" si="10"/>
        <v>41208.010196759256</v>
      </c>
      <c r="T74" s="8">
        <f t="shared" si="11"/>
        <v>41228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3">
        <f t="shared" si="7"/>
        <v>100</v>
      </c>
      <c r="P75" s="7">
        <f t="shared" si="8"/>
        <v>22670.278797624924</v>
      </c>
      <c r="Q75" s="7" t="str">
        <f t="shared" si="9"/>
        <v>film &amp; video</v>
      </c>
      <c r="R75" t="str">
        <f t="shared" si="6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3">
        <f t="shared" si="7"/>
        <v>112.93199999999999</v>
      </c>
      <c r="P76" s="7">
        <f t="shared" si="8"/>
        <v>22675.666146993306</v>
      </c>
      <c r="Q76" s="7" t="str">
        <f t="shared" si="9"/>
        <v>film &amp; video</v>
      </c>
      <c r="R76" t="str">
        <f t="shared" si="6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3">
        <f t="shared" si="7"/>
        <v>115.42857142857143</v>
      </c>
      <c r="P77" s="7">
        <f t="shared" si="8"/>
        <v>22681.139168316819</v>
      </c>
      <c r="Q77" s="7" t="str">
        <f t="shared" si="9"/>
        <v>film &amp; video</v>
      </c>
      <c r="R77" t="str">
        <f t="shared" si="6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3">
        <f t="shared" si="7"/>
        <v>153.33333333333334</v>
      </c>
      <c r="P78" s="7">
        <f t="shared" si="8"/>
        <v>22685.754454072779</v>
      </c>
      <c r="Q78" s="7" t="str">
        <f t="shared" si="9"/>
        <v>film &amp; video</v>
      </c>
      <c r="R78" t="str">
        <f t="shared" si="6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3">
        <f t="shared" si="7"/>
        <v>392.5</v>
      </c>
      <c r="P79" s="7">
        <f t="shared" si="8"/>
        <v>22691.258603268932</v>
      </c>
      <c r="Q79" s="7" t="str">
        <f t="shared" si="9"/>
        <v>film &amp; video</v>
      </c>
      <c r="R79" t="str">
        <f t="shared" si="6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3">
        <f t="shared" si="7"/>
        <v>2702</v>
      </c>
      <c r="P80" s="7">
        <f t="shared" si="8"/>
        <v>22696.490522665332</v>
      </c>
      <c r="Q80" s="7" t="str">
        <f t="shared" si="9"/>
        <v>film &amp; video</v>
      </c>
      <c r="R80" t="str">
        <f t="shared" si="6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3">
        <f t="shared" si="7"/>
        <v>127</v>
      </c>
      <c r="P81" s="7">
        <f t="shared" si="8"/>
        <v>22701.779296332992</v>
      </c>
      <c r="Q81" s="7" t="str">
        <f t="shared" si="9"/>
        <v>film &amp; video</v>
      </c>
      <c r="R81" t="str">
        <f t="shared" si="6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3">
        <f t="shared" si="7"/>
        <v>107.25</v>
      </c>
      <c r="P82" s="7">
        <f t="shared" si="8"/>
        <v>22706.996342007424</v>
      </c>
      <c r="Q82" s="7" t="str">
        <f t="shared" si="9"/>
        <v>film &amp; video</v>
      </c>
      <c r="R82" t="str">
        <f t="shared" si="6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3">
        <f t="shared" si="7"/>
        <v>198</v>
      </c>
      <c r="P83" s="7">
        <f t="shared" si="8"/>
        <v>22709.434863658887</v>
      </c>
      <c r="Q83" s="7" t="str">
        <f t="shared" si="9"/>
        <v>film &amp; video</v>
      </c>
      <c r="R83" t="str">
        <f t="shared" si="6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3">
        <f t="shared" si="7"/>
        <v>100.01249999999999</v>
      </c>
      <c r="P84" s="7">
        <f t="shared" si="8"/>
        <v>22714.697555169838</v>
      </c>
      <c r="Q84" s="7" t="str">
        <f t="shared" si="9"/>
        <v>film &amp; video</v>
      </c>
      <c r="R84" t="str">
        <f t="shared" si="6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3">
        <f t="shared" si="7"/>
        <v>102.49999999999999</v>
      </c>
      <c r="P85" s="7">
        <f t="shared" si="8"/>
        <v>22719.338973214275</v>
      </c>
      <c r="Q85" s="7" t="str">
        <f t="shared" si="9"/>
        <v>film &amp; video</v>
      </c>
      <c r="R85" t="str">
        <f t="shared" si="6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3">
        <f t="shared" si="7"/>
        <v>100</v>
      </c>
      <c r="P86" s="7">
        <f t="shared" si="8"/>
        <v>22724.924271892818</v>
      </c>
      <c r="Q86" s="7" t="str">
        <f t="shared" si="9"/>
        <v>film &amp; video</v>
      </c>
      <c r="R86" t="str">
        <f t="shared" si="6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3">
        <f t="shared" si="7"/>
        <v>125.49999999999999</v>
      </c>
      <c r="P87" s="7">
        <f t="shared" si="8"/>
        <v>22730.439141439194</v>
      </c>
      <c r="Q87" s="7" t="str">
        <f t="shared" si="9"/>
        <v>film &amp; video</v>
      </c>
      <c r="R87" t="str">
        <f t="shared" si="6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3">
        <f t="shared" si="7"/>
        <v>106.46666666666667</v>
      </c>
      <c r="P88" s="7">
        <f t="shared" si="8"/>
        <v>22735.707058823518</v>
      </c>
      <c r="Q88" s="7" t="str">
        <f t="shared" si="9"/>
        <v>film &amp; video</v>
      </c>
      <c r="R88" t="str">
        <f t="shared" si="6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3">
        <f t="shared" si="7"/>
        <v>104.60000000000001</v>
      </c>
      <c r="P89" s="7">
        <f t="shared" si="8"/>
        <v>22739.765575968209</v>
      </c>
      <c r="Q89" s="7" t="str">
        <f t="shared" si="9"/>
        <v>film &amp; video</v>
      </c>
      <c r="R89" t="str">
        <f t="shared" si="6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3">
        <f t="shared" si="7"/>
        <v>102.85714285714285</v>
      </c>
      <c r="P90" s="7">
        <f t="shared" si="8"/>
        <v>22744.763034516996</v>
      </c>
      <c r="Q90" s="7" t="str">
        <f t="shared" si="9"/>
        <v>film &amp; video</v>
      </c>
      <c r="R90" t="str">
        <f t="shared" si="6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3">
        <f t="shared" si="7"/>
        <v>115.06666666666668</v>
      </c>
      <c r="P91" s="7">
        <f t="shared" si="8"/>
        <v>22749.518315946338</v>
      </c>
      <c r="Q91" s="7" t="str">
        <f t="shared" si="9"/>
        <v>film &amp; video</v>
      </c>
      <c r="R91" t="str">
        <f t="shared" si="6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3">
        <f t="shared" si="7"/>
        <v>100.4</v>
      </c>
      <c r="P92" s="7">
        <f t="shared" si="8"/>
        <v>22753.455090683219</v>
      </c>
      <c r="Q92" s="7" t="str">
        <f t="shared" si="9"/>
        <v>film &amp; video</v>
      </c>
      <c r="R92" t="str">
        <f t="shared" si="6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3">
        <f t="shared" si="7"/>
        <v>120</v>
      </c>
      <c r="P93" s="7">
        <f t="shared" si="8"/>
        <v>22758.984776341935</v>
      </c>
      <c r="Q93" s="7" t="str">
        <f t="shared" si="9"/>
        <v>film &amp; video</v>
      </c>
      <c r="R93" t="str">
        <f t="shared" si="6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3">
        <f t="shared" si="7"/>
        <v>105.2</v>
      </c>
      <c r="P94" s="7">
        <f t="shared" si="8"/>
        <v>22763.747138951017</v>
      </c>
      <c r="Q94" s="7" t="str">
        <f t="shared" si="9"/>
        <v>film &amp; video</v>
      </c>
      <c r="R94" t="str">
        <f t="shared" si="6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3">
        <f t="shared" si="7"/>
        <v>110.60000000000001</v>
      </c>
      <c r="P95" s="7">
        <f t="shared" si="8"/>
        <v>22768.099139731465</v>
      </c>
      <c r="Q95" s="7" t="str">
        <f t="shared" si="9"/>
        <v>film &amp; video</v>
      </c>
      <c r="R95" t="str">
        <f t="shared" si="6"/>
        <v>shorts</v>
      </c>
      <c r="S95" s="8">
        <f t="shared" si="10"/>
        <v>41065.858067129629</v>
      </c>
      <c r="T95" s="8">
        <f t="shared" si="11"/>
        <v>41093.875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3">
        <f t="shared" si="7"/>
        <v>104</v>
      </c>
      <c r="P96" s="7">
        <f t="shared" si="8"/>
        <v>22773.486381497129</v>
      </c>
      <c r="Q96" s="7" t="str">
        <f t="shared" si="9"/>
        <v>film &amp; video</v>
      </c>
      <c r="R96" t="str">
        <f t="shared" si="6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3">
        <f t="shared" si="7"/>
        <v>131.42857142857142</v>
      </c>
      <c r="P97" s="7">
        <f t="shared" si="8"/>
        <v>22779.086751243769</v>
      </c>
      <c r="Q97" s="7" t="str">
        <f t="shared" si="9"/>
        <v>film &amp; video</v>
      </c>
      <c r="R97" t="str">
        <f t="shared" si="6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3">
        <f t="shared" si="7"/>
        <v>114.66666666666667</v>
      </c>
      <c r="P98" s="7">
        <f t="shared" si="8"/>
        <v>22784.640144314493</v>
      </c>
      <c r="Q98" s="7" t="str">
        <f t="shared" si="9"/>
        <v>film &amp; video</v>
      </c>
      <c r="R98" t="str">
        <f t="shared" si="6"/>
        <v>shorts</v>
      </c>
      <c r="S98" s="8">
        <f t="shared" si="10"/>
        <v>40324.662511574075</v>
      </c>
      <c r="T98" s="8">
        <f t="shared" si="11"/>
        <v>40391.125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3">
        <f t="shared" si="7"/>
        <v>106.25</v>
      </c>
      <c r="P99" s="7">
        <f t="shared" si="8"/>
        <v>22789.882712792423</v>
      </c>
      <c r="Q99" s="7" t="str">
        <f t="shared" si="9"/>
        <v>film &amp; video</v>
      </c>
      <c r="R99" t="str">
        <f t="shared" si="6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3">
        <f t="shared" si="7"/>
        <v>106.25</v>
      </c>
      <c r="P100" s="7">
        <f t="shared" si="8"/>
        <v>22795.450271346763</v>
      </c>
      <c r="Q100" s="7" t="str">
        <f t="shared" si="9"/>
        <v>film &amp; video</v>
      </c>
      <c r="R100" t="str">
        <f t="shared" si="6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3">
        <f t="shared" si="7"/>
        <v>106.01933333333334</v>
      </c>
      <c r="P101" s="7">
        <f t="shared" si="8"/>
        <v>22800.279815737038</v>
      </c>
      <c r="Q101" s="7" t="str">
        <f t="shared" si="9"/>
        <v>film &amp; video</v>
      </c>
      <c r="R101" t="str">
        <f t="shared" si="6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3">
        <f t="shared" si="7"/>
        <v>100</v>
      </c>
      <c r="P102" s="7">
        <f t="shared" si="8"/>
        <v>22805.56250311331</v>
      </c>
      <c r="Q102" s="7" t="str">
        <f t="shared" si="9"/>
        <v>film &amp; video</v>
      </c>
      <c r="R102" t="str">
        <f t="shared" si="6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3">
        <f t="shared" si="7"/>
        <v>100</v>
      </c>
      <c r="P103" s="7">
        <f t="shared" si="8"/>
        <v>22809.998368211247</v>
      </c>
      <c r="Q103" s="7" t="str">
        <f t="shared" si="9"/>
        <v>film &amp; video</v>
      </c>
      <c r="R103" t="str">
        <f t="shared" si="6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3">
        <f t="shared" si="7"/>
        <v>127.75000000000001</v>
      </c>
      <c r="P104" s="7">
        <f t="shared" si="8"/>
        <v>22814.810229254908</v>
      </c>
      <c r="Q104" s="7" t="str">
        <f t="shared" si="9"/>
        <v>film &amp; video</v>
      </c>
      <c r="R104" t="str">
        <f t="shared" si="6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3">
        <f t="shared" si="7"/>
        <v>105.15384615384616</v>
      </c>
      <c r="P105" s="7">
        <f t="shared" si="8"/>
        <v>22818.586353439667</v>
      </c>
      <c r="Q105" s="7" t="str">
        <f t="shared" si="9"/>
        <v>film &amp; video</v>
      </c>
      <c r="R105" t="str">
        <f t="shared" si="6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3">
        <f t="shared" si="7"/>
        <v>120</v>
      </c>
      <c r="P106" s="7">
        <f t="shared" si="8"/>
        <v>22823.93454250809</v>
      </c>
      <c r="Q106" s="7" t="str">
        <f t="shared" si="9"/>
        <v>film &amp; video</v>
      </c>
      <c r="R106" t="str">
        <f t="shared" si="6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3">
        <f t="shared" si="7"/>
        <v>107.40909090909089</v>
      </c>
      <c r="P107" s="7">
        <f t="shared" si="8"/>
        <v>22829.476670822929</v>
      </c>
      <c r="Q107" s="7" t="str">
        <f t="shared" si="9"/>
        <v>film &amp; video</v>
      </c>
      <c r="R107" t="str">
        <f t="shared" si="6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3">
        <f t="shared" si="7"/>
        <v>100.49999999999999</v>
      </c>
      <c r="P108" s="7">
        <f t="shared" si="8"/>
        <v>22834.581803442241</v>
      </c>
      <c r="Q108" s="7" t="str">
        <f t="shared" si="9"/>
        <v>film &amp; video</v>
      </c>
      <c r="R108" t="str">
        <f t="shared" si="6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3">
        <f t="shared" si="7"/>
        <v>102.46666666666667</v>
      </c>
      <c r="P109" s="7">
        <f t="shared" si="8"/>
        <v>22839.025311876234</v>
      </c>
      <c r="Q109" s="7" t="str">
        <f t="shared" si="9"/>
        <v>film &amp; video</v>
      </c>
      <c r="R109" t="str">
        <f t="shared" si="6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3">
        <f t="shared" si="7"/>
        <v>246.66666666666669</v>
      </c>
      <c r="P110" s="7">
        <f t="shared" si="8"/>
        <v>22842.807199900162</v>
      </c>
      <c r="Q110" s="7" t="str">
        <f t="shared" si="9"/>
        <v>film &amp; video</v>
      </c>
      <c r="R110" t="str">
        <f t="shared" si="6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3">
        <f t="shared" si="7"/>
        <v>219.49999999999997</v>
      </c>
      <c r="P111" s="7">
        <f t="shared" si="8"/>
        <v>22847.585733899137</v>
      </c>
      <c r="Q111" s="7" t="str">
        <f t="shared" si="9"/>
        <v>film &amp; video</v>
      </c>
      <c r="R111" t="str">
        <f t="shared" si="6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3">
        <f t="shared" si="7"/>
        <v>130.76923076923077</v>
      </c>
      <c r="P112" s="7">
        <f t="shared" si="8"/>
        <v>22852.742434456915</v>
      </c>
      <c r="Q112" s="7" t="str">
        <f t="shared" si="9"/>
        <v>film &amp; video</v>
      </c>
      <c r="R112" t="str">
        <f t="shared" si="6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3">
        <f t="shared" si="7"/>
        <v>154.57142857142858</v>
      </c>
      <c r="P113" s="7">
        <f t="shared" si="8"/>
        <v>22858.025337162824</v>
      </c>
      <c r="Q113" s="7" t="str">
        <f t="shared" si="9"/>
        <v>film &amp; video</v>
      </c>
      <c r="R113" t="str">
        <f t="shared" si="6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3">
        <f t="shared" si="7"/>
        <v>104</v>
      </c>
      <c r="P114" s="7">
        <f t="shared" si="8"/>
        <v>22862.384074444151</v>
      </c>
      <c r="Q114" s="7" t="str">
        <f t="shared" si="9"/>
        <v>film &amp; video</v>
      </c>
      <c r="R114" t="str">
        <f t="shared" si="6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3">
        <f t="shared" si="7"/>
        <v>141</v>
      </c>
      <c r="P115" s="7">
        <f t="shared" si="8"/>
        <v>22866.7974637681</v>
      </c>
      <c r="Q115" s="7" t="str">
        <f t="shared" si="9"/>
        <v>film &amp; video</v>
      </c>
      <c r="R115" t="str">
        <f t="shared" si="6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3">
        <f t="shared" si="7"/>
        <v>103.33333333333334</v>
      </c>
      <c r="P116" s="7">
        <f t="shared" si="8"/>
        <v>22870.750674831277</v>
      </c>
      <c r="Q116" s="7" t="str">
        <f t="shared" si="9"/>
        <v>film &amp; video</v>
      </c>
      <c r="R116" t="str">
        <f t="shared" si="6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3">
        <f t="shared" si="7"/>
        <v>140.44444444444443</v>
      </c>
      <c r="P117" s="7">
        <f t="shared" si="8"/>
        <v>22875.693362499987</v>
      </c>
      <c r="Q117" s="7" t="str">
        <f t="shared" si="9"/>
        <v>film &amp; video</v>
      </c>
      <c r="R117" t="str">
        <f t="shared" si="6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3">
        <f t="shared" si="7"/>
        <v>113.65714285714286</v>
      </c>
      <c r="P118" s="7">
        <f t="shared" si="8"/>
        <v>22881.255676419092</v>
      </c>
      <c r="Q118" s="7" t="str">
        <f t="shared" si="9"/>
        <v>film &amp; video</v>
      </c>
      <c r="R118" t="str">
        <f t="shared" si="6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3">
        <f t="shared" si="7"/>
        <v>100.49377777777779</v>
      </c>
      <c r="P119" s="7">
        <f t="shared" si="8"/>
        <v>22885.983854427199</v>
      </c>
      <c r="Q119" s="7" t="str">
        <f t="shared" si="9"/>
        <v>film &amp; video</v>
      </c>
      <c r="R119" t="str">
        <f t="shared" si="6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3">
        <f t="shared" si="7"/>
        <v>113.03159999999998</v>
      </c>
      <c r="P120" s="7">
        <f t="shared" si="8"/>
        <v>22890.578241180872</v>
      </c>
      <c r="Q120" s="7" t="str">
        <f t="shared" si="9"/>
        <v>film &amp; video</v>
      </c>
      <c r="R120" t="str">
        <f t="shared" si="6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3">
        <f t="shared" si="7"/>
        <v>104.55692307692308</v>
      </c>
      <c r="P121" s="7">
        <f t="shared" si="8"/>
        <v>22894.892304804791</v>
      </c>
      <c r="Q121" s="7" t="str">
        <f t="shared" si="9"/>
        <v>film &amp; video</v>
      </c>
      <c r="R121" t="str">
        <f t="shared" si="6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3">
        <f t="shared" si="7"/>
        <v>1.4285714285714287E-2</v>
      </c>
      <c r="P122" s="7">
        <f t="shared" si="8"/>
        <v>22899.772603254052</v>
      </c>
      <c r="Q122" s="7" t="str">
        <f t="shared" si="9"/>
        <v>film &amp; video</v>
      </c>
      <c r="R122" t="str">
        <f>RIGHT(N122, (LEN(N122)-FIND("/", N122)))</f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3">
        <f t="shared" si="7"/>
        <v>3.3333333333333333E-2</v>
      </c>
      <c r="P123" s="7">
        <f t="shared" si="8"/>
        <v>22905.503642964431</v>
      </c>
      <c r="Q123" s="7" t="str">
        <f t="shared" si="9"/>
        <v>film &amp; video</v>
      </c>
      <c r="R123" t="str">
        <f t="shared" ref="R123:R161" si="12">RIGHT(N123, (LEN(N123)-FIND("/", N123)))</f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3">
        <f t="shared" si="7"/>
        <v>0</v>
      </c>
      <c r="P124" s="7">
        <f t="shared" si="8"/>
        <v>22911.239807162518</v>
      </c>
      <c r="Q124" s="7" t="str">
        <f t="shared" si="9"/>
        <v>film &amp; video</v>
      </c>
      <c r="R124" t="str">
        <f t="shared" si="12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3">
        <f t="shared" si="7"/>
        <v>0.27454545454545454</v>
      </c>
      <c r="P125" s="7">
        <f t="shared" si="8"/>
        <v>22916.979095691368</v>
      </c>
      <c r="Q125" s="7" t="str">
        <f t="shared" si="9"/>
        <v>film &amp; video</v>
      </c>
      <c r="R125" t="str">
        <f t="shared" si="12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3">
        <f t="shared" si="7"/>
        <v>0</v>
      </c>
      <c r="P126" s="7">
        <f t="shared" si="8"/>
        <v>22922.683425206698</v>
      </c>
      <c r="Q126" s="7" t="str">
        <f t="shared" si="9"/>
        <v>film &amp; video</v>
      </c>
      <c r="R126" t="str">
        <f t="shared" si="12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3">
        <f t="shared" si="7"/>
        <v>14.000000000000002</v>
      </c>
      <c r="P127" s="7">
        <f t="shared" si="8"/>
        <v>22928.428458646602</v>
      </c>
      <c r="Q127" s="7" t="str">
        <f t="shared" si="9"/>
        <v>film &amp; video</v>
      </c>
      <c r="R127" t="str">
        <f t="shared" si="12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3">
        <f t="shared" si="7"/>
        <v>5.548</v>
      </c>
      <c r="P128" s="7">
        <f t="shared" si="8"/>
        <v>22934.158824266717</v>
      </c>
      <c r="Q128" s="7" t="str">
        <f t="shared" si="9"/>
        <v>film &amp; video</v>
      </c>
      <c r="R128" t="str">
        <f t="shared" si="12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3">
        <f t="shared" si="7"/>
        <v>2.375</v>
      </c>
      <c r="P129" s="7">
        <f t="shared" si="8"/>
        <v>22939.561822968892</v>
      </c>
      <c r="Q129" s="7" t="str">
        <f t="shared" si="9"/>
        <v>film &amp; video</v>
      </c>
      <c r="R129" t="str">
        <f t="shared" si="12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3">
        <f t="shared" si="7"/>
        <v>1.867</v>
      </c>
      <c r="P130" s="7">
        <f t="shared" si="8"/>
        <v>22945.267757712551</v>
      </c>
      <c r="Q130" s="7" t="str">
        <f t="shared" si="9"/>
        <v>film &amp; video</v>
      </c>
      <c r="R130" t="str">
        <f t="shared" si="12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3">
        <f t="shared" ref="O131:O194" si="13">(E131/D131)*100</f>
        <v>0</v>
      </c>
      <c r="P131" s="7">
        <f t="shared" ref="P131:P194" si="14">AVERAGE(E131:E4244)</f>
        <v>22950.555832915186</v>
      </c>
      <c r="Q131" s="7" t="str">
        <f t="shared" ref="Q131:Q194" si="15">LEFT(N131,(FIND("/",N131)-1))</f>
        <v>film &amp; video</v>
      </c>
      <c r="R131" t="str">
        <f t="shared" si="12"/>
        <v>science fiction</v>
      </c>
      <c r="S131" s="8">
        <f t="shared" si="10"/>
        <v>41882.937303240738</v>
      </c>
      <c r="T131" s="8">
        <f t="shared" si="11"/>
        <v>41942.937303240738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3">
        <f t="shared" si="13"/>
        <v>0</v>
      </c>
      <c r="P132" s="7">
        <f t="shared" si="14"/>
        <v>22956.315069008768</v>
      </c>
      <c r="Q132" s="7" t="str">
        <f t="shared" si="15"/>
        <v>film &amp; video</v>
      </c>
      <c r="R132" t="str">
        <f t="shared" si="12"/>
        <v>science fiction</v>
      </c>
      <c r="S132" s="8">
        <f t="shared" ref="S132:S195" si="16">(((J132/60)/60)/24)+DATE(1970,1,1)</f>
        <v>41778.915416666663</v>
      </c>
      <c r="T132" s="8">
        <f t="shared" ref="T132:T195" si="17">(((I132/60)/60)/24)+DATE(1970,1,1)</f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3">
        <f t="shared" si="13"/>
        <v>0</v>
      </c>
      <c r="P133" s="7">
        <f t="shared" si="14"/>
        <v>22962.077196285125</v>
      </c>
      <c r="Q133" s="7" t="str">
        <f t="shared" si="15"/>
        <v>film &amp; video</v>
      </c>
      <c r="R133" t="str">
        <f t="shared" si="12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3">
        <f t="shared" si="13"/>
        <v>9.5687499999999996</v>
      </c>
      <c r="P134" s="7">
        <f t="shared" si="14"/>
        <v>22967.842216921901</v>
      </c>
      <c r="Q134" s="7" t="str">
        <f t="shared" si="15"/>
        <v>film &amp; video</v>
      </c>
      <c r="R134" t="str">
        <f t="shared" si="12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3">
        <f t="shared" si="13"/>
        <v>0</v>
      </c>
      <c r="P135" s="7">
        <f t="shared" si="14"/>
        <v>22971.687732295315</v>
      </c>
      <c r="Q135" s="7" t="str">
        <f t="shared" si="15"/>
        <v>film &amp; video</v>
      </c>
      <c r="R135" t="str">
        <f t="shared" si="12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3">
        <f t="shared" si="13"/>
        <v>0</v>
      </c>
      <c r="P136" s="7">
        <f t="shared" si="14"/>
        <v>22977.458063300663</v>
      </c>
      <c r="Q136" s="7" t="str">
        <f t="shared" si="15"/>
        <v>film &amp; video</v>
      </c>
      <c r="R136" t="str">
        <f t="shared" si="12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3">
        <f t="shared" si="13"/>
        <v>13.433333333333334</v>
      </c>
      <c r="P137" s="7">
        <f t="shared" si="14"/>
        <v>22983.231293969835</v>
      </c>
      <c r="Q137" s="7" t="str">
        <f t="shared" si="15"/>
        <v>film &amp; video</v>
      </c>
      <c r="R137" t="str">
        <f t="shared" si="12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3">
        <f t="shared" si="13"/>
        <v>0</v>
      </c>
      <c r="P138" s="7">
        <f t="shared" si="14"/>
        <v>22988.906144759974</v>
      </c>
      <c r="Q138" s="7" t="str">
        <f t="shared" si="15"/>
        <v>film &amp; video</v>
      </c>
      <c r="R138" t="str">
        <f t="shared" si="12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3">
        <f t="shared" si="13"/>
        <v>0</v>
      </c>
      <c r="P139" s="7">
        <f t="shared" si="14"/>
        <v>22994.685155857198</v>
      </c>
      <c r="Q139" s="7" t="str">
        <f t="shared" si="15"/>
        <v>film &amp; video</v>
      </c>
      <c r="R139" t="str">
        <f t="shared" si="12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3">
        <f t="shared" si="13"/>
        <v>3.1413333333333333</v>
      </c>
      <c r="P140" s="7">
        <f t="shared" si="14"/>
        <v>23000.467073170716</v>
      </c>
      <c r="Q140" s="7" t="str">
        <f t="shared" si="15"/>
        <v>film &amp; video</v>
      </c>
      <c r="R140" t="str">
        <f t="shared" si="12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3">
        <f t="shared" si="13"/>
        <v>100</v>
      </c>
      <c r="P141" s="7">
        <f t="shared" si="14"/>
        <v>23005.06678822936</v>
      </c>
      <c r="Q141" s="7" t="str">
        <f t="shared" si="15"/>
        <v>film &amp; video</v>
      </c>
      <c r="R141" t="str">
        <f t="shared" si="12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3">
        <f t="shared" si="13"/>
        <v>0</v>
      </c>
      <c r="P142" s="7">
        <f t="shared" si="14"/>
        <v>23010.728440251558</v>
      </c>
      <c r="Q142" s="7" t="str">
        <f t="shared" si="15"/>
        <v>film &amp; video</v>
      </c>
      <c r="R142" t="str">
        <f t="shared" si="12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3">
        <f t="shared" si="13"/>
        <v>10.775</v>
      </c>
      <c r="P143" s="7">
        <f t="shared" si="14"/>
        <v>23016.51875943632</v>
      </c>
      <c r="Q143" s="7" t="str">
        <f t="shared" si="15"/>
        <v>film &amp; video</v>
      </c>
      <c r="R143" t="str">
        <f t="shared" si="12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3">
        <f t="shared" si="13"/>
        <v>0.33333333333333337</v>
      </c>
      <c r="P144" s="7">
        <f t="shared" si="14"/>
        <v>23021.986546690143</v>
      </c>
      <c r="Q144" s="7" t="str">
        <f t="shared" si="15"/>
        <v>film &amp; video</v>
      </c>
      <c r="R144" t="str">
        <f t="shared" si="12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3">
        <f t="shared" si="13"/>
        <v>0</v>
      </c>
      <c r="P145" s="7">
        <f t="shared" si="14"/>
        <v>23027.780098187297</v>
      </c>
      <c r="Q145" s="7" t="str">
        <f t="shared" si="15"/>
        <v>film &amp; video</v>
      </c>
      <c r="R145" t="str">
        <f t="shared" si="12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3">
        <f t="shared" si="13"/>
        <v>27.6</v>
      </c>
      <c r="P146" s="7">
        <f t="shared" si="14"/>
        <v>23033.57908587256</v>
      </c>
      <c r="Q146" s="7" t="str">
        <f t="shared" si="15"/>
        <v>film &amp; video</v>
      </c>
      <c r="R146" t="str">
        <f t="shared" si="12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3">
        <f t="shared" si="13"/>
        <v>7.5111111111111111</v>
      </c>
      <c r="P147" s="7">
        <f t="shared" si="14"/>
        <v>23038.859584382855</v>
      </c>
      <c r="Q147" s="7" t="str">
        <f t="shared" si="15"/>
        <v>film &amp; video</v>
      </c>
      <c r="R147" t="str">
        <f t="shared" si="12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3">
        <f t="shared" si="13"/>
        <v>0.57499999999999996</v>
      </c>
      <c r="P148" s="7">
        <f t="shared" si="14"/>
        <v>23044.579125724347</v>
      </c>
      <c r="Q148" s="7" t="str">
        <f t="shared" si="15"/>
        <v>film &amp; video</v>
      </c>
      <c r="R148" t="str">
        <f t="shared" si="12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3">
        <f t="shared" si="13"/>
        <v>0</v>
      </c>
      <c r="P149" s="7">
        <f t="shared" si="14"/>
        <v>23050.357749495954</v>
      </c>
      <c r="Q149" s="7" t="str">
        <f t="shared" si="15"/>
        <v>film &amp; video</v>
      </c>
      <c r="R149" t="str">
        <f t="shared" si="12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3">
        <f t="shared" si="13"/>
        <v>0.08</v>
      </c>
      <c r="P150" s="7">
        <f t="shared" si="14"/>
        <v>23056.16827577513</v>
      </c>
      <c r="Q150" s="7" t="str">
        <f t="shared" si="15"/>
        <v>film &amp; video</v>
      </c>
      <c r="R150" t="str">
        <f t="shared" si="12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3">
        <f t="shared" si="13"/>
        <v>0.91999999999999993</v>
      </c>
      <c r="P151" s="7">
        <f t="shared" si="14"/>
        <v>23061.971646495193</v>
      </c>
      <c r="Q151" s="7" t="str">
        <f t="shared" si="15"/>
        <v>film &amp; video</v>
      </c>
      <c r="R151" t="str">
        <f t="shared" si="12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3">
        <f t="shared" si="13"/>
        <v>23.163076923076922</v>
      </c>
      <c r="P152" s="7">
        <f t="shared" si="14"/>
        <v>23067.764829760388</v>
      </c>
      <c r="Q152" s="7" t="str">
        <f t="shared" si="15"/>
        <v>film &amp; video</v>
      </c>
      <c r="R152" t="str">
        <f t="shared" si="12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3">
        <f t="shared" si="13"/>
        <v>5.5999999999999994E-2</v>
      </c>
      <c r="P153" s="7">
        <f t="shared" si="14"/>
        <v>23065.987777497463</v>
      </c>
      <c r="Q153" s="7" t="str">
        <f t="shared" si="15"/>
        <v>film &amp; video</v>
      </c>
      <c r="R153" t="str">
        <f t="shared" si="12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3">
        <f t="shared" si="13"/>
        <v>7.8947368421052634E-3</v>
      </c>
      <c r="P154" s="7">
        <f t="shared" si="14"/>
        <v>23071.772785768342</v>
      </c>
      <c r="Q154" s="7" t="str">
        <f t="shared" si="15"/>
        <v>film &amp; video</v>
      </c>
      <c r="R154" t="str">
        <f t="shared" si="12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3">
        <f t="shared" si="13"/>
        <v>0.71799999999999997</v>
      </c>
      <c r="P155" s="7">
        <f t="shared" si="14"/>
        <v>23077.588478041376</v>
      </c>
      <c r="Q155" s="7" t="str">
        <f t="shared" si="15"/>
        <v>film &amp; video</v>
      </c>
      <c r="R155" t="str">
        <f t="shared" si="12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3">
        <f t="shared" si="13"/>
        <v>2.666666666666667</v>
      </c>
      <c r="P156" s="7">
        <f t="shared" si="14"/>
        <v>23083.324046957823</v>
      </c>
      <c r="Q156" s="7" t="str">
        <f t="shared" si="15"/>
        <v>film &amp; video</v>
      </c>
      <c r="R156" t="str">
        <f t="shared" si="12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3">
        <f t="shared" si="13"/>
        <v>6.0000000000000001E-3</v>
      </c>
      <c r="P157" s="7">
        <f t="shared" si="14"/>
        <v>23089.143068181802</v>
      </c>
      <c r="Q157" s="7" t="str">
        <f t="shared" si="15"/>
        <v>film &amp; video</v>
      </c>
      <c r="R157" t="str">
        <f t="shared" si="12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3">
        <f t="shared" si="13"/>
        <v>5.0999999999999996</v>
      </c>
      <c r="P158" s="7">
        <f t="shared" si="14"/>
        <v>23094.95467289718</v>
      </c>
      <c r="Q158" s="7" t="str">
        <f t="shared" si="15"/>
        <v>film &amp; video</v>
      </c>
      <c r="R158" t="str">
        <f t="shared" si="12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3">
        <f t="shared" si="13"/>
        <v>0.26711185308848079</v>
      </c>
      <c r="P159" s="7">
        <f t="shared" si="14"/>
        <v>23100.338693784724</v>
      </c>
      <c r="Q159" s="7" t="str">
        <f t="shared" si="15"/>
        <v>film &amp; video</v>
      </c>
      <c r="R159" t="str">
        <f t="shared" si="12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3">
        <f t="shared" si="13"/>
        <v>0</v>
      </c>
      <c r="P160" s="7">
        <f t="shared" si="14"/>
        <v>23106.174513520327</v>
      </c>
      <c r="Q160" s="7" t="str">
        <f t="shared" si="15"/>
        <v>film &amp; video</v>
      </c>
      <c r="R160" t="str">
        <f t="shared" si="12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3">
        <f t="shared" si="13"/>
        <v>2E-3</v>
      </c>
      <c r="P161" s="7">
        <f t="shared" si="14"/>
        <v>23112.015305864494</v>
      </c>
      <c r="Q161" s="7" t="str">
        <f t="shared" si="15"/>
        <v>film &amp; video</v>
      </c>
      <c r="R161" t="str">
        <f t="shared" si="12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3">
        <f t="shared" si="13"/>
        <v>0</v>
      </c>
      <c r="P162" s="7">
        <f t="shared" si="14"/>
        <v>23117.856523388102</v>
      </c>
      <c r="Q162" s="7" t="str">
        <f t="shared" si="15"/>
        <v>film &amp; video</v>
      </c>
      <c r="R162" t="str">
        <f>RIGHT(N162, (LEN(N162)-FIND("/", N162)))</f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3">
        <f t="shared" si="13"/>
        <v>0.01</v>
      </c>
      <c r="P163" s="7">
        <f t="shared" si="14"/>
        <v>23123.703224582685</v>
      </c>
      <c r="Q163" s="7" t="str">
        <f t="shared" si="15"/>
        <v>film &amp; video</v>
      </c>
      <c r="R163" t="str">
        <f t="shared" ref="R163:R226" si="18">RIGHT(N163, (LEN(N163)-FIND("/", N163)))</f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3">
        <f t="shared" si="13"/>
        <v>15.535714285714286</v>
      </c>
      <c r="P164" s="7">
        <f t="shared" si="14"/>
        <v>23129.55161902351</v>
      </c>
      <c r="Q164" s="7" t="str">
        <f t="shared" si="15"/>
        <v>film &amp; video</v>
      </c>
      <c r="R164" t="str">
        <f t="shared" si="18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3">
        <f t="shared" si="13"/>
        <v>0</v>
      </c>
      <c r="P165" s="7">
        <f t="shared" si="14"/>
        <v>23135.294167510106</v>
      </c>
      <c r="Q165" s="7" t="str">
        <f t="shared" si="15"/>
        <v>film &amp; video</v>
      </c>
      <c r="R165" t="str">
        <f t="shared" si="18"/>
        <v>drama</v>
      </c>
      <c r="S165" s="8">
        <f t="shared" si="16"/>
        <v>42243.961273148147</v>
      </c>
      <c r="T165" s="8">
        <f t="shared" si="17"/>
        <v>42278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3">
        <f t="shared" si="13"/>
        <v>0.53333333333333333</v>
      </c>
      <c r="P166" s="7">
        <f t="shared" si="14"/>
        <v>23141.149721589456</v>
      </c>
      <c r="Q166" s="7" t="str">
        <f t="shared" si="15"/>
        <v>film &amp; video</v>
      </c>
      <c r="R166" t="str">
        <f t="shared" si="18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3">
        <f t="shared" si="13"/>
        <v>0</v>
      </c>
      <c r="P167" s="7">
        <f t="shared" si="14"/>
        <v>23146.846215189857</v>
      </c>
      <c r="Q167" s="7" t="str">
        <f t="shared" si="15"/>
        <v>film &amp; video</v>
      </c>
      <c r="R167" t="str">
        <f t="shared" si="18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3">
        <f t="shared" si="13"/>
        <v>60</v>
      </c>
      <c r="P168" s="7">
        <f t="shared" si="14"/>
        <v>23152.707660167114</v>
      </c>
      <c r="Q168" s="7" t="str">
        <f t="shared" si="15"/>
        <v>film &amp; video</v>
      </c>
      <c r="R168" t="str">
        <f t="shared" si="18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3">
        <f t="shared" si="13"/>
        <v>0.01</v>
      </c>
      <c r="P169" s="7">
        <f t="shared" si="14"/>
        <v>23157.812196048617</v>
      </c>
      <c r="Q169" s="7" t="str">
        <f t="shared" si="15"/>
        <v>film &amp; video</v>
      </c>
      <c r="R169" t="str">
        <f t="shared" si="18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3">
        <f t="shared" si="13"/>
        <v>4.0625</v>
      </c>
      <c r="P170" s="7">
        <f t="shared" si="14"/>
        <v>23163.676602482883</v>
      </c>
      <c r="Q170" s="7" t="str">
        <f t="shared" si="15"/>
        <v>film &amp; video</v>
      </c>
      <c r="R170" t="str">
        <f t="shared" si="18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3">
        <f t="shared" si="13"/>
        <v>22.400000000000002</v>
      </c>
      <c r="P171" s="7">
        <f t="shared" si="14"/>
        <v>23169.464406994408</v>
      </c>
      <c r="Q171" s="7" t="str">
        <f t="shared" si="15"/>
        <v>film &amp; video</v>
      </c>
      <c r="R171" t="str">
        <f t="shared" si="18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3">
        <f t="shared" si="13"/>
        <v>3.25</v>
      </c>
      <c r="P172" s="7">
        <f t="shared" si="14"/>
        <v>23175.195576679325</v>
      </c>
      <c r="Q172" s="7" t="str">
        <f t="shared" si="15"/>
        <v>film &amp; video</v>
      </c>
      <c r="R172" t="str">
        <f t="shared" si="18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3">
        <f t="shared" si="13"/>
        <v>2E-3</v>
      </c>
      <c r="P173" s="7">
        <f t="shared" si="14"/>
        <v>23180.9892368154</v>
      </c>
      <c r="Q173" s="7" t="str">
        <f t="shared" si="15"/>
        <v>film &amp; video</v>
      </c>
      <c r="R173" t="str">
        <f t="shared" si="18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3">
        <f t="shared" si="13"/>
        <v>0</v>
      </c>
      <c r="P174" s="7">
        <f t="shared" si="14"/>
        <v>23186.868006593948</v>
      </c>
      <c r="Q174" s="7" t="str">
        <f t="shared" si="15"/>
        <v>film &amp; video</v>
      </c>
      <c r="R174" t="str">
        <f t="shared" si="18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3">
        <f t="shared" si="13"/>
        <v>0</v>
      </c>
      <c r="P175" s="7">
        <f t="shared" si="14"/>
        <v>23192.7500126839</v>
      </c>
      <c r="Q175" s="7" t="str">
        <f t="shared" si="15"/>
        <v>film &amp; video</v>
      </c>
      <c r="R175" t="str">
        <f t="shared" si="18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3">
        <f t="shared" si="13"/>
        <v>0</v>
      </c>
      <c r="P176" s="7">
        <f t="shared" si="14"/>
        <v>23198.635003806125</v>
      </c>
      <c r="Q176" s="7" t="str">
        <f t="shared" si="15"/>
        <v>film &amp; video</v>
      </c>
      <c r="R176" t="str">
        <f t="shared" si="18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3">
        <f t="shared" si="13"/>
        <v>6.4850000000000003</v>
      </c>
      <c r="P177" s="7">
        <f t="shared" si="14"/>
        <v>23204.522982233488</v>
      </c>
      <c r="Q177" s="7" t="str">
        <f t="shared" si="15"/>
        <v>film &amp; video</v>
      </c>
      <c r="R177" t="str">
        <f t="shared" si="18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3">
        <f t="shared" si="13"/>
        <v>0</v>
      </c>
      <c r="P178" s="7">
        <f t="shared" si="14"/>
        <v>23210.084678852483</v>
      </c>
      <c r="Q178" s="7" t="str">
        <f t="shared" si="15"/>
        <v>film &amp; video</v>
      </c>
      <c r="R178" t="str">
        <f t="shared" si="18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3">
        <f t="shared" si="13"/>
        <v>40</v>
      </c>
      <c r="P179" s="7">
        <f t="shared" si="14"/>
        <v>23215.978555104099</v>
      </c>
      <c r="Q179" s="7" t="str">
        <f t="shared" si="15"/>
        <v>film &amp; video</v>
      </c>
      <c r="R179" t="str">
        <f t="shared" si="18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3">
        <f t="shared" si="13"/>
        <v>0</v>
      </c>
      <c r="P180" s="7">
        <f t="shared" si="14"/>
        <v>23221.829705359396</v>
      </c>
      <c r="Q180" s="7" t="str">
        <f t="shared" si="15"/>
        <v>film &amp; video</v>
      </c>
      <c r="R180" t="str">
        <f t="shared" si="18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3">
        <f t="shared" si="13"/>
        <v>20</v>
      </c>
      <c r="P181" s="7">
        <f t="shared" si="14"/>
        <v>23227.729560467465</v>
      </c>
      <c r="Q181" s="7" t="str">
        <f t="shared" si="15"/>
        <v>film &amp; video</v>
      </c>
      <c r="R181" t="str">
        <f t="shared" si="18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3">
        <f t="shared" si="13"/>
        <v>33.416666666666664</v>
      </c>
      <c r="P182" s="7">
        <f t="shared" si="14"/>
        <v>23233.581588310022</v>
      </c>
      <c r="Q182" s="7" t="str">
        <f t="shared" si="15"/>
        <v>film &amp; video</v>
      </c>
      <c r="R182" t="str">
        <f t="shared" si="18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3">
        <f t="shared" si="13"/>
        <v>21.092608822670172</v>
      </c>
      <c r="P183" s="7">
        <f t="shared" si="14"/>
        <v>23239.385498220625</v>
      </c>
      <c r="Q183" s="7" t="str">
        <f t="shared" si="15"/>
        <v>film &amp; video</v>
      </c>
      <c r="R183" t="str">
        <f t="shared" si="18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3">
        <f t="shared" si="13"/>
        <v>0</v>
      </c>
      <c r="P184" s="7">
        <f t="shared" si="14"/>
        <v>23245.110742435783</v>
      </c>
      <c r="Q184" s="7" t="str">
        <f t="shared" si="15"/>
        <v>film &amp; video</v>
      </c>
      <c r="R184" t="str">
        <f t="shared" si="18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3">
        <f t="shared" si="13"/>
        <v>35.856000000000002</v>
      </c>
      <c r="P185" s="7">
        <f t="shared" si="14"/>
        <v>23251.022520345865</v>
      </c>
      <c r="Q185" s="7" t="str">
        <f t="shared" si="15"/>
        <v>film &amp; video</v>
      </c>
      <c r="R185" t="str">
        <f t="shared" si="18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3">
        <f t="shared" si="13"/>
        <v>3.4000000000000004</v>
      </c>
      <c r="P186" s="7">
        <f t="shared" si="14"/>
        <v>23255.797138132773</v>
      </c>
      <c r="Q186" s="7" t="str">
        <f t="shared" si="15"/>
        <v>film &amp; video</v>
      </c>
      <c r="R186" t="str">
        <f t="shared" si="18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3">
        <f t="shared" si="13"/>
        <v>5.5</v>
      </c>
      <c r="P187" s="7">
        <f t="shared" si="14"/>
        <v>23261.70166666665</v>
      </c>
      <c r="Q187" s="7" t="str">
        <f t="shared" si="15"/>
        <v>film &amp; video</v>
      </c>
      <c r="R187" t="str">
        <f t="shared" si="18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3">
        <f t="shared" si="13"/>
        <v>0</v>
      </c>
      <c r="P188" s="7">
        <f t="shared" si="14"/>
        <v>23267.062242300824</v>
      </c>
      <c r="Q188" s="7" t="str">
        <f t="shared" si="15"/>
        <v>film &amp; video</v>
      </c>
      <c r="R188" t="str">
        <f t="shared" si="18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3">
        <f t="shared" si="13"/>
        <v>16</v>
      </c>
      <c r="P189" s="7">
        <f t="shared" si="14"/>
        <v>23272.985628818722</v>
      </c>
      <c r="Q189" s="7" t="str">
        <f t="shared" si="15"/>
        <v>film &amp; video</v>
      </c>
      <c r="R189" t="str">
        <f t="shared" si="18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3">
        <f t="shared" si="13"/>
        <v>0</v>
      </c>
      <c r="P190" s="7">
        <f t="shared" si="14"/>
        <v>23278.708314234769</v>
      </c>
      <c r="Q190" s="7" t="str">
        <f t="shared" si="15"/>
        <v>film &amp; video</v>
      </c>
      <c r="R190" t="str">
        <f t="shared" si="18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3">
        <f t="shared" si="13"/>
        <v>6.8999999999999992E-2</v>
      </c>
      <c r="P191" s="7">
        <f t="shared" si="14"/>
        <v>23284.637684666312</v>
      </c>
      <c r="Q191" s="7" t="str">
        <f t="shared" si="15"/>
        <v>film &amp; video</v>
      </c>
      <c r="R191" t="str">
        <f t="shared" si="18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3">
        <f t="shared" si="13"/>
        <v>0.41666666666666669</v>
      </c>
      <c r="P192" s="7">
        <f t="shared" si="14"/>
        <v>23290.482178343933</v>
      </c>
      <c r="Q192" s="7" t="str">
        <f t="shared" si="15"/>
        <v>film &amp; video</v>
      </c>
      <c r="R192" t="str">
        <f t="shared" si="18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3">
        <f t="shared" si="13"/>
        <v>5</v>
      </c>
      <c r="P193" s="7">
        <f t="shared" si="14"/>
        <v>23296.404829255844</v>
      </c>
      <c r="Q193" s="7" t="str">
        <f t="shared" si="15"/>
        <v>film &amp; video</v>
      </c>
      <c r="R193" t="str">
        <f t="shared" si="18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3">
        <f t="shared" si="13"/>
        <v>1.6999999999999999E-3</v>
      </c>
      <c r="P194" s="7">
        <f t="shared" si="14"/>
        <v>23302.279518225831</v>
      </c>
      <c r="Q194" s="7" t="str">
        <f t="shared" si="15"/>
        <v>film &amp; video</v>
      </c>
      <c r="R194" t="str">
        <f t="shared" si="18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3">
        <f t="shared" ref="O195:O258" si="19">(E195/D195)*100</f>
        <v>0</v>
      </c>
      <c r="P195" s="7">
        <f t="shared" ref="P195:P258" si="20">AVERAGE(E195:E4308)</f>
        <v>23308.216611422729</v>
      </c>
      <c r="Q195" s="7" t="str">
        <f t="shared" ref="Q195:Q258" si="21">LEFT(N195,(FIND("/",N195)-1))</f>
        <v>film &amp; video</v>
      </c>
      <c r="R195" t="str">
        <f t="shared" si="18"/>
        <v>drama</v>
      </c>
      <c r="S195" s="8">
        <f t="shared" si="16"/>
        <v>41911.934791666667</v>
      </c>
      <c r="T195" s="8">
        <f t="shared" si="17"/>
        <v>41971.976458333331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3">
        <f t="shared" si="19"/>
        <v>0.12</v>
      </c>
      <c r="P196" s="7">
        <f t="shared" si="20"/>
        <v>23314.161068604932</v>
      </c>
      <c r="Q196" s="7" t="str">
        <f t="shared" si="21"/>
        <v>film &amp; video</v>
      </c>
      <c r="R196" t="str">
        <f t="shared" si="18"/>
        <v>drama</v>
      </c>
      <c r="S196" s="8">
        <f t="shared" ref="S196:S259" si="22">(((J196/60)/60)/24)+DATE(1970,1,1)</f>
        <v>42375.996886574074</v>
      </c>
      <c r="T196" s="8">
        <f t="shared" ref="T196:T259" si="23">(((I196/60)/60)/24)+DATE(1970,1,1)</f>
        <v>42435.996886574074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3">
        <f t="shared" si="19"/>
        <v>0</v>
      </c>
      <c r="P197" s="7">
        <f t="shared" si="20"/>
        <v>23320.10779336733</v>
      </c>
      <c r="Q197" s="7" t="str">
        <f t="shared" si="21"/>
        <v>film &amp; video</v>
      </c>
      <c r="R197" t="str">
        <f t="shared" si="18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3">
        <f t="shared" si="19"/>
        <v>41.857142857142861</v>
      </c>
      <c r="P198" s="7">
        <f t="shared" si="20"/>
        <v>23326.058318448569</v>
      </c>
      <c r="Q198" s="7" t="str">
        <f t="shared" si="21"/>
        <v>film &amp; video</v>
      </c>
      <c r="R198" t="str">
        <f t="shared" si="18"/>
        <v>drama</v>
      </c>
      <c r="S198" s="8">
        <f t="shared" si="22"/>
        <v>42259.542800925927</v>
      </c>
      <c r="T198" s="8">
        <f t="shared" si="23"/>
        <v>42287.875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3">
        <f t="shared" si="19"/>
        <v>10.48</v>
      </c>
      <c r="P199" s="7">
        <f t="shared" si="20"/>
        <v>23331.637965798862</v>
      </c>
      <c r="Q199" s="7" t="str">
        <f t="shared" si="21"/>
        <v>film &amp; video</v>
      </c>
      <c r="R199" t="str">
        <f t="shared" si="18"/>
        <v>drama</v>
      </c>
      <c r="S199" s="8">
        <f t="shared" si="22"/>
        <v>42741.848379629635</v>
      </c>
      <c r="T199" s="8">
        <f t="shared" si="23"/>
        <v>42783.875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3">
        <f t="shared" si="19"/>
        <v>1.1159999999999999</v>
      </c>
      <c r="P200" s="7">
        <f t="shared" si="20"/>
        <v>23337.527584886378</v>
      </c>
      <c r="Q200" s="7" t="str">
        <f t="shared" si="21"/>
        <v>film &amp; video</v>
      </c>
      <c r="R200" t="str">
        <f t="shared" si="18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3">
        <f t="shared" si="19"/>
        <v>0</v>
      </c>
      <c r="P201" s="7">
        <f t="shared" si="20"/>
        <v>23343.415870786503</v>
      </c>
      <c r="Q201" s="7" t="str">
        <f t="shared" si="21"/>
        <v>film &amp; video</v>
      </c>
      <c r="R201" t="str">
        <f t="shared" si="18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3">
        <f t="shared" si="19"/>
        <v>26.192500000000003</v>
      </c>
      <c r="P202" s="7">
        <f t="shared" si="20"/>
        <v>23349.378429118759</v>
      </c>
      <c r="Q202" s="7" t="str">
        <f t="shared" si="21"/>
        <v>film &amp; video</v>
      </c>
      <c r="R202" t="str">
        <f t="shared" si="18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3">
        <f t="shared" si="19"/>
        <v>58.461538461538467</v>
      </c>
      <c r="P203" s="7">
        <f t="shared" si="20"/>
        <v>23354.942514052105</v>
      </c>
      <c r="Q203" s="7" t="str">
        <f t="shared" si="21"/>
        <v>film &amp; video</v>
      </c>
      <c r="R203" t="str">
        <f t="shared" si="18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3">
        <f t="shared" si="19"/>
        <v>0</v>
      </c>
      <c r="P204" s="7">
        <f t="shared" si="20"/>
        <v>23360.813953488356</v>
      </c>
      <c r="Q204" s="7" t="str">
        <f t="shared" si="21"/>
        <v>film &amp; video</v>
      </c>
      <c r="R204" t="str">
        <f t="shared" si="18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3">
        <f t="shared" si="19"/>
        <v>29.84</v>
      </c>
      <c r="P205" s="7">
        <f t="shared" si="20"/>
        <v>23366.785531697325</v>
      </c>
      <c r="Q205" s="7" t="str">
        <f t="shared" si="21"/>
        <v>film &amp; video</v>
      </c>
      <c r="R205" t="str">
        <f t="shared" si="18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3">
        <f t="shared" si="19"/>
        <v>50.721666666666664</v>
      </c>
      <c r="P206" s="7">
        <f t="shared" si="20"/>
        <v>23372.569419585769</v>
      </c>
      <c r="Q206" s="7" t="str">
        <f t="shared" si="21"/>
        <v>film &amp; video</v>
      </c>
      <c r="R206" t="str">
        <f t="shared" si="18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3">
        <f t="shared" si="19"/>
        <v>16.25</v>
      </c>
      <c r="P207" s="7">
        <f t="shared" si="20"/>
        <v>23339.630179028118</v>
      </c>
      <c r="Q207" s="7" t="str">
        <f t="shared" si="21"/>
        <v>film &amp; video</v>
      </c>
      <c r="R207" t="str">
        <f t="shared" si="18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3">
        <f t="shared" si="19"/>
        <v>0</v>
      </c>
      <c r="P208" s="7">
        <f t="shared" si="20"/>
        <v>23345.268355078009</v>
      </c>
      <c r="Q208" s="7" t="str">
        <f t="shared" si="21"/>
        <v>film &amp; video</v>
      </c>
      <c r="R208" t="str">
        <f t="shared" si="18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3">
        <f t="shared" si="19"/>
        <v>15.214285714285714</v>
      </c>
      <c r="P209" s="7">
        <f t="shared" si="20"/>
        <v>23351.242067553721</v>
      </c>
      <c r="Q209" s="7" t="str">
        <f t="shared" si="21"/>
        <v>film &amp; video</v>
      </c>
      <c r="R209" t="str">
        <f t="shared" si="18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3">
        <f t="shared" si="19"/>
        <v>0</v>
      </c>
      <c r="P210" s="7">
        <f t="shared" si="20"/>
        <v>23356.673662656754</v>
      </c>
      <c r="Q210" s="7" t="str">
        <f t="shared" si="21"/>
        <v>film &amp; video</v>
      </c>
      <c r="R210" t="str">
        <f t="shared" si="18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3">
        <f t="shared" si="19"/>
        <v>0</v>
      </c>
      <c r="P211" s="7">
        <f t="shared" si="20"/>
        <v>23362.653353814629</v>
      </c>
      <c r="Q211" s="7" t="str">
        <f t="shared" si="21"/>
        <v>film &amp; video</v>
      </c>
      <c r="R211" t="str">
        <f t="shared" si="18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3">
        <f t="shared" si="19"/>
        <v>25.25</v>
      </c>
      <c r="P212" s="7">
        <f t="shared" si="20"/>
        <v>23368.636107554401</v>
      </c>
      <c r="Q212" s="7" t="str">
        <f t="shared" si="21"/>
        <v>film &amp; video</v>
      </c>
      <c r="R212" t="str">
        <f t="shared" si="18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3">
        <f t="shared" si="19"/>
        <v>44.6</v>
      </c>
      <c r="P213" s="7">
        <f t="shared" si="20"/>
        <v>23373.845799180312</v>
      </c>
      <c r="Q213" s="7" t="str">
        <f t="shared" si="21"/>
        <v>film &amp; video</v>
      </c>
      <c r="R213" t="str">
        <f t="shared" si="18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3">
        <f t="shared" si="19"/>
        <v>1.5873015873015872E-2</v>
      </c>
      <c r="P214" s="7">
        <f t="shared" si="20"/>
        <v>23379.263130924915</v>
      </c>
      <c r="Q214" s="7" t="str">
        <f t="shared" si="21"/>
        <v>film &amp; video</v>
      </c>
      <c r="R214" t="str">
        <f t="shared" si="18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3">
        <f t="shared" si="19"/>
        <v>0.04</v>
      </c>
      <c r="P215" s="7">
        <f t="shared" si="20"/>
        <v>23385.254484879533</v>
      </c>
      <c r="Q215" s="7" t="str">
        <f t="shared" si="21"/>
        <v>film &amp; video</v>
      </c>
      <c r="R215" t="str">
        <f t="shared" si="18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3">
        <f t="shared" si="19"/>
        <v>8.0000000000000002E-3</v>
      </c>
      <c r="P216" s="7">
        <f t="shared" si="20"/>
        <v>23391.244039989731</v>
      </c>
      <c r="Q216" s="7" t="str">
        <f t="shared" si="21"/>
        <v>film &amp; video</v>
      </c>
      <c r="R216" t="str">
        <f t="shared" si="18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3">
        <f t="shared" si="19"/>
        <v>0.22727272727272727</v>
      </c>
      <c r="P217" s="7">
        <f t="shared" si="20"/>
        <v>23397.241538461523</v>
      </c>
      <c r="Q217" s="7" t="str">
        <f t="shared" si="21"/>
        <v>film &amp; video</v>
      </c>
      <c r="R217" t="str">
        <f t="shared" si="18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3">
        <f t="shared" si="19"/>
        <v>55.698440000000005</v>
      </c>
      <c r="P218" s="7">
        <f t="shared" si="20"/>
        <v>23403.23980507821</v>
      </c>
      <c r="Q218" s="7" t="str">
        <f t="shared" si="21"/>
        <v>film &amp; video</v>
      </c>
      <c r="R218" t="str">
        <f t="shared" si="18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3">
        <f t="shared" si="19"/>
        <v>11.943</v>
      </c>
      <c r="P219" s="7">
        <f t="shared" si="20"/>
        <v>23402.099225243699</v>
      </c>
      <c r="Q219" s="7" t="str">
        <f t="shared" si="21"/>
        <v>film &amp; video</v>
      </c>
      <c r="R219" t="str">
        <f t="shared" si="18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3">
        <f t="shared" si="19"/>
        <v>2</v>
      </c>
      <c r="P220" s="7">
        <f t="shared" si="20"/>
        <v>23405.039717731572</v>
      </c>
      <c r="Q220" s="7" t="str">
        <f t="shared" si="21"/>
        <v>film &amp; video</v>
      </c>
      <c r="R220" t="str">
        <f t="shared" si="18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3">
        <f t="shared" si="19"/>
        <v>17.630000000000003</v>
      </c>
      <c r="P221" s="7">
        <f t="shared" si="20"/>
        <v>23411.02150410676</v>
      </c>
      <c r="Q221" s="7" t="str">
        <f t="shared" si="21"/>
        <v>film &amp; video</v>
      </c>
      <c r="R221" t="str">
        <f t="shared" si="18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3">
        <f t="shared" si="19"/>
        <v>0.72</v>
      </c>
      <c r="P222" s="7">
        <f t="shared" si="20"/>
        <v>23414.768878048766</v>
      </c>
      <c r="Q222" s="7" t="str">
        <f t="shared" si="21"/>
        <v>film &amp; video</v>
      </c>
      <c r="R222" t="str">
        <f t="shared" si="18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3">
        <f t="shared" si="19"/>
        <v>0</v>
      </c>
      <c r="P223" s="7">
        <f t="shared" si="20"/>
        <v>23420.689465844873</v>
      </c>
      <c r="Q223" s="7" t="str">
        <f t="shared" si="21"/>
        <v>film &amp; video</v>
      </c>
      <c r="R223" t="str">
        <f t="shared" si="18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3">
        <f t="shared" si="19"/>
        <v>13</v>
      </c>
      <c r="P224" s="7">
        <f t="shared" si="20"/>
        <v>23426.70556896993</v>
      </c>
      <c r="Q224" s="7" t="str">
        <f t="shared" si="21"/>
        <v>film &amp; video</v>
      </c>
      <c r="R224" t="str">
        <f t="shared" si="18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3">
        <f t="shared" si="19"/>
        <v>0</v>
      </c>
      <c r="P225" s="7">
        <f t="shared" si="20"/>
        <v>23432.691361767713</v>
      </c>
      <c r="Q225" s="7" t="str">
        <f t="shared" si="21"/>
        <v>film &amp; video</v>
      </c>
      <c r="R225" t="str">
        <f t="shared" si="18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3">
        <f t="shared" si="19"/>
        <v>0</v>
      </c>
      <c r="P226" s="7">
        <f t="shared" si="20"/>
        <v>23438.713641737326</v>
      </c>
      <c r="Q226" s="7" t="str">
        <f t="shared" si="21"/>
        <v>film &amp; video</v>
      </c>
      <c r="R226" t="str">
        <f t="shared" si="18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3">
        <f t="shared" si="19"/>
        <v>0</v>
      </c>
      <c r="P227" s="7">
        <f t="shared" si="20"/>
        <v>23444.739017994845</v>
      </c>
      <c r="Q227" s="7" t="str">
        <f t="shared" si="21"/>
        <v>film &amp; video</v>
      </c>
      <c r="R227" t="str">
        <f t="shared" ref="R227:R241" si="24">RIGHT(N227, (LEN(N227)-FIND("/", N227)))</f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3">
        <f t="shared" si="19"/>
        <v>0.86206896551724133</v>
      </c>
      <c r="P228" s="7">
        <f t="shared" si="20"/>
        <v>23450.767492928757</v>
      </c>
      <c r="Q228" s="7" t="str">
        <f t="shared" si="21"/>
        <v>film &amp; video</v>
      </c>
      <c r="R228" t="str">
        <f t="shared" si="24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3">
        <f t="shared" si="19"/>
        <v>0</v>
      </c>
      <c r="P229" s="7">
        <f t="shared" si="20"/>
        <v>23456.734768518505</v>
      </c>
      <c r="Q229" s="7" t="str">
        <f t="shared" si="21"/>
        <v>film &amp; video</v>
      </c>
      <c r="R229" t="str">
        <f t="shared" si="24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3">
        <f t="shared" si="19"/>
        <v>0</v>
      </c>
      <c r="P230" s="7">
        <f t="shared" si="20"/>
        <v>23462.769431438111</v>
      </c>
      <c r="Q230" s="7" t="str">
        <f t="shared" si="21"/>
        <v>film &amp; video</v>
      </c>
      <c r="R230" t="str">
        <f t="shared" si="24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3">
        <f t="shared" si="19"/>
        <v>0</v>
      </c>
      <c r="P231" s="7">
        <f t="shared" si="20"/>
        <v>23468.807200205851</v>
      </c>
      <c r="Q231" s="7" t="str">
        <f t="shared" si="21"/>
        <v>film &amp; video</v>
      </c>
      <c r="R231" t="str">
        <f t="shared" si="24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3">
        <f t="shared" si="19"/>
        <v>0.4</v>
      </c>
      <c r="P232" s="7">
        <f t="shared" si="20"/>
        <v>23474.848077220064</v>
      </c>
      <c r="Q232" s="7" t="str">
        <f t="shared" si="21"/>
        <v>film &amp; video</v>
      </c>
      <c r="R232" t="str">
        <f t="shared" si="24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3">
        <f t="shared" si="19"/>
        <v>0</v>
      </c>
      <c r="P233" s="7">
        <f t="shared" si="20"/>
        <v>23480.876616889789</v>
      </c>
      <c r="Q233" s="7" t="str">
        <f t="shared" si="21"/>
        <v>film &amp; video</v>
      </c>
      <c r="R233" t="str">
        <f t="shared" si="24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3">
        <f t="shared" si="19"/>
        <v>2.75</v>
      </c>
      <c r="P234" s="7">
        <f t="shared" si="20"/>
        <v>23486.923713623473</v>
      </c>
      <c r="Q234" s="7" t="str">
        <f t="shared" si="21"/>
        <v>film &amp; video</v>
      </c>
      <c r="R234" t="str">
        <f t="shared" si="24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3">
        <f t="shared" si="19"/>
        <v>0</v>
      </c>
      <c r="P235" s="7">
        <f t="shared" si="20"/>
        <v>23492.945589902098</v>
      </c>
      <c r="Q235" s="7" t="str">
        <f t="shared" si="21"/>
        <v>film &amp; video</v>
      </c>
      <c r="R235" t="str">
        <f t="shared" si="24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3">
        <f t="shared" si="19"/>
        <v>40.1</v>
      </c>
      <c r="P236" s="7">
        <f t="shared" si="20"/>
        <v>23498.998912651365</v>
      </c>
      <c r="Q236" s="7" t="str">
        <f t="shared" si="21"/>
        <v>film &amp; video</v>
      </c>
      <c r="R236" t="str">
        <f t="shared" si="24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3">
        <f t="shared" si="19"/>
        <v>0</v>
      </c>
      <c r="P237" s="7">
        <f t="shared" si="20"/>
        <v>23504.952005154624</v>
      </c>
      <c r="Q237" s="7" t="str">
        <f t="shared" si="21"/>
        <v>film &amp; video</v>
      </c>
      <c r="R237" t="str">
        <f t="shared" si="24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3">
        <f t="shared" si="19"/>
        <v>0</v>
      </c>
      <c r="P238" s="7">
        <f t="shared" si="20"/>
        <v>23511.011544212412</v>
      </c>
      <c r="Q238" s="7" t="str">
        <f t="shared" si="21"/>
        <v>film &amp; video</v>
      </c>
      <c r="R238" t="str">
        <f t="shared" si="24"/>
        <v>drama</v>
      </c>
      <c r="S238" s="8">
        <f t="shared" si="22"/>
        <v>42321.08447916666</v>
      </c>
      <c r="T238" s="8">
        <f t="shared" si="23"/>
        <v>42374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3">
        <f t="shared" si="19"/>
        <v>0.33333333333333337</v>
      </c>
      <c r="P239" s="7">
        <f t="shared" si="20"/>
        <v>23517.074208354807</v>
      </c>
      <c r="Q239" s="7" t="str">
        <f t="shared" si="21"/>
        <v>film &amp; video</v>
      </c>
      <c r="R239" t="str">
        <f t="shared" si="24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3">
        <f t="shared" si="19"/>
        <v>0</v>
      </c>
      <c r="P240" s="7">
        <f t="shared" si="20"/>
        <v>23523.127103430474</v>
      </c>
      <c r="Q240" s="7" t="str">
        <f t="shared" si="21"/>
        <v>film &amp; video</v>
      </c>
      <c r="R240" t="str">
        <f t="shared" si="24"/>
        <v>drama</v>
      </c>
      <c r="S240" s="8">
        <f t="shared" si="22"/>
        <v>42713.962499999994</v>
      </c>
      <c r="T240" s="8">
        <f t="shared" si="23"/>
        <v>42734.375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3">
        <f t="shared" si="19"/>
        <v>25</v>
      </c>
      <c r="P241" s="7">
        <f t="shared" si="20"/>
        <v>23529.196021671811</v>
      </c>
      <c r="Q241" s="7" t="str">
        <f t="shared" si="21"/>
        <v>film &amp; video</v>
      </c>
      <c r="R241" t="str">
        <f t="shared" si="24"/>
        <v>drama</v>
      </c>
      <c r="S241" s="8">
        <f t="shared" si="22"/>
        <v>42297.110300925924</v>
      </c>
      <c r="T241" s="8">
        <f t="shared" si="23"/>
        <v>42316.5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3">
        <f t="shared" si="19"/>
        <v>107.63413333333334</v>
      </c>
      <c r="P242" s="7">
        <f t="shared" si="20"/>
        <v>23535.203556129018</v>
      </c>
      <c r="Q242" s="7" t="str">
        <f t="shared" si="21"/>
        <v>film &amp; video</v>
      </c>
      <c r="R242" t="str">
        <f>RIGHT(N242, (LEN(N242)-FIND("/", N242)))</f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3">
        <f t="shared" si="19"/>
        <v>112.63736263736264</v>
      </c>
      <c r="P243" s="7">
        <f t="shared" si="20"/>
        <v>23537.111166752693</v>
      </c>
      <c r="Q243" s="7" t="str">
        <f t="shared" si="21"/>
        <v>film &amp; video</v>
      </c>
      <c r="R243" t="str">
        <f t="shared" ref="R243:R306" si="25">RIGHT(N243, (LEN(N243)-FIND("/", N243)))</f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3">
        <f t="shared" si="19"/>
        <v>113.46153846153845</v>
      </c>
      <c r="P244" s="7">
        <f t="shared" si="20"/>
        <v>23532.602287632311</v>
      </c>
      <c r="Q244" s="7" t="str">
        <f t="shared" si="21"/>
        <v>film &amp; video</v>
      </c>
      <c r="R244" t="str">
        <f t="shared" si="25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3">
        <f t="shared" si="19"/>
        <v>102.592</v>
      </c>
      <c r="P245" s="7">
        <f t="shared" si="20"/>
        <v>23534.8705216942</v>
      </c>
      <c r="Q245" s="7" t="str">
        <f t="shared" si="21"/>
        <v>film &amp; video</v>
      </c>
      <c r="R245" t="str">
        <f t="shared" si="25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3">
        <f t="shared" si="19"/>
        <v>113.75714285714287</v>
      </c>
      <c r="P246" s="7">
        <f t="shared" si="20"/>
        <v>23534.324634461362</v>
      </c>
      <c r="Q246" s="7" t="str">
        <f t="shared" si="21"/>
        <v>film &amp; video</v>
      </c>
      <c r="R246" t="str">
        <f t="shared" si="25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3">
        <f t="shared" si="19"/>
        <v>103.71999999999998</v>
      </c>
      <c r="P247" s="7">
        <f t="shared" si="20"/>
        <v>23539.37704392763</v>
      </c>
      <c r="Q247" s="7" t="str">
        <f t="shared" si="21"/>
        <v>film &amp; video</v>
      </c>
      <c r="R247" t="str">
        <f t="shared" si="25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3">
        <f t="shared" si="19"/>
        <v>305.46000000000004</v>
      </c>
      <c r="P248" s="7">
        <f t="shared" si="20"/>
        <v>23544.120744378375</v>
      </c>
      <c r="Q248" s="7" t="str">
        <f t="shared" si="21"/>
        <v>film &amp; video</v>
      </c>
      <c r="R248" t="str">
        <f t="shared" si="25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3">
        <f t="shared" si="19"/>
        <v>134.1</v>
      </c>
      <c r="P249" s="7">
        <f t="shared" si="20"/>
        <v>23546.25908996896</v>
      </c>
      <c r="Q249" s="7" t="str">
        <f t="shared" si="21"/>
        <v>film &amp; video</v>
      </c>
      <c r="R249" t="str">
        <f t="shared" si="25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3">
        <f t="shared" si="19"/>
        <v>101.33294117647058</v>
      </c>
      <c r="P250" s="7">
        <f t="shared" si="20"/>
        <v>23550.614212567867</v>
      </c>
      <c r="Q250" s="7" t="str">
        <f t="shared" si="21"/>
        <v>film &amp; video</v>
      </c>
      <c r="R250" t="str">
        <f t="shared" si="25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3">
        <f t="shared" si="19"/>
        <v>112.92</v>
      </c>
      <c r="P251" s="7">
        <f t="shared" si="20"/>
        <v>23534.4263217796</v>
      </c>
      <c r="Q251" s="7" t="str">
        <f t="shared" si="21"/>
        <v>film &amp; video</v>
      </c>
      <c r="R251" t="str">
        <f t="shared" si="25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3">
        <f t="shared" si="19"/>
        <v>105.58333333333334</v>
      </c>
      <c r="P252" s="7">
        <f t="shared" si="20"/>
        <v>23537.593831824044</v>
      </c>
      <c r="Q252" s="7" t="str">
        <f t="shared" si="21"/>
        <v>film &amp; video</v>
      </c>
      <c r="R252" t="str">
        <f t="shared" si="25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3">
        <f t="shared" si="19"/>
        <v>125.57142857142858</v>
      </c>
      <c r="P253" s="7">
        <f t="shared" si="20"/>
        <v>23535.487877846776</v>
      </c>
      <c r="Q253" s="7" t="str">
        <f t="shared" si="21"/>
        <v>film &amp; video</v>
      </c>
      <c r="R253" t="str">
        <f t="shared" si="25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3">
        <f t="shared" si="19"/>
        <v>184.56</v>
      </c>
      <c r="P254" s="7">
        <f t="shared" si="20"/>
        <v>23540.442702562759</v>
      </c>
      <c r="Q254" s="7" t="str">
        <f t="shared" si="21"/>
        <v>film &amp; video</v>
      </c>
      <c r="R254" t="str">
        <f t="shared" si="25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3">
        <f t="shared" si="19"/>
        <v>100.73333333333335</v>
      </c>
      <c r="P255" s="7">
        <f t="shared" si="20"/>
        <v>23544.148669083359</v>
      </c>
      <c r="Q255" s="7" t="str">
        <f t="shared" si="21"/>
        <v>film &amp; video</v>
      </c>
      <c r="R255" t="str">
        <f t="shared" si="25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3">
        <f t="shared" si="19"/>
        <v>116.94725</v>
      </c>
      <c r="P256" s="7">
        <f t="shared" si="20"/>
        <v>23549.855260295244</v>
      </c>
      <c r="Q256" s="7" t="str">
        <f t="shared" si="21"/>
        <v>film &amp; video</v>
      </c>
      <c r="R256" t="str">
        <f t="shared" si="25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3">
        <f t="shared" si="19"/>
        <v>106.73325</v>
      </c>
      <c r="P257" s="7">
        <f t="shared" si="20"/>
        <v>23548.684927461123</v>
      </c>
      <c r="Q257" s="7" t="str">
        <f t="shared" si="21"/>
        <v>film &amp; video</v>
      </c>
      <c r="R257" t="str">
        <f t="shared" si="25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3">
        <f t="shared" si="19"/>
        <v>139.1</v>
      </c>
      <c r="P258" s="7">
        <f t="shared" si="20"/>
        <v>23552.574542627608</v>
      </c>
      <c r="Q258" s="7" t="str">
        <f t="shared" si="21"/>
        <v>film &amp; video</v>
      </c>
      <c r="R258" t="str">
        <f t="shared" si="25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3">
        <f t="shared" ref="O259:O322" si="26">(E259/D259)*100</f>
        <v>106.72648571428572</v>
      </c>
      <c r="P259" s="7">
        <f t="shared" ref="P259:P322" si="27">AVERAGE(E259:E4372)</f>
        <v>23553.992265422483</v>
      </c>
      <c r="Q259" s="7" t="str">
        <f t="shared" ref="Q259:Q322" si="28">LEFT(N259,(FIND("/",N259)-1))</f>
        <v>film &amp; video</v>
      </c>
      <c r="R259" t="str">
        <f t="shared" si="25"/>
        <v>documentary</v>
      </c>
      <c r="S259" s="8">
        <f t="shared" si="22"/>
        <v>42479.626875000002</v>
      </c>
      <c r="T259" s="8">
        <f t="shared" si="23"/>
        <v>42509.626875000002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3">
        <f t="shared" si="26"/>
        <v>191.14</v>
      </c>
      <c r="P260" s="7">
        <f t="shared" si="27"/>
        <v>23550.414283121583</v>
      </c>
      <c r="Q260" s="7" t="str">
        <f t="shared" si="28"/>
        <v>film &amp; video</v>
      </c>
      <c r="R260" t="str">
        <f t="shared" si="25"/>
        <v>documentary</v>
      </c>
      <c r="S260" s="8">
        <f t="shared" ref="S260:S323" si="29">(((J260/60)/60)/24)+DATE(1970,1,1)</f>
        <v>40682.051689814813</v>
      </c>
      <c r="T260" s="8">
        <f t="shared" ref="T260:T323" si="30">(((I260/60)/60)/24)+DATE(1970,1,1)</f>
        <v>40712.051689814813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3">
        <f t="shared" si="26"/>
        <v>131.93789333333334</v>
      </c>
      <c r="P261" s="7">
        <f t="shared" si="27"/>
        <v>23541.650905082977</v>
      </c>
      <c r="Q261" s="7" t="str">
        <f t="shared" si="28"/>
        <v>film &amp; video</v>
      </c>
      <c r="R261" t="str">
        <f t="shared" si="25"/>
        <v>documentary</v>
      </c>
      <c r="S261" s="8">
        <f t="shared" si="29"/>
        <v>42072.738067129627</v>
      </c>
      <c r="T261" s="8">
        <f t="shared" si="30"/>
        <v>42102.738067129627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3">
        <f t="shared" si="26"/>
        <v>106.4</v>
      </c>
      <c r="P262" s="7">
        <f t="shared" si="27"/>
        <v>23522.088837872878</v>
      </c>
      <c r="Q262" s="7" t="str">
        <f t="shared" si="28"/>
        <v>film &amp; video</v>
      </c>
      <c r="R262" t="str">
        <f t="shared" si="25"/>
        <v>documentary</v>
      </c>
      <c r="S262" s="8">
        <f t="shared" si="29"/>
        <v>40330.755543981482</v>
      </c>
      <c r="T262" s="8">
        <f t="shared" si="30"/>
        <v>40376.415972222225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3">
        <f t="shared" si="26"/>
        <v>107.4</v>
      </c>
      <c r="P263" s="7">
        <f t="shared" si="27"/>
        <v>23525.431362221054</v>
      </c>
      <c r="Q263" s="7" t="str">
        <f t="shared" si="28"/>
        <v>film &amp; video</v>
      </c>
      <c r="R263" t="str">
        <f t="shared" si="25"/>
        <v>documentary</v>
      </c>
      <c r="S263" s="8">
        <f t="shared" si="29"/>
        <v>41017.885462962964</v>
      </c>
      <c r="T263" s="8">
        <f t="shared" si="30"/>
        <v>41067.621527777781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3">
        <f t="shared" si="26"/>
        <v>240</v>
      </c>
      <c r="P264" s="7">
        <f t="shared" si="27"/>
        <v>23525.962229431596</v>
      </c>
      <c r="Q264" s="7" t="str">
        <f t="shared" si="28"/>
        <v>film &amp; video</v>
      </c>
      <c r="R264" t="str">
        <f t="shared" si="25"/>
        <v>documentary</v>
      </c>
      <c r="S264" s="8">
        <f t="shared" si="29"/>
        <v>40555.24800925926</v>
      </c>
      <c r="T264" s="8">
        <f t="shared" si="30"/>
        <v>40600.24800925926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3">
        <f t="shared" si="26"/>
        <v>118.08108</v>
      </c>
      <c r="P265" s="7">
        <f t="shared" si="27"/>
        <v>23530.512063862912</v>
      </c>
      <c r="Q265" s="7" t="str">
        <f t="shared" si="28"/>
        <v>film &amp; video</v>
      </c>
      <c r="R265" t="str">
        <f t="shared" si="25"/>
        <v>documentary</v>
      </c>
      <c r="S265" s="8">
        <f t="shared" si="29"/>
        <v>41149.954791666663</v>
      </c>
      <c r="T265" s="8">
        <f t="shared" si="30"/>
        <v>41179.954791666663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3">
        <f t="shared" si="26"/>
        <v>118.19999999999999</v>
      </c>
      <c r="P266" s="7">
        <f t="shared" si="27"/>
        <v>23528.956686574904</v>
      </c>
      <c r="Q266" s="7" t="str">
        <f t="shared" si="28"/>
        <v>film &amp; video</v>
      </c>
      <c r="R266" t="str">
        <f t="shared" si="25"/>
        <v>documentary</v>
      </c>
      <c r="S266" s="8">
        <f t="shared" si="29"/>
        <v>41010.620312500003</v>
      </c>
      <c r="T266" s="8">
        <f t="shared" si="30"/>
        <v>41040.620312500003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3">
        <f t="shared" si="26"/>
        <v>111.1</v>
      </c>
      <c r="P267" s="7">
        <f t="shared" si="27"/>
        <v>23533.533038961028</v>
      </c>
      <c r="Q267" s="7" t="str">
        <f t="shared" si="28"/>
        <v>film &amp; video</v>
      </c>
      <c r="R267" t="str">
        <f t="shared" si="25"/>
        <v>documentary</v>
      </c>
      <c r="S267" s="8">
        <f t="shared" si="29"/>
        <v>40267.245717592588</v>
      </c>
      <c r="T267" s="8">
        <f t="shared" si="30"/>
        <v>40308.844444444447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3">
        <f t="shared" si="26"/>
        <v>145.5</v>
      </c>
      <c r="P268" s="7">
        <f t="shared" si="27"/>
        <v>23538.204001039219</v>
      </c>
      <c r="Q268" s="7" t="str">
        <f t="shared" si="28"/>
        <v>film &amp; video</v>
      </c>
      <c r="R268" t="str">
        <f t="shared" si="25"/>
        <v>documentary</v>
      </c>
      <c r="S268" s="8">
        <f t="shared" si="29"/>
        <v>40205.174849537041</v>
      </c>
      <c r="T268" s="8">
        <f t="shared" si="30"/>
        <v>40291.160416666666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3">
        <f t="shared" si="26"/>
        <v>131.62883248730967</v>
      </c>
      <c r="P269" s="7">
        <f t="shared" si="27"/>
        <v>23543.942879417868</v>
      </c>
      <c r="Q269" s="7" t="str">
        <f t="shared" si="28"/>
        <v>film &amp; video</v>
      </c>
      <c r="R269" t="str">
        <f t="shared" si="25"/>
        <v>documentary</v>
      </c>
      <c r="S269" s="8">
        <f t="shared" si="29"/>
        <v>41785.452534722222</v>
      </c>
      <c r="T269" s="8">
        <f t="shared" si="30"/>
        <v>41815.452534722222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3">
        <f t="shared" si="26"/>
        <v>111.4</v>
      </c>
      <c r="P270" s="7">
        <f t="shared" si="27"/>
        <v>23546.69268520924</v>
      </c>
      <c r="Q270" s="7" t="str">
        <f t="shared" si="28"/>
        <v>film &amp; video</v>
      </c>
      <c r="R270" t="str">
        <f t="shared" si="25"/>
        <v>documentary</v>
      </c>
      <c r="S270" s="8">
        <f t="shared" si="29"/>
        <v>40809.15252314815</v>
      </c>
      <c r="T270" s="8">
        <f t="shared" si="30"/>
        <v>40854.194189814814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3">
        <f t="shared" si="26"/>
        <v>147.23376999999999</v>
      </c>
      <c r="P271" s="7">
        <f t="shared" si="27"/>
        <v>23551.366812272478</v>
      </c>
      <c r="Q271" s="7" t="str">
        <f t="shared" si="28"/>
        <v>film &amp; video</v>
      </c>
      <c r="R271" t="str">
        <f t="shared" si="25"/>
        <v>documentary</v>
      </c>
      <c r="S271" s="8">
        <f t="shared" si="29"/>
        <v>42758.197013888886</v>
      </c>
      <c r="T271" s="8">
        <f t="shared" si="30"/>
        <v>42788.197013888886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3">
        <f t="shared" si="26"/>
        <v>152.60869565217391</v>
      </c>
      <c r="P272" s="7">
        <f t="shared" si="27"/>
        <v>23519.199737321182</v>
      </c>
      <c r="Q272" s="7" t="str">
        <f t="shared" si="28"/>
        <v>film &amp; video</v>
      </c>
      <c r="R272" t="str">
        <f t="shared" si="25"/>
        <v>documentary</v>
      </c>
      <c r="S272" s="8">
        <f t="shared" si="29"/>
        <v>40637.866550925923</v>
      </c>
      <c r="T272" s="8">
        <f t="shared" si="30"/>
        <v>40688.166666666664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3">
        <f t="shared" si="26"/>
        <v>104.67999999999999</v>
      </c>
      <c r="P273" s="7">
        <f t="shared" si="27"/>
        <v>23524.405044224754</v>
      </c>
      <c r="Q273" s="7" t="str">
        <f t="shared" si="28"/>
        <v>film &amp; video</v>
      </c>
      <c r="R273" t="str">
        <f t="shared" si="25"/>
        <v>documentary</v>
      </c>
      <c r="S273" s="8">
        <f t="shared" si="29"/>
        <v>41612.10024305556</v>
      </c>
      <c r="T273" s="8">
        <f t="shared" si="30"/>
        <v>41641.333333333336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3">
        <f t="shared" si="26"/>
        <v>177.43366666666668</v>
      </c>
      <c r="P274" s="7">
        <f t="shared" si="27"/>
        <v>23522.354668227934</v>
      </c>
      <c r="Q274" s="7" t="str">
        <f t="shared" si="28"/>
        <v>film &amp; video</v>
      </c>
      <c r="R274" t="str">
        <f t="shared" si="25"/>
        <v>documentary</v>
      </c>
      <c r="S274" s="8">
        <f t="shared" si="29"/>
        <v>40235.900358796294</v>
      </c>
      <c r="T274" s="8">
        <f t="shared" si="30"/>
        <v>40296.78402777778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3">
        <f t="shared" si="26"/>
        <v>107.7758</v>
      </c>
      <c r="P275" s="7">
        <f t="shared" si="27"/>
        <v>23527.091613742828</v>
      </c>
      <c r="Q275" s="7" t="str">
        <f t="shared" si="28"/>
        <v>film &amp; video</v>
      </c>
      <c r="R275" t="str">
        <f t="shared" si="25"/>
        <v>documentary</v>
      </c>
      <c r="S275" s="8">
        <f t="shared" si="29"/>
        <v>40697.498449074075</v>
      </c>
      <c r="T275" s="8">
        <f t="shared" si="30"/>
        <v>40727.498449074075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3">
        <f t="shared" si="26"/>
        <v>156</v>
      </c>
      <c r="P276" s="7">
        <f t="shared" si="27"/>
        <v>23531.813900026023</v>
      </c>
      <c r="Q276" s="7" t="str">
        <f t="shared" si="28"/>
        <v>film &amp; video</v>
      </c>
      <c r="R276" t="str">
        <f t="shared" si="25"/>
        <v>documentary</v>
      </c>
      <c r="S276" s="8">
        <f t="shared" si="29"/>
        <v>40969.912372685183</v>
      </c>
      <c r="T276" s="8">
        <f t="shared" si="30"/>
        <v>41004.290972222225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3">
        <f t="shared" si="26"/>
        <v>108.395</v>
      </c>
      <c r="P277" s="7">
        <f t="shared" si="27"/>
        <v>23536.316976562488</v>
      </c>
      <c r="Q277" s="7" t="str">
        <f t="shared" si="28"/>
        <v>film &amp; video</v>
      </c>
      <c r="R277" t="str">
        <f t="shared" si="25"/>
        <v>documentary</v>
      </c>
      <c r="S277" s="8">
        <f t="shared" si="29"/>
        <v>41193.032013888893</v>
      </c>
      <c r="T277" s="8">
        <f t="shared" si="30"/>
        <v>41223.073680555557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3">
        <f t="shared" si="26"/>
        <v>147.6</v>
      </c>
      <c r="P278" s="7">
        <f t="shared" si="27"/>
        <v>23536.800778848647</v>
      </c>
      <c r="Q278" s="7" t="str">
        <f t="shared" si="28"/>
        <v>film &amp; video</v>
      </c>
      <c r="R278" t="str">
        <f t="shared" si="25"/>
        <v>documentary</v>
      </c>
      <c r="S278" s="8">
        <f t="shared" si="29"/>
        <v>40967.081874999996</v>
      </c>
      <c r="T278" s="8">
        <f t="shared" si="30"/>
        <v>41027.040208333332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3">
        <f t="shared" si="26"/>
        <v>110.38153846153847</v>
      </c>
      <c r="P279" s="7">
        <f t="shared" si="27"/>
        <v>23541.395046899415</v>
      </c>
      <c r="Q279" s="7" t="str">
        <f t="shared" si="28"/>
        <v>film &amp; video</v>
      </c>
      <c r="R279" t="str">
        <f t="shared" si="25"/>
        <v>documentary</v>
      </c>
      <c r="S279" s="8">
        <f t="shared" si="29"/>
        <v>42117.891423611116</v>
      </c>
      <c r="T279" s="8">
        <f t="shared" si="30"/>
        <v>42147.891423611116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3">
        <f t="shared" si="26"/>
        <v>150.34814814814814</v>
      </c>
      <c r="P280" s="7">
        <f t="shared" si="27"/>
        <v>23528.831428199097</v>
      </c>
      <c r="Q280" s="7" t="str">
        <f t="shared" si="28"/>
        <v>film &amp; video</v>
      </c>
      <c r="R280" t="str">
        <f t="shared" si="25"/>
        <v>documentary</v>
      </c>
      <c r="S280" s="8">
        <f t="shared" si="29"/>
        <v>41164.040960648148</v>
      </c>
      <c r="T280" s="8">
        <f t="shared" si="30"/>
        <v>41194.040960648148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3">
        <f t="shared" si="26"/>
        <v>157.31829411764707</v>
      </c>
      <c r="P281" s="7">
        <f t="shared" si="27"/>
        <v>23524.382739833149</v>
      </c>
      <c r="Q281" s="7" t="str">
        <f t="shared" si="28"/>
        <v>film &amp; video</v>
      </c>
      <c r="R281" t="str">
        <f t="shared" si="25"/>
        <v>documentary</v>
      </c>
      <c r="S281" s="8">
        <f t="shared" si="29"/>
        <v>42759.244166666671</v>
      </c>
      <c r="T281" s="8">
        <f t="shared" si="30"/>
        <v>42793.084027777775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3">
        <f t="shared" si="26"/>
        <v>156.14400000000001</v>
      </c>
      <c r="P282" s="7">
        <f t="shared" si="27"/>
        <v>23523.543176010418</v>
      </c>
      <c r="Q282" s="7" t="str">
        <f t="shared" si="28"/>
        <v>film &amp; video</v>
      </c>
      <c r="R282" t="str">
        <f t="shared" si="25"/>
        <v>documentary</v>
      </c>
      <c r="S282" s="8">
        <f t="shared" si="29"/>
        <v>41744.590682870366</v>
      </c>
      <c r="T282" s="8">
        <f t="shared" si="30"/>
        <v>41789.590682870366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3">
        <f t="shared" si="26"/>
        <v>120.58763636363636</v>
      </c>
      <c r="P283" s="7">
        <f t="shared" si="27"/>
        <v>23499.13408450703</v>
      </c>
      <c r="Q283" s="7" t="str">
        <f t="shared" si="28"/>
        <v>film &amp; video</v>
      </c>
      <c r="R283" t="str">
        <f t="shared" si="25"/>
        <v>documentary</v>
      </c>
      <c r="S283" s="8">
        <f t="shared" si="29"/>
        <v>39950.163344907407</v>
      </c>
      <c r="T283" s="8">
        <f t="shared" si="30"/>
        <v>40035.80972222222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3">
        <f t="shared" si="26"/>
        <v>101.18888888888888</v>
      </c>
      <c r="P284" s="7">
        <f t="shared" si="27"/>
        <v>23503.534505609172</v>
      </c>
      <c r="Q284" s="7" t="str">
        <f t="shared" si="28"/>
        <v>film &amp; video</v>
      </c>
      <c r="R284" t="str">
        <f t="shared" si="25"/>
        <v>documentary</v>
      </c>
      <c r="S284" s="8">
        <f t="shared" si="29"/>
        <v>40194.920046296298</v>
      </c>
      <c r="T284" s="8">
        <f t="shared" si="30"/>
        <v>40231.916666666664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3">
        <f t="shared" si="26"/>
        <v>114.27249999999999</v>
      </c>
      <c r="P285" s="7">
        <f t="shared" si="27"/>
        <v>23497.785167014601</v>
      </c>
      <c r="Q285" s="7" t="str">
        <f t="shared" si="28"/>
        <v>film &amp; video</v>
      </c>
      <c r="R285" t="str">
        <f t="shared" si="25"/>
        <v>documentary</v>
      </c>
      <c r="S285" s="8">
        <f t="shared" si="29"/>
        <v>40675.71</v>
      </c>
      <c r="T285" s="8">
        <f t="shared" si="30"/>
        <v>40695.207638888889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3">
        <f t="shared" si="26"/>
        <v>104.62615</v>
      </c>
      <c r="P286" s="7">
        <f t="shared" si="27"/>
        <v>23498.549650221859</v>
      </c>
      <c r="Q286" s="7" t="str">
        <f t="shared" si="28"/>
        <v>film &amp; video</v>
      </c>
      <c r="R286" t="str">
        <f t="shared" si="25"/>
        <v>documentary</v>
      </c>
      <c r="S286" s="8">
        <f t="shared" si="29"/>
        <v>40904.738194444442</v>
      </c>
      <c r="T286" s="8">
        <f t="shared" si="30"/>
        <v>40929.738194444442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3">
        <f t="shared" si="26"/>
        <v>228.82507142857142</v>
      </c>
      <c r="P287" s="7">
        <f t="shared" si="27"/>
        <v>23493.758028720611</v>
      </c>
      <c r="Q287" s="7" t="str">
        <f t="shared" si="28"/>
        <v>film &amp; video</v>
      </c>
      <c r="R287" t="str">
        <f t="shared" si="25"/>
        <v>documentary</v>
      </c>
      <c r="S287" s="8">
        <f t="shared" si="29"/>
        <v>41506.756111111114</v>
      </c>
      <c r="T287" s="8">
        <f t="shared" si="30"/>
        <v>41536.756111111114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3">
        <f t="shared" si="26"/>
        <v>109.15333333333332</v>
      </c>
      <c r="P288" s="7">
        <f t="shared" si="27"/>
        <v>23491.527223818215</v>
      </c>
      <c r="Q288" s="7" t="str">
        <f t="shared" si="28"/>
        <v>film &amp; video</v>
      </c>
      <c r="R288" t="str">
        <f t="shared" si="25"/>
        <v>documentary</v>
      </c>
      <c r="S288" s="8">
        <f t="shared" si="29"/>
        <v>41313.816249999996</v>
      </c>
      <c r="T288" s="8">
        <f t="shared" si="30"/>
        <v>41358.774583333332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3">
        <f t="shared" si="26"/>
        <v>176.29999999999998</v>
      </c>
      <c r="P289" s="7">
        <f t="shared" si="27"/>
        <v>23493.386818181803</v>
      </c>
      <c r="Q289" s="7" t="str">
        <f t="shared" si="28"/>
        <v>film &amp; video</v>
      </c>
      <c r="R289" t="str">
        <f t="shared" si="25"/>
        <v>documentary</v>
      </c>
      <c r="S289" s="8">
        <f t="shared" si="29"/>
        <v>41184.277986111112</v>
      </c>
      <c r="T289" s="8">
        <f t="shared" si="30"/>
        <v>41215.166666666664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3">
        <f t="shared" si="26"/>
        <v>103.21061999999999</v>
      </c>
      <c r="P290" s="7">
        <f t="shared" si="27"/>
        <v>23492.61555787822</v>
      </c>
      <c r="Q290" s="7" t="str">
        <f t="shared" si="28"/>
        <v>film &amp; video</v>
      </c>
      <c r="R290" t="str">
        <f t="shared" si="25"/>
        <v>documentary</v>
      </c>
      <c r="S290" s="8">
        <f t="shared" si="29"/>
        <v>41051.168900462959</v>
      </c>
      <c r="T290" s="8">
        <f t="shared" si="30"/>
        <v>41086.168900462959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3">
        <f t="shared" si="26"/>
        <v>104.82000000000001</v>
      </c>
      <c r="P291" s="7">
        <f t="shared" si="27"/>
        <v>23485.267754835324</v>
      </c>
      <c r="Q291" s="7" t="str">
        <f t="shared" si="28"/>
        <v>film &amp; video</v>
      </c>
      <c r="R291" t="str">
        <f t="shared" si="25"/>
        <v>documentary</v>
      </c>
      <c r="S291" s="8">
        <f t="shared" si="29"/>
        <v>41550.456412037034</v>
      </c>
      <c r="T291" s="8">
        <f t="shared" si="30"/>
        <v>41580.456412037034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3">
        <f t="shared" si="26"/>
        <v>106.68444444444445</v>
      </c>
      <c r="P292" s="7">
        <f t="shared" si="27"/>
        <v>23487.297105882339</v>
      </c>
      <c r="Q292" s="7" t="str">
        <f t="shared" si="28"/>
        <v>film &amp; video</v>
      </c>
      <c r="R292" t="str">
        <f t="shared" si="25"/>
        <v>documentary</v>
      </c>
      <c r="S292" s="8">
        <f t="shared" si="29"/>
        <v>40526.36917824074</v>
      </c>
      <c r="T292" s="8">
        <f t="shared" si="30"/>
        <v>40576.332638888889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3">
        <f t="shared" si="26"/>
        <v>120.02</v>
      </c>
      <c r="P293" s="7">
        <f t="shared" si="27"/>
        <v>23492.183742154793</v>
      </c>
      <c r="Q293" s="7" t="str">
        <f t="shared" si="28"/>
        <v>film &amp; video</v>
      </c>
      <c r="R293" t="str">
        <f t="shared" si="25"/>
        <v>documentary</v>
      </c>
      <c r="S293" s="8">
        <f t="shared" si="29"/>
        <v>41376.769050925926</v>
      </c>
      <c r="T293" s="8">
        <f t="shared" si="30"/>
        <v>41395.000694444447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3">
        <f t="shared" si="26"/>
        <v>101.50693333333334</v>
      </c>
      <c r="P294" s="7">
        <f t="shared" si="27"/>
        <v>23496.758992937466</v>
      </c>
      <c r="Q294" s="7" t="str">
        <f t="shared" si="28"/>
        <v>film &amp; video</v>
      </c>
      <c r="R294" t="str">
        <f t="shared" si="25"/>
        <v>documentary</v>
      </c>
      <c r="S294" s="8">
        <f t="shared" si="29"/>
        <v>40812.803229166668</v>
      </c>
      <c r="T294" s="8">
        <f t="shared" si="30"/>
        <v>40845.165972222225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3">
        <f t="shared" si="26"/>
        <v>101.38461538461539</v>
      </c>
      <c r="P295" s="7">
        <f t="shared" si="27"/>
        <v>23482.987815279943</v>
      </c>
      <c r="Q295" s="7" t="str">
        <f t="shared" si="28"/>
        <v>film &amp; video</v>
      </c>
      <c r="R295" t="str">
        <f t="shared" si="25"/>
        <v>documentary</v>
      </c>
      <c r="S295" s="8">
        <f t="shared" si="29"/>
        <v>41719.667986111112</v>
      </c>
      <c r="T295" s="8">
        <f t="shared" si="30"/>
        <v>41749.667986111112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3">
        <f t="shared" si="26"/>
        <v>100</v>
      </c>
      <c r="P296" s="7">
        <f t="shared" si="27"/>
        <v>23482.234867835632</v>
      </c>
      <c r="Q296" s="7" t="str">
        <f t="shared" si="28"/>
        <v>film &amp; video</v>
      </c>
      <c r="R296" t="str">
        <f t="shared" si="25"/>
        <v>documentary</v>
      </c>
      <c r="S296" s="8">
        <f t="shared" si="29"/>
        <v>40343.084421296298</v>
      </c>
      <c r="T296" s="8">
        <f t="shared" si="30"/>
        <v>40378.666666666664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3">
        <f t="shared" si="26"/>
        <v>133.10911999999999</v>
      </c>
      <c r="P297" s="7">
        <f t="shared" si="27"/>
        <v>23487.073149214644</v>
      </c>
      <c r="Q297" s="7" t="str">
        <f t="shared" si="28"/>
        <v>film &amp; video</v>
      </c>
      <c r="R297" t="str">
        <f t="shared" si="25"/>
        <v>documentary</v>
      </c>
      <c r="S297" s="8">
        <f t="shared" si="29"/>
        <v>41519.004733796297</v>
      </c>
      <c r="T297" s="8">
        <f t="shared" si="30"/>
        <v>41579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3">
        <f t="shared" si="26"/>
        <v>118.72620000000001</v>
      </c>
      <c r="P298" s="7">
        <f t="shared" si="27"/>
        <v>23475.795985860157</v>
      </c>
      <c r="Q298" s="7" t="str">
        <f t="shared" si="28"/>
        <v>film &amp; video</v>
      </c>
      <c r="R298" t="str">
        <f t="shared" si="25"/>
        <v>documentary</v>
      </c>
      <c r="S298" s="8">
        <f t="shared" si="29"/>
        <v>41134.475497685184</v>
      </c>
      <c r="T298" s="8">
        <f t="shared" si="30"/>
        <v>41159.475497685184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3">
        <f t="shared" si="26"/>
        <v>100.64</v>
      </c>
      <c r="P299" s="7">
        <f t="shared" si="27"/>
        <v>23474.17059193294</v>
      </c>
      <c r="Q299" s="7" t="str">
        <f t="shared" si="28"/>
        <v>film &amp; video</v>
      </c>
      <c r="R299" t="str">
        <f t="shared" si="25"/>
        <v>documentary</v>
      </c>
      <c r="S299" s="8">
        <f t="shared" si="29"/>
        <v>42089.72802083334</v>
      </c>
      <c r="T299" s="8">
        <f t="shared" si="30"/>
        <v>42125.165972222225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3">
        <f t="shared" si="26"/>
        <v>108.93241269841269</v>
      </c>
      <c r="P300" s="7">
        <f t="shared" si="27"/>
        <v>23475.047241288961</v>
      </c>
      <c r="Q300" s="7" t="str">
        <f t="shared" si="28"/>
        <v>film &amp; video</v>
      </c>
      <c r="R300" t="str">
        <f t="shared" si="25"/>
        <v>documentary</v>
      </c>
      <c r="S300" s="8">
        <f t="shared" si="29"/>
        <v>41709.463518518518</v>
      </c>
      <c r="T300" s="8">
        <f t="shared" si="30"/>
        <v>41768.875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3">
        <f t="shared" si="26"/>
        <v>178.95250000000001</v>
      </c>
      <c r="P301" s="7">
        <f t="shared" si="27"/>
        <v>23445.230733752611</v>
      </c>
      <c r="Q301" s="7" t="str">
        <f t="shared" si="28"/>
        <v>film &amp; video</v>
      </c>
      <c r="R301" t="str">
        <f t="shared" si="25"/>
        <v>documentary</v>
      </c>
      <c r="S301" s="8">
        <f t="shared" si="29"/>
        <v>40469.225231481483</v>
      </c>
      <c r="T301" s="8">
        <f t="shared" si="30"/>
        <v>40499.266898148147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3">
        <f t="shared" si="26"/>
        <v>101.72264</v>
      </c>
      <c r="P302" s="7">
        <f t="shared" si="27"/>
        <v>23446.68551245084</v>
      </c>
      <c r="Q302" s="7" t="str">
        <f t="shared" si="28"/>
        <v>film &amp; video</v>
      </c>
      <c r="R302" t="str">
        <f t="shared" si="25"/>
        <v>documentary</v>
      </c>
      <c r="S302" s="8">
        <f t="shared" si="29"/>
        <v>40626.959930555553</v>
      </c>
      <c r="T302" s="8">
        <f t="shared" si="30"/>
        <v>40657.959930555553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3">
        <f t="shared" si="26"/>
        <v>118.73499999999999</v>
      </c>
      <c r="P303" s="7">
        <f t="shared" si="27"/>
        <v>23446.165330361808</v>
      </c>
      <c r="Q303" s="7" t="str">
        <f t="shared" si="28"/>
        <v>film &amp; video</v>
      </c>
      <c r="R303" t="str">
        <f t="shared" si="25"/>
        <v>documentary</v>
      </c>
      <c r="S303" s="8">
        <f t="shared" si="29"/>
        <v>41312.737673611111</v>
      </c>
      <c r="T303" s="8">
        <f t="shared" si="30"/>
        <v>41352.696006944447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3">
        <f t="shared" si="26"/>
        <v>100.46</v>
      </c>
      <c r="P304" s="7">
        <f t="shared" si="27"/>
        <v>23448.26619984263</v>
      </c>
      <c r="Q304" s="7" t="str">
        <f t="shared" si="28"/>
        <v>film &amp; video</v>
      </c>
      <c r="R304" t="str">
        <f t="shared" si="25"/>
        <v>documentary</v>
      </c>
      <c r="S304" s="8">
        <f t="shared" si="29"/>
        <v>40933.856921296298</v>
      </c>
      <c r="T304" s="8">
        <f t="shared" si="30"/>
        <v>40963.856921296298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3">
        <f t="shared" si="26"/>
        <v>137.46666666666667</v>
      </c>
      <c r="P305" s="7">
        <f t="shared" si="27"/>
        <v>23451.78200944385</v>
      </c>
      <c r="Q305" s="7" t="str">
        <f t="shared" si="28"/>
        <v>film &amp; video</v>
      </c>
      <c r="R305" t="str">
        <f t="shared" si="25"/>
        <v>documentary</v>
      </c>
      <c r="S305" s="8">
        <f t="shared" si="29"/>
        <v>41032.071134259262</v>
      </c>
      <c r="T305" s="8">
        <f t="shared" si="30"/>
        <v>41062.071134259262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3">
        <f t="shared" si="26"/>
        <v>231.64705882352939</v>
      </c>
      <c r="P306" s="7">
        <f t="shared" si="27"/>
        <v>23456.853586985031</v>
      </c>
      <c r="Q306" s="7" t="str">
        <f t="shared" si="28"/>
        <v>film &amp; video</v>
      </c>
      <c r="R306" t="str">
        <f t="shared" si="25"/>
        <v>documentary</v>
      </c>
      <c r="S306" s="8">
        <f t="shared" si="29"/>
        <v>41114.094872685186</v>
      </c>
      <c r="T306" s="8">
        <f t="shared" si="30"/>
        <v>41153.083333333336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3">
        <f t="shared" si="26"/>
        <v>130.33333333333331</v>
      </c>
      <c r="P307" s="7">
        <f t="shared" si="27"/>
        <v>23460.943049868754</v>
      </c>
      <c r="Q307" s="7" t="str">
        <f t="shared" si="28"/>
        <v>film &amp; video</v>
      </c>
      <c r="R307" t="str">
        <f t="shared" ref="R307:R370" si="31">RIGHT(N307, (LEN(N307)-FIND("/", N307)))</f>
        <v>documentary</v>
      </c>
      <c r="S307" s="8">
        <f t="shared" si="29"/>
        <v>40948.630196759259</v>
      </c>
      <c r="T307" s="8">
        <f t="shared" si="30"/>
        <v>40978.630196759259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3">
        <f t="shared" si="26"/>
        <v>292.89999999999998</v>
      </c>
      <c r="P308" s="7">
        <f t="shared" si="27"/>
        <v>23464.536103964281</v>
      </c>
      <c r="Q308" s="7" t="str">
        <f t="shared" si="28"/>
        <v>film &amp; video</v>
      </c>
      <c r="R308" t="str">
        <f t="shared" si="31"/>
        <v>documentary</v>
      </c>
      <c r="S308" s="8">
        <f t="shared" si="29"/>
        <v>41333.837187500001</v>
      </c>
      <c r="T308" s="8">
        <f t="shared" si="30"/>
        <v>41353.795520833337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3">
        <f t="shared" si="26"/>
        <v>111.31818181818183</v>
      </c>
      <c r="P309" s="7">
        <f t="shared" si="27"/>
        <v>23469.928839285702</v>
      </c>
      <c r="Q309" s="7" t="str">
        <f t="shared" si="28"/>
        <v>film &amp; video</v>
      </c>
      <c r="R309" t="str">
        <f t="shared" si="31"/>
        <v>documentary</v>
      </c>
      <c r="S309" s="8">
        <f t="shared" si="29"/>
        <v>41282.944456018515</v>
      </c>
      <c r="T309" s="8">
        <f t="shared" si="30"/>
        <v>41312.944456018515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3">
        <f t="shared" si="26"/>
        <v>105.56666666666668</v>
      </c>
      <c r="P310" s="7">
        <f t="shared" si="27"/>
        <v>23469.660893091659</v>
      </c>
      <c r="Q310" s="7" t="str">
        <f t="shared" si="28"/>
        <v>film &amp; video</v>
      </c>
      <c r="R310" t="str">
        <f t="shared" si="31"/>
        <v>documentary</v>
      </c>
      <c r="S310" s="8">
        <f t="shared" si="29"/>
        <v>40567.694560185184</v>
      </c>
      <c r="T310" s="8">
        <f t="shared" si="30"/>
        <v>40612.694560185184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3">
        <f t="shared" si="26"/>
        <v>118.94444444444446</v>
      </c>
      <c r="P311" s="7">
        <f t="shared" si="27"/>
        <v>23472.498954282699</v>
      </c>
      <c r="Q311" s="7" t="str">
        <f t="shared" si="28"/>
        <v>film &amp; video</v>
      </c>
      <c r="R311" t="str">
        <f t="shared" si="31"/>
        <v>documentary</v>
      </c>
      <c r="S311" s="8">
        <f t="shared" si="29"/>
        <v>41134.751550925925</v>
      </c>
      <c r="T311" s="8">
        <f t="shared" si="30"/>
        <v>41155.751550925925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3">
        <f t="shared" si="26"/>
        <v>104.129</v>
      </c>
      <c r="P312" s="7">
        <f t="shared" si="27"/>
        <v>23473.041003942169</v>
      </c>
      <c r="Q312" s="7" t="str">
        <f t="shared" si="28"/>
        <v>film &amp; video</v>
      </c>
      <c r="R312" t="str">
        <f t="shared" si="31"/>
        <v>documentary</v>
      </c>
      <c r="S312" s="8">
        <f t="shared" si="29"/>
        <v>40821.183136574073</v>
      </c>
      <c r="T312" s="8">
        <f t="shared" si="30"/>
        <v>40836.083333333336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3">
        <f t="shared" si="26"/>
        <v>104.10165000000001</v>
      </c>
      <c r="P313" s="7">
        <f t="shared" si="27"/>
        <v>23478.937889064131</v>
      </c>
      <c r="Q313" s="7" t="str">
        <f t="shared" si="28"/>
        <v>film &amp; video</v>
      </c>
      <c r="R313" t="str">
        <f t="shared" si="31"/>
        <v>documentary</v>
      </c>
      <c r="S313" s="8">
        <f t="shared" si="29"/>
        <v>40868.219814814816</v>
      </c>
      <c r="T313" s="8">
        <f t="shared" si="30"/>
        <v>40909.332638888889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3">
        <f t="shared" si="26"/>
        <v>111.87499999999999</v>
      </c>
      <c r="P314" s="7">
        <f t="shared" si="27"/>
        <v>23479.636970812502</v>
      </c>
      <c r="Q314" s="7" t="str">
        <f t="shared" si="28"/>
        <v>film &amp; video</v>
      </c>
      <c r="R314" t="str">
        <f t="shared" si="31"/>
        <v>documentary</v>
      </c>
      <c r="S314" s="8">
        <f t="shared" si="29"/>
        <v>41348.877685185187</v>
      </c>
      <c r="T314" s="8">
        <f t="shared" si="30"/>
        <v>41378.877685185187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3">
        <f t="shared" si="26"/>
        <v>104.73529411764706</v>
      </c>
      <c r="P315" s="7">
        <f t="shared" si="27"/>
        <v>23483.458548132548</v>
      </c>
      <c r="Q315" s="7" t="str">
        <f t="shared" si="28"/>
        <v>film &amp; video</v>
      </c>
      <c r="R315" t="str">
        <f t="shared" si="31"/>
        <v>documentary</v>
      </c>
      <c r="S315" s="8">
        <f t="shared" si="29"/>
        <v>40357.227939814817</v>
      </c>
      <c r="T315" s="8">
        <f t="shared" si="30"/>
        <v>40401.665972222225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3">
        <f t="shared" si="26"/>
        <v>385.15000000000003</v>
      </c>
      <c r="P316" s="7">
        <f t="shared" si="27"/>
        <v>23484.952486187831</v>
      </c>
      <c r="Q316" s="7" t="str">
        <f t="shared" si="28"/>
        <v>film &amp; video</v>
      </c>
      <c r="R316" t="str">
        <f t="shared" si="31"/>
        <v>documentary</v>
      </c>
      <c r="S316" s="8">
        <f t="shared" si="29"/>
        <v>41304.833194444444</v>
      </c>
      <c r="T316" s="8">
        <f t="shared" si="30"/>
        <v>41334.833194444444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3">
        <f t="shared" si="26"/>
        <v>101.248</v>
      </c>
      <c r="P317" s="7">
        <f t="shared" si="27"/>
        <v>23490.119184210511</v>
      </c>
      <c r="Q317" s="7" t="str">
        <f t="shared" si="28"/>
        <v>film &amp; video</v>
      </c>
      <c r="R317" t="str">
        <f t="shared" si="31"/>
        <v>documentary</v>
      </c>
      <c r="S317" s="8">
        <f t="shared" si="29"/>
        <v>41113.77238425926</v>
      </c>
      <c r="T317" s="8">
        <f t="shared" si="30"/>
        <v>41143.77238425926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3">
        <f t="shared" si="26"/>
        <v>113.77333333333333</v>
      </c>
      <c r="P318" s="7">
        <f t="shared" si="27"/>
        <v>23489.639615688324</v>
      </c>
      <c r="Q318" s="7" t="str">
        <f t="shared" si="28"/>
        <v>film &amp; video</v>
      </c>
      <c r="R318" t="str">
        <f t="shared" si="31"/>
        <v>documentary</v>
      </c>
      <c r="S318" s="8">
        <f t="shared" si="29"/>
        <v>41950.923576388886</v>
      </c>
      <c r="T318" s="8">
        <f t="shared" si="30"/>
        <v>41984.207638888889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3">
        <f t="shared" si="26"/>
        <v>100.80333333333333</v>
      </c>
      <c r="P319" s="7">
        <f t="shared" si="27"/>
        <v>23491.330937335424</v>
      </c>
      <c r="Q319" s="7" t="str">
        <f t="shared" si="28"/>
        <v>film &amp; video</v>
      </c>
      <c r="R319" t="str">
        <f t="shared" si="31"/>
        <v>documentary</v>
      </c>
      <c r="S319" s="8">
        <f t="shared" si="29"/>
        <v>41589.676886574074</v>
      </c>
      <c r="T319" s="8">
        <f t="shared" si="30"/>
        <v>41619.676886574074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3">
        <f t="shared" si="26"/>
        <v>283.32</v>
      </c>
      <c r="P320" s="7">
        <f t="shared" si="27"/>
        <v>23489.553305240966</v>
      </c>
      <c r="Q320" s="7" t="str">
        <f t="shared" si="28"/>
        <v>film &amp; video</v>
      </c>
      <c r="R320" t="str">
        <f t="shared" si="31"/>
        <v>documentary</v>
      </c>
      <c r="S320" s="8">
        <f t="shared" si="29"/>
        <v>41330.038784722223</v>
      </c>
      <c r="T320" s="8">
        <f t="shared" si="30"/>
        <v>41359.997118055559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3">
        <f t="shared" si="26"/>
        <v>112.68</v>
      </c>
      <c r="P321" s="7">
        <f t="shared" si="27"/>
        <v>23492.009457323486</v>
      </c>
      <c r="Q321" s="7" t="str">
        <f t="shared" si="28"/>
        <v>film &amp; video</v>
      </c>
      <c r="R321" t="str">
        <f t="shared" si="31"/>
        <v>documentary</v>
      </c>
      <c r="S321" s="8">
        <f t="shared" si="29"/>
        <v>40123.83829861111</v>
      </c>
      <c r="T321" s="8">
        <f t="shared" si="30"/>
        <v>40211.332638888889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3">
        <f t="shared" si="26"/>
        <v>106.58000000000001</v>
      </c>
      <c r="P322" s="7">
        <f t="shared" si="27"/>
        <v>23496.715125164676</v>
      </c>
      <c r="Q322" s="7" t="str">
        <f t="shared" si="28"/>
        <v>film &amp; video</v>
      </c>
      <c r="R322" t="str">
        <f t="shared" si="31"/>
        <v>documentary</v>
      </c>
      <c r="S322" s="8">
        <f t="shared" si="29"/>
        <v>42331.551307870366</v>
      </c>
      <c r="T322" s="8">
        <f t="shared" si="30"/>
        <v>42360.958333333328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3">
        <f t="shared" ref="O323:O386" si="32">(E323/D323)*100</f>
        <v>102.66285714285715</v>
      </c>
      <c r="P323" s="7">
        <f t="shared" ref="P323:P386" si="33">AVERAGE(E323:E4436)</f>
        <v>23497.289905113324</v>
      </c>
      <c r="Q323" s="7" t="str">
        <f t="shared" ref="Q323:Q386" si="34">LEFT(N323,(FIND("/",N323)-1))</f>
        <v>film &amp; video</v>
      </c>
      <c r="R323" t="str">
        <f t="shared" si="31"/>
        <v>documentary</v>
      </c>
      <c r="S323" s="8">
        <f t="shared" si="29"/>
        <v>42647.446597222224</v>
      </c>
      <c r="T323" s="8">
        <f t="shared" si="30"/>
        <v>42682.488263888896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3">
        <f t="shared" si="32"/>
        <v>107.91200000000001</v>
      </c>
      <c r="P324" s="7">
        <f t="shared" si="33"/>
        <v>23494.011573952004</v>
      </c>
      <c r="Q324" s="7" t="str">
        <f t="shared" si="34"/>
        <v>film &amp; video</v>
      </c>
      <c r="R324" t="str">
        <f t="shared" si="31"/>
        <v>documentary</v>
      </c>
      <c r="S324" s="8">
        <f t="shared" ref="S324:S387" si="35">(((J324/60)/60)/24)+DATE(1970,1,1)</f>
        <v>42473.57</v>
      </c>
      <c r="T324" s="8">
        <f t="shared" ref="T324:T387" si="36">(((I324/60)/60)/24)+DATE(1970,1,1)</f>
        <v>42503.57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3">
        <f t="shared" si="32"/>
        <v>123.07407407407408</v>
      </c>
      <c r="P325" s="7">
        <f t="shared" si="33"/>
        <v>23493.092800632898</v>
      </c>
      <c r="Q325" s="7" t="str">
        <f t="shared" si="34"/>
        <v>film &amp; video</v>
      </c>
      <c r="R325" t="str">
        <f t="shared" si="31"/>
        <v>documentary</v>
      </c>
      <c r="S325" s="8">
        <f t="shared" si="35"/>
        <v>42697.32136574074</v>
      </c>
      <c r="T325" s="8">
        <f t="shared" si="36"/>
        <v>42725.332638888889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3">
        <f t="shared" si="32"/>
        <v>101.6</v>
      </c>
      <c r="P326" s="7">
        <f t="shared" si="33"/>
        <v>23497.536771300434</v>
      </c>
      <c r="Q326" s="7" t="str">
        <f t="shared" si="34"/>
        <v>film &amp; video</v>
      </c>
      <c r="R326" t="str">
        <f t="shared" si="31"/>
        <v>documentary</v>
      </c>
      <c r="S326" s="8">
        <f t="shared" si="35"/>
        <v>42184.626250000001</v>
      </c>
      <c r="T326" s="8">
        <f t="shared" si="36"/>
        <v>42217.626250000001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3">
        <f t="shared" si="32"/>
        <v>104.396</v>
      </c>
      <c r="P327" s="7">
        <f t="shared" si="33"/>
        <v>23501.458021108167</v>
      </c>
      <c r="Q327" s="7" t="str">
        <f t="shared" si="34"/>
        <v>film &amp; video</v>
      </c>
      <c r="R327" t="str">
        <f t="shared" si="31"/>
        <v>documentary</v>
      </c>
      <c r="S327" s="8">
        <f t="shared" si="35"/>
        <v>42689.187881944439</v>
      </c>
      <c r="T327" s="8">
        <f t="shared" si="36"/>
        <v>42724.187881944439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3">
        <f t="shared" si="32"/>
        <v>112.92973333333333</v>
      </c>
      <c r="P328" s="7">
        <f t="shared" si="33"/>
        <v>23493.884375824742</v>
      </c>
      <c r="Q328" s="7" t="str">
        <f t="shared" si="34"/>
        <v>film &amp; video</v>
      </c>
      <c r="R328" t="str">
        <f t="shared" si="31"/>
        <v>documentary</v>
      </c>
      <c r="S328" s="8">
        <f t="shared" si="35"/>
        <v>42775.314884259264</v>
      </c>
      <c r="T328" s="8">
        <f t="shared" si="36"/>
        <v>42808.956250000003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3">
        <f t="shared" si="32"/>
        <v>136.4</v>
      </c>
      <c r="P329" s="7">
        <f t="shared" si="33"/>
        <v>23455.367819429764</v>
      </c>
      <c r="Q329" s="7" t="str">
        <f t="shared" si="34"/>
        <v>film &amp; video</v>
      </c>
      <c r="R329" t="str">
        <f t="shared" si="31"/>
        <v>documentary</v>
      </c>
      <c r="S329" s="8">
        <f t="shared" si="35"/>
        <v>42058.235289351855</v>
      </c>
      <c r="T329" s="8">
        <f t="shared" si="36"/>
        <v>42085.333333333328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3">
        <f t="shared" si="32"/>
        <v>103.61439999999999</v>
      </c>
      <c r="P330" s="7">
        <f t="shared" si="33"/>
        <v>23460.120755215197</v>
      </c>
      <c r="Q330" s="7" t="str">
        <f t="shared" si="34"/>
        <v>film &amp; video</v>
      </c>
      <c r="R330" t="str">
        <f t="shared" si="31"/>
        <v>documentary</v>
      </c>
      <c r="S330" s="8">
        <f t="shared" si="35"/>
        <v>42278.946620370371</v>
      </c>
      <c r="T330" s="8">
        <f t="shared" si="36"/>
        <v>42309.166666666672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3">
        <f t="shared" si="32"/>
        <v>105.5</v>
      </c>
      <c r="P331" s="7">
        <f t="shared" si="33"/>
        <v>23445.791468568394</v>
      </c>
      <c r="Q331" s="7" t="str">
        <f t="shared" si="34"/>
        <v>film &amp; video</v>
      </c>
      <c r="R331" t="str">
        <f t="shared" si="31"/>
        <v>documentary</v>
      </c>
      <c r="S331" s="8">
        <f t="shared" si="35"/>
        <v>42291.46674768519</v>
      </c>
      <c r="T331" s="8">
        <f t="shared" si="36"/>
        <v>42315.166666666672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3">
        <f t="shared" si="32"/>
        <v>101.82857142857142</v>
      </c>
      <c r="P332" s="7">
        <f t="shared" si="33"/>
        <v>23449.198546895626</v>
      </c>
      <c r="Q332" s="7" t="str">
        <f t="shared" si="34"/>
        <v>film &amp; video</v>
      </c>
      <c r="R332" t="str">
        <f t="shared" si="31"/>
        <v>documentary</v>
      </c>
      <c r="S332" s="8">
        <f t="shared" si="35"/>
        <v>41379.515775462962</v>
      </c>
      <c r="T332" s="8">
        <f t="shared" si="36"/>
        <v>41411.165972222225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3">
        <f t="shared" si="32"/>
        <v>106.60499999999999</v>
      </c>
      <c r="P333" s="7">
        <f t="shared" si="33"/>
        <v>23445.976876321336</v>
      </c>
      <c r="Q333" s="7" t="str">
        <f t="shared" si="34"/>
        <v>film &amp; video</v>
      </c>
      <c r="R333" t="str">
        <f t="shared" si="31"/>
        <v>documentary</v>
      </c>
      <c r="S333" s="8">
        <f t="shared" si="35"/>
        <v>42507.581412037034</v>
      </c>
      <c r="T333" s="8">
        <f t="shared" si="36"/>
        <v>42538.581412037034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3">
        <f t="shared" si="32"/>
        <v>113.015</v>
      </c>
      <c r="P334" s="7">
        <f t="shared" si="33"/>
        <v>23440.902590536596</v>
      </c>
      <c r="Q334" s="7" t="str">
        <f t="shared" si="34"/>
        <v>film &amp; video</v>
      </c>
      <c r="R334" t="str">
        <f t="shared" si="31"/>
        <v>documentary</v>
      </c>
      <c r="S334" s="8">
        <f t="shared" si="35"/>
        <v>42263.680289351847</v>
      </c>
      <c r="T334" s="8">
        <f t="shared" si="36"/>
        <v>42305.333333333328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3">
        <f t="shared" si="32"/>
        <v>125.22750000000001</v>
      </c>
      <c r="P335" s="7">
        <f t="shared" si="33"/>
        <v>23417.218270756199</v>
      </c>
      <c r="Q335" s="7" t="str">
        <f t="shared" si="34"/>
        <v>film &amp; video</v>
      </c>
      <c r="R335" t="str">
        <f t="shared" si="31"/>
        <v>documentary</v>
      </c>
      <c r="S335" s="8">
        <f t="shared" si="35"/>
        <v>42437.636469907404</v>
      </c>
      <c r="T335" s="8">
        <f t="shared" si="36"/>
        <v>42467.59480324074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3">
        <f t="shared" si="32"/>
        <v>101.19</v>
      </c>
      <c r="P336" s="7">
        <f t="shared" si="33"/>
        <v>23410.163581063196</v>
      </c>
      <c r="Q336" s="7" t="str">
        <f t="shared" si="34"/>
        <v>film &amp; video</v>
      </c>
      <c r="R336" t="str">
        <f t="shared" si="31"/>
        <v>documentary</v>
      </c>
      <c r="S336" s="8">
        <f t="shared" si="35"/>
        <v>42101.682372685187</v>
      </c>
      <c r="T336" s="8">
        <f t="shared" si="36"/>
        <v>42139.791666666672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3">
        <f t="shared" si="32"/>
        <v>102.76470588235294</v>
      </c>
      <c r="P337" s="7">
        <f t="shared" si="33"/>
        <v>23413.679761904747</v>
      </c>
      <c r="Q337" s="7" t="str">
        <f t="shared" si="34"/>
        <v>film &amp; video</v>
      </c>
      <c r="R337" t="str">
        <f t="shared" si="31"/>
        <v>documentary</v>
      </c>
      <c r="S337" s="8">
        <f t="shared" si="35"/>
        <v>42101.737442129626</v>
      </c>
      <c r="T337" s="8">
        <f t="shared" si="36"/>
        <v>42132.916666666672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3">
        <f t="shared" si="32"/>
        <v>116.83911999999998</v>
      </c>
      <c r="P338" s="7">
        <f t="shared" si="33"/>
        <v>23417.564038105302</v>
      </c>
      <c r="Q338" s="7" t="str">
        <f t="shared" si="34"/>
        <v>film &amp; video</v>
      </c>
      <c r="R338" t="str">
        <f t="shared" si="31"/>
        <v>documentary</v>
      </c>
      <c r="S338" s="8">
        <f t="shared" si="35"/>
        <v>42291.596273148149</v>
      </c>
      <c r="T338" s="8">
        <f t="shared" si="36"/>
        <v>42321.637939814813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3">
        <f t="shared" si="32"/>
        <v>101.16833333333335</v>
      </c>
      <c r="P339" s="7">
        <f t="shared" si="33"/>
        <v>23416.030894653239</v>
      </c>
      <c r="Q339" s="7" t="str">
        <f t="shared" si="34"/>
        <v>film &amp; video</v>
      </c>
      <c r="R339" t="str">
        <f t="shared" si="31"/>
        <v>documentary</v>
      </c>
      <c r="S339" s="8">
        <f t="shared" si="35"/>
        <v>42047.128564814819</v>
      </c>
      <c r="T339" s="8">
        <f t="shared" si="36"/>
        <v>42077.086898148147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3">
        <f t="shared" si="32"/>
        <v>110.13360000000002</v>
      </c>
      <c r="P340" s="7">
        <f t="shared" si="33"/>
        <v>23421.426971141107</v>
      </c>
      <c r="Q340" s="7" t="str">
        <f t="shared" si="34"/>
        <v>film &amp; video</v>
      </c>
      <c r="R340" t="str">
        <f t="shared" si="31"/>
        <v>documentary</v>
      </c>
      <c r="S340" s="8">
        <f t="shared" si="35"/>
        <v>42559.755671296298</v>
      </c>
      <c r="T340" s="8">
        <f t="shared" si="36"/>
        <v>42616.041666666672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3">
        <f t="shared" si="32"/>
        <v>108.08333333333333</v>
      </c>
      <c r="P341" s="7">
        <f t="shared" si="33"/>
        <v>23423.25466896185</v>
      </c>
      <c r="Q341" s="7" t="str">
        <f t="shared" si="34"/>
        <v>film &amp; video</v>
      </c>
      <c r="R341" t="str">
        <f t="shared" si="31"/>
        <v>documentary</v>
      </c>
      <c r="S341" s="8">
        <f t="shared" si="35"/>
        <v>42093.760046296295</v>
      </c>
      <c r="T341" s="8">
        <f t="shared" si="36"/>
        <v>42123.760046296295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3">
        <f t="shared" si="32"/>
        <v>125.02285714285715</v>
      </c>
      <c r="P342" s="7">
        <f t="shared" si="33"/>
        <v>23427.741623841048</v>
      </c>
      <c r="Q342" s="7" t="str">
        <f t="shared" si="34"/>
        <v>film &amp; video</v>
      </c>
      <c r="R342" t="str">
        <f t="shared" si="31"/>
        <v>documentary</v>
      </c>
      <c r="S342" s="8">
        <f t="shared" si="35"/>
        <v>42772.669062500005</v>
      </c>
      <c r="T342" s="8">
        <f t="shared" si="36"/>
        <v>42802.875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3">
        <f t="shared" si="32"/>
        <v>106.71428571428572</v>
      </c>
      <c r="P343" s="7">
        <f t="shared" si="33"/>
        <v>23422.354697933213</v>
      </c>
      <c r="Q343" s="7" t="str">
        <f t="shared" si="34"/>
        <v>film &amp; video</v>
      </c>
      <c r="R343" t="str">
        <f t="shared" si="31"/>
        <v>documentary</v>
      </c>
      <c r="S343" s="8">
        <f t="shared" si="35"/>
        <v>41894.879606481481</v>
      </c>
      <c r="T343" s="8">
        <f t="shared" si="36"/>
        <v>41913.165972222225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3">
        <f t="shared" si="32"/>
        <v>100.36639999999998</v>
      </c>
      <c r="P344" s="7">
        <f t="shared" si="33"/>
        <v>23427.572655711621</v>
      </c>
      <c r="Q344" s="7" t="str">
        <f t="shared" si="34"/>
        <v>film &amp; video</v>
      </c>
      <c r="R344" t="str">
        <f t="shared" si="31"/>
        <v>documentary</v>
      </c>
      <c r="S344" s="8">
        <f t="shared" si="35"/>
        <v>42459.780844907407</v>
      </c>
      <c r="T344" s="8">
        <f t="shared" si="36"/>
        <v>42489.780844907407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3">
        <f t="shared" si="32"/>
        <v>102.02863333333335</v>
      </c>
      <c r="P345" s="7">
        <f t="shared" si="33"/>
        <v>23419.149021739118</v>
      </c>
      <c r="Q345" s="7" t="str">
        <f t="shared" si="34"/>
        <v>film &amp; video</v>
      </c>
      <c r="R345" t="str">
        <f t="shared" si="31"/>
        <v>documentary</v>
      </c>
      <c r="S345" s="8">
        <f t="shared" si="35"/>
        <v>41926.73778935185</v>
      </c>
      <c r="T345" s="8">
        <f t="shared" si="36"/>
        <v>41957.125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3">
        <f t="shared" si="32"/>
        <v>102.08358208955224</v>
      </c>
      <c r="P346" s="7">
        <f t="shared" si="33"/>
        <v>23417.242513922025</v>
      </c>
      <c r="Q346" s="7" t="str">
        <f t="shared" si="34"/>
        <v>film &amp; video</v>
      </c>
      <c r="R346" t="str">
        <f t="shared" si="31"/>
        <v>documentary</v>
      </c>
      <c r="S346" s="8">
        <f t="shared" si="35"/>
        <v>42111.970995370371</v>
      </c>
      <c r="T346" s="8">
        <f t="shared" si="36"/>
        <v>42156.097222222219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3">
        <f t="shared" si="32"/>
        <v>123.27586206896552</v>
      </c>
      <c r="P347" s="7">
        <f t="shared" si="33"/>
        <v>23414.38289655171</v>
      </c>
      <c r="Q347" s="7" t="str">
        <f t="shared" si="34"/>
        <v>film &amp; video</v>
      </c>
      <c r="R347" t="str">
        <f t="shared" si="31"/>
        <v>documentary</v>
      </c>
      <c r="S347" s="8">
        <f t="shared" si="35"/>
        <v>42114.944328703699</v>
      </c>
      <c r="T347" s="8">
        <f t="shared" si="36"/>
        <v>42144.944328703699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3">
        <f t="shared" si="32"/>
        <v>170.28880000000001</v>
      </c>
      <c r="P348" s="7">
        <f t="shared" si="33"/>
        <v>23415.852618731747</v>
      </c>
      <c r="Q348" s="7" t="str">
        <f t="shared" si="34"/>
        <v>film &amp; video</v>
      </c>
      <c r="R348" t="str">
        <f t="shared" si="31"/>
        <v>documentary</v>
      </c>
      <c r="S348" s="8">
        <f t="shared" si="35"/>
        <v>42261.500243055561</v>
      </c>
      <c r="T348" s="8">
        <f t="shared" si="36"/>
        <v>42291.500243055561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3">
        <f t="shared" si="32"/>
        <v>111.59049999999999</v>
      </c>
      <c r="P349" s="7">
        <f t="shared" si="33"/>
        <v>23417.547675159225</v>
      </c>
      <c r="Q349" s="7" t="str">
        <f t="shared" si="34"/>
        <v>film &amp; video</v>
      </c>
      <c r="R349" t="str">
        <f t="shared" si="31"/>
        <v>documentary</v>
      </c>
      <c r="S349" s="8">
        <f t="shared" si="35"/>
        <v>42292.495474537034</v>
      </c>
      <c r="T349" s="8">
        <f t="shared" si="36"/>
        <v>42322.537141203706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3">
        <f t="shared" si="32"/>
        <v>103</v>
      </c>
      <c r="P350" s="7">
        <f t="shared" si="33"/>
        <v>23411.914903105906</v>
      </c>
      <c r="Q350" s="7" t="str">
        <f t="shared" si="34"/>
        <v>film &amp; video</v>
      </c>
      <c r="R350" t="str">
        <f t="shared" si="31"/>
        <v>documentary</v>
      </c>
      <c r="S350" s="8">
        <f t="shared" si="35"/>
        <v>42207.58699074074</v>
      </c>
      <c r="T350" s="8">
        <f t="shared" si="36"/>
        <v>42237.58699074074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3">
        <f t="shared" si="32"/>
        <v>106.63570159857905</v>
      </c>
      <c r="P351" s="7">
        <f t="shared" si="33"/>
        <v>23415.39655868294</v>
      </c>
      <c r="Q351" s="7" t="str">
        <f t="shared" si="34"/>
        <v>film &amp; video</v>
      </c>
      <c r="R351" t="str">
        <f t="shared" si="31"/>
        <v>documentary</v>
      </c>
      <c r="S351" s="8">
        <f t="shared" si="35"/>
        <v>42760.498935185184</v>
      </c>
      <c r="T351" s="8">
        <f t="shared" si="36"/>
        <v>42790.498935185184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3">
        <f t="shared" si="32"/>
        <v>114.75999999999999</v>
      </c>
      <c r="P352" s="7">
        <f t="shared" si="33"/>
        <v>23418.426629482063</v>
      </c>
      <c r="Q352" s="7" t="str">
        <f t="shared" si="34"/>
        <v>film &amp; video</v>
      </c>
      <c r="R352" t="str">
        <f t="shared" si="31"/>
        <v>documentary</v>
      </c>
      <c r="S352" s="8">
        <f t="shared" si="35"/>
        <v>42586.066076388888</v>
      </c>
      <c r="T352" s="8">
        <f t="shared" si="36"/>
        <v>42624.165972222225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3">
        <f t="shared" si="32"/>
        <v>127.34117647058822</v>
      </c>
      <c r="P353" s="7">
        <f t="shared" si="33"/>
        <v>23417.026105207216</v>
      </c>
      <c r="Q353" s="7" t="str">
        <f t="shared" si="34"/>
        <v>film &amp; video</v>
      </c>
      <c r="R353" t="str">
        <f t="shared" si="31"/>
        <v>documentary</v>
      </c>
      <c r="S353" s="8">
        <f t="shared" si="35"/>
        <v>42427.964745370366</v>
      </c>
      <c r="T353" s="8">
        <f t="shared" si="36"/>
        <v>42467.923078703709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3">
        <f t="shared" si="32"/>
        <v>116.56</v>
      </c>
      <c r="P354" s="7">
        <f t="shared" si="33"/>
        <v>23411.743359022046</v>
      </c>
      <c r="Q354" s="7" t="str">
        <f t="shared" si="34"/>
        <v>film &amp; video</v>
      </c>
      <c r="R354" t="str">
        <f t="shared" si="31"/>
        <v>documentary</v>
      </c>
      <c r="S354" s="8">
        <f t="shared" si="35"/>
        <v>41890.167453703703</v>
      </c>
      <c r="T354" s="8">
        <f t="shared" si="36"/>
        <v>41920.167453703703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3">
        <f t="shared" si="32"/>
        <v>108.61819426615318</v>
      </c>
      <c r="P355" s="7">
        <f t="shared" si="33"/>
        <v>23414.868224348742</v>
      </c>
      <c r="Q355" s="7" t="str">
        <f t="shared" si="34"/>
        <v>film &amp; video</v>
      </c>
      <c r="R355" t="str">
        <f t="shared" si="31"/>
        <v>documentary</v>
      </c>
      <c r="S355" s="8">
        <f t="shared" si="35"/>
        <v>42297.791886574079</v>
      </c>
      <c r="T355" s="8">
        <f t="shared" si="36"/>
        <v>42327.833553240736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3">
        <f t="shared" si="32"/>
        <v>103.94285714285714</v>
      </c>
      <c r="P356" s="7">
        <f t="shared" si="33"/>
        <v>23404.220707258697</v>
      </c>
      <c r="Q356" s="7" t="str">
        <f t="shared" si="34"/>
        <v>film &amp; video</v>
      </c>
      <c r="R356" t="str">
        <f t="shared" si="31"/>
        <v>documentary</v>
      </c>
      <c r="S356" s="8">
        <f t="shared" si="35"/>
        <v>42438.827789351853</v>
      </c>
      <c r="T356" s="8">
        <f t="shared" si="36"/>
        <v>42468.786122685182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3">
        <f t="shared" si="32"/>
        <v>116.25714285714285</v>
      </c>
      <c r="P357" s="7">
        <f t="shared" si="33"/>
        <v>23409.477680851051</v>
      </c>
      <c r="Q357" s="7" t="str">
        <f t="shared" si="34"/>
        <v>film &amp; video</v>
      </c>
      <c r="R357" t="str">
        <f t="shared" si="31"/>
        <v>documentary</v>
      </c>
      <c r="S357" s="8">
        <f t="shared" si="35"/>
        <v>41943.293912037036</v>
      </c>
      <c r="T357" s="8">
        <f t="shared" si="36"/>
        <v>41974.3355787037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3">
        <f t="shared" si="32"/>
        <v>102.69239999999999</v>
      </c>
      <c r="P358" s="7">
        <f t="shared" si="33"/>
        <v>23404.880574620896</v>
      </c>
      <c r="Q358" s="7" t="str">
        <f t="shared" si="34"/>
        <v>film &amp; video</v>
      </c>
      <c r="R358" t="str">
        <f t="shared" si="31"/>
        <v>documentary</v>
      </c>
      <c r="S358" s="8">
        <f t="shared" si="35"/>
        <v>42415.803159722222</v>
      </c>
      <c r="T358" s="8">
        <f t="shared" si="36"/>
        <v>42445.761493055557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3">
        <f t="shared" si="32"/>
        <v>174</v>
      </c>
      <c r="P359" s="7">
        <f t="shared" si="33"/>
        <v>23409.059113890355</v>
      </c>
      <c r="Q359" s="7" t="str">
        <f t="shared" si="34"/>
        <v>film &amp; video</v>
      </c>
      <c r="R359" t="str">
        <f t="shared" si="31"/>
        <v>documentary</v>
      </c>
      <c r="S359" s="8">
        <f t="shared" si="35"/>
        <v>42078.222187499996</v>
      </c>
      <c r="T359" s="8">
        <f t="shared" si="36"/>
        <v>42118.222187499996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3">
        <f t="shared" si="32"/>
        <v>103.08800000000001</v>
      </c>
      <c r="P360" s="7">
        <f t="shared" si="33"/>
        <v>23408.342866648909</v>
      </c>
      <c r="Q360" s="7" t="str">
        <f t="shared" si="34"/>
        <v>film &amp; video</v>
      </c>
      <c r="R360" t="str">
        <f t="shared" si="31"/>
        <v>documentary</v>
      </c>
      <c r="S360" s="8">
        <f t="shared" si="35"/>
        <v>42507.860196759255</v>
      </c>
      <c r="T360" s="8">
        <f t="shared" si="36"/>
        <v>42536.625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3">
        <f t="shared" si="32"/>
        <v>104.85537190082646</v>
      </c>
      <c r="P361" s="7">
        <f t="shared" si="33"/>
        <v>23400.852010117131</v>
      </c>
      <c r="Q361" s="7" t="str">
        <f t="shared" si="34"/>
        <v>film &amp; video</v>
      </c>
      <c r="R361" t="str">
        <f t="shared" si="31"/>
        <v>documentary</v>
      </c>
      <c r="S361" s="8">
        <f t="shared" si="35"/>
        <v>41935.070486111108</v>
      </c>
      <c r="T361" s="8">
        <f t="shared" si="36"/>
        <v>41957.216666666667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3">
        <f t="shared" si="32"/>
        <v>101.375</v>
      </c>
      <c r="P362" s="7">
        <f t="shared" si="33"/>
        <v>23400.326271637801</v>
      </c>
      <c r="Q362" s="7" t="str">
        <f t="shared" si="34"/>
        <v>film &amp; video</v>
      </c>
      <c r="R362" t="str">
        <f t="shared" si="31"/>
        <v>documentary</v>
      </c>
      <c r="S362" s="8">
        <f t="shared" si="35"/>
        <v>42163.897916666669</v>
      </c>
      <c r="T362" s="8">
        <f t="shared" si="36"/>
        <v>42208.132638888885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3">
        <f t="shared" si="32"/>
        <v>111.07699999999998</v>
      </c>
      <c r="P363" s="7">
        <f t="shared" si="33"/>
        <v>23403.319166222682</v>
      </c>
      <c r="Q363" s="7" t="str">
        <f t="shared" si="34"/>
        <v>film &amp; video</v>
      </c>
      <c r="R363" t="str">
        <f t="shared" si="31"/>
        <v>documentary</v>
      </c>
      <c r="S363" s="8">
        <f t="shared" si="35"/>
        <v>41936.001226851848</v>
      </c>
      <c r="T363" s="8">
        <f t="shared" si="36"/>
        <v>41966.042893518519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3">
        <f t="shared" si="32"/>
        <v>124.15933781686496</v>
      </c>
      <c r="P364" s="7">
        <f t="shared" si="33"/>
        <v>23399.19616306953</v>
      </c>
      <c r="Q364" s="7" t="str">
        <f t="shared" si="34"/>
        <v>film &amp; video</v>
      </c>
      <c r="R364" t="str">
        <f t="shared" si="31"/>
        <v>documentary</v>
      </c>
      <c r="S364" s="8">
        <f t="shared" si="35"/>
        <v>41837.210543981484</v>
      </c>
      <c r="T364" s="8">
        <f t="shared" si="36"/>
        <v>41859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3">
        <f t="shared" si="32"/>
        <v>101.33333333333334</v>
      </c>
      <c r="P365" s="7">
        <f t="shared" si="33"/>
        <v>23402.234328358194</v>
      </c>
      <c r="Q365" s="7" t="str">
        <f t="shared" si="34"/>
        <v>film &amp; video</v>
      </c>
      <c r="R365" t="str">
        <f t="shared" si="31"/>
        <v>documentary</v>
      </c>
      <c r="S365" s="8">
        <f t="shared" si="35"/>
        <v>40255.744629629626</v>
      </c>
      <c r="T365" s="8">
        <f t="shared" si="36"/>
        <v>40300.806944444441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3">
        <f t="shared" si="32"/>
        <v>110.16142857142856</v>
      </c>
      <c r="P366" s="7">
        <f t="shared" si="33"/>
        <v>23406.062170087964</v>
      </c>
      <c r="Q366" s="7" t="str">
        <f t="shared" si="34"/>
        <v>film &amp; video</v>
      </c>
      <c r="R366" t="str">
        <f t="shared" si="31"/>
        <v>documentary</v>
      </c>
      <c r="S366" s="8">
        <f t="shared" si="35"/>
        <v>41780.859629629631</v>
      </c>
      <c r="T366" s="8">
        <f t="shared" si="36"/>
        <v>41811.165972222225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3">
        <f t="shared" si="32"/>
        <v>103.97333333333334</v>
      </c>
      <c r="P367" s="7">
        <f t="shared" si="33"/>
        <v>23410.247439999985</v>
      </c>
      <c r="Q367" s="7" t="str">
        <f t="shared" si="34"/>
        <v>film &amp; video</v>
      </c>
      <c r="R367" t="str">
        <f t="shared" si="31"/>
        <v>documentary</v>
      </c>
      <c r="S367" s="8">
        <f t="shared" si="35"/>
        <v>41668.606469907405</v>
      </c>
      <c r="T367" s="8">
        <f t="shared" si="36"/>
        <v>41698.606469907405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3">
        <f t="shared" si="32"/>
        <v>101.31578947368421</v>
      </c>
      <c r="P368" s="7">
        <f t="shared" si="33"/>
        <v>23412.331795145357</v>
      </c>
      <c r="Q368" s="7" t="str">
        <f t="shared" si="34"/>
        <v>film &amp; video</v>
      </c>
      <c r="R368" t="str">
        <f t="shared" si="31"/>
        <v>documentary</v>
      </c>
      <c r="S368" s="8">
        <f t="shared" si="35"/>
        <v>41019.793032407404</v>
      </c>
      <c r="T368" s="8">
        <f t="shared" si="36"/>
        <v>41049.793032407404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3">
        <f t="shared" si="32"/>
        <v>103.3501</v>
      </c>
      <c r="P369" s="7">
        <f t="shared" si="33"/>
        <v>23408.30627001066</v>
      </c>
      <c r="Q369" s="7" t="str">
        <f t="shared" si="34"/>
        <v>film &amp; video</v>
      </c>
      <c r="R369" t="str">
        <f t="shared" si="31"/>
        <v>documentary</v>
      </c>
      <c r="S369" s="8">
        <f t="shared" si="35"/>
        <v>41355.577291666668</v>
      </c>
      <c r="T369" s="8">
        <f t="shared" si="36"/>
        <v>41395.207638888889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3">
        <f t="shared" si="32"/>
        <v>104.11200000000001</v>
      </c>
      <c r="P370" s="7">
        <f t="shared" si="33"/>
        <v>23411.795273552165</v>
      </c>
      <c r="Q370" s="7" t="str">
        <f t="shared" si="34"/>
        <v>film &amp; video</v>
      </c>
      <c r="R370" t="str">
        <f t="shared" si="31"/>
        <v>documentary</v>
      </c>
      <c r="S370" s="8">
        <f t="shared" si="35"/>
        <v>42043.605578703704</v>
      </c>
      <c r="T370" s="8">
        <f t="shared" si="36"/>
        <v>42078.563912037032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3">
        <f t="shared" si="32"/>
        <v>110.15569230769231</v>
      </c>
      <c r="P371" s="7">
        <f t="shared" si="33"/>
        <v>23414.57097971168</v>
      </c>
      <c r="Q371" s="7" t="str">
        <f t="shared" si="34"/>
        <v>film &amp; video</v>
      </c>
      <c r="R371" t="str">
        <f t="shared" ref="R371:R434" si="37">RIGHT(N371, (LEN(N371)-FIND("/", N371)))</f>
        <v>documentary</v>
      </c>
      <c r="S371" s="8">
        <f t="shared" si="35"/>
        <v>40893.551724537036</v>
      </c>
      <c r="T371" s="8">
        <f t="shared" si="36"/>
        <v>40923.551724537036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3">
        <f t="shared" si="32"/>
        <v>122.02</v>
      </c>
      <c r="P372" s="7">
        <f t="shared" si="33"/>
        <v>23418.911287049385</v>
      </c>
      <c r="Q372" s="7" t="str">
        <f t="shared" si="34"/>
        <v>film &amp; video</v>
      </c>
      <c r="R372" t="str">
        <f t="shared" si="37"/>
        <v>documentary</v>
      </c>
      <c r="S372" s="8">
        <f t="shared" si="35"/>
        <v>42711.795138888891</v>
      </c>
      <c r="T372" s="8">
        <f t="shared" si="36"/>
        <v>42741.795138888891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3">
        <f t="shared" si="32"/>
        <v>114.16866666666667</v>
      </c>
      <c r="P373" s="7">
        <f t="shared" si="33"/>
        <v>23417.018635149561</v>
      </c>
      <c r="Q373" s="7" t="str">
        <f t="shared" si="34"/>
        <v>film &amp; video</v>
      </c>
      <c r="R373" t="str">
        <f t="shared" si="37"/>
        <v>documentary</v>
      </c>
      <c r="S373" s="8">
        <f t="shared" si="35"/>
        <v>41261.767812500002</v>
      </c>
      <c r="T373" s="8">
        <f t="shared" si="36"/>
        <v>41306.767812500002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3">
        <f t="shared" si="32"/>
        <v>125.33333333333334</v>
      </c>
      <c r="P374" s="7">
        <f t="shared" si="33"/>
        <v>23377.521979695419</v>
      </c>
      <c r="Q374" s="7" t="str">
        <f t="shared" si="34"/>
        <v>film &amp; video</v>
      </c>
      <c r="R374" t="str">
        <f t="shared" si="37"/>
        <v>documentary</v>
      </c>
      <c r="S374" s="8">
        <f t="shared" si="35"/>
        <v>42425.576898148152</v>
      </c>
      <c r="T374" s="8">
        <f t="shared" si="36"/>
        <v>42465.666666666672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3">
        <f t="shared" si="32"/>
        <v>106.66666666666667</v>
      </c>
      <c r="P375" s="7">
        <f t="shared" si="33"/>
        <v>23383.668832175295</v>
      </c>
      <c r="Q375" s="7" t="str">
        <f t="shared" si="34"/>
        <v>film &amp; video</v>
      </c>
      <c r="R375" t="str">
        <f t="shared" si="37"/>
        <v>documentary</v>
      </c>
      <c r="S375" s="8">
        <f t="shared" si="35"/>
        <v>41078.91201388889</v>
      </c>
      <c r="T375" s="8">
        <f t="shared" si="36"/>
        <v>41108.91201388889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3">
        <f t="shared" si="32"/>
        <v>130.65</v>
      </c>
      <c r="P376" s="7">
        <f t="shared" si="33"/>
        <v>23387.781013098091</v>
      </c>
      <c r="Q376" s="7" t="str">
        <f t="shared" si="34"/>
        <v>film &amp; video</v>
      </c>
      <c r="R376" t="str">
        <f t="shared" si="37"/>
        <v>documentary</v>
      </c>
      <c r="S376" s="8">
        <f t="shared" si="35"/>
        <v>40757.889247685183</v>
      </c>
      <c r="T376" s="8">
        <f t="shared" si="36"/>
        <v>40802.889247685183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3">
        <f t="shared" si="32"/>
        <v>120</v>
      </c>
      <c r="P377" s="7">
        <f t="shared" si="33"/>
        <v>23391.938441176459</v>
      </c>
      <c r="Q377" s="7" t="str">
        <f t="shared" si="34"/>
        <v>film &amp; video</v>
      </c>
      <c r="R377" t="str">
        <f t="shared" si="37"/>
        <v>documentary</v>
      </c>
      <c r="S377" s="8">
        <f t="shared" si="35"/>
        <v>41657.985081018516</v>
      </c>
      <c r="T377" s="8">
        <f t="shared" si="36"/>
        <v>41699.720833333333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3">
        <f t="shared" si="32"/>
        <v>105.9591836734694</v>
      </c>
      <c r="P378" s="7">
        <f t="shared" si="33"/>
        <v>23398.034172238553</v>
      </c>
      <c r="Q378" s="7" t="str">
        <f t="shared" si="34"/>
        <v>film &amp; video</v>
      </c>
      <c r="R378" t="str">
        <f t="shared" si="37"/>
        <v>documentary</v>
      </c>
      <c r="S378" s="8">
        <f t="shared" si="35"/>
        <v>42576.452731481477</v>
      </c>
      <c r="T378" s="8">
        <f t="shared" si="36"/>
        <v>42607.452731481477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3">
        <f t="shared" si="32"/>
        <v>114.39999999999999</v>
      </c>
      <c r="P379" s="7">
        <f t="shared" si="33"/>
        <v>23403.599189406086</v>
      </c>
      <c r="Q379" s="7" t="str">
        <f t="shared" si="34"/>
        <v>film &amp; video</v>
      </c>
      <c r="R379" t="str">
        <f t="shared" si="37"/>
        <v>documentary</v>
      </c>
      <c r="S379" s="8">
        <f t="shared" si="35"/>
        <v>42292.250787037032</v>
      </c>
      <c r="T379" s="8">
        <f t="shared" si="36"/>
        <v>42322.292361111111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3">
        <f t="shared" si="32"/>
        <v>111.76666666666665</v>
      </c>
      <c r="P380" s="7">
        <f t="shared" si="33"/>
        <v>23406.1883248595</v>
      </c>
      <c r="Q380" s="7" t="str">
        <f t="shared" si="34"/>
        <v>film &amp; video</v>
      </c>
      <c r="R380" t="str">
        <f t="shared" si="37"/>
        <v>documentary</v>
      </c>
      <c r="S380" s="8">
        <f t="shared" si="35"/>
        <v>42370.571851851855</v>
      </c>
      <c r="T380" s="8">
        <f t="shared" si="36"/>
        <v>42394.994444444441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3">
        <f t="shared" si="32"/>
        <v>116.08000000000001</v>
      </c>
      <c r="P381" s="7">
        <f t="shared" si="33"/>
        <v>23411.55588062097</v>
      </c>
      <c r="Q381" s="7" t="str">
        <f t="shared" si="34"/>
        <v>film &amp; video</v>
      </c>
      <c r="R381" t="str">
        <f t="shared" si="37"/>
        <v>documentary</v>
      </c>
      <c r="S381" s="8">
        <f t="shared" si="35"/>
        <v>40987.688333333332</v>
      </c>
      <c r="T381" s="8">
        <f t="shared" si="36"/>
        <v>41032.688333333332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3">
        <f t="shared" si="32"/>
        <v>141.5</v>
      </c>
      <c r="P382" s="7">
        <f t="shared" si="33"/>
        <v>23413.162187416317</v>
      </c>
      <c r="Q382" s="7" t="str">
        <f t="shared" si="34"/>
        <v>film &amp; video</v>
      </c>
      <c r="R382" t="str">
        <f t="shared" si="37"/>
        <v>documentary</v>
      </c>
      <c r="S382" s="8">
        <f t="shared" si="35"/>
        <v>42367.719814814816</v>
      </c>
      <c r="T382" s="8">
        <f t="shared" si="36"/>
        <v>42392.719814814816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3">
        <f t="shared" si="32"/>
        <v>104.72999999999999</v>
      </c>
      <c r="P383" s="7">
        <f t="shared" si="33"/>
        <v>23417.916649705396</v>
      </c>
      <c r="Q383" s="7" t="str">
        <f t="shared" si="34"/>
        <v>film &amp; video</v>
      </c>
      <c r="R383" t="str">
        <f t="shared" si="37"/>
        <v>documentary</v>
      </c>
      <c r="S383" s="8">
        <f t="shared" si="35"/>
        <v>41085.698113425926</v>
      </c>
      <c r="T383" s="8">
        <f t="shared" si="36"/>
        <v>41120.208333333336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3">
        <f t="shared" si="32"/>
        <v>255.83333333333331</v>
      </c>
      <c r="P384" s="7">
        <f t="shared" si="33"/>
        <v>23417.176070184825</v>
      </c>
      <c r="Q384" s="7" t="str">
        <f t="shared" si="34"/>
        <v>film &amp; video</v>
      </c>
      <c r="R384" t="str">
        <f t="shared" si="37"/>
        <v>documentary</v>
      </c>
      <c r="S384" s="8">
        <f t="shared" si="35"/>
        <v>41144.709490740745</v>
      </c>
      <c r="T384" s="8">
        <f t="shared" si="36"/>
        <v>41158.709490740745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3">
        <f t="shared" si="32"/>
        <v>206.70670670670671</v>
      </c>
      <c r="P385" s="7">
        <f t="shared" si="33"/>
        <v>23423.039461414777</v>
      </c>
      <c r="Q385" s="7" t="str">
        <f t="shared" si="34"/>
        <v>film &amp; video</v>
      </c>
      <c r="R385" t="str">
        <f t="shared" si="37"/>
        <v>documentary</v>
      </c>
      <c r="S385" s="8">
        <f t="shared" si="35"/>
        <v>41755.117581018516</v>
      </c>
      <c r="T385" s="8">
        <f t="shared" si="36"/>
        <v>41778.117581018516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3">
        <f t="shared" si="32"/>
        <v>112.105</v>
      </c>
      <c r="P386" s="7">
        <f t="shared" si="33"/>
        <v>23428.763942642709</v>
      </c>
      <c r="Q386" s="7" t="str">
        <f t="shared" si="34"/>
        <v>film &amp; video</v>
      </c>
      <c r="R386" t="str">
        <f t="shared" si="37"/>
        <v>documentary</v>
      </c>
      <c r="S386" s="8">
        <f t="shared" si="35"/>
        <v>41980.781793981485</v>
      </c>
      <c r="T386" s="8">
        <f t="shared" si="36"/>
        <v>42010.781793981485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3">
        <f t="shared" ref="O387:O450" si="38">(E387/D387)*100</f>
        <v>105.982</v>
      </c>
      <c r="P387" s="7">
        <f t="shared" ref="P387:P450" si="39">AVERAGE(E387:E4500)</f>
        <v>23429.034120643417</v>
      </c>
      <c r="Q387" s="7" t="str">
        <f t="shared" ref="Q387:Q450" si="40">LEFT(N387,(FIND("/",N387)-1))</f>
        <v>film &amp; video</v>
      </c>
      <c r="R387" t="str">
        <f t="shared" si="37"/>
        <v>documentary</v>
      </c>
      <c r="S387" s="8">
        <f t="shared" si="35"/>
        <v>41934.584502314814</v>
      </c>
      <c r="T387" s="8">
        <f t="shared" si="36"/>
        <v>41964.626168981486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3">
        <f t="shared" si="38"/>
        <v>100.16666666666667</v>
      </c>
      <c r="P388" s="7">
        <f t="shared" si="39"/>
        <v>23428.211791364964</v>
      </c>
      <c r="Q388" s="7" t="str">
        <f t="shared" si="40"/>
        <v>film &amp; video</v>
      </c>
      <c r="R388" t="str">
        <f t="shared" si="37"/>
        <v>documentary</v>
      </c>
      <c r="S388" s="8">
        <f t="shared" ref="S388:S451" si="41">(((J388/60)/60)/24)+DATE(1970,1,1)</f>
        <v>42211.951284722221</v>
      </c>
      <c r="T388" s="8">
        <f t="shared" ref="T388:T451" si="42">(((I388/60)/60)/24)+DATE(1970,1,1)</f>
        <v>42226.951284722221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3">
        <f t="shared" si="38"/>
        <v>213.98947368421051</v>
      </c>
      <c r="P389" s="7">
        <f t="shared" si="39"/>
        <v>23434.33497049355</v>
      </c>
      <c r="Q389" s="7" t="str">
        <f t="shared" si="40"/>
        <v>film &amp; video</v>
      </c>
      <c r="R389" t="str">
        <f t="shared" si="37"/>
        <v>documentary</v>
      </c>
      <c r="S389" s="8">
        <f t="shared" si="41"/>
        <v>42200.67659722222</v>
      </c>
      <c r="T389" s="8">
        <f t="shared" si="42"/>
        <v>42231.25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3">
        <f t="shared" si="38"/>
        <v>126.16000000000001</v>
      </c>
      <c r="P390" s="7">
        <f t="shared" si="39"/>
        <v>23418.804606922444</v>
      </c>
      <c r="Q390" s="7" t="str">
        <f t="shared" si="40"/>
        <v>film &amp; video</v>
      </c>
      <c r="R390" t="str">
        <f t="shared" si="37"/>
        <v>documentary</v>
      </c>
      <c r="S390" s="8">
        <f t="shared" si="41"/>
        <v>42549.076157407413</v>
      </c>
      <c r="T390" s="8">
        <f t="shared" si="42"/>
        <v>42579.076157407413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3">
        <f t="shared" si="38"/>
        <v>181.53547058823528</v>
      </c>
      <c r="P391" s="7">
        <f t="shared" si="39"/>
        <v>23423.39687869027</v>
      </c>
      <c r="Q391" s="7" t="str">
        <f t="shared" si="40"/>
        <v>film &amp; video</v>
      </c>
      <c r="R391" t="str">
        <f t="shared" si="37"/>
        <v>documentary</v>
      </c>
      <c r="S391" s="8">
        <f t="shared" si="41"/>
        <v>41674.063078703701</v>
      </c>
      <c r="T391" s="8">
        <f t="shared" si="42"/>
        <v>41705.957638888889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3">
        <f t="shared" si="38"/>
        <v>100</v>
      </c>
      <c r="P392" s="7">
        <f t="shared" si="39"/>
        <v>23396.545677852333</v>
      </c>
      <c r="Q392" s="7" t="str">
        <f t="shared" si="40"/>
        <v>film &amp; video</v>
      </c>
      <c r="R392" t="str">
        <f t="shared" si="37"/>
        <v>documentary</v>
      </c>
      <c r="S392" s="8">
        <f t="shared" si="41"/>
        <v>42112.036712962959</v>
      </c>
      <c r="T392" s="8">
        <f t="shared" si="42"/>
        <v>42132.036712962959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3">
        <f t="shared" si="38"/>
        <v>100.61</v>
      </c>
      <c r="P393" s="7">
        <f t="shared" si="39"/>
        <v>23402.559787862498</v>
      </c>
      <c r="Q393" s="7" t="str">
        <f t="shared" si="40"/>
        <v>film &amp; video</v>
      </c>
      <c r="R393" t="str">
        <f t="shared" si="37"/>
        <v>documentary</v>
      </c>
      <c r="S393" s="8">
        <f t="shared" si="41"/>
        <v>40865.042256944449</v>
      </c>
      <c r="T393" s="8">
        <f t="shared" si="42"/>
        <v>40895.040972222225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3">
        <f t="shared" si="38"/>
        <v>100.9027027027027</v>
      </c>
      <c r="P394" s="7">
        <f t="shared" si="39"/>
        <v>23403.440948160071</v>
      </c>
      <c r="Q394" s="7" t="str">
        <f t="shared" si="40"/>
        <v>film &amp; video</v>
      </c>
      <c r="R394" t="str">
        <f t="shared" si="37"/>
        <v>documentary</v>
      </c>
      <c r="S394" s="8">
        <f t="shared" si="41"/>
        <v>40763.717256944445</v>
      </c>
      <c r="T394" s="8">
        <f t="shared" si="42"/>
        <v>40794.125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3">
        <f t="shared" si="38"/>
        <v>110.446</v>
      </c>
      <c r="P395" s="7">
        <f t="shared" si="39"/>
        <v>23404.713500806003</v>
      </c>
      <c r="Q395" s="7" t="str">
        <f t="shared" si="40"/>
        <v>film &amp; video</v>
      </c>
      <c r="R395" t="str">
        <f t="shared" si="37"/>
        <v>documentary</v>
      </c>
      <c r="S395" s="8">
        <f t="shared" si="41"/>
        <v>41526.708935185183</v>
      </c>
      <c r="T395" s="8">
        <f t="shared" si="42"/>
        <v>41557.708935185183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3">
        <f t="shared" si="38"/>
        <v>111.8936170212766</v>
      </c>
      <c r="P396" s="7">
        <f t="shared" si="39"/>
        <v>23396.162496640674</v>
      </c>
      <c r="Q396" s="7" t="str">
        <f t="shared" si="40"/>
        <v>film &amp; video</v>
      </c>
      <c r="R396" t="str">
        <f t="shared" si="37"/>
        <v>documentary</v>
      </c>
      <c r="S396" s="8">
        <f t="shared" si="41"/>
        <v>42417.818078703705</v>
      </c>
      <c r="T396" s="8">
        <f t="shared" si="42"/>
        <v>42477.776412037041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3">
        <f t="shared" si="38"/>
        <v>108.04450000000001</v>
      </c>
      <c r="P397" s="7">
        <f t="shared" si="39"/>
        <v>23401.038077956975</v>
      </c>
      <c r="Q397" s="7" t="str">
        <f t="shared" si="40"/>
        <v>film &amp; video</v>
      </c>
      <c r="R397" t="str">
        <f t="shared" si="37"/>
        <v>documentary</v>
      </c>
      <c r="S397" s="8">
        <f t="shared" si="41"/>
        <v>40990.909259259257</v>
      </c>
      <c r="T397" s="8">
        <f t="shared" si="42"/>
        <v>41026.897222222222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3">
        <f t="shared" si="38"/>
        <v>106.66666666666667</v>
      </c>
      <c r="P398" s="7">
        <f t="shared" si="39"/>
        <v>23404.425168055917</v>
      </c>
      <c r="Q398" s="7" t="str">
        <f t="shared" si="40"/>
        <v>film &amp; video</v>
      </c>
      <c r="R398" t="str">
        <f t="shared" si="37"/>
        <v>documentary</v>
      </c>
      <c r="S398" s="8">
        <f t="shared" si="41"/>
        <v>41082.564884259256</v>
      </c>
      <c r="T398" s="8">
        <f t="shared" si="42"/>
        <v>41097.564884259256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3">
        <f t="shared" si="38"/>
        <v>103.90027322404372</v>
      </c>
      <c r="P399" s="7">
        <f t="shared" si="39"/>
        <v>23406.416675632048</v>
      </c>
      <c r="Q399" s="7" t="str">
        <f t="shared" si="40"/>
        <v>film &amp; video</v>
      </c>
      <c r="R399" t="str">
        <f t="shared" si="37"/>
        <v>documentary</v>
      </c>
      <c r="S399" s="8">
        <f t="shared" si="41"/>
        <v>40379.776435185187</v>
      </c>
      <c r="T399" s="8">
        <f t="shared" si="42"/>
        <v>40422.155555555553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3">
        <f t="shared" si="38"/>
        <v>125.16000000000001</v>
      </c>
      <c r="P400" s="7">
        <f t="shared" si="39"/>
        <v>23409.235364541284</v>
      </c>
      <c r="Q400" s="7" t="str">
        <f t="shared" si="40"/>
        <v>film &amp; video</v>
      </c>
      <c r="R400" t="str">
        <f t="shared" si="37"/>
        <v>documentary</v>
      </c>
      <c r="S400" s="8">
        <f t="shared" si="41"/>
        <v>42078.793124999997</v>
      </c>
      <c r="T400" s="8">
        <f t="shared" si="42"/>
        <v>42123.793124999997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3">
        <f t="shared" si="38"/>
        <v>106.80499999999999</v>
      </c>
      <c r="P401" s="7">
        <f t="shared" si="39"/>
        <v>23413.008840150687</v>
      </c>
      <c r="Q401" s="7" t="str">
        <f t="shared" si="40"/>
        <v>film &amp; video</v>
      </c>
      <c r="R401" t="str">
        <f t="shared" si="37"/>
        <v>documentary</v>
      </c>
      <c r="S401" s="8">
        <f t="shared" si="41"/>
        <v>42687.875775462962</v>
      </c>
      <c r="T401" s="8">
        <f t="shared" si="42"/>
        <v>42718.5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3">
        <f t="shared" si="38"/>
        <v>112.30249999999999</v>
      </c>
      <c r="P402" s="7">
        <f t="shared" si="39"/>
        <v>23413.561197846553</v>
      </c>
      <c r="Q402" s="7" t="str">
        <f t="shared" si="40"/>
        <v>film &amp; video</v>
      </c>
      <c r="R402" t="str">
        <f t="shared" si="37"/>
        <v>documentary</v>
      </c>
      <c r="S402" s="8">
        <f t="shared" si="41"/>
        <v>41745.635960648149</v>
      </c>
      <c r="T402" s="8">
        <f t="shared" si="42"/>
        <v>41776.145833333336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3">
        <f t="shared" si="38"/>
        <v>103.812</v>
      </c>
      <c r="P403" s="7">
        <f t="shared" si="39"/>
        <v>23416.841572428635</v>
      </c>
      <c r="Q403" s="7" t="str">
        <f t="shared" si="40"/>
        <v>film &amp; video</v>
      </c>
      <c r="R403" t="str">
        <f t="shared" si="37"/>
        <v>documentary</v>
      </c>
      <c r="S403" s="8">
        <f t="shared" si="41"/>
        <v>40732.842245370368</v>
      </c>
      <c r="T403" s="8">
        <f t="shared" si="42"/>
        <v>40762.842245370368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3">
        <f t="shared" si="38"/>
        <v>141.65</v>
      </c>
      <c r="P404" s="7">
        <f t="shared" si="39"/>
        <v>23409.168758416363</v>
      </c>
      <c r="Q404" s="7" t="str">
        <f t="shared" si="40"/>
        <v>film &amp; video</v>
      </c>
      <c r="R404" t="str">
        <f t="shared" si="37"/>
        <v>documentary</v>
      </c>
      <c r="S404" s="8">
        <f t="shared" si="41"/>
        <v>42292.539548611108</v>
      </c>
      <c r="T404" s="8">
        <f t="shared" si="42"/>
        <v>42313.58121527778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3">
        <f t="shared" si="38"/>
        <v>105.25999999999999</v>
      </c>
      <c r="P405" s="7">
        <f t="shared" si="39"/>
        <v>23414.711907327572</v>
      </c>
      <c r="Q405" s="7" t="str">
        <f t="shared" si="40"/>
        <v>film &amp; video</v>
      </c>
      <c r="R405" t="str">
        <f t="shared" si="37"/>
        <v>documentary</v>
      </c>
      <c r="S405" s="8">
        <f t="shared" si="41"/>
        <v>40718.310659722221</v>
      </c>
      <c r="T405" s="8">
        <f t="shared" si="42"/>
        <v>40765.297222222223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3">
        <f t="shared" si="38"/>
        <v>103.09142857142857</v>
      </c>
      <c r="P406" s="7">
        <f t="shared" si="39"/>
        <v>23419.603233629736</v>
      </c>
      <c r="Q406" s="7" t="str">
        <f t="shared" si="40"/>
        <v>film &amp; video</v>
      </c>
      <c r="R406" t="str">
        <f t="shared" si="37"/>
        <v>documentary</v>
      </c>
      <c r="S406" s="8">
        <f t="shared" si="41"/>
        <v>41646.628032407411</v>
      </c>
      <c r="T406" s="8">
        <f t="shared" si="42"/>
        <v>41675.961111111108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3">
        <f t="shared" si="38"/>
        <v>107.65957446808511</v>
      </c>
      <c r="P407" s="7">
        <f t="shared" si="39"/>
        <v>23416.190188679233</v>
      </c>
      <c r="Q407" s="7" t="str">
        <f t="shared" si="40"/>
        <v>film &amp; video</v>
      </c>
      <c r="R407" t="str">
        <f t="shared" si="37"/>
        <v>documentary</v>
      </c>
      <c r="S407" s="8">
        <f t="shared" si="41"/>
        <v>41674.08494212963</v>
      </c>
      <c r="T407" s="8">
        <f t="shared" si="42"/>
        <v>41704.08494212963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3">
        <f t="shared" si="38"/>
        <v>107.70464285714286</v>
      </c>
      <c r="P408" s="7">
        <f t="shared" si="39"/>
        <v>23421.684982475046</v>
      </c>
      <c r="Q408" s="7" t="str">
        <f t="shared" si="40"/>
        <v>film &amp; video</v>
      </c>
      <c r="R408" t="str">
        <f t="shared" si="37"/>
        <v>documentary</v>
      </c>
      <c r="S408" s="8">
        <f t="shared" si="41"/>
        <v>40638.162465277775</v>
      </c>
      <c r="T408" s="8">
        <f t="shared" si="42"/>
        <v>40672.249305555553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3">
        <f t="shared" si="38"/>
        <v>101.55000000000001</v>
      </c>
      <c r="P409" s="7">
        <f t="shared" si="39"/>
        <v>23427.188206580351</v>
      </c>
      <c r="Q409" s="7" t="str">
        <f t="shared" si="40"/>
        <v>film &amp; video</v>
      </c>
      <c r="R409" t="str">
        <f t="shared" si="37"/>
        <v>documentary</v>
      </c>
      <c r="S409" s="8">
        <f t="shared" si="41"/>
        <v>40806.870949074073</v>
      </c>
      <c r="T409" s="8">
        <f t="shared" si="42"/>
        <v>40866.912615740745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3">
        <f t="shared" si="38"/>
        <v>101.43766666666667</v>
      </c>
      <c r="P410" s="7">
        <f t="shared" si="39"/>
        <v>23432.960040463971</v>
      </c>
      <c r="Q410" s="7" t="str">
        <f t="shared" si="40"/>
        <v>film &amp; video</v>
      </c>
      <c r="R410" t="str">
        <f t="shared" si="37"/>
        <v>documentary</v>
      </c>
      <c r="S410" s="8">
        <f t="shared" si="41"/>
        <v>41543.735995370371</v>
      </c>
      <c r="T410" s="8">
        <f t="shared" si="42"/>
        <v>41583.777662037035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3">
        <f t="shared" si="38"/>
        <v>136.80000000000001</v>
      </c>
      <c r="P411" s="7">
        <f t="shared" si="39"/>
        <v>23437.640747436577</v>
      </c>
      <c r="Q411" s="7" t="str">
        <f t="shared" si="40"/>
        <v>film &amp; video</v>
      </c>
      <c r="R411" t="str">
        <f t="shared" si="37"/>
        <v>documentary</v>
      </c>
      <c r="S411" s="8">
        <f t="shared" si="41"/>
        <v>42543.862777777773</v>
      </c>
      <c r="T411" s="8">
        <f t="shared" si="42"/>
        <v>42573.862777777773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3">
        <f t="shared" si="38"/>
        <v>128.29999999999998</v>
      </c>
      <c r="P412" s="7">
        <f t="shared" si="39"/>
        <v>23443.782080971647</v>
      </c>
      <c r="Q412" s="7" t="str">
        <f t="shared" si="40"/>
        <v>film &amp; video</v>
      </c>
      <c r="R412" t="str">
        <f t="shared" si="37"/>
        <v>documentary</v>
      </c>
      <c r="S412" s="8">
        <f t="shared" si="41"/>
        <v>42113.981446759266</v>
      </c>
      <c r="T412" s="8">
        <f t="shared" si="42"/>
        <v>42173.981446759266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3">
        <f t="shared" si="38"/>
        <v>101.05</v>
      </c>
      <c r="P413" s="7">
        <f t="shared" si="39"/>
        <v>23449.765013498909</v>
      </c>
      <c r="Q413" s="7" t="str">
        <f t="shared" si="40"/>
        <v>film &amp; video</v>
      </c>
      <c r="R413" t="str">
        <f t="shared" si="37"/>
        <v>documentary</v>
      </c>
      <c r="S413" s="8">
        <f t="shared" si="41"/>
        <v>41598.17597222222</v>
      </c>
      <c r="T413" s="8">
        <f t="shared" si="42"/>
        <v>41630.208333333336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3">
        <f t="shared" si="38"/>
        <v>126.84</v>
      </c>
      <c r="P414" s="7">
        <f t="shared" si="39"/>
        <v>23447.911047799069</v>
      </c>
      <c r="Q414" s="7" t="str">
        <f t="shared" si="40"/>
        <v>film &amp; video</v>
      </c>
      <c r="R414" t="str">
        <f t="shared" si="37"/>
        <v>documentary</v>
      </c>
      <c r="S414" s="8">
        <f t="shared" si="41"/>
        <v>41099.742800925924</v>
      </c>
      <c r="T414" s="8">
        <f t="shared" si="42"/>
        <v>41115.742800925924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3">
        <f t="shared" si="38"/>
        <v>105.0859375</v>
      </c>
      <c r="P415" s="7">
        <f t="shared" si="39"/>
        <v>23453.388333333321</v>
      </c>
      <c r="Q415" s="7" t="str">
        <f t="shared" si="40"/>
        <v>film &amp; video</v>
      </c>
      <c r="R415" t="str">
        <f t="shared" si="37"/>
        <v>documentary</v>
      </c>
      <c r="S415" s="8">
        <f t="shared" si="41"/>
        <v>41079.877442129626</v>
      </c>
      <c r="T415" s="8">
        <f t="shared" si="42"/>
        <v>41109.877442129626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3">
        <f t="shared" si="38"/>
        <v>102.85405405405406</v>
      </c>
      <c r="P416" s="7">
        <f t="shared" si="39"/>
        <v>23456.090951094287</v>
      </c>
      <c r="Q416" s="7" t="str">
        <f t="shared" si="40"/>
        <v>film &amp; video</v>
      </c>
      <c r="R416" t="str">
        <f t="shared" si="37"/>
        <v>documentary</v>
      </c>
      <c r="S416" s="8">
        <f t="shared" si="41"/>
        <v>41529.063252314816</v>
      </c>
      <c r="T416" s="8">
        <f t="shared" si="42"/>
        <v>41559.063252314816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3">
        <f t="shared" si="38"/>
        <v>102.14714285714285</v>
      </c>
      <c r="P417" s="7">
        <f t="shared" si="39"/>
        <v>23457.287732432422</v>
      </c>
      <c r="Q417" s="7" t="str">
        <f t="shared" si="40"/>
        <v>film &amp; video</v>
      </c>
      <c r="R417" t="str">
        <f t="shared" si="37"/>
        <v>documentary</v>
      </c>
      <c r="S417" s="8">
        <f t="shared" si="41"/>
        <v>41904.851875</v>
      </c>
      <c r="T417" s="8">
        <f t="shared" si="42"/>
        <v>41929.5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3">
        <f t="shared" si="38"/>
        <v>120.21700000000001</v>
      </c>
      <c r="P418" s="7">
        <f t="shared" si="39"/>
        <v>23463.242646661245</v>
      </c>
      <c r="Q418" s="7" t="str">
        <f t="shared" si="40"/>
        <v>film &amp; video</v>
      </c>
      <c r="R418" t="str">
        <f t="shared" si="37"/>
        <v>documentary</v>
      </c>
      <c r="S418" s="8">
        <f t="shared" si="41"/>
        <v>41648.396192129629</v>
      </c>
      <c r="T418" s="8">
        <f t="shared" si="42"/>
        <v>41678.396192129629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3">
        <f t="shared" si="38"/>
        <v>100.24761904761905</v>
      </c>
      <c r="P419" s="7">
        <f t="shared" si="39"/>
        <v>23469.262406706312</v>
      </c>
      <c r="Q419" s="7" t="str">
        <f t="shared" si="40"/>
        <v>film &amp; video</v>
      </c>
      <c r="R419" t="str">
        <f t="shared" si="37"/>
        <v>documentary</v>
      </c>
      <c r="S419" s="8">
        <f t="shared" si="41"/>
        <v>41360.970601851855</v>
      </c>
      <c r="T419" s="8">
        <f t="shared" si="42"/>
        <v>41372.189583333333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3">
        <f t="shared" si="38"/>
        <v>100.63392857142857</v>
      </c>
      <c r="P420" s="7">
        <f t="shared" si="39"/>
        <v>23472.763424398145</v>
      </c>
      <c r="Q420" s="7" t="str">
        <f t="shared" si="40"/>
        <v>film &amp; video</v>
      </c>
      <c r="R420" t="str">
        <f t="shared" si="37"/>
        <v>documentary</v>
      </c>
      <c r="S420" s="8">
        <f t="shared" si="41"/>
        <v>42178.282372685186</v>
      </c>
      <c r="T420" s="8">
        <f t="shared" si="42"/>
        <v>42208.282372685186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3">
        <f t="shared" si="38"/>
        <v>100.4375</v>
      </c>
      <c r="P421" s="7">
        <f t="shared" si="39"/>
        <v>23473.015254328988</v>
      </c>
      <c r="Q421" s="7" t="str">
        <f t="shared" si="40"/>
        <v>film &amp; video</v>
      </c>
      <c r="R421" t="str">
        <f t="shared" si="37"/>
        <v>documentary</v>
      </c>
      <c r="S421" s="8">
        <f t="shared" si="41"/>
        <v>41394.842442129629</v>
      </c>
      <c r="T421" s="8">
        <f t="shared" si="42"/>
        <v>41454.842442129629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3">
        <f t="shared" si="38"/>
        <v>0.43939393939393934</v>
      </c>
      <c r="P422" s="7">
        <f t="shared" si="39"/>
        <v>23477.193336941797</v>
      </c>
      <c r="Q422" s="7" t="str">
        <f t="shared" si="40"/>
        <v>film &amp; video</v>
      </c>
      <c r="R422" t="str">
        <f t="shared" si="37"/>
        <v>animation</v>
      </c>
      <c r="S422" s="8">
        <f t="shared" si="41"/>
        <v>41682.23646990741</v>
      </c>
      <c r="T422" s="8">
        <f t="shared" si="42"/>
        <v>41712.194803240738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3">
        <f t="shared" si="38"/>
        <v>2.0066666666666668</v>
      </c>
      <c r="P423" s="7">
        <f t="shared" si="39"/>
        <v>23483.544905251743</v>
      </c>
      <c r="Q423" s="7" t="str">
        <f t="shared" si="40"/>
        <v>film &amp; video</v>
      </c>
      <c r="R423" t="str">
        <f t="shared" si="37"/>
        <v>animation</v>
      </c>
      <c r="S423" s="8">
        <f t="shared" si="41"/>
        <v>42177.491388888884</v>
      </c>
      <c r="T423" s="8">
        <f t="shared" si="42"/>
        <v>42237.491388888884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3">
        <f t="shared" si="38"/>
        <v>1.075</v>
      </c>
      <c r="P424" s="7">
        <f t="shared" si="39"/>
        <v>23489.822334145665</v>
      </c>
      <c r="Q424" s="7" t="str">
        <f t="shared" si="40"/>
        <v>film &amp; video</v>
      </c>
      <c r="R424" t="str">
        <f t="shared" si="37"/>
        <v>animation</v>
      </c>
      <c r="S424" s="8">
        <f t="shared" si="41"/>
        <v>41863.260381944441</v>
      </c>
      <c r="T424" s="8">
        <f t="shared" si="42"/>
        <v>41893.260381944441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3">
        <f t="shared" si="38"/>
        <v>0.76500000000000001</v>
      </c>
      <c r="P425" s="7">
        <f t="shared" si="39"/>
        <v>23496.068223185248</v>
      </c>
      <c r="Q425" s="7" t="str">
        <f t="shared" si="40"/>
        <v>film &amp; video</v>
      </c>
      <c r="R425" t="str">
        <f t="shared" si="37"/>
        <v>animation</v>
      </c>
      <c r="S425" s="8">
        <f t="shared" si="41"/>
        <v>41400.92627314815</v>
      </c>
      <c r="T425" s="8">
        <f t="shared" si="42"/>
        <v>41430.92627314815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3">
        <f t="shared" si="38"/>
        <v>6.7966666666666677</v>
      </c>
      <c r="P426" s="7">
        <f t="shared" si="39"/>
        <v>23502.392544025992</v>
      </c>
      <c r="Q426" s="7" t="str">
        <f t="shared" si="40"/>
        <v>film &amp; video</v>
      </c>
      <c r="R426" t="str">
        <f t="shared" si="37"/>
        <v>animation</v>
      </c>
      <c r="S426" s="8">
        <f t="shared" si="41"/>
        <v>40934.376145833332</v>
      </c>
      <c r="T426" s="8">
        <f t="shared" si="42"/>
        <v>40994.334479166668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3">
        <f t="shared" si="38"/>
        <v>1.2E-2</v>
      </c>
      <c r="P427" s="7">
        <f t="shared" si="39"/>
        <v>23508.706498644966</v>
      </c>
      <c r="Q427" s="7" t="str">
        <f t="shared" si="40"/>
        <v>film &amp; video</v>
      </c>
      <c r="R427" t="str">
        <f t="shared" si="37"/>
        <v>animation</v>
      </c>
      <c r="S427" s="8">
        <f t="shared" si="41"/>
        <v>42275.861157407402</v>
      </c>
      <c r="T427" s="8">
        <f t="shared" si="42"/>
        <v>42335.902824074074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3">
        <f t="shared" si="38"/>
        <v>1.3299999999999998</v>
      </c>
      <c r="P428" s="7">
        <f t="shared" si="39"/>
        <v>23515.077522363765</v>
      </c>
      <c r="Q428" s="7" t="str">
        <f t="shared" si="40"/>
        <v>film &amp; video</v>
      </c>
      <c r="R428" t="str">
        <f t="shared" si="37"/>
        <v>animation</v>
      </c>
      <c r="S428" s="8">
        <f t="shared" si="41"/>
        <v>42400.711967592593</v>
      </c>
      <c r="T428" s="8">
        <f t="shared" si="42"/>
        <v>42430.711967592593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3">
        <f t="shared" si="38"/>
        <v>0</v>
      </c>
      <c r="P429" s="7">
        <f t="shared" si="39"/>
        <v>23521.417565075903</v>
      </c>
      <c r="Q429" s="7" t="str">
        <f t="shared" si="40"/>
        <v>film &amp; video</v>
      </c>
      <c r="R429" t="str">
        <f t="shared" si="37"/>
        <v>animation</v>
      </c>
      <c r="S429" s="8">
        <f t="shared" si="41"/>
        <v>42285.909027777772</v>
      </c>
      <c r="T429" s="8">
        <f t="shared" si="42"/>
        <v>42299.790972222225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3">
        <f t="shared" si="38"/>
        <v>5.6333333333333329</v>
      </c>
      <c r="P430" s="7">
        <f t="shared" si="39"/>
        <v>23527.797119609419</v>
      </c>
      <c r="Q430" s="7" t="str">
        <f t="shared" si="40"/>
        <v>film &amp; video</v>
      </c>
      <c r="R430" t="str">
        <f t="shared" si="37"/>
        <v>animation</v>
      </c>
      <c r="S430" s="8">
        <f t="shared" si="41"/>
        <v>41778.766724537039</v>
      </c>
      <c r="T430" s="8">
        <f t="shared" si="42"/>
        <v>41806.916666666664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3">
        <f t="shared" si="38"/>
        <v>0</v>
      </c>
      <c r="P431" s="7">
        <f t="shared" si="39"/>
        <v>23533.996739012462</v>
      </c>
      <c r="Q431" s="7" t="str">
        <f t="shared" si="40"/>
        <v>film &amp; video</v>
      </c>
      <c r="R431" t="str">
        <f t="shared" si="37"/>
        <v>animation</v>
      </c>
      <c r="S431" s="8">
        <f t="shared" si="41"/>
        <v>40070.901412037041</v>
      </c>
      <c r="T431" s="8">
        <f t="shared" si="42"/>
        <v>40144.207638888889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3">
        <f t="shared" si="38"/>
        <v>2.4</v>
      </c>
      <c r="P432" s="7">
        <f t="shared" si="39"/>
        <v>23540.383169606495</v>
      </c>
      <c r="Q432" s="7" t="str">
        <f t="shared" si="40"/>
        <v>film &amp; video</v>
      </c>
      <c r="R432" t="str">
        <f t="shared" si="37"/>
        <v>animation</v>
      </c>
      <c r="S432" s="8">
        <f t="shared" si="41"/>
        <v>41513.107256944444</v>
      </c>
      <c r="T432" s="8">
        <f t="shared" si="42"/>
        <v>41528.107256944444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3">
        <f t="shared" si="38"/>
        <v>13.833333333333334</v>
      </c>
      <c r="P433" s="7">
        <f t="shared" si="39"/>
        <v>23546.766552660134</v>
      </c>
      <c r="Q433" s="7" t="str">
        <f t="shared" si="40"/>
        <v>film &amp; video</v>
      </c>
      <c r="R433" t="str">
        <f t="shared" si="37"/>
        <v>animation</v>
      </c>
      <c r="S433" s="8">
        <f t="shared" si="41"/>
        <v>42526.871331018512</v>
      </c>
      <c r="T433" s="8">
        <f t="shared" si="42"/>
        <v>42556.871331018512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3">
        <f t="shared" si="38"/>
        <v>9.5</v>
      </c>
      <c r="P434" s="7">
        <f t="shared" si="39"/>
        <v>23553.047238664112</v>
      </c>
      <c r="Q434" s="7" t="str">
        <f t="shared" si="40"/>
        <v>film &amp; video</v>
      </c>
      <c r="R434" t="str">
        <f t="shared" si="37"/>
        <v>animation</v>
      </c>
      <c r="S434" s="8">
        <f t="shared" si="41"/>
        <v>42238.726631944446</v>
      </c>
      <c r="T434" s="8">
        <f t="shared" si="42"/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3">
        <f t="shared" si="38"/>
        <v>0</v>
      </c>
      <c r="P435" s="7">
        <f t="shared" si="39"/>
        <v>23559.289239543708</v>
      </c>
      <c r="Q435" s="7" t="str">
        <f t="shared" si="40"/>
        <v>film &amp; video</v>
      </c>
      <c r="R435" t="str">
        <f t="shared" ref="R435:R450" si="43">RIGHT(N435, (LEN(N435)-FIND("/", N435)))</f>
        <v>animation</v>
      </c>
      <c r="S435" s="8">
        <f t="shared" si="41"/>
        <v>42228.629884259266</v>
      </c>
      <c r="T435" s="8">
        <f t="shared" si="42"/>
        <v>42288.629884259266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3">
        <f t="shared" si="38"/>
        <v>5</v>
      </c>
      <c r="P436" s="7">
        <f t="shared" si="39"/>
        <v>23565.689481119243</v>
      </c>
      <c r="Q436" s="7" t="str">
        <f t="shared" si="40"/>
        <v>film &amp; video</v>
      </c>
      <c r="R436" t="str">
        <f t="shared" si="43"/>
        <v>animation</v>
      </c>
      <c r="S436" s="8">
        <f t="shared" si="41"/>
        <v>41576.834513888891</v>
      </c>
      <c r="T436" s="8">
        <f t="shared" si="42"/>
        <v>41609.876180555555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3">
        <f t="shared" si="38"/>
        <v>2.7272727272727275E-3</v>
      </c>
      <c r="P437" s="7">
        <f t="shared" si="39"/>
        <v>23572.059233695632</v>
      </c>
      <c r="Q437" s="7" t="str">
        <f t="shared" si="40"/>
        <v>film &amp; video</v>
      </c>
      <c r="R437" t="str">
        <f t="shared" si="43"/>
        <v>animation</v>
      </c>
      <c r="S437" s="8">
        <f t="shared" si="41"/>
        <v>41500.747453703705</v>
      </c>
      <c r="T437" s="8">
        <f t="shared" si="42"/>
        <v>41530.747453703705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3">
        <f t="shared" si="38"/>
        <v>0</v>
      </c>
      <c r="P438" s="7">
        <f t="shared" si="39"/>
        <v>23578.465610220148</v>
      </c>
      <c r="Q438" s="7" t="str">
        <f t="shared" si="40"/>
        <v>film &amp; video</v>
      </c>
      <c r="R438" t="str">
        <f t="shared" si="43"/>
        <v>animation</v>
      </c>
      <c r="S438" s="8">
        <f t="shared" si="41"/>
        <v>41456.36241898148</v>
      </c>
      <c r="T438" s="8">
        <f t="shared" si="42"/>
        <v>41486.36241898148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3">
        <f t="shared" si="38"/>
        <v>0</v>
      </c>
      <c r="P439" s="7">
        <f t="shared" si="39"/>
        <v>23584.876286024995</v>
      </c>
      <c r="Q439" s="7" t="str">
        <f t="shared" si="40"/>
        <v>film &amp; video</v>
      </c>
      <c r="R439" t="str">
        <f t="shared" si="43"/>
        <v>animation</v>
      </c>
      <c r="S439" s="8">
        <f t="shared" si="41"/>
        <v>42591.31858796296</v>
      </c>
      <c r="T439" s="8">
        <f t="shared" si="42"/>
        <v>42651.31858796296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3">
        <f t="shared" si="38"/>
        <v>9.379999999999999</v>
      </c>
      <c r="P440" s="7">
        <f t="shared" si="39"/>
        <v>23591.290448735363</v>
      </c>
      <c r="Q440" s="7" t="str">
        <f t="shared" si="40"/>
        <v>film &amp; video</v>
      </c>
      <c r="R440" t="str">
        <f t="shared" si="43"/>
        <v>animation</v>
      </c>
      <c r="S440" s="8">
        <f t="shared" si="41"/>
        <v>42296.261087962965</v>
      </c>
      <c r="T440" s="8">
        <f t="shared" si="42"/>
        <v>42326.302754629629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3">
        <f t="shared" si="38"/>
        <v>0</v>
      </c>
      <c r="P441" s="7">
        <f t="shared" si="39"/>
        <v>23597.197763873766</v>
      </c>
      <c r="Q441" s="7" t="str">
        <f t="shared" si="40"/>
        <v>film &amp; video</v>
      </c>
      <c r="R441" t="str">
        <f t="shared" si="43"/>
        <v>animation</v>
      </c>
      <c r="S441" s="8">
        <f t="shared" si="41"/>
        <v>41919.761782407404</v>
      </c>
      <c r="T441" s="8">
        <f t="shared" si="42"/>
        <v>41929.761782407404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3">
        <f t="shared" si="38"/>
        <v>0.1</v>
      </c>
      <c r="P442" s="7">
        <f t="shared" si="39"/>
        <v>23603.618770068017</v>
      </c>
      <c r="Q442" s="7" t="str">
        <f t="shared" si="40"/>
        <v>film &amp; video</v>
      </c>
      <c r="R442" t="str">
        <f t="shared" si="43"/>
        <v>animation</v>
      </c>
      <c r="S442" s="8">
        <f t="shared" si="41"/>
        <v>42423.985567129625</v>
      </c>
      <c r="T442" s="8">
        <f t="shared" si="42"/>
        <v>42453.943900462968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3">
        <f t="shared" si="38"/>
        <v>0</v>
      </c>
      <c r="P443" s="7">
        <f t="shared" si="39"/>
        <v>23610.041910723994</v>
      </c>
      <c r="Q443" s="7" t="str">
        <f t="shared" si="40"/>
        <v>film &amp; video</v>
      </c>
      <c r="R443" t="str">
        <f t="shared" si="43"/>
        <v>animation</v>
      </c>
      <c r="S443" s="8">
        <f t="shared" si="41"/>
        <v>41550.793935185182</v>
      </c>
      <c r="T443" s="8">
        <f t="shared" si="42"/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3">
        <f t="shared" si="38"/>
        <v>39.358823529411765</v>
      </c>
      <c r="P444" s="7">
        <f t="shared" si="39"/>
        <v>23616.469910155174</v>
      </c>
      <c r="Q444" s="7" t="str">
        <f t="shared" si="40"/>
        <v>film &amp; video</v>
      </c>
      <c r="R444" t="str">
        <f t="shared" si="43"/>
        <v>animation</v>
      </c>
      <c r="S444" s="8">
        <f t="shared" si="41"/>
        <v>42024.888692129629</v>
      </c>
      <c r="T444" s="8">
        <f t="shared" si="42"/>
        <v>42054.888692129629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3">
        <f t="shared" si="38"/>
        <v>0.1</v>
      </c>
      <c r="P445" s="7">
        <f t="shared" si="39"/>
        <v>23621.079242919379</v>
      </c>
      <c r="Q445" s="7" t="str">
        <f t="shared" si="40"/>
        <v>film &amp; video</v>
      </c>
      <c r="R445" t="str">
        <f t="shared" si="43"/>
        <v>animation</v>
      </c>
      <c r="S445" s="8">
        <f t="shared" si="41"/>
        <v>41650.015057870369</v>
      </c>
      <c r="T445" s="8">
        <f t="shared" si="42"/>
        <v>41680.015057870369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3">
        <f t="shared" si="38"/>
        <v>5</v>
      </c>
      <c r="P446" s="7">
        <f t="shared" si="39"/>
        <v>23627.511026968117</v>
      </c>
      <c r="Q446" s="7" t="str">
        <f t="shared" si="40"/>
        <v>film &amp; video</v>
      </c>
      <c r="R446" t="str">
        <f t="shared" si="43"/>
        <v>animation</v>
      </c>
      <c r="S446" s="8">
        <f t="shared" si="41"/>
        <v>40894.906956018516</v>
      </c>
      <c r="T446" s="8">
        <f t="shared" si="42"/>
        <v>40954.906956018516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3">
        <f t="shared" si="38"/>
        <v>3.3333333333333335E-3</v>
      </c>
      <c r="P447" s="7">
        <f t="shared" si="39"/>
        <v>23633.935416893721</v>
      </c>
      <c r="Q447" s="7" t="str">
        <f t="shared" si="40"/>
        <v>film &amp; video</v>
      </c>
      <c r="R447" t="str">
        <f t="shared" si="43"/>
        <v>animation</v>
      </c>
      <c r="S447" s="8">
        <f t="shared" si="41"/>
        <v>42130.335358796292</v>
      </c>
      <c r="T447" s="8">
        <f t="shared" si="42"/>
        <v>42145.335358796292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3">
        <f t="shared" si="38"/>
        <v>7.2952380952380951</v>
      </c>
      <c r="P448" s="7">
        <f t="shared" si="39"/>
        <v>23640.376391387286</v>
      </c>
      <c r="Q448" s="7" t="str">
        <f t="shared" si="40"/>
        <v>film &amp; video</v>
      </c>
      <c r="R448" t="str">
        <f t="shared" si="43"/>
        <v>animation</v>
      </c>
      <c r="S448" s="8">
        <f t="shared" si="41"/>
        <v>42037.083564814813</v>
      </c>
      <c r="T448" s="8">
        <f t="shared" si="42"/>
        <v>42067.083564814813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3">
        <f t="shared" si="38"/>
        <v>1.6666666666666666E-2</v>
      </c>
      <c r="P449" s="7">
        <f t="shared" si="39"/>
        <v>23646.612589967273</v>
      </c>
      <c r="Q449" s="7" t="str">
        <f t="shared" si="40"/>
        <v>film &amp; video</v>
      </c>
      <c r="R449" t="str">
        <f t="shared" si="43"/>
        <v>animation</v>
      </c>
      <c r="S449" s="8">
        <f t="shared" si="41"/>
        <v>41331.555127314816</v>
      </c>
      <c r="T449" s="8">
        <f t="shared" si="42"/>
        <v>41356.513460648144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3">
        <f t="shared" si="38"/>
        <v>3.2804000000000002</v>
      </c>
      <c r="P450" s="7">
        <f t="shared" si="39"/>
        <v>23653.059716389409</v>
      </c>
      <c r="Q450" s="7" t="str">
        <f t="shared" si="40"/>
        <v>film &amp; video</v>
      </c>
      <c r="R450" t="str">
        <f t="shared" si="43"/>
        <v>animation</v>
      </c>
      <c r="S450" s="8">
        <f t="shared" si="41"/>
        <v>41753.758043981477</v>
      </c>
      <c r="T450" s="8">
        <f t="shared" si="42"/>
        <v>41773.758043981477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3">
        <f t="shared" ref="O451:O514" si="44">(E451/D451)*100</f>
        <v>2.25</v>
      </c>
      <c r="P451" s="7">
        <f t="shared" ref="P451:P514" si="45">AVERAGE(E451:E4564)</f>
        <v>23659.489353518806</v>
      </c>
      <c r="Q451" s="7" t="str">
        <f t="shared" ref="Q451:Q514" si="46">LEFT(N451,(FIND("/",N451)-1))</f>
        <v>film &amp; video</v>
      </c>
      <c r="R451" t="str">
        <f>RIGHT(N451, (LEN(N451)-FIND("/", N451)))</f>
        <v>animation</v>
      </c>
      <c r="S451" s="8">
        <f t="shared" si="41"/>
        <v>41534.568113425928</v>
      </c>
      <c r="T451" s="8">
        <f t="shared" si="42"/>
        <v>41564.568113425928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3">
        <f t="shared" si="44"/>
        <v>0.79200000000000004</v>
      </c>
      <c r="P452" s="7">
        <f t="shared" si="45"/>
        <v>23665.932597544321</v>
      </c>
      <c r="Q452" s="7" t="str">
        <f t="shared" si="46"/>
        <v>film &amp; video</v>
      </c>
      <c r="R452" t="str">
        <f t="shared" ref="R452:R515" si="47">RIGHT(N452, (LEN(N452)-FIND("/", N452)))</f>
        <v>animation</v>
      </c>
      <c r="S452" s="8">
        <f t="shared" ref="S452:S515" si="48">(((J452/60)/60)/24)+DATE(1970,1,1)</f>
        <v>41654.946759259255</v>
      </c>
      <c r="T452" s="8">
        <f t="shared" ref="T452:T515" si="49">(((I452/60)/60)/24)+DATE(1970,1,1)</f>
        <v>41684.946759259255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3">
        <f t="shared" si="44"/>
        <v>0</v>
      </c>
      <c r="P453" s="7">
        <f t="shared" si="45"/>
        <v>23672.283561681204</v>
      </c>
      <c r="Q453" s="7" t="str">
        <f t="shared" si="46"/>
        <v>film &amp; video</v>
      </c>
      <c r="R453" t="str">
        <f t="shared" si="47"/>
        <v>animation</v>
      </c>
      <c r="S453" s="8">
        <f t="shared" si="48"/>
        <v>41634.715173611112</v>
      </c>
      <c r="T453" s="8">
        <f t="shared" si="49"/>
        <v>41664.715173611112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3">
        <f t="shared" si="44"/>
        <v>64</v>
      </c>
      <c r="P454" s="7">
        <f t="shared" si="45"/>
        <v>23678.746101556084</v>
      </c>
      <c r="Q454" s="7" t="str">
        <f t="shared" si="46"/>
        <v>film &amp; video</v>
      </c>
      <c r="R454" t="str">
        <f t="shared" si="47"/>
        <v>animation</v>
      </c>
      <c r="S454" s="8">
        <f t="shared" si="48"/>
        <v>42107.703877314809</v>
      </c>
      <c r="T454" s="8">
        <f t="shared" si="49"/>
        <v>42137.703877314809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3">
        <f t="shared" si="44"/>
        <v>2.7404479578392621E-2</v>
      </c>
      <c r="P455" s="7">
        <f t="shared" si="45"/>
        <v>23685.081095030022</v>
      </c>
      <c r="Q455" s="7" t="str">
        <f t="shared" si="46"/>
        <v>film &amp; video</v>
      </c>
      <c r="R455" t="str">
        <f t="shared" si="47"/>
        <v>animation</v>
      </c>
      <c r="S455" s="8">
        <f t="shared" si="48"/>
        <v>42038.824988425928</v>
      </c>
      <c r="T455" s="8">
        <f t="shared" si="49"/>
        <v>42054.824988425928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3">
        <f t="shared" si="44"/>
        <v>0.82000000000000006</v>
      </c>
      <c r="P456" s="7">
        <f t="shared" si="45"/>
        <v>23691.54355913683</v>
      </c>
      <c r="Q456" s="7" t="str">
        <f t="shared" si="46"/>
        <v>film &amp; video</v>
      </c>
      <c r="R456" t="str">
        <f t="shared" si="47"/>
        <v>animation</v>
      </c>
      <c r="S456" s="8">
        <f t="shared" si="48"/>
        <v>41938.717256944445</v>
      </c>
      <c r="T456" s="8">
        <f t="shared" si="49"/>
        <v>41969.551388888889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3">
        <f t="shared" si="44"/>
        <v>6.9230769230769221E-2</v>
      </c>
      <c r="P457" s="7">
        <f t="shared" si="45"/>
        <v>23697.994254098343</v>
      </c>
      <c r="Q457" s="7" t="str">
        <f t="shared" si="46"/>
        <v>film &amp; video</v>
      </c>
      <c r="R457" t="str">
        <f t="shared" si="47"/>
        <v>animation</v>
      </c>
      <c r="S457" s="8">
        <f t="shared" si="48"/>
        <v>40971.002569444441</v>
      </c>
      <c r="T457" s="8">
        <f t="shared" si="49"/>
        <v>41016.021527777775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3">
        <f t="shared" si="44"/>
        <v>0.68631863186318631</v>
      </c>
      <c r="P458" s="7">
        <f t="shared" si="45"/>
        <v>23704.458587045625</v>
      </c>
      <c r="Q458" s="7" t="str">
        <f t="shared" si="46"/>
        <v>film &amp; video</v>
      </c>
      <c r="R458" t="str">
        <f t="shared" si="47"/>
        <v>animation</v>
      </c>
      <c r="S458" s="8">
        <f t="shared" si="48"/>
        <v>41547.694456018515</v>
      </c>
      <c r="T458" s="8">
        <f t="shared" si="49"/>
        <v>41569.165972222225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3">
        <f t="shared" si="44"/>
        <v>0</v>
      </c>
      <c r="P459" s="7">
        <f t="shared" si="45"/>
        <v>23710.922080371773</v>
      </c>
      <c r="Q459" s="7" t="str">
        <f t="shared" si="46"/>
        <v>film &amp; video</v>
      </c>
      <c r="R459" t="str">
        <f t="shared" si="47"/>
        <v>animation</v>
      </c>
      <c r="S459" s="8">
        <f t="shared" si="48"/>
        <v>41837.767500000002</v>
      </c>
      <c r="T459" s="8">
        <f t="shared" si="49"/>
        <v>41867.767500000002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3">
        <f t="shared" si="44"/>
        <v>8.2100000000000009</v>
      </c>
      <c r="P460" s="7">
        <f t="shared" si="45"/>
        <v>23717.405788897988</v>
      </c>
      <c r="Q460" s="7" t="str">
        <f t="shared" si="46"/>
        <v>film &amp; video</v>
      </c>
      <c r="R460" t="str">
        <f t="shared" si="47"/>
        <v>animation</v>
      </c>
      <c r="S460" s="8">
        <f t="shared" si="48"/>
        <v>41378.69976851852</v>
      </c>
      <c r="T460" s="8">
        <f t="shared" si="49"/>
        <v>41408.69976851852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3">
        <f t="shared" si="44"/>
        <v>6.4102564102564097E-2</v>
      </c>
      <c r="P461" s="7">
        <f t="shared" si="45"/>
        <v>23723.668481947469</v>
      </c>
      <c r="Q461" s="7" t="str">
        <f t="shared" si="46"/>
        <v>film &amp; video</v>
      </c>
      <c r="R461" t="str">
        <f t="shared" si="47"/>
        <v>animation</v>
      </c>
      <c r="S461" s="8">
        <f t="shared" si="48"/>
        <v>40800.6403587963</v>
      </c>
      <c r="T461" s="8">
        <f t="shared" si="49"/>
        <v>40860.682025462964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3">
        <f t="shared" si="44"/>
        <v>0.29411764705882354</v>
      </c>
      <c r="P462" s="7">
        <f t="shared" si="45"/>
        <v>23730.152385772897</v>
      </c>
      <c r="Q462" s="7" t="str">
        <f t="shared" si="46"/>
        <v>film &amp; video</v>
      </c>
      <c r="R462" t="str">
        <f t="shared" si="47"/>
        <v>animation</v>
      </c>
      <c r="S462" s="8">
        <f t="shared" si="48"/>
        <v>41759.542534722219</v>
      </c>
      <c r="T462" s="8">
        <f t="shared" si="49"/>
        <v>41791.166666666664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3">
        <f t="shared" si="44"/>
        <v>0</v>
      </c>
      <c r="P463" s="7">
        <f t="shared" si="45"/>
        <v>23736.639838533098</v>
      </c>
      <c r="Q463" s="7" t="str">
        <f t="shared" si="46"/>
        <v>film &amp; video</v>
      </c>
      <c r="R463" t="str">
        <f t="shared" si="47"/>
        <v>animation</v>
      </c>
      <c r="S463" s="8">
        <f t="shared" si="48"/>
        <v>41407.84684027778</v>
      </c>
      <c r="T463" s="8">
        <f t="shared" si="49"/>
        <v>41427.84684027778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3">
        <f t="shared" si="44"/>
        <v>0</v>
      </c>
      <c r="P464" s="7">
        <f t="shared" si="45"/>
        <v>23743.137686832724</v>
      </c>
      <c r="Q464" s="7" t="str">
        <f t="shared" si="46"/>
        <v>film &amp; video</v>
      </c>
      <c r="R464" t="str">
        <f t="shared" si="47"/>
        <v>animation</v>
      </c>
      <c r="S464" s="8">
        <f t="shared" si="48"/>
        <v>40705.126631944448</v>
      </c>
      <c r="T464" s="8">
        <f t="shared" si="49"/>
        <v>40765.126631944448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3">
        <f t="shared" si="44"/>
        <v>2.2727272727272729</v>
      </c>
      <c r="P465" s="7">
        <f t="shared" si="45"/>
        <v>23749.6390936473</v>
      </c>
      <c r="Q465" s="7" t="str">
        <f t="shared" si="46"/>
        <v>film &amp; video</v>
      </c>
      <c r="R465" t="str">
        <f t="shared" si="47"/>
        <v>animation</v>
      </c>
      <c r="S465" s="8">
        <f t="shared" si="48"/>
        <v>40750.710104166668</v>
      </c>
      <c r="T465" s="8">
        <f t="shared" si="49"/>
        <v>40810.710104166668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3">
        <f t="shared" si="44"/>
        <v>9.9009900990099015E-2</v>
      </c>
      <c r="P466" s="7">
        <f t="shared" si="45"/>
        <v>23755.801689947944</v>
      </c>
      <c r="Q466" s="7" t="str">
        <f t="shared" si="46"/>
        <v>film &amp; video</v>
      </c>
      <c r="R466" t="str">
        <f t="shared" si="47"/>
        <v>animation</v>
      </c>
      <c r="S466" s="8">
        <f t="shared" si="48"/>
        <v>42488.848784722228</v>
      </c>
      <c r="T466" s="8">
        <f t="shared" si="49"/>
        <v>42508.848784722228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3">
        <f t="shared" si="44"/>
        <v>26.953125</v>
      </c>
      <c r="P467" s="7">
        <f t="shared" si="45"/>
        <v>23762.309854794505</v>
      </c>
      <c r="Q467" s="7" t="str">
        <f t="shared" si="46"/>
        <v>film &amp; video</v>
      </c>
      <c r="R467" t="str">
        <f t="shared" si="47"/>
        <v>animation</v>
      </c>
      <c r="S467" s="8">
        <f t="shared" si="48"/>
        <v>41801.120069444441</v>
      </c>
      <c r="T467" s="8">
        <f t="shared" si="49"/>
        <v>41817.120069444441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3">
        <f t="shared" si="44"/>
        <v>0.76</v>
      </c>
      <c r="P468" s="7">
        <f t="shared" si="45"/>
        <v>23768.784042203326</v>
      </c>
      <c r="Q468" s="7" t="str">
        <f t="shared" si="46"/>
        <v>film &amp; video</v>
      </c>
      <c r="R468" t="str">
        <f t="shared" si="47"/>
        <v>animation</v>
      </c>
      <c r="S468" s="8">
        <f t="shared" si="48"/>
        <v>41129.942870370374</v>
      </c>
      <c r="T468" s="8">
        <f t="shared" si="49"/>
        <v>41159.942870370374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3">
        <f t="shared" si="44"/>
        <v>21.574999999999999</v>
      </c>
      <c r="P469" s="7">
        <f t="shared" si="45"/>
        <v>23775.278774671035</v>
      </c>
      <c r="Q469" s="7" t="str">
        <f t="shared" si="46"/>
        <v>film &amp; video</v>
      </c>
      <c r="R469" t="str">
        <f t="shared" si="47"/>
        <v>animation</v>
      </c>
      <c r="S469" s="8">
        <f t="shared" si="48"/>
        <v>41135.679791666669</v>
      </c>
      <c r="T469" s="8">
        <f t="shared" si="49"/>
        <v>41180.679791666669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3">
        <f t="shared" si="44"/>
        <v>0</v>
      </c>
      <c r="P470" s="7">
        <f t="shared" si="45"/>
        <v>23780.614743624879</v>
      </c>
      <c r="Q470" s="7" t="str">
        <f t="shared" si="46"/>
        <v>film &amp; video</v>
      </c>
      <c r="R470" t="str">
        <f t="shared" si="47"/>
        <v>animation</v>
      </c>
      <c r="S470" s="8">
        <f t="shared" si="48"/>
        <v>41041.167627314811</v>
      </c>
      <c r="T470" s="8">
        <f t="shared" si="49"/>
        <v>41101.160474537035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3">
        <f t="shared" si="44"/>
        <v>0</v>
      </c>
      <c r="P471" s="7">
        <f t="shared" si="45"/>
        <v>23787.137128359831</v>
      </c>
      <c r="Q471" s="7" t="str">
        <f t="shared" si="46"/>
        <v>film &amp; video</v>
      </c>
      <c r="R471" t="str">
        <f t="shared" si="47"/>
        <v>animation</v>
      </c>
      <c r="S471" s="8">
        <f t="shared" si="48"/>
        <v>41827.989861111113</v>
      </c>
      <c r="T471" s="8">
        <f t="shared" si="49"/>
        <v>41887.989861111113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3">
        <f t="shared" si="44"/>
        <v>1.02</v>
      </c>
      <c r="P472" s="7">
        <f t="shared" si="45"/>
        <v>23793.663091906707</v>
      </c>
      <c r="Q472" s="7" t="str">
        <f t="shared" si="46"/>
        <v>film &amp; video</v>
      </c>
      <c r="R472" t="str">
        <f t="shared" si="47"/>
        <v>animation</v>
      </c>
      <c r="S472" s="8">
        <f t="shared" si="48"/>
        <v>41605.167696759258</v>
      </c>
      <c r="T472" s="8">
        <f t="shared" si="49"/>
        <v>41655.166666666664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3">
        <f t="shared" si="44"/>
        <v>11.892727272727273</v>
      </c>
      <c r="P473" s="7">
        <f t="shared" si="45"/>
        <v>23800.178641602619</v>
      </c>
      <c r="Q473" s="7" t="str">
        <f t="shared" si="46"/>
        <v>film &amp; video</v>
      </c>
      <c r="R473" t="str">
        <f t="shared" si="47"/>
        <v>animation</v>
      </c>
      <c r="S473" s="8">
        <f t="shared" si="48"/>
        <v>41703.721979166665</v>
      </c>
      <c r="T473" s="8">
        <f t="shared" si="49"/>
        <v>41748.680312500001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3">
        <f t="shared" si="44"/>
        <v>17.625</v>
      </c>
      <c r="P474" s="7">
        <f t="shared" si="45"/>
        <v>23804.916269558038</v>
      </c>
      <c r="Q474" s="7" t="str">
        <f t="shared" si="46"/>
        <v>film &amp; video</v>
      </c>
      <c r="R474" t="str">
        <f t="shared" si="47"/>
        <v>animation</v>
      </c>
      <c r="S474" s="8">
        <f t="shared" si="48"/>
        <v>41844.922662037039</v>
      </c>
      <c r="T474" s="8">
        <f t="shared" si="49"/>
        <v>41874.922662037039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3">
        <f t="shared" si="44"/>
        <v>2.87</v>
      </c>
      <c r="P475" s="7">
        <f t="shared" si="45"/>
        <v>23811.413775398116</v>
      </c>
      <c r="Q475" s="7" t="str">
        <f t="shared" si="46"/>
        <v>film &amp; video</v>
      </c>
      <c r="R475" t="str">
        <f t="shared" si="47"/>
        <v>animation</v>
      </c>
      <c r="S475" s="8">
        <f t="shared" si="48"/>
        <v>41869.698136574072</v>
      </c>
      <c r="T475" s="8">
        <f t="shared" si="49"/>
        <v>41899.698136574072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3">
        <f t="shared" si="44"/>
        <v>3.0303030303030304E-2</v>
      </c>
      <c r="P476" s="7">
        <f t="shared" si="45"/>
        <v>23817.717102444367</v>
      </c>
      <c r="Q476" s="7" t="str">
        <f t="shared" si="46"/>
        <v>film &amp; video</v>
      </c>
      <c r="R476" t="str">
        <f t="shared" si="47"/>
        <v>animation</v>
      </c>
      <c r="S476" s="8">
        <f t="shared" si="48"/>
        <v>42753.329039351855</v>
      </c>
      <c r="T476" s="8">
        <f t="shared" si="49"/>
        <v>42783.329039351855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3">
        <f t="shared" si="44"/>
        <v>0</v>
      </c>
      <c r="P477" s="7">
        <f t="shared" si="45"/>
        <v>23824.260156593391</v>
      </c>
      <c r="Q477" s="7" t="str">
        <f t="shared" si="46"/>
        <v>film &amp; video</v>
      </c>
      <c r="R477" t="str">
        <f t="shared" si="47"/>
        <v>animation</v>
      </c>
      <c r="S477" s="8">
        <f t="shared" si="48"/>
        <v>42100.086145833338</v>
      </c>
      <c r="T477" s="8">
        <f t="shared" si="49"/>
        <v>42130.086145833338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3">
        <f t="shared" si="44"/>
        <v>2.230268181818182</v>
      </c>
      <c r="P478" s="7">
        <f t="shared" si="45"/>
        <v>23830.807081615811</v>
      </c>
      <c r="Q478" s="7" t="str">
        <f t="shared" si="46"/>
        <v>film &amp; video</v>
      </c>
      <c r="R478" t="str">
        <f t="shared" si="47"/>
        <v>animation</v>
      </c>
      <c r="S478" s="8">
        <f t="shared" si="48"/>
        <v>41757.975011574075</v>
      </c>
      <c r="T478" s="8">
        <f t="shared" si="49"/>
        <v>41793.165972222225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3">
        <f t="shared" si="44"/>
        <v>0</v>
      </c>
      <c r="P479" s="7">
        <f t="shared" si="45"/>
        <v>23836.008900494759</v>
      </c>
      <c r="Q479" s="7" t="str">
        <f t="shared" si="46"/>
        <v>film &amp; video</v>
      </c>
      <c r="R479" t="str">
        <f t="shared" si="47"/>
        <v>animation</v>
      </c>
      <c r="S479" s="8">
        <f t="shared" si="48"/>
        <v>40987.83488425926</v>
      </c>
      <c r="T479" s="8">
        <f t="shared" si="49"/>
        <v>41047.83488425926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3">
        <f t="shared" si="44"/>
        <v>0</v>
      </c>
      <c r="P480" s="7">
        <f t="shared" si="45"/>
        <v>23842.562656035177</v>
      </c>
      <c r="Q480" s="7" t="str">
        <f t="shared" si="46"/>
        <v>film &amp; video</v>
      </c>
      <c r="R480" t="str">
        <f t="shared" si="47"/>
        <v>animation</v>
      </c>
      <c r="S480" s="8">
        <f t="shared" si="48"/>
        <v>42065.910983796297</v>
      </c>
      <c r="T480" s="8">
        <f t="shared" si="49"/>
        <v>42095.869317129633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3">
        <f t="shared" si="44"/>
        <v>32.56</v>
      </c>
      <c r="P481" s="7">
        <f t="shared" si="45"/>
        <v>23849.120016501631</v>
      </c>
      <c r="Q481" s="7" t="str">
        <f t="shared" si="46"/>
        <v>film &amp; video</v>
      </c>
      <c r="R481" t="str">
        <f t="shared" si="47"/>
        <v>animation</v>
      </c>
      <c r="S481" s="8">
        <f t="shared" si="48"/>
        <v>41904.407812500001</v>
      </c>
      <c r="T481" s="8">
        <f t="shared" si="49"/>
        <v>41964.449479166666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3">
        <f t="shared" si="44"/>
        <v>19.41</v>
      </c>
      <c r="P482" s="7">
        <f t="shared" si="45"/>
        <v>23854.337381017864</v>
      </c>
      <c r="Q482" s="7" t="str">
        <f t="shared" si="46"/>
        <v>film &amp; video</v>
      </c>
      <c r="R482" t="str">
        <f t="shared" si="47"/>
        <v>animation</v>
      </c>
      <c r="S482" s="8">
        <f t="shared" si="48"/>
        <v>41465.500173611108</v>
      </c>
      <c r="T482" s="8">
        <f t="shared" si="49"/>
        <v>41495.500173611108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3">
        <f t="shared" si="44"/>
        <v>6.1</v>
      </c>
      <c r="P483" s="7">
        <f t="shared" si="45"/>
        <v>23858.765101816163</v>
      </c>
      <c r="Q483" s="7" t="str">
        <f t="shared" si="46"/>
        <v>film &amp; video</v>
      </c>
      <c r="R483" t="str">
        <f t="shared" si="47"/>
        <v>animation</v>
      </c>
      <c r="S483" s="8">
        <f t="shared" si="48"/>
        <v>41162.672326388885</v>
      </c>
      <c r="T483" s="8">
        <f t="shared" si="49"/>
        <v>41192.672326388885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3">
        <f t="shared" si="44"/>
        <v>0.1</v>
      </c>
      <c r="P484" s="7">
        <f t="shared" si="45"/>
        <v>23864.828620974382</v>
      </c>
      <c r="Q484" s="7" t="str">
        <f t="shared" si="46"/>
        <v>film &amp; video</v>
      </c>
      <c r="R484" t="str">
        <f t="shared" si="47"/>
        <v>animation</v>
      </c>
      <c r="S484" s="8">
        <f t="shared" si="48"/>
        <v>42447.896875000006</v>
      </c>
      <c r="T484" s="8">
        <f t="shared" si="49"/>
        <v>42474.606944444444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3">
        <f t="shared" si="44"/>
        <v>50.2</v>
      </c>
      <c r="P485" s="7">
        <f t="shared" si="45"/>
        <v>23871.396580396457</v>
      </c>
      <c r="Q485" s="7" t="str">
        <f t="shared" si="46"/>
        <v>film &amp; video</v>
      </c>
      <c r="R485" t="str">
        <f t="shared" si="47"/>
        <v>animation</v>
      </c>
      <c r="S485" s="8">
        <f t="shared" si="48"/>
        <v>41243.197592592594</v>
      </c>
      <c r="T485" s="8">
        <f t="shared" si="49"/>
        <v>41303.197592592594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3">
        <f t="shared" si="44"/>
        <v>0.18625</v>
      </c>
      <c r="P486" s="7">
        <f t="shared" si="45"/>
        <v>23875.897102726503</v>
      </c>
      <c r="Q486" s="7" t="str">
        <f t="shared" si="46"/>
        <v>film &amp; video</v>
      </c>
      <c r="R486" t="str">
        <f t="shared" si="47"/>
        <v>animation</v>
      </c>
      <c r="S486" s="8">
        <f t="shared" si="48"/>
        <v>42272.93949074074</v>
      </c>
      <c r="T486" s="8">
        <f t="shared" si="49"/>
        <v>42313.981157407412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3">
        <f t="shared" si="44"/>
        <v>21.906971229845084</v>
      </c>
      <c r="P487" s="7">
        <f t="shared" si="45"/>
        <v>23882.433438016513</v>
      </c>
      <c r="Q487" s="7" t="str">
        <f t="shared" si="46"/>
        <v>film &amp; video</v>
      </c>
      <c r="R487" t="str">
        <f t="shared" si="47"/>
        <v>animation</v>
      </c>
      <c r="S487" s="8">
        <f t="shared" si="48"/>
        <v>41381.50577546296</v>
      </c>
      <c r="T487" s="8">
        <f t="shared" si="49"/>
        <v>41411.50577546296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3">
        <f t="shared" si="44"/>
        <v>9.0909090909090905E-3</v>
      </c>
      <c r="P488" s="7">
        <f t="shared" si="45"/>
        <v>23886.723166161461</v>
      </c>
      <c r="Q488" s="7" t="str">
        <f t="shared" si="46"/>
        <v>film &amp; video</v>
      </c>
      <c r="R488" t="str">
        <f t="shared" si="47"/>
        <v>animation</v>
      </c>
      <c r="S488" s="8">
        <f t="shared" si="48"/>
        <v>41761.94258101852</v>
      </c>
      <c r="T488" s="8">
        <f t="shared" si="49"/>
        <v>41791.94258101852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3">
        <f t="shared" si="44"/>
        <v>0</v>
      </c>
      <c r="P489" s="7">
        <f t="shared" si="45"/>
        <v>23893.293376515972</v>
      </c>
      <c r="Q489" s="7" t="str">
        <f t="shared" si="46"/>
        <v>film &amp; video</v>
      </c>
      <c r="R489" t="str">
        <f t="shared" si="47"/>
        <v>animation</v>
      </c>
      <c r="S489" s="8">
        <f t="shared" si="48"/>
        <v>42669.594837962963</v>
      </c>
      <c r="T489" s="8">
        <f t="shared" si="49"/>
        <v>42729.636504629627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3">
        <f t="shared" si="44"/>
        <v>0</v>
      </c>
      <c r="P490" s="7">
        <f t="shared" si="45"/>
        <v>23899.880995312917</v>
      </c>
      <c r="Q490" s="7" t="str">
        <f t="shared" si="46"/>
        <v>film &amp; video</v>
      </c>
      <c r="R490" t="str">
        <f t="shared" si="47"/>
        <v>animation</v>
      </c>
      <c r="S490" s="8">
        <f t="shared" si="48"/>
        <v>42714.054398148146</v>
      </c>
      <c r="T490" s="8">
        <f t="shared" si="49"/>
        <v>42744.054398148146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3">
        <f t="shared" si="44"/>
        <v>0.28667813379201834</v>
      </c>
      <c r="P491" s="7">
        <f t="shared" si="45"/>
        <v>23906.472247655805</v>
      </c>
      <c r="Q491" s="7" t="str">
        <f t="shared" si="46"/>
        <v>film &amp; video</v>
      </c>
      <c r="R491" t="str">
        <f t="shared" si="47"/>
        <v>animation</v>
      </c>
      <c r="S491" s="8">
        <f t="shared" si="48"/>
        <v>40882.481666666667</v>
      </c>
      <c r="T491" s="8">
        <f t="shared" si="49"/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3">
        <f t="shared" si="44"/>
        <v>0</v>
      </c>
      <c r="P492" s="7">
        <f t="shared" si="45"/>
        <v>23913.007826206882</v>
      </c>
      <c r="Q492" s="7" t="str">
        <f t="shared" si="46"/>
        <v>film &amp; video</v>
      </c>
      <c r="R492" t="str">
        <f t="shared" si="47"/>
        <v>animation</v>
      </c>
      <c r="S492" s="8">
        <f t="shared" si="48"/>
        <v>41113.968576388892</v>
      </c>
      <c r="T492" s="8">
        <f t="shared" si="49"/>
        <v>41143.968576388892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3">
        <f t="shared" si="44"/>
        <v>0</v>
      </c>
      <c r="P493" s="7">
        <f t="shared" si="45"/>
        <v>23919.606338300207</v>
      </c>
      <c r="Q493" s="7" t="str">
        <f t="shared" si="46"/>
        <v>film &amp; video</v>
      </c>
      <c r="R493" t="str">
        <f t="shared" si="47"/>
        <v>animation</v>
      </c>
      <c r="S493" s="8">
        <f t="shared" si="48"/>
        <v>42366.982627314821</v>
      </c>
      <c r="T493" s="8">
        <f t="shared" si="49"/>
        <v>42396.982627314821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3">
        <f t="shared" si="44"/>
        <v>0</v>
      </c>
      <c r="P494" s="7">
        <f t="shared" si="45"/>
        <v>23926.208492961618</v>
      </c>
      <c r="Q494" s="7" t="str">
        <f t="shared" si="46"/>
        <v>film &amp; video</v>
      </c>
      <c r="R494" t="str">
        <f t="shared" si="47"/>
        <v>animation</v>
      </c>
      <c r="S494" s="8">
        <f t="shared" si="48"/>
        <v>42596.03506944445</v>
      </c>
      <c r="T494" s="8">
        <f t="shared" si="49"/>
        <v>42656.03506944445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3">
        <f t="shared" si="44"/>
        <v>0</v>
      </c>
      <c r="P495" s="7">
        <f t="shared" si="45"/>
        <v>23932.814293208157</v>
      </c>
      <c r="Q495" s="7" t="str">
        <f t="shared" si="46"/>
        <v>film &amp; video</v>
      </c>
      <c r="R495" t="str">
        <f t="shared" si="47"/>
        <v>animation</v>
      </c>
      <c r="S495" s="8">
        <f t="shared" si="48"/>
        <v>42114.726134259254</v>
      </c>
      <c r="T495" s="8">
        <f t="shared" si="49"/>
        <v>42144.726134259254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3">
        <f t="shared" si="44"/>
        <v>0.155</v>
      </c>
      <c r="P496" s="7">
        <f t="shared" si="45"/>
        <v>23939.423742060189</v>
      </c>
      <c r="Q496" s="7" t="str">
        <f t="shared" si="46"/>
        <v>film &amp; video</v>
      </c>
      <c r="R496" t="str">
        <f t="shared" si="47"/>
        <v>animation</v>
      </c>
      <c r="S496" s="8">
        <f t="shared" si="48"/>
        <v>41799.830613425926</v>
      </c>
      <c r="T496" s="8">
        <f t="shared" si="49"/>
        <v>41823.125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3">
        <f t="shared" si="44"/>
        <v>0</v>
      </c>
      <c r="P497" s="7">
        <f t="shared" si="45"/>
        <v>23946.02827900551</v>
      </c>
      <c r="Q497" s="7" t="str">
        <f t="shared" si="46"/>
        <v>film &amp; video</v>
      </c>
      <c r="R497" t="str">
        <f t="shared" si="47"/>
        <v>animation</v>
      </c>
      <c r="S497" s="8">
        <f t="shared" si="48"/>
        <v>42171.827604166669</v>
      </c>
      <c r="T497" s="8">
        <f t="shared" si="49"/>
        <v>42201.827604166669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3">
        <f t="shared" si="44"/>
        <v>1.6666666666666668E-3</v>
      </c>
      <c r="P498" s="7">
        <f t="shared" si="45"/>
        <v>23952.645031776719</v>
      </c>
      <c r="Q498" s="7" t="str">
        <f t="shared" si="46"/>
        <v>film &amp; video</v>
      </c>
      <c r="R498" t="str">
        <f t="shared" si="47"/>
        <v>animation</v>
      </c>
      <c r="S498" s="8">
        <f t="shared" si="48"/>
        <v>41620.93141203704</v>
      </c>
      <c r="T498" s="8">
        <f t="shared" si="49"/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3">
        <f t="shared" si="44"/>
        <v>0.6696428571428571</v>
      </c>
      <c r="P499" s="7">
        <f t="shared" si="45"/>
        <v>23959.265165837463</v>
      </c>
      <c r="Q499" s="7" t="str">
        <f t="shared" si="46"/>
        <v>film &amp; video</v>
      </c>
      <c r="R499" t="str">
        <f t="shared" si="47"/>
        <v>animation</v>
      </c>
      <c r="S499" s="8">
        <f t="shared" si="48"/>
        <v>41945.037789351853</v>
      </c>
      <c r="T499" s="8">
        <f t="shared" si="49"/>
        <v>41998.208333333328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3">
        <f t="shared" si="44"/>
        <v>4.5985132395404564</v>
      </c>
      <c r="P500" s="7">
        <f t="shared" si="45"/>
        <v>23965.880942770236</v>
      </c>
      <c r="Q500" s="7" t="str">
        <f t="shared" si="46"/>
        <v>film &amp; video</v>
      </c>
      <c r="R500" t="str">
        <f t="shared" si="47"/>
        <v>animation</v>
      </c>
      <c r="S500" s="8">
        <f t="shared" si="48"/>
        <v>40858.762141203704</v>
      </c>
      <c r="T500" s="8">
        <f t="shared" si="49"/>
        <v>40900.762141203704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3">
        <f t="shared" si="44"/>
        <v>9.5500000000000007</v>
      </c>
      <c r="P501" s="7">
        <f t="shared" si="45"/>
        <v>23971.680688606179</v>
      </c>
      <c r="Q501" s="7" t="str">
        <f t="shared" si="46"/>
        <v>film &amp; video</v>
      </c>
      <c r="R501" t="str">
        <f t="shared" si="47"/>
        <v>animation</v>
      </c>
      <c r="S501" s="8">
        <f t="shared" si="48"/>
        <v>40043.895462962959</v>
      </c>
      <c r="T501" s="8">
        <f t="shared" si="49"/>
        <v>40098.874305555553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3">
        <f t="shared" si="44"/>
        <v>3.3076923076923079</v>
      </c>
      <c r="P502" s="7">
        <f t="shared" si="45"/>
        <v>23977.783504840925</v>
      </c>
      <c r="Q502" s="7" t="str">
        <f t="shared" si="46"/>
        <v>film &amp; video</v>
      </c>
      <c r="R502" t="str">
        <f t="shared" si="47"/>
        <v>animation</v>
      </c>
      <c r="S502" s="8">
        <f t="shared" si="48"/>
        <v>40247.886006944449</v>
      </c>
      <c r="T502" s="8">
        <f t="shared" si="49"/>
        <v>40306.927777777775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3">
        <f t="shared" si="44"/>
        <v>0</v>
      </c>
      <c r="P503" s="7">
        <f t="shared" si="45"/>
        <v>23984.358707802974</v>
      </c>
      <c r="Q503" s="7" t="str">
        <f t="shared" si="46"/>
        <v>film &amp; video</v>
      </c>
      <c r="R503" t="str">
        <f t="shared" si="47"/>
        <v>animation</v>
      </c>
      <c r="S503" s="8">
        <f t="shared" si="48"/>
        <v>40703.234386574077</v>
      </c>
      <c r="T503" s="8">
        <f t="shared" si="49"/>
        <v>40733.234386574077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3">
        <f t="shared" si="44"/>
        <v>1.1499999999999999</v>
      </c>
      <c r="P504" s="7">
        <f t="shared" si="45"/>
        <v>23990.997057846649</v>
      </c>
      <c r="Q504" s="7" t="str">
        <f t="shared" si="46"/>
        <v>film &amp; video</v>
      </c>
      <c r="R504" t="str">
        <f t="shared" si="47"/>
        <v>animation</v>
      </c>
      <c r="S504" s="8">
        <f t="shared" si="48"/>
        <v>40956.553530092591</v>
      </c>
      <c r="T504" s="8">
        <f t="shared" si="49"/>
        <v>40986.511863425927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3">
        <f t="shared" si="44"/>
        <v>1.7538461538461538</v>
      </c>
      <c r="P505" s="7">
        <f t="shared" si="45"/>
        <v>23997.575406976728</v>
      </c>
      <c r="Q505" s="7" t="str">
        <f t="shared" si="46"/>
        <v>film &amp; video</v>
      </c>
      <c r="R505" t="str">
        <f t="shared" si="47"/>
        <v>animation</v>
      </c>
      <c r="S505" s="8">
        <f t="shared" si="48"/>
        <v>41991.526655092588</v>
      </c>
      <c r="T505" s="8">
        <f t="shared" si="49"/>
        <v>42021.526655092588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3">
        <f t="shared" si="44"/>
        <v>1.3673469387755102</v>
      </c>
      <c r="P506" s="7">
        <f t="shared" si="45"/>
        <v>24004.189523677636</v>
      </c>
      <c r="Q506" s="7" t="str">
        <f t="shared" si="46"/>
        <v>film &amp; video</v>
      </c>
      <c r="R506" t="str">
        <f t="shared" si="47"/>
        <v>animation</v>
      </c>
      <c r="S506" s="8">
        <f t="shared" si="48"/>
        <v>40949.98364583333</v>
      </c>
      <c r="T506" s="8">
        <f t="shared" si="49"/>
        <v>41009.941979166666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3">
        <f t="shared" si="44"/>
        <v>0.43333333333333329</v>
      </c>
      <c r="P507" s="7">
        <f t="shared" si="45"/>
        <v>24010.746085872561</v>
      </c>
      <c r="Q507" s="7" t="str">
        <f t="shared" si="46"/>
        <v>film &amp; video</v>
      </c>
      <c r="R507" t="str">
        <f t="shared" si="47"/>
        <v>animation</v>
      </c>
      <c r="S507" s="8">
        <f t="shared" si="48"/>
        <v>42318.098217592589</v>
      </c>
      <c r="T507" s="8">
        <f t="shared" si="49"/>
        <v>42363.098217592589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3">
        <f t="shared" si="44"/>
        <v>0.125</v>
      </c>
      <c r="P508" s="7">
        <f t="shared" si="45"/>
        <v>24017.384696591838</v>
      </c>
      <c r="Q508" s="7" t="str">
        <f t="shared" si="46"/>
        <v>film &amp; video</v>
      </c>
      <c r="R508" t="str">
        <f t="shared" si="47"/>
        <v>animation</v>
      </c>
      <c r="S508" s="8">
        <f t="shared" si="48"/>
        <v>41466.552314814813</v>
      </c>
      <c r="T508" s="8">
        <f t="shared" si="49"/>
        <v>41496.552314814813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3">
        <f t="shared" si="44"/>
        <v>3.2</v>
      </c>
      <c r="P509" s="7">
        <f t="shared" si="45"/>
        <v>24023.972109201757</v>
      </c>
      <c r="Q509" s="7" t="str">
        <f t="shared" si="46"/>
        <v>film &amp; video</v>
      </c>
      <c r="R509" t="str">
        <f t="shared" si="47"/>
        <v>animation</v>
      </c>
      <c r="S509" s="8">
        <f t="shared" si="48"/>
        <v>41156.958993055552</v>
      </c>
      <c r="T509" s="8">
        <f t="shared" si="49"/>
        <v>41201.958993055552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3">
        <f t="shared" si="44"/>
        <v>0.8</v>
      </c>
      <c r="P510" s="7">
        <f t="shared" si="45"/>
        <v>24030.455051289144</v>
      </c>
      <c r="Q510" s="7" t="str">
        <f t="shared" si="46"/>
        <v>film &amp; video</v>
      </c>
      <c r="R510" t="str">
        <f t="shared" si="47"/>
        <v>animation</v>
      </c>
      <c r="S510" s="8">
        <f t="shared" si="48"/>
        <v>40995.024317129632</v>
      </c>
      <c r="T510" s="8">
        <f t="shared" si="49"/>
        <v>41054.593055555553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3">
        <f t="shared" si="44"/>
        <v>0.2</v>
      </c>
      <c r="P511" s="7">
        <f t="shared" si="45"/>
        <v>24037.008144758722</v>
      </c>
      <c r="Q511" s="7" t="str">
        <f t="shared" si="46"/>
        <v>film &amp; video</v>
      </c>
      <c r="R511" t="str">
        <f t="shared" si="47"/>
        <v>animation</v>
      </c>
      <c r="S511" s="8">
        <f t="shared" si="48"/>
        <v>42153.631597222222</v>
      </c>
      <c r="T511" s="8">
        <f t="shared" si="49"/>
        <v>42183.631597222222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3">
        <f t="shared" si="44"/>
        <v>0</v>
      </c>
      <c r="P512" s="7">
        <f t="shared" si="45"/>
        <v>24043.673056865449</v>
      </c>
      <c r="Q512" s="7" t="str">
        <f t="shared" si="46"/>
        <v>film &amp; video</v>
      </c>
      <c r="R512" t="str">
        <f t="shared" si="47"/>
        <v>animation</v>
      </c>
      <c r="S512" s="8">
        <f t="shared" si="48"/>
        <v>42400.176377314812</v>
      </c>
      <c r="T512" s="8">
        <f t="shared" si="49"/>
        <v>42430.176377314812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3">
        <f t="shared" si="44"/>
        <v>3</v>
      </c>
      <c r="P513" s="7">
        <f t="shared" si="45"/>
        <v>24050.344442286332</v>
      </c>
      <c r="Q513" s="7" t="str">
        <f t="shared" si="46"/>
        <v>film &amp; video</v>
      </c>
      <c r="R513" t="str">
        <f t="shared" si="47"/>
        <v>animation</v>
      </c>
      <c r="S513" s="8">
        <f t="shared" si="48"/>
        <v>41340.303032407406</v>
      </c>
      <c r="T513" s="8">
        <f t="shared" si="49"/>
        <v>41370.261365740742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3">
        <f t="shared" si="44"/>
        <v>0.13749999999999998</v>
      </c>
      <c r="P514" s="7">
        <f t="shared" si="45"/>
        <v>24056.977898973062</v>
      </c>
      <c r="Q514" s="7" t="str">
        <f t="shared" si="46"/>
        <v>film &amp; video</v>
      </c>
      <c r="R514" t="str">
        <f t="shared" si="47"/>
        <v>animation</v>
      </c>
      <c r="S514" s="8">
        <f t="shared" si="48"/>
        <v>42649.742210648154</v>
      </c>
      <c r="T514" s="8">
        <f t="shared" si="49"/>
        <v>42694.783877314811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3">
        <f t="shared" ref="O515:O578" si="50">(E515/D515)*100</f>
        <v>13.923999999999999</v>
      </c>
      <c r="P515" s="7">
        <f t="shared" ref="P515:P578" si="51">AVERAGE(E515:E4628)</f>
        <v>24063.653628539683</v>
      </c>
      <c r="Q515" s="7" t="str">
        <f t="shared" ref="Q515:Q578" si="52">LEFT(N515,(FIND("/",N515)-1))</f>
        <v>film &amp; video</v>
      </c>
      <c r="R515" t="str">
        <f t="shared" si="47"/>
        <v>animation</v>
      </c>
      <c r="S515" s="8">
        <f t="shared" si="48"/>
        <v>42552.653993055559</v>
      </c>
      <c r="T515" s="8">
        <f t="shared" si="49"/>
        <v>42597.291666666672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3">
        <f t="shared" si="50"/>
        <v>3.3333333333333335</v>
      </c>
      <c r="P516" s="7">
        <f t="shared" si="51"/>
        <v>24068.402768675354</v>
      </c>
      <c r="Q516" s="7" t="str">
        <f t="shared" si="52"/>
        <v>film &amp; video</v>
      </c>
      <c r="R516" t="str">
        <f t="shared" ref="R516:R519" si="53">RIGHT(N516, (LEN(N516)-FIND("/", N516)))</f>
        <v>animation</v>
      </c>
      <c r="S516" s="8">
        <f t="shared" ref="S516:S579" si="54">(((J516/60)/60)/24)+DATE(1970,1,1)</f>
        <v>41830.613969907405</v>
      </c>
      <c r="T516" s="8">
        <f t="shared" ref="T516:T579" si="55">(((I516/60)/60)/24)+DATE(1970,1,1)</f>
        <v>41860.613969907405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3">
        <f t="shared" si="50"/>
        <v>25.41340206185567</v>
      </c>
      <c r="P517" s="7">
        <f t="shared" si="51"/>
        <v>24075.074547222208</v>
      </c>
      <c r="Q517" s="7" t="str">
        <f t="shared" si="52"/>
        <v>film &amp; video</v>
      </c>
      <c r="R517" t="str">
        <f t="shared" si="53"/>
        <v>animation</v>
      </c>
      <c r="S517" s="8">
        <f t="shared" si="54"/>
        <v>42327.490752314814</v>
      </c>
      <c r="T517" s="8">
        <f t="shared" si="55"/>
        <v>42367.490752314814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3">
        <f t="shared" si="50"/>
        <v>0</v>
      </c>
      <c r="P518" s="7">
        <f t="shared" si="51"/>
        <v>24074.914523478728</v>
      </c>
      <c r="Q518" s="7" t="str">
        <f t="shared" si="52"/>
        <v>film &amp; video</v>
      </c>
      <c r="R518" t="str">
        <f t="shared" si="53"/>
        <v>animation</v>
      </c>
      <c r="S518" s="8">
        <f t="shared" si="54"/>
        <v>42091.778703703705</v>
      </c>
      <c r="T518" s="8">
        <f t="shared" si="55"/>
        <v>42151.778703703705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3">
        <f t="shared" si="50"/>
        <v>1.3666666666666667</v>
      </c>
      <c r="P519" s="7">
        <f t="shared" si="51"/>
        <v>24081.60571706502</v>
      </c>
      <c r="Q519" s="7" t="str">
        <f t="shared" si="52"/>
        <v>film &amp; video</v>
      </c>
      <c r="R519" t="str">
        <f t="shared" si="53"/>
        <v>animation</v>
      </c>
      <c r="S519" s="8">
        <f t="shared" si="54"/>
        <v>42738.615289351852</v>
      </c>
      <c r="T519" s="8">
        <f t="shared" si="55"/>
        <v>42768.615289351852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3">
        <f t="shared" si="50"/>
        <v>0</v>
      </c>
      <c r="P520" s="7">
        <f t="shared" si="51"/>
        <v>24088.243639143715</v>
      </c>
      <c r="Q520" s="7" t="str">
        <f t="shared" si="52"/>
        <v>film &amp; video</v>
      </c>
      <c r="R520" t="str">
        <f>RIGHT(N520, (LEN(N520)-FIND("/", N520)))</f>
        <v>animation</v>
      </c>
      <c r="S520" s="8">
        <f t="shared" si="54"/>
        <v>42223.616018518514</v>
      </c>
      <c r="T520" s="8">
        <f t="shared" si="55"/>
        <v>42253.615277777775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3">
        <f t="shared" si="50"/>
        <v>22.881426547787683</v>
      </c>
      <c r="P521" s="7">
        <f t="shared" si="51"/>
        <v>24094.942260845368</v>
      </c>
      <c r="Q521" s="7" t="str">
        <f t="shared" si="52"/>
        <v>film &amp; video</v>
      </c>
      <c r="R521" t="str">
        <f>RIGHT(N521, (LEN(N521)-FIND("/", N522)))</f>
        <v>ideo/animation</v>
      </c>
      <c r="S521" s="8">
        <f t="shared" si="54"/>
        <v>41218.391446759262</v>
      </c>
      <c r="T521" s="8">
        <f t="shared" si="55"/>
        <v>41248.391446759262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3">
        <f t="shared" si="50"/>
        <v>102.1</v>
      </c>
      <c r="P522" s="7">
        <f t="shared" si="51"/>
        <v>24100.880770514588</v>
      </c>
      <c r="Q522" s="7" t="str">
        <f t="shared" si="52"/>
        <v>theater</v>
      </c>
      <c r="R522" t="str">
        <f>RIGHT(N522, (LEN(N522)-FIND("/", N523)))</f>
        <v>plays</v>
      </c>
      <c r="S522" s="8">
        <f t="shared" si="54"/>
        <v>42318.702094907407</v>
      </c>
      <c r="T522" s="8">
        <f t="shared" si="55"/>
        <v>42348.702094907407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3">
        <f t="shared" si="50"/>
        <v>104.64</v>
      </c>
      <c r="P523" s="7">
        <f t="shared" si="51"/>
        <v>24106.166213132983</v>
      </c>
      <c r="Q523" s="7" t="str">
        <f t="shared" si="52"/>
        <v>theater</v>
      </c>
      <c r="R523" t="str">
        <f t="shared" ref="R523:R539" si="56">RIGHT(N523, (LEN(N523)-FIND("/", N524)))</f>
        <v>plays</v>
      </c>
      <c r="S523" s="8">
        <f t="shared" si="54"/>
        <v>42646.092812499999</v>
      </c>
      <c r="T523" s="8">
        <f t="shared" si="55"/>
        <v>42675.207638888889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3">
        <f t="shared" si="50"/>
        <v>114.66666666666667</v>
      </c>
      <c r="P524" s="7">
        <f t="shared" si="51"/>
        <v>24111.419251322</v>
      </c>
      <c r="Q524" s="7" t="str">
        <f t="shared" si="52"/>
        <v>theater</v>
      </c>
      <c r="R524" t="str">
        <f t="shared" si="56"/>
        <v>plays</v>
      </c>
      <c r="S524" s="8">
        <f t="shared" si="54"/>
        <v>42430.040798611109</v>
      </c>
      <c r="T524" s="8">
        <f t="shared" si="55"/>
        <v>42449.999131944445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3">
        <f t="shared" si="50"/>
        <v>120.6</v>
      </c>
      <c r="P525" s="7">
        <f t="shared" si="51"/>
        <v>24117.174100779495</v>
      </c>
      <c r="Q525" s="7" t="str">
        <f t="shared" si="52"/>
        <v>theater</v>
      </c>
      <c r="R525" t="str">
        <f t="shared" si="56"/>
        <v>plays</v>
      </c>
      <c r="S525" s="8">
        <f t="shared" si="54"/>
        <v>42238.13282407407</v>
      </c>
      <c r="T525" s="8">
        <f t="shared" si="55"/>
        <v>42268.13282407407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3">
        <f t="shared" si="50"/>
        <v>108.67285714285715</v>
      </c>
      <c r="P526" s="7">
        <f t="shared" si="51"/>
        <v>24122.210907825101</v>
      </c>
      <c r="Q526" s="7" t="str">
        <f t="shared" si="52"/>
        <v>theater</v>
      </c>
      <c r="R526" t="str">
        <f t="shared" si="56"/>
        <v>plays</v>
      </c>
      <c r="S526" s="8">
        <f t="shared" si="54"/>
        <v>42492.717233796298</v>
      </c>
      <c r="T526" s="8">
        <f t="shared" si="55"/>
        <v>42522.717233796298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3">
        <f t="shared" si="50"/>
        <v>100</v>
      </c>
      <c r="P527" s="7">
        <f t="shared" si="51"/>
        <v>24127.870701949847</v>
      </c>
      <c r="Q527" s="7" t="str">
        <f t="shared" si="52"/>
        <v>theater</v>
      </c>
      <c r="R527" t="str">
        <f t="shared" si="56"/>
        <v>plays</v>
      </c>
      <c r="S527" s="8">
        <f t="shared" si="54"/>
        <v>41850.400937500002</v>
      </c>
      <c r="T527" s="8">
        <f t="shared" si="55"/>
        <v>41895.400937500002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3">
        <f t="shared" si="50"/>
        <v>113.99999999999999</v>
      </c>
      <c r="P528" s="7">
        <f t="shared" si="51"/>
        <v>24131.249880189454</v>
      </c>
      <c r="Q528" s="7" t="str">
        <f t="shared" si="52"/>
        <v>theater</v>
      </c>
      <c r="R528" t="str">
        <f t="shared" si="56"/>
        <v>plays</v>
      </c>
      <c r="S528" s="8">
        <f t="shared" si="54"/>
        <v>42192.591944444444</v>
      </c>
      <c r="T528" s="8">
        <f t="shared" si="55"/>
        <v>42223.708333333328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3">
        <f t="shared" si="50"/>
        <v>100.85</v>
      </c>
      <c r="P529" s="7">
        <f t="shared" si="51"/>
        <v>24137.498835005561</v>
      </c>
      <c r="Q529" s="7" t="str">
        <f t="shared" si="52"/>
        <v>theater</v>
      </c>
      <c r="R529" t="str">
        <f t="shared" si="56"/>
        <v>plays</v>
      </c>
      <c r="S529" s="8">
        <f t="shared" si="54"/>
        <v>42753.205625000002</v>
      </c>
      <c r="T529" s="8">
        <f t="shared" si="55"/>
        <v>42783.670138888891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3">
        <f t="shared" si="50"/>
        <v>115.65217391304347</v>
      </c>
      <c r="P530" s="7">
        <f t="shared" si="51"/>
        <v>24141.416453861151</v>
      </c>
      <c r="Q530" s="7" t="str">
        <f t="shared" si="52"/>
        <v>theater</v>
      </c>
      <c r="R530" t="str">
        <f t="shared" si="56"/>
        <v>plays</v>
      </c>
      <c r="S530" s="8">
        <f t="shared" si="54"/>
        <v>42155.920219907406</v>
      </c>
      <c r="T530" s="8">
        <f t="shared" si="55"/>
        <v>42176.888888888891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3">
        <f t="shared" si="50"/>
        <v>130.41666666666666</v>
      </c>
      <c r="P531" s="7">
        <f t="shared" si="51"/>
        <v>24147.777696597866</v>
      </c>
      <c r="Q531" s="7" t="str">
        <f t="shared" si="52"/>
        <v>theater</v>
      </c>
      <c r="R531" t="str">
        <f t="shared" si="56"/>
        <v>plays</v>
      </c>
      <c r="S531" s="8">
        <f t="shared" si="54"/>
        <v>42725.031180555554</v>
      </c>
      <c r="T531" s="8">
        <f t="shared" si="55"/>
        <v>42746.208333333328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3">
        <f t="shared" si="50"/>
        <v>107.78267254038178</v>
      </c>
      <c r="P532" s="7">
        <f t="shared" si="51"/>
        <v>24154.076937238478</v>
      </c>
      <c r="Q532" s="7" t="str">
        <f t="shared" si="52"/>
        <v>theater</v>
      </c>
      <c r="R532" t="str">
        <f t="shared" si="56"/>
        <v>plays</v>
      </c>
      <c r="S532" s="8">
        <f t="shared" si="54"/>
        <v>42157.591064814813</v>
      </c>
      <c r="T532" s="8">
        <f t="shared" si="55"/>
        <v>42179.083333333328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3">
        <f t="shared" si="50"/>
        <v>100</v>
      </c>
      <c r="P533" s="7">
        <f t="shared" si="51"/>
        <v>24159.792360491057</v>
      </c>
      <c r="Q533" s="7" t="str">
        <f t="shared" si="52"/>
        <v>theater</v>
      </c>
      <c r="R533" t="str">
        <f t="shared" si="56"/>
        <v>plays</v>
      </c>
      <c r="S533" s="8">
        <f t="shared" si="54"/>
        <v>42676.065150462964</v>
      </c>
      <c r="T533" s="8">
        <f t="shared" si="55"/>
        <v>42721.290972222225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3">
        <f t="shared" si="50"/>
        <v>123.25</v>
      </c>
      <c r="P534" s="7">
        <f t="shared" si="51"/>
        <v>24165.418872453236</v>
      </c>
      <c r="Q534" s="7" t="str">
        <f t="shared" si="52"/>
        <v>theater</v>
      </c>
      <c r="R534" t="str">
        <f t="shared" si="56"/>
        <v>plays</v>
      </c>
      <c r="S534" s="8">
        <f t="shared" si="54"/>
        <v>42473.007037037038</v>
      </c>
      <c r="T534" s="8">
        <f t="shared" si="55"/>
        <v>42503.007037037038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3">
        <f t="shared" si="50"/>
        <v>100.2</v>
      </c>
      <c r="P535" s="7">
        <f t="shared" si="51"/>
        <v>24168.724405360121</v>
      </c>
      <c r="Q535" s="7" t="str">
        <f t="shared" si="52"/>
        <v>theater</v>
      </c>
      <c r="R535" t="str">
        <f t="shared" si="56"/>
        <v>plays</v>
      </c>
      <c r="S535" s="8">
        <f t="shared" si="54"/>
        <v>42482.43478009259</v>
      </c>
      <c r="T535" s="8">
        <f t="shared" si="55"/>
        <v>42506.43478009259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3">
        <f t="shared" si="50"/>
        <v>104.66666666666666</v>
      </c>
      <c r="P536" s="7">
        <f t="shared" si="51"/>
        <v>24174.913940240142</v>
      </c>
      <c r="Q536" s="7" t="str">
        <f t="shared" si="52"/>
        <v>theater</v>
      </c>
      <c r="R536" t="str">
        <f t="shared" si="56"/>
        <v>plays</v>
      </c>
      <c r="S536" s="8">
        <f t="shared" si="54"/>
        <v>42270.810995370368</v>
      </c>
      <c r="T536" s="8">
        <f t="shared" si="55"/>
        <v>42309.958333333328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3">
        <f t="shared" si="50"/>
        <v>102.49999999999999</v>
      </c>
      <c r="P537" s="7">
        <f t="shared" si="51"/>
        <v>24177.281234636856</v>
      </c>
      <c r="Q537" s="7" t="str">
        <f t="shared" si="52"/>
        <v>theater</v>
      </c>
      <c r="R537" t="str">
        <f t="shared" si="56"/>
        <v>plays</v>
      </c>
      <c r="S537" s="8">
        <f t="shared" si="54"/>
        <v>42711.545196759253</v>
      </c>
      <c r="T537" s="8">
        <f t="shared" si="55"/>
        <v>42741.545196759253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3">
        <f t="shared" si="50"/>
        <v>118.25757575757576</v>
      </c>
      <c r="P538" s="7">
        <f t="shared" si="51"/>
        <v>24183.463766415185</v>
      </c>
      <c r="Q538" s="7" t="str">
        <f t="shared" si="52"/>
        <v>theater</v>
      </c>
      <c r="R538" t="str">
        <f t="shared" si="56"/>
        <v>plays</v>
      </c>
      <c r="S538" s="8">
        <f t="shared" si="54"/>
        <v>42179.344988425932</v>
      </c>
      <c r="T538" s="8">
        <f t="shared" si="55"/>
        <v>42219.75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3">
        <f t="shared" si="50"/>
        <v>120.5</v>
      </c>
      <c r="P539" s="7">
        <f t="shared" si="51"/>
        <v>24189.132006707645</v>
      </c>
      <c r="Q539" s="7" t="str">
        <f t="shared" si="52"/>
        <v>theater</v>
      </c>
      <c r="R539" t="str">
        <f t="shared" si="56"/>
        <v>plays</v>
      </c>
      <c r="S539" s="8">
        <f t="shared" si="54"/>
        <v>42282.768414351856</v>
      </c>
      <c r="T539" s="8">
        <f t="shared" si="55"/>
        <v>42312.810081018513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3">
        <f t="shared" si="50"/>
        <v>302.42</v>
      </c>
      <c r="P540" s="7">
        <f t="shared" si="51"/>
        <v>24195.22066536202</v>
      </c>
      <c r="Q540" s="7" t="str">
        <f t="shared" si="52"/>
        <v>theater</v>
      </c>
      <c r="R540" t="str">
        <f>RIGHT(N540, (LEN(N540)-FIND("/", N541)))</f>
        <v>plays</v>
      </c>
      <c r="S540" s="8">
        <f t="shared" si="54"/>
        <v>42473.794710648144</v>
      </c>
      <c r="T540" s="8">
        <f t="shared" si="55"/>
        <v>42503.794710648144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3">
        <f t="shared" si="50"/>
        <v>100.64400000000001</v>
      </c>
      <c r="P541" s="7">
        <f t="shared" si="51"/>
        <v>24197.75819910513</v>
      </c>
      <c r="Q541" s="7" t="str">
        <f t="shared" si="52"/>
        <v>theater</v>
      </c>
      <c r="R541" t="str">
        <f>RIGHT(N541, (LEN(N541)-FIND("/", N541)))</f>
        <v>plays</v>
      </c>
      <c r="S541" s="8">
        <f t="shared" si="54"/>
        <v>42535.049849537041</v>
      </c>
      <c r="T541" s="8">
        <f t="shared" si="55"/>
        <v>42556.049849537041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3">
        <f t="shared" si="50"/>
        <v>6.6666666666666671E-3</v>
      </c>
      <c r="P542" s="7">
        <f t="shared" si="51"/>
        <v>24204.386041958027</v>
      </c>
      <c r="Q542" s="7" t="str">
        <f t="shared" si="52"/>
        <v>technology</v>
      </c>
      <c r="R542" t="str">
        <f>RIGHT(N542, (LEN(N542)-FIND("/", N542)))</f>
        <v>web</v>
      </c>
      <c r="S542" s="8">
        <f t="shared" si="54"/>
        <v>42009.817199074074</v>
      </c>
      <c r="T542" s="8">
        <f t="shared" si="55"/>
        <v>42039.817199074074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3">
        <f t="shared" si="50"/>
        <v>0.55555555555555558</v>
      </c>
      <c r="P543" s="7">
        <f t="shared" si="51"/>
        <v>24211.158114157792</v>
      </c>
      <c r="Q543" s="7" t="str">
        <f t="shared" si="52"/>
        <v>technology</v>
      </c>
      <c r="R543" t="str">
        <f>RIGHT(N543, (LEN(N543)-FIND("/", N543)))</f>
        <v>web</v>
      </c>
      <c r="S543" s="8">
        <f t="shared" si="54"/>
        <v>42276.046689814815</v>
      </c>
      <c r="T543" s="8">
        <f t="shared" si="55"/>
        <v>42306.046689814815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3">
        <f t="shared" si="50"/>
        <v>3.9999999999999996E-4</v>
      </c>
      <c r="P544" s="7">
        <f t="shared" si="51"/>
        <v>24217.927260005585</v>
      </c>
      <c r="Q544" s="7" t="str">
        <f t="shared" si="52"/>
        <v>technology</v>
      </c>
      <c r="R544" t="str">
        <f t="shared" ref="R544:R607" si="57">RIGHT(N544, (LEN(N544)-FIND("/", N544)))</f>
        <v>web</v>
      </c>
      <c r="S544" s="8">
        <f t="shared" si="54"/>
        <v>42433.737453703703</v>
      </c>
      <c r="T544" s="8">
        <f t="shared" si="55"/>
        <v>42493.695787037039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3">
        <f t="shared" si="50"/>
        <v>0.31818181818181818</v>
      </c>
      <c r="P545" s="7">
        <f t="shared" si="51"/>
        <v>24224.706914893603</v>
      </c>
      <c r="Q545" s="7" t="str">
        <f t="shared" si="52"/>
        <v>technology</v>
      </c>
      <c r="R545" t="str">
        <f t="shared" si="57"/>
        <v>web</v>
      </c>
      <c r="S545" s="8">
        <f t="shared" si="54"/>
        <v>41914.092152777775</v>
      </c>
      <c r="T545" s="8">
        <f t="shared" si="55"/>
        <v>41944.092152777775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3">
        <f t="shared" si="50"/>
        <v>1.2</v>
      </c>
      <c r="P546" s="7">
        <f t="shared" si="51"/>
        <v>24231.471044525329</v>
      </c>
      <c r="Q546" s="7" t="str">
        <f t="shared" si="52"/>
        <v>technology</v>
      </c>
      <c r="R546" t="str">
        <f t="shared" si="57"/>
        <v>web</v>
      </c>
      <c r="S546" s="8">
        <f t="shared" si="54"/>
        <v>42525.656944444447</v>
      </c>
      <c r="T546" s="8">
        <f t="shared" si="55"/>
        <v>42555.656944444447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3">
        <f t="shared" si="50"/>
        <v>27.383999999999997</v>
      </c>
      <c r="P547" s="7">
        <f t="shared" si="51"/>
        <v>24238.256890756289</v>
      </c>
      <c r="Q547" s="7" t="str">
        <f t="shared" si="52"/>
        <v>technology</v>
      </c>
      <c r="R547" t="str">
        <f t="shared" si="57"/>
        <v>web</v>
      </c>
      <c r="S547" s="8">
        <f t="shared" si="54"/>
        <v>42283.592465277776</v>
      </c>
      <c r="T547" s="8">
        <f t="shared" si="55"/>
        <v>42323.634131944447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3">
        <f t="shared" si="50"/>
        <v>8.666666666666667E-2</v>
      </c>
      <c r="P548" s="7">
        <f t="shared" si="51"/>
        <v>24241.211852059387</v>
      </c>
      <c r="Q548" s="7" t="str">
        <f t="shared" si="52"/>
        <v>technology</v>
      </c>
      <c r="R548" t="str">
        <f t="shared" si="57"/>
        <v>web</v>
      </c>
      <c r="S548" s="8">
        <f t="shared" si="54"/>
        <v>42249.667997685188</v>
      </c>
      <c r="T548" s="8">
        <f t="shared" si="55"/>
        <v>42294.667997685188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3">
        <f t="shared" si="50"/>
        <v>0</v>
      </c>
      <c r="P549" s="7">
        <f t="shared" si="51"/>
        <v>24247.991339686083</v>
      </c>
      <c r="Q549" s="7" t="str">
        <f t="shared" si="52"/>
        <v>technology</v>
      </c>
      <c r="R549" t="str">
        <f t="shared" si="57"/>
        <v>web</v>
      </c>
      <c r="S549" s="8">
        <f t="shared" si="54"/>
        <v>42380.696342592593</v>
      </c>
      <c r="T549" s="8">
        <f t="shared" si="55"/>
        <v>42410.696342592593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3">
        <f t="shared" si="50"/>
        <v>0.09</v>
      </c>
      <c r="P550" s="7">
        <f t="shared" si="51"/>
        <v>24254.789206616191</v>
      </c>
      <c r="Q550" s="7" t="str">
        <f t="shared" si="52"/>
        <v>technology</v>
      </c>
      <c r="R550" t="str">
        <f t="shared" si="57"/>
        <v>web</v>
      </c>
      <c r="S550" s="8">
        <f t="shared" si="54"/>
        <v>42276.903333333335</v>
      </c>
      <c r="T550" s="8">
        <f t="shared" si="55"/>
        <v>42306.903333333335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3">
        <f t="shared" si="50"/>
        <v>2.7199999999999998</v>
      </c>
      <c r="P551" s="7">
        <f t="shared" si="51"/>
        <v>24261.588362310697</v>
      </c>
      <c r="Q551" s="7" t="str">
        <f t="shared" si="52"/>
        <v>technology</v>
      </c>
      <c r="R551" t="str">
        <f t="shared" si="57"/>
        <v>web</v>
      </c>
      <c r="S551" s="8">
        <f t="shared" si="54"/>
        <v>42163.636828703704</v>
      </c>
      <c r="T551" s="8">
        <f t="shared" si="55"/>
        <v>42193.636828703704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3">
        <f t="shared" si="50"/>
        <v>0.70000000000000007</v>
      </c>
      <c r="P552" s="7">
        <f t="shared" si="51"/>
        <v>24268.37478260868</v>
      </c>
      <c r="Q552" s="7" t="str">
        <f t="shared" si="52"/>
        <v>technology</v>
      </c>
      <c r="R552" t="str">
        <f t="shared" si="57"/>
        <v>web</v>
      </c>
      <c r="S552" s="8">
        <f t="shared" si="54"/>
        <v>42753.678761574076</v>
      </c>
      <c r="T552" s="8">
        <f t="shared" si="55"/>
        <v>42766.208333333328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3">
        <f t="shared" si="50"/>
        <v>5.0413333333333332</v>
      </c>
      <c r="P553" s="7">
        <f t="shared" si="51"/>
        <v>24275.174270482588</v>
      </c>
      <c r="Q553" s="7" t="str">
        <f t="shared" si="52"/>
        <v>technology</v>
      </c>
      <c r="R553" t="str">
        <f t="shared" si="57"/>
        <v>web</v>
      </c>
      <c r="S553" s="8">
        <f t="shared" si="54"/>
        <v>42173.275740740741</v>
      </c>
      <c r="T553" s="8">
        <f t="shared" si="55"/>
        <v>42217.745138888888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3">
        <f t="shared" si="50"/>
        <v>0</v>
      </c>
      <c r="P554" s="7">
        <f t="shared" si="51"/>
        <v>24280.926213864706</v>
      </c>
      <c r="Q554" s="7" t="str">
        <f t="shared" si="52"/>
        <v>technology</v>
      </c>
      <c r="R554" t="str">
        <f t="shared" si="57"/>
        <v>web</v>
      </c>
      <c r="S554" s="8">
        <f t="shared" si="54"/>
        <v>42318.616851851853</v>
      </c>
      <c r="T554" s="8">
        <f t="shared" si="55"/>
        <v>42378.616851851853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3">
        <f t="shared" si="50"/>
        <v>0.49199999999999999</v>
      </c>
      <c r="P555" s="7">
        <f t="shared" si="51"/>
        <v>24287.742869174606</v>
      </c>
      <c r="Q555" s="7" t="str">
        <f t="shared" si="52"/>
        <v>technology</v>
      </c>
      <c r="R555" t="str">
        <f t="shared" si="57"/>
        <v>web</v>
      </c>
      <c r="S555" s="8">
        <f t="shared" si="54"/>
        <v>41927.71980324074</v>
      </c>
      <c r="T555" s="8">
        <f t="shared" si="55"/>
        <v>41957.761469907404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3">
        <f t="shared" si="50"/>
        <v>36.589147286821706</v>
      </c>
      <c r="P556" s="7">
        <f t="shared" si="51"/>
        <v>24294.528812131408</v>
      </c>
      <c r="Q556" s="7" t="str">
        <f t="shared" si="52"/>
        <v>technology</v>
      </c>
      <c r="R556" t="str">
        <f t="shared" si="57"/>
        <v>web</v>
      </c>
      <c r="S556" s="8">
        <f t="shared" si="54"/>
        <v>41901.684861111113</v>
      </c>
      <c r="T556" s="8">
        <f t="shared" si="55"/>
        <v>41931.684861111113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3">
        <f t="shared" si="50"/>
        <v>0</v>
      </c>
      <c r="P557" s="7">
        <f t="shared" si="51"/>
        <v>24300.955365168524</v>
      </c>
      <c r="Q557" s="7" t="str">
        <f t="shared" si="52"/>
        <v>technology</v>
      </c>
      <c r="R557" t="str">
        <f t="shared" si="57"/>
        <v>web</v>
      </c>
      <c r="S557" s="8">
        <f t="shared" si="54"/>
        <v>42503.353506944448</v>
      </c>
      <c r="T557" s="8">
        <f t="shared" si="55"/>
        <v>42533.353506944448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3">
        <f t="shared" si="50"/>
        <v>2.5</v>
      </c>
      <c r="P558" s="7">
        <f t="shared" si="51"/>
        <v>24307.783394211841</v>
      </c>
      <c r="Q558" s="7" t="str">
        <f t="shared" si="52"/>
        <v>technology</v>
      </c>
      <c r="R558" t="str">
        <f t="shared" si="57"/>
        <v>web</v>
      </c>
      <c r="S558" s="8">
        <f t="shared" si="54"/>
        <v>42345.860150462962</v>
      </c>
      <c r="T558" s="8">
        <f t="shared" si="55"/>
        <v>42375.860150462962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3">
        <f t="shared" si="50"/>
        <v>0.91066666666666674</v>
      </c>
      <c r="P559" s="7">
        <f t="shared" si="51"/>
        <v>24314.559050028092</v>
      </c>
      <c r="Q559" s="7" t="str">
        <f t="shared" si="52"/>
        <v>technology</v>
      </c>
      <c r="R559" t="str">
        <f t="shared" si="57"/>
        <v>web</v>
      </c>
      <c r="S559" s="8">
        <f t="shared" si="54"/>
        <v>42676.942164351851</v>
      </c>
      <c r="T559" s="8">
        <f t="shared" si="55"/>
        <v>42706.983831018515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3">
        <f t="shared" si="50"/>
        <v>0</v>
      </c>
      <c r="P560" s="7">
        <f t="shared" si="51"/>
        <v>24321.010711273531</v>
      </c>
      <c r="Q560" s="7" t="str">
        <f t="shared" si="52"/>
        <v>technology</v>
      </c>
      <c r="R560" t="str">
        <f t="shared" si="57"/>
        <v>web</v>
      </c>
      <c r="S560" s="8">
        <f t="shared" si="54"/>
        <v>42057.883159722223</v>
      </c>
      <c r="T560" s="8">
        <f t="shared" si="55"/>
        <v>42087.841493055559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3">
        <f t="shared" si="50"/>
        <v>2.0833333333333336E-2</v>
      </c>
      <c r="P561" s="7">
        <f t="shared" si="51"/>
        <v>24327.85014060741</v>
      </c>
      <c r="Q561" s="7" t="str">
        <f t="shared" si="52"/>
        <v>technology</v>
      </c>
      <c r="R561" t="str">
        <f t="shared" si="57"/>
        <v>web</v>
      </c>
      <c r="S561" s="8">
        <f t="shared" si="54"/>
        <v>42321.283101851848</v>
      </c>
      <c r="T561" s="8">
        <f t="shared" si="55"/>
        <v>42351.283101851848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3">
        <f t="shared" si="50"/>
        <v>1.2E-2</v>
      </c>
      <c r="P562" s="7">
        <f t="shared" si="51"/>
        <v>24334.679353023897</v>
      </c>
      <c r="Q562" s="7" t="str">
        <f t="shared" si="52"/>
        <v>technology</v>
      </c>
      <c r="R562" t="str">
        <f t="shared" si="57"/>
        <v>web</v>
      </c>
      <c r="S562" s="8">
        <f t="shared" si="54"/>
        <v>41960.771354166667</v>
      </c>
      <c r="T562" s="8">
        <f t="shared" si="55"/>
        <v>41990.771354166667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3">
        <f t="shared" si="50"/>
        <v>0.36666666666666664</v>
      </c>
      <c r="P563" s="7">
        <f t="shared" si="51"/>
        <v>24341.523100731556</v>
      </c>
      <c r="Q563" s="7" t="str">
        <f t="shared" si="52"/>
        <v>technology</v>
      </c>
      <c r="R563" t="str">
        <f t="shared" si="57"/>
        <v>web</v>
      </c>
      <c r="S563" s="8">
        <f t="shared" si="54"/>
        <v>42268.658715277779</v>
      </c>
      <c r="T563" s="8">
        <f t="shared" si="55"/>
        <v>42303.658715277779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3">
        <f t="shared" si="50"/>
        <v>0</v>
      </c>
      <c r="P564" s="7">
        <f t="shared" si="51"/>
        <v>24348.358598367562</v>
      </c>
      <c r="Q564" s="7" t="str">
        <f t="shared" si="52"/>
        <v>technology</v>
      </c>
      <c r="R564" t="str">
        <f t="shared" si="57"/>
        <v>web</v>
      </c>
      <c r="S564" s="8">
        <f t="shared" si="54"/>
        <v>42692.389062500006</v>
      </c>
      <c r="T564" s="8">
        <f t="shared" si="55"/>
        <v>42722.389062500006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3">
        <f t="shared" si="50"/>
        <v>9.0666666666666659E-2</v>
      </c>
      <c r="P565" s="7">
        <f t="shared" si="51"/>
        <v>24355.213429054038</v>
      </c>
      <c r="Q565" s="7" t="str">
        <f t="shared" si="52"/>
        <v>technology</v>
      </c>
      <c r="R565" t="str">
        <f t="shared" si="57"/>
        <v>web</v>
      </c>
      <c r="S565" s="8">
        <f t="shared" si="54"/>
        <v>42022.069988425923</v>
      </c>
      <c r="T565" s="8">
        <f t="shared" si="55"/>
        <v>42052.069988425923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3">
        <f t="shared" si="50"/>
        <v>5.5555555555555558E-3</v>
      </c>
      <c r="P566" s="7">
        <f t="shared" si="51"/>
        <v>24362.052970994071</v>
      </c>
      <c r="Q566" s="7" t="str">
        <f t="shared" si="52"/>
        <v>technology</v>
      </c>
      <c r="R566" t="str">
        <f t="shared" si="57"/>
        <v>web</v>
      </c>
      <c r="S566" s="8">
        <f t="shared" si="54"/>
        <v>42411.942997685182</v>
      </c>
      <c r="T566" s="8">
        <f t="shared" si="55"/>
        <v>42441.942997685182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3">
        <f t="shared" si="50"/>
        <v>0</v>
      </c>
      <c r="P567" s="7">
        <f t="shared" si="51"/>
        <v>24368.915239436606</v>
      </c>
      <c r="Q567" s="7" t="str">
        <f t="shared" si="52"/>
        <v>technology</v>
      </c>
      <c r="R567" t="str">
        <f t="shared" si="57"/>
        <v>web</v>
      </c>
      <c r="S567" s="8">
        <f t="shared" si="54"/>
        <v>42165.785289351858</v>
      </c>
      <c r="T567" s="8">
        <f t="shared" si="55"/>
        <v>42195.785289351858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3">
        <f t="shared" si="50"/>
        <v>0.02</v>
      </c>
      <c r="P568" s="7">
        <f t="shared" si="51"/>
        <v>24375.78165680472</v>
      </c>
      <c r="Q568" s="7" t="str">
        <f t="shared" si="52"/>
        <v>technology</v>
      </c>
      <c r="R568" t="str">
        <f t="shared" si="57"/>
        <v>web</v>
      </c>
      <c r="S568" s="8">
        <f t="shared" si="54"/>
        <v>42535.68440972222</v>
      </c>
      <c r="T568" s="8">
        <f t="shared" si="55"/>
        <v>42565.68440972222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3">
        <f t="shared" si="50"/>
        <v>0</v>
      </c>
      <c r="P569" s="7">
        <f t="shared" si="51"/>
        <v>24382.651662908665</v>
      </c>
      <c r="Q569" s="7" t="str">
        <f t="shared" si="52"/>
        <v>technology</v>
      </c>
      <c r="R569" t="str">
        <f t="shared" si="57"/>
        <v>web</v>
      </c>
      <c r="S569" s="8">
        <f t="shared" si="54"/>
        <v>41975.842523148152</v>
      </c>
      <c r="T569" s="8">
        <f t="shared" si="55"/>
        <v>42005.842523148152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3">
        <f t="shared" si="50"/>
        <v>1</v>
      </c>
      <c r="P570" s="7">
        <f t="shared" si="51"/>
        <v>24389.525824640528</v>
      </c>
      <c r="Q570" s="7" t="str">
        <f t="shared" si="52"/>
        <v>technology</v>
      </c>
      <c r="R570" t="str">
        <f t="shared" si="57"/>
        <v>web</v>
      </c>
      <c r="S570" s="8">
        <f t="shared" si="54"/>
        <v>42348.9215625</v>
      </c>
      <c r="T570" s="8">
        <f t="shared" si="55"/>
        <v>42385.458333333328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3">
        <f t="shared" si="50"/>
        <v>0.8</v>
      </c>
      <c r="P571" s="7">
        <f t="shared" si="51"/>
        <v>24396.334771573591</v>
      </c>
      <c r="Q571" s="7" t="str">
        <f t="shared" si="52"/>
        <v>technology</v>
      </c>
      <c r="R571" t="str">
        <f t="shared" si="57"/>
        <v>web</v>
      </c>
      <c r="S571" s="8">
        <f t="shared" si="54"/>
        <v>42340.847361111111</v>
      </c>
      <c r="T571" s="8">
        <f t="shared" si="55"/>
        <v>42370.847361111111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3">
        <f t="shared" si="50"/>
        <v>0.16705882352941176</v>
      </c>
      <c r="P572" s="7">
        <f t="shared" si="51"/>
        <v>24403.211029619168</v>
      </c>
      <c r="Q572" s="7" t="str">
        <f t="shared" si="52"/>
        <v>technology</v>
      </c>
      <c r="R572" t="str">
        <f t="shared" si="57"/>
        <v>web</v>
      </c>
      <c r="S572" s="8">
        <f t="shared" si="54"/>
        <v>42388.798252314817</v>
      </c>
      <c r="T572" s="8">
        <f t="shared" si="55"/>
        <v>42418.798252314817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3">
        <f t="shared" si="50"/>
        <v>0.42399999999999999</v>
      </c>
      <c r="P573" s="7">
        <f t="shared" si="51"/>
        <v>24410.056743792309</v>
      </c>
      <c r="Q573" s="7" t="str">
        <f t="shared" si="52"/>
        <v>technology</v>
      </c>
      <c r="R573" t="str">
        <f t="shared" si="57"/>
        <v>web</v>
      </c>
      <c r="S573" s="8">
        <f t="shared" si="54"/>
        <v>42192.816238425927</v>
      </c>
      <c r="T573" s="8">
        <f t="shared" si="55"/>
        <v>42212.165972222225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3">
        <f t="shared" si="50"/>
        <v>0</v>
      </c>
      <c r="P574" s="7">
        <f t="shared" si="51"/>
        <v>24416.916483206307</v>
      </c>
      <c r="Q574" s="7" t="str">
        <f t="shared" si="52"/>
        <v>technology</v>
      </c>
      <c r="R574" t="str">
        <f t="shared" si="57"/>
        <v>web</v>
      </c>
      <c r="S574" s="8">
        <f t="shared" si="54"/>
        <v>42282.71629629629</v>
      </c>
      <c r="T574" s="8">
        <f t="shared" si="55"/>
        <v>42312.757962962962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3">
        <f t="shared" si="50"/>
        <v>0.38925389253892539</v>
      </c>
      <c r="P575" s="7">
        <f t="shared" si="51"/>
        <v>24423.810022586094</v>
      </c>
      <c r="Q575" s="7" t="str">
        <f t="shared" si="52"/>
        <v>technology</v>
      </c>
      <c r="R575" t="str">
        <f t="shared" si="57"/>
        <v>web</v>
      </c>
      <c r="S575" s="8">
        <f t="shared" si="54"/>
        <v>41963.050127314811</v>
      </c>
      <c r="T575" s="8">
        <f t="shared" si="55"/>
        <v>42022.05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3">
        <f t="shared" si="50"/>
        <v>0.7155635062611807</v>
      </c>
      <c r="P576" s="7">
        <f t="shared" si="51"/>
        <v>24430.609743010435</v>
      </c>
      <c r="Q576" s="7" t="str">
        <f t="shared" si="52"/>
        <v>technology</v>
      </c>
      <c r="R576" t="str">
        <f t="shared" si="57"/>
        <v>web</v>
      </c>
      <c r="S576" s="8">
        <f t="shared" si="54"/>
        <v>42632.443368055552</v>
      </c>
      <c r="T576" s="8">
        <f t="shared" si="55"/>
        <v>42662.443368055552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3">
        <f t="shared" si="50"/>
        <v>0.43166666666666664</v>
      </c>
      <c r="P577" s="7">
        <f t="shared" si="51"/>
        <v>24437.488446327668</v>
      </c>
      <c r="Q577" s="7" t="str">
        <f t="shared" si="52"/>
        <v>technology</v>
      </c>
      <c r="R577" t="str">
        <f t="shared" si="57"/>
        <v>web</v>
      </c>
      <c r="S577" s="8">
        <f t="shared" si="54"/>
        <v>42138.692627314813</v>
      </c>
      <c r="T577" s="8">
        <f t="shared" si="55"/>
        <v>42168.692627314813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3">
        <f t="shared" si="50"/>
        <v>1.25E-3</v>
      </c>
      <c r="P578" s="7">
        <f t="shared" si="51"/>
        <v>24444.320457756414</v>
      </c>
      <c r="Q578" s="7" t="str">
        <f t="shared" si="52"/>
        <v>technology</v>
      </c>
      <c r="R578" t="str">
        <f t="shared" si="57"/>
        <v>web</v>
      </c>
      <c r="S578" s="8">
        <f t="shared" si="54"/>
        <v>42031.471666666665</v>
      </c>
      <c r="T578" s="8">
        <f t="shared" si="55"/>
        <v>42091.43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3">
        <f t="shared" ref="O579:O642" si="58">(E579/D579)*100</f>
        <v>0.2</v>
      </c>
      <c r="P579" s="7">
        <f t="shared" ref="P579:P642" si="59">AVERAGE(E579:E4692)</f>
        <v>24451.229253815702</v>
      </c>
      <c r="Q579" s="7" t="str">
        <f t="shared" ref="Q579:Q642" si="60">LEFT(N579,(FIND("/",N579)-1))</f>
        <v>technology</v>
      </c>
      <c r="R579" t="str">
        <f t="shared" si="57"/>
        <v>web</v>
      </c>
      <c r="S579" s="8">
        <f t="shared" si="54"/>
        <v>42450.589143518519</v>
      </c>
      <c r="T579" s="8">
        <f t="shared" si="55"/>
        <v>42510.589143518519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3">
        <f t="shared" si="58"/>
        <v>1.12E-2</v>
      </c>
      <c r="P580" s="7">
        <f t="shared" si="59"/>
        <v>24458.139411930999</v>
      </c>
      <c r="Q580" s="7" t="str">
        <f t="shared" si="60"/>
        <v>technology</v>
      </c>
      <c r="R580" t="str">
        <f t="shared" si="57"/>
        <v>web</v>
      </c>
      <c r="S580" s="8">
        <f t="shared" ref="S580:S643" si="61">(((J580/60)/60)/24)+DATE(1970,1,1)</f>
        <v>42230.578622685185</v>
      </c>
      <c r="T580" s="8">
        <f t="shared" ref="T580:T643" si="62">(((I580/60)/60)/24)+DATE(1970,1,1)</f>
        <v>42254.578622685185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3">
        <f t="shared" si="58"/>
        <v>1.4583333333333333</v>
      </c>
      <c r="P581" s="7">
        <f t="shared" si="59"/>
        <v>24465.052347285055</v>
      </c>
      <c r="Q581" s="7" t="str">
        <f t="shared" si="60"/>
        <v>technology</v>
      </c>
      <c r="R581" t="str">
        <f t="shared" si="57"/>
        <v>web</v>
      </c>
      <c r="S581" s="8">
        <f t="shared" si="61"/>
        <v>41968.852118055554</v>
      </c>
      <c r="T581" s="8">
        <f t="shared" si="62"/>
        <v>41998.852118055554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3">
        <f t="shared" si="58"/>
        <v>3.3333333333333333E-2</v>
      </c>
      <c r="P582" s="7">
        <f t="shared" si="59"/>
        <v>24471.923649222052</v>
      </c>
      <c r="Q582" s="7" t="str">
        <f t="shared" si="60"/>
        <v>technology</v>
      </c>
      <c r="R582" t="str">
        <f t="shared" si="57"/>
        <v>web</v>
      </c>
      <c r="S582" s="8">
        <f t="shared" si="61"/>
        <v>42605.908182870371</v>
      </c>
      <c r="T582" s="8">
        <f t="shared" si="62"/>
        <v>42635.908182870371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3">
        <f t="shared" si="58"/>
        <v>0</v>
      </c>
      <c r="P583" s="7">
        <f t="shared" si="59"/>
        <v>24478.848075834732</v>
      </c>
      <c r="Q583" s="7" t="str">
        <f t="shared" si="60"/>
        <v>technology</v>
      </c>
      <c r="R583" t="str">
        <f t="shared" si="57"/>
        <v>web</v>
      </c>
      <c r="S583" s="8">
        <f t="shared" si="61"/>
        <v>42188.012777777782</v>
      </c>
      <c r="T583" s="8">
        <f t="shared" si="62"/>
        <v>42218.012777777782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3">
        <f t="shared" si="58"/>
        <v>0</v>
      </c>
      <c r="P584" s="7">
        <f t="shared" si="59"/>
        <v>24485.776705349548</v>
      </c>
      <c r="Q584" s="7" t="str">
        <f t="shared" si="60"/>
        <v>technology</v>
      </c>
      <c r="R584" t="str">
        <f t="shared" si="57"/>
        <v>web</v>
      </c>
      <c r="S584" s="8">
        <f t="shared" si="61"/>
        <v>42055.739803240736</v>
      </c>
      <c r="T584" s="8">
        <f t="shared" si="62"/>
        <v>42078.75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3">
        <f t="shared" si="58"/>
        <v>1.1111111111111112E-2</v>
      </c>
      <c r="P585" s="7">
        <f t="shared" si="59"/>
        <v>24492.709258210631</v>
      </c>
      <c r="Q585" s="7" t="str">
        <f t="shared" si="60"/>
        <v>technology</v>
      </c>
      <c r="R585" t="str">
        <f t="shared" si="57"/>
        <v>web</v>
      </c>
      <c r="S585" s="8">
        <f t="shared" si="61"/>
        <v>42052.93850694444</v>
      </c>
      <c r="T585" s="8">
        <f t="shared" si="62"/>
        <v>42082.896840277783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3">
        <f t="shared" si="58"/>
        <v>1</v>
      </c>
      <c r="P586" s="7">
        <f t="shared" si="59"/>
        <v>24499.64545454544</v>
      </c>
      <c r="Q586" s="7" t="str">
        <f t="shared" si="60"/>
        <v>technology</v>
      </c>
      <c r="R586" t="str">
        <f t="shared" si="57"/>
        <v>web</v>
      </c>
      <c r="S586" s="8">
        <f t="shared" si="61"/>
        <v>42049.716620370367</v>
      </c>
      <c r="T586" s="8">
        <f t="shared" si="62"/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3">
        <f t="shared" si="58"/>
        <v>0</v>
      </c>
      <c r="P587" s="7">
        <f t="shared" si="59"/>
        <v>24506.583031161459</v>
      </c>
      <c r="Q587" s="7" t="str">
        <f t="shared" si="60"/>
        <v>technology</v>
      </c>
      <c r="R587" t="str">
        <f t="shared" si="57"/>
        <v>web</v>
      </c>
      <c r="S587" s="8">
        <f t="shared" si="61"/>
        <v>42283.3909375</v>
      </c>
      <c r="T587" s="8">
        <f t="shared" si="62"/>
        <v>42339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3">
        <f t="shared" si="58"/>
        <v>0.55999999999999994</v>
      </c>
      <c r="P588" s="7">
        <f t="shared" si="59"/>
        <v>24513.527373193523</v>
      </c>
      <c r="Q588" s="7" t="str">
        <f t="shared" si="60"/>
        <v>technology</v>
      </c>
      <c r="R588" t="str">
        <f t="shared" si="57"/>
        <v>web</v>
      </c>
      <c r="S588" s="8">
        <f t="shared" si="61"/>
        <v>42020.854247685187</v>
      </c>
      <c r="T588" s="8">
        <f t="shared" si="62"/>
        <v>42050.854247685187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3">
        <f t="shared" si="58"/>
        <v>9.0833333333333339</v>
      </c>
      <c r="P589" s="7">
        <f t="shared" si="59"/>
        <v>24520.459778911551</v>
      </c>
      <c r="Q589" s="7" t="str">
        <f t="shared" si="60"/>
        <v>technology</v>
      </c>
      <c r="R589" t="str">
        <f t="shared" si="57"/>
        <v>web</v>
      </c>
      <c r="S589" s="8">
        <f t="shared" si="61"/>
        <v>42080.757326388892</v>
      </c>
      <c r="T589" s="8">
        <f t="shared" si="62"/>
        <v>42110.757326388892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3">
        <f t="shared" si="58"/>
        <v>3.3444444444444441</v>
      </c>
      <c r="P590" s="7">
        <f t="shared" si="59"/>
        <v>24526.639381910958</v>
      </c>
      <c r="Q590" s="7" t="str">
        <f t="shared" si="60"/>
        <v>technology</v>
      </c>
      <c r="R590" t="str">
        <f t="shared" si="57"/>
        <v>web</v>
      </c>
      <c r="S590" s="8">
        <f t="shared" si="61"/>
        <v>42631.769513888896</v>
      </c>
      <c r="T590" s="8">
        <f t="shared" si="62"/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3">
        <f t="shared" si="58"/>
        <v>1.3333333333333334E-2</v>
      </c>
      <c r="P591" s="7">
        <f t="shared" si="59"/>
        <v>24533.509954622787</v>
      </c>
      <c r="Q591" s="7" t="str">
        <f t="shared" si="60"/>
        <v>technology</v>
      </c>
      <c r="R591" t="str">
        <f t="shared" si="57"/>
        <v>web</v>
      </c>
      <c r="S591" s="8">
        <f t="shared" si="61"/>
        <v>42178.614571759259</v>
      </c>
      <c r="T591" s="8">
        <f t="shared" si="62"/>
        <v>42193.614571759259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3">
        <f t="shared" si="58"/>
        <v>4.46</v>
      </c>
      <c r="P592" s="7">
        <f t="shared" si="59"/>
        <v>24540.469531914878</v>
      </c>
      <c r="Q592" s="7" t="str">
        <f t="shared" si="60"/>
        <v>technology</v>
      </c>
      <c r="R592" t="str">
        <f t="shared" si="57"/>
        <v>web</v>
      </c>
      <c r="S592" s="8">
        <f t="shared" si="61"/>
        <v>42377.554756944446</v>
      </c>
      <c r="T592" s="8">
        <f t="shared" si="62"/>
        <v>42408.542361111111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3">
        <f t="shared" si="58"/>
        <v>6.0999999999999999E-2</v>
      </c>
      <c r="P593" s="7">
        <f t="shared" si="59"/>
        <v>24547.370062429043</v>
      </c>
      <c r="Q593" s="7" t="str">
        <f t="shared" si="60"/>
        <v>technology</v>
      </c>
      <c r="R593" t="str">
        <f t="shared" si="57"/>
        <v>web</v>
      </c>
      <c r="S593" s="8">
        <f t="shared" si="61"/>
        <v>42177.543171296296</v>
      </c>
      <c r="T593" s="8">
        <f t="shared" si="62"/>
        <v>42207.543171296296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3">
        <f t="shared" si="58"/>
        <v>3.3333333333333335</v>
      </c>
      <c r="P594" s="7">
        <f t="shared" si="59"/>
        <v>24554.320493897234</v>
      </c>
      <c r="Q594" s="7" t="str">
        <f t="shared" si="60"/>
        <v>technology</v>
      </c>
      <c r="R594" t="str">
        <f t="shared" si="57"/>
        <v>web</v>
      </c>
      <c r="S594" s="8">
        <f t="shared" si="61"/>
        <v>41946.232175925928</v>
      </c>
      <c r="T594" s="8">
        <f t="shared" si="62"/>
        <v>41976.232175925921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3">
        <f t="shared" si="58"/>
        <v>23</v>
      </c>
      <c r="P595" s="7">
        <f t="shared" si="59"/>
        <v>24561.221209540021</v>
      </c>
      <c r="Q595" s="7" t="str">
        <f t="shared" si="60"/>
        <v>technology</v>
      </c>
      <c r="R595" t="str">
        <f t="shared" si="57"/>
        <v>web</v>
      </c>
      <c r="S595" s="8">
        <f t="shared" si="61"/>
        <v>42070.677604166667</v>
      </c>
      <c r="T595" s="8">
        <f t="shared" si="62"/>
        <v>42100.635937500003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3">
        <f t="shared" si="58"/>
        <v>0.104</v>
      </c>
      <c r="P596" s="7">
        <f t="shared" si="59"/>
        <v>24568.164186310692</v>
      </c>
      <c r="Q596" s="7" t="str">
        <f t="shared" si="60"/>
        <v>technology</v>
      </c>
      <c r="R596" t="str">
        <f t="shared" si="57"/>
        <v>web</v>
      </c>
      <c r="S596" s="8">
        <f t="shared" si="61"/>
        <v>42446.780162037037</v>
      </c>
      <c r="T596" s="8">
        <f t="shared" si="62"/>
        <v>42476.780162037037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3">
        <f t="shared" si="58"/>
        <v>0.42599999999999999</v>
      </c>
      <c r="P597" s="7">
        <f t="shared" si="59"/>
        <v>24575.136392045439</v>
      </c>
      <c r="Q597" s="7" t="str">
        <f t="shared" si="60"/>
        <v>technology</v>
      </c>
      <c r="R597" t="str">
        <f t="shared" si="57"/>
        <v>web</v>
      </c>
      <c r="S597" s="8">
        <f t="shared" si="61"/>
        <v>42083.069884259254</v>
      </c>
      <c r="T597" s="8">
        <f t="shared" si="62"/>
        <v>42128.069884259254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3">
        <f t="shared" si="58"/>
        <v>0.03</v>
      </c>
      <c r="P598" s="7">
        <f t="shared" si="59"/>
        <v>24581.998891730589</v>
      </c>
      <c r="Q598" s="7" t="str">
        <f t="shared" si="60"/>
        <v>technology</v>
      </c>
      <c r="R598" t="str">
        <f t="shared" si="57"/>
        <v>web</v>
      </c>
      <c r="S598" s="8">
        <f t="shared" si="61"/>
        <v>42646.896898148145</v>
      </c>
      <c r="T598" s="8">
        <f t="shared" si="62"/>
        <v>42676.896898148145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3">
        <f t="shared" si="58"/>
        <v>0.26666666666666666</v>
      </c>
      <c r="P599" s="7">
        <f t="shared" si="59"/>
        <v>24588.984678794754</v>
      </c>
      <c r="Q599" s="7" t="str">
        <f t="shared" si="60"/>
        <v>technology</v>
      </c>
      <c r="R599" t="str">
        <f t="shared" si="57"/>
        <v>web</v>
      </c>
      <c r="S599" s="8">
        <f t="shared" si="61"/>
        <v>42545.705266203702</v>
      </c>
      <c r="T599" s="8">
        <f t="shared" si="62"/>
        <v>42582.666666666672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3">
        <f t="shared" si="58"/>
        <v>34</v>
      </c>
      <c r="P600" s="7">
        <f t="shared" si="59"/>
        <v>24595.970457776501</v>
      </c>
      <c r="Q600" s="7" t="str">
        <f t="shared" si="60"/>
        <v>technology</v>
      </c>
      <c r="R600" t="str">
        <f t="shared" si="57"/>
        <v>web</v>
      </c>
      <c r="S600" s="8">
        <f t="shared" si="61"/>
        <v>41948.00209490741</v>
      </c>
      <c r="T600" s="8">
        <f t="shared" si="62"/>
        <v>41978.00209490741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3">
        <f t="shared" si="58"/>
        <v>6.2E-2</v>
      </c>
      <c r="P601" s="7">
        <f t="shared" si="59"/>
        <v>24602.724146757664</v>
      </c>
      <c r="Q601" s="7" t="str">
        <f t="shared" si="60"/>
        <v>technology</v>
      </c>
      <c r="R601" t="str">
        <f t="shared" si="57"/>
        <v>web</v>
      </c>
      <c r="S601" s="8">
        <f t="shared" si="61"/>
        <v>42047.812523148154</v>
      </c>
      <c r="T601" s="8">
        <f t="shared" si="62"/>
        <v>42071.636111111111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3">
        <f t="shared" si="58"/>
        <v>2</v>
      </c>
      <c r="P602" s="7">
        <f t="shared" si="59"/>
        <v>24609.714679943085</v>
      </c>
      <c r="Q602" s="7" t="str">
        <f t="shared" si="60"/>
        <v>technology</v>
      </c>
      <c r="R602" t="str">
        <f t="shared" si="57"/>
        <v>web</v>
      </c>
      <c r="S602" s="8">
        <f t="shared" si="61"/>
        <v>42073.798171296294</v>
      </c>
      <c r="T602" s="8">
        <f t="shared" si="62"/>
        <v>42133.798171296294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3">
        <f t="shared" si="58"/>
        <v>1.4000000000000001</v>
      </c>
      <c r="P603" s="7">
        <f t="shared" si="59"/>
        <v>24616.689556061454</v>
      </c>
      <c r="Q603" s="7" t="str">
        <f t="shared" si="60"/>
        <v>technology</v>
      </c>
      <c r="R603" t="str">
        <f t="shared" si="57"/>
        <v>web</v>
      </c>
      <c r="S603" s="8">
        <f t="shared" si="61"/>
        <v>41969.858090277776</v>
      </c>
      <c r="T603" s="8">
        <f t="shared" si="62"/>
        <v>41999.858090277776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3">
        <f t="shared" si="58"/>
        <v>0</v>
      </c>
      <c r="P604" s="7">
        <f t="shared" si="59"/>
        <v>24623.657016794747</v>
      </c>
      <c r="Q604" s="7" t="str">
        <f t="shared" si="60"/>
        <v>technology</v>
      </c>
      <c r="R604" t="str">
        <f t="shared" si="57"/>
        <v>web</v>
      </c>
      <c r="S604" s="8">
        <f t="shared" si="61"/>
        <v>42143.79415509259</v>
      </c>
      <c r="T604" s="8">
        <f t="shared" si="62"/>
        <v>42173.79415509259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3">
        <f t="shared" si="58"/>
        <v>3.9334666666666664</v>
      </c>
      <c r="P605" s="7">
        <f t="shared" si="59"/>
        <v>24630.668308656022</v>
      </c>
      <c r="Q605" s="7" t="str">
        <f t="shared" si="60"/>
        <v>technology</v>
      </c>
      <c r="R605" t="str">
        <f t="shared" si="57"/>
        <v>web</v>
      </c>
      <c r="S605" s="8">
        <f t="shared" si="61"/>
        <v>41835.639155092591</v>
      </c>
      <c r="T605" s="8">
        <f t="shared" si="62"/>
        <v>41865.639155092591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3">
        <f t="shared" si="58"/>
        <v>0</v>
      </c>
      <c r="P606" s="7">
        <f t="shared" si="59"/>
        <v>24637.51554542864</v>
      </c>
      <c r="Q606" s="7" t="str">
        <f t="shared" si="60"/>
        <v>technology</v>
      </c>
      <c r="R606" t="str">
        <f t="shared" si="57"/>
        <v>web</v>
      </c>
      <c r="S606" s="8">
        <f t="shared" si="61"/>
        <v>41849.035370370373</v>
      </c>
      <c r="T606" s="8">
        <f t="shared" si="62"/>
        <v>41879.035370370373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3">
        <f t="shared" si="58"/>
        <v>2.62</v>
      </c>
      <c r="P607" s="7">
        <f t="shared" si="59"/>
        <v>24644.534780626767</v>
      </c>
      <c r="Q607" s="7" t="str">
        <f t="shared" si="60"/>
        <v>technology</v>
      </c>
      <c r="R607" t="str">
        <f t="shared" si="57"/>
        <v>web</v>
      </c>
      <c r="S607" s="8">
        <f t="shared" si="61"/>
        <v>42194.357731481476</v>
      </c>
      <c r="T607" s="8">
        <f t="shared" si="62"/>
        <v>42239.357731481476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3">
        <f t="shared" si="58"/>
        <v>0.2</v>
      </c>
      <c r="P608" s="7">
        <f t="shared" si="59"/>
        <v>24651.520683955529</v>
      </c>
      <c r="Q608" s="7" t="str">
        <f t="shared" si="60"/>
        <v>technology</v>
      </c>
      <c r="R608" t="str">
        <f t="shared" ref="R608:R671" si="63">RIGHT(N608, (LEN(N608)-FIND("/", N608)))</f>
        <v>web</v>
      </c>
      <c r="S608" s="8">
        <f t="shared" si="61"/>
        <v>42102.650567129633</v>
      </c>
      <c r="T608" s="8">
        <f t="shared" si="62"/>
        <v>42148.625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3">
        <f t="shared" si="58"/>
        <v>0</v>
      </c>
      <c r="P609" s="7">
        <f t="shared" si="59"/>
        <v>24658.545062713783</v>
      </c>
      <c r="Q609" s="7" t="str">
        <f t="shared" si="60"/>
        <v>technology</v>
      </c>
      <c r="R609" t="str">
        <f t="shared" si="63"/>
        <v>web</v>
      </c>
      <c r="S609" s="8">
        <f t="shared" si="61"/>
        <v>42300.825648148151</v>
      </c>
      <c r="T609" s="8">
        <f t="shared" si="62"/>
        <v>42330.867314814815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3">
        <f t="shared" si="58"/>
        <v>0.97400000000000009</v>
      </c>
      <c r="P610" s="7">
        <f t="shared" si="59"/>
        <v>24665.576298830896</v>
      </c>
      <c r="Q610" s="7" t="str">
        <f t="shared" si="60"/>
        <v>technology</v>
      </c>
      <c r="R610" t="str">
        <f t="shared" si="63"/>
        <v>web</v>
      </c>
      <c r="S610" s="8">
        <f t="shared" si="61"/>
        <v>42140.921064814815</v>
      </c>
      <c r="T610" s="8">
        <f t="shared" si="62"/>
        <v>42170.921064814815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3">
        <f t="shared" si="58"/>
        <v>0.64102564102564097</v>
      </c>
      <c r="P611" s="7">
        <f t="shared" si="59"/>
        <v>24672.194831717043</v>
      </c>
      <c r="Q611" s="7" t="str">
        <f t="shared" si="60"/>
        <v>technology</v>
      </c>
      <c r="R611" t="str">
        <f t="shared" si="63"/>
        <v>web</v>
      </c>
      <c r="S611" s="8">
        <f t="shared" si="61"/>
        <v>42307.034074074079</v>
      </c>
      <c r="T611" s="8">
        <f t="shared" si="62"/>
        <v>42337.075740740736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3">
        <f t="shared" si="58"/>
        <v>0</v>
      </c>
      <c r="P612" s="7">
        <f t="shared" si="59"/>
        <v>24679.232547788859</v>
      </c>
      <c r="Q612" s="7" t="str">
        <f t="shared" si="60"/>
        <v>technology</v>
      </c>
      <c r="R612" t="str">
        <f t="shared" si="63"/>
        <v>web</v>
      </c>
      <c r="S612" s="8">
        <f t="shared" si="61"/>
        <v>42086.83085648148</v>
      </c>
      <c r="T612" s="8">
        <f t="shared" si="62"/>
        <v>42116.83085648148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3">
        <f t="shared" si="58"/>
        <v>0</v>
      </c>
      <c r="P613" s="7">
        <f t="shared" si="59"/>
        <v>24686.275707762543</v>
      </c>
      <c r="Q613" s="7" t="str">
        <f t="shared" si="60"/>
        <v>technology</v>
      </c>
      <c r="R613" t="str">
        <f t="shared" si="63"/>
        <v>web</v>
      </c>
      <c r="S613" s="8">
        <f t="shared" si="61"/>
        <v>42328.560613425929</v>
      </c>
      <c r="T613" s="8">
        <f t="shared" si="62"/>
        <v>42388.560613425929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3">
        <f t="shared" si="58"/>
        <v>0</v>
      </c>
      <c r="P614" s="7">
        <f t="shared" si="59"/>
        <v>24693.322888952312</v>
      </c>
      <c r="Q614" s="7" t="str">
        <f t="shared" si="60"/>
        <v>technology</v>
      </c>
      <c r="R614" t="str">
        <f t="shared" si="63"/>
        <v>web</v>
      </c>
      <c r="S614" s="8">
        <f t="shared" si="61"/>
        <v>42585.031782407401</v>
      </c>
      <c r="T614" s="8">
        <f t="shared" si="62"/>
        <v>42615.031782407401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3">
        <f t="shared" si="58"/>
        <v>21.363333333333333</v>
      </c>
      <c r="P615" s="7">
        <f t="shared" si="59"/>
        <v>24700.374094802955</v>
      </c>
      <c r="Q615" s="7" t="str">
        <f t="shared" si="60"/>
        <v>technology</v>
      </c>
      <c r="R615" t="str">
        <f t="shared" si="63"/>
        <v>web</v>
      </c>
      <c r="S615" s="8">
        <f t="shared" si="61"/>
        <v>42247.496759259258</v>
      </c>
      <c r="T615" s="8">
        <f t="shared" si="62"/>
        <v>42278.207638888889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3">
        <f t="shared" si="58"/>
        <v>0</v>
      </c>
      <c r="P616" s="7">
        <f t="shared" si="59"/>
        <v>24703.76808911738</v>
      </c>
      <c r="Q616" s="7" t="str">
        <f t="shared" si="60"/>
        <v>technology</v>
      </c>
      <c r="R616" t="str">
        <f t="shared" si="63"/>
        <v>web</v>
      </c>
      <c r="S616" s="8">
        <f t="shared" si="61"/>
        <v>42515.061805555553</v>
      </c>
      <c r="T616" s="8">
        <f t="shared" si="62"/>
        <v>42545.061805555553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3">
        <f t="shared" si="58"/>
        <v>0</v>
      </c>
      <c r="P617" s="7">
        <f t="shared" si="59"/>
        <v>24710.826308571417</v>
      </c>
      <c r="Q617" s="7" t="str">
        <f t="shared" si="60"/>
        <v>technology</v>
      </c>
      <c r="R617" t="str">
        <f t="shared" si="63"/>
        <v>web</v>
      </c>
      <c r="S617" s="8">
        <f t="shared" si="61"/>
        <v>42242.122210648144</v>
      </c>
      <c r="T617" s="8">
        <f t="shared" si="62"/>
        <v>42272.122210648144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3">
        <f t="shared" si="58"/>
        <v>0</v>
      </c>
      <c r="P618" s="7">
        <f t="shared" si="59"/>
        <v>24717.888562446398</v>
      </c>
      <c r="Q618" s="7" t="str">
        <f t="shared" si="60"/>
        <v>technology</v>
      </c>
      <c r="R618" t="str">
        <f t="shared" si="63"/>
        <v>web</v>
      </c>
      <c r="S618" s="8">
        <f t="shared" si="61"/>
        <v>42761.376238425932</v>
      </c>
      <c r="T618" s="8">
        <f t="shared" si="62"/>
        <v>42791.376238425932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3">
        <f t="shared" si="58"/>
        <v>3</v>
      </c>
      <c r="P619" s="7">
        <f t="shared" si="59"/>
        <v>24724.954854202388</v>
      </c>
      <c r="Q619" s="7" t="str">
        <f t="shared" si="60"/>
        <v>technology</v>
      </c>
      <c r="R619" t="str">
        <f t="shared" si="63"/>
        <v>web</v>
      </c>
      <c r="S619" s="8">
        <f t="shared" si="61"/>
        <v>42087.343090277776</v>
      </c>
      <c r="T619" s="8">
        <f t="shared" si="62"/>
        <v>42132.343090277776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3">
        <f t="shared" si="58"/>
        <v>0</v>
      </c>
      <c r="P620" s="7">
        <f t="shared" si="59"/>
        <v>24732.008029739765</v>
      </c>
      <c r="Q620" s="7" t="str">
        <f t="shared" si="60"/>
        <v>technology</v>
      </c>
      <c r="R620" t="str">
        <f t="shared" si="63"/>
        <v>web</v>
      </c>
      <c r="S620" s="8">
        <f t="shared" si="61"/>
        <v>42317.810219907406</v>
      </c>
      <c r="T620" s="8">
        <f t="shared" si="62"/>
        <v>42347.810219907406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3">
        <f t="shared" si="58"/>
        <v>3.9999999999999996E-5</v>
      </c>
      <c r="P621" s="7">
        <f t="shared" si="59"/>
        <v>24739.082402745982</v>
      </c>
      <c r="Q621" s="7" t="str">
        <f t="shared" si="60"/>
        <v>technology</v>
      </c>
      <c r="R621" t="str">
        <f t="shared" si="63"/>
        <v>web</v>
      </c>
      <c r="S621" s="8">
        <f t="shared" si="61"/>
        <v>41908.650347222225</v>
      </c>
      <c r="T621" s="8">
        <f t="shared" si="62"/>
        <v>41968.692013888889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3">
        <f t="shared" si="58"/>
        <v>1</v>
      </c>
      <c r="P622" s="7">
        <f t="shared" si="59"/>
        <v>24746.160537911288</v>
      </c>
      <c r="Q622" s="7" t="str">
        <f t="shared" si="60"/>
        <v>technology</v>
      </c>
      <c r="R622" t="str">
        <f t="shared" si="63"/>
        <v>web</v>
      </c>
      <c r="S622" s="8">
        <f t="shared" si="61"/>
        <v>41831.716874999998</v>
      </c>
      <c r="T622" s="8">
        <f t="shared" si="62"/>
        <v>41876.716874999998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3">
        <f t="shared" si="58"/>
        <v>1.044</v>
      </c>
      <c r="P623" s="7">
        <f t="shared" si="59"/>
        <v>24753.157149398958</v>
      </c>
      <c r="Q623" s="7" t="str">
        <f t="shared" si="60"/>
        <v>technology</v>
      </c>
      <c r="R623" t="str">
        <f t="shared" si="63"/>
        <v>web</v>
      </c>
      <c r="S623" s="8">
        <f t="shared" si="61"/>
        <v>42528.987696759257</v>
      </c>
      <c r="T623" s="8">
        <f t="shared" si="62"/>
        <v>42558.987696759257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3">
        <f t="shared" si="58"/>
        <v>5.6833333333333336</v>
      </c>
      <c r="P624" s="7">
        <f t="shared" si="59"/>
        <v>24760.168932150002</v>
      </c>
      <c r="Q624" s="7" t="str">
        <f t="shared" si="60"/>
        <v>technology</v>
      </c>
      <c r="R624" t="str">
        <f t="shared" si="63"/>
        <v>web</v>
      </c>
      <c r="S624" s="8">
        <f t="shared" si="61"/>
        <v>42532.774745370371</v>
      </c>
      <c r="T624" s="8">
        <f t="shared" si="62"/>
        <v>42552.774745370371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3">
        <f t="shared" si="58"/>
        <v>0</v>
      </c>
      <c r="P625" s="7">
        <f t="shared" si="59"/>
        <v>24767.161821305828</v>
      </c>
      <c r="Q625" s="7" t="str">
        <f t="shared" si="60"/>
        <v>technology</v>
      </c>
      <c r="R625" t="str">
        <f t="shared" si="63"/>
        <v>web</v>
      </c>
      <c r="S625" s="8">
        <f t="shared" si="61"/>
        <v>42122.009224537032</v>
      </c>
      <c r="T625" s="8">
        <f t="shared" si="62"/>
        <v>42152.009224537032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3">
        <f t="shared" si="58"/>
        <v>0</v>
      </c>
      <c r="P626" s="7">
        <f t="shared" si="59"/>
        <v>24774.256396447996</v>
      </c>
      <c r="Q626" s="7" t="str">
        <f t="shared" si="60"/>
        <v>technology</v>
      </c>
      <c r="R626" t="str">
        <f t="shared" si="63"/>
        <v>web</v>
      </c>
      <c r="S626" s="8">
        <f t="shared" si="61"/>
        <v>42108.988900462966</v>
      </c>
      <c r="T626" s="8">
        <f t="shared" si="62"/>
        <v>42138.988900462966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3">
        <f t="shared" si="58"/>
        <v>0</v>
      </c>
      <c r="P627" s="7">
        <f t="shared" si="59"/>
        <v>24781.355037249272</v>
      </c>
      <c r="Q627" s="7" t="str">
        <f t="shared" si="60"/>
        <v>technology</v>
      </c>
      <c r="R627" t="str">
        <f t="shared" si="63"/>
        <v>web</v>
      </c>
      <c r="S627" s="8">
        <f t="shared" si="61"/>
        <v>42790.895567129628</v>
      </c>
      <c r="T627" s="8">
        <f t="shared" si="62"/>
        <v>42820.853900462964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3">
        <f t="shared" si="58"/>
        <v>17.380000000000003</v>
      </c>
      <c r="P628" s="7">
        <f t="shared" si="59"/>
        <v>24788.457747205488</v>
      </c>
      <c r="Q628" s="7" t="str">
        <f t="shared" si="60"/>
        <v>technology</v>
      </c>
      <c r="R628" t="str">
        <f t="shared" si="63"/>
        <v>web</v>
      </c>
      <c r="S628" s="8">
        <f t="shared" si="61"/>
        <v>42198.559479166666</v>
      </c>
      <c r="T628" s="8">
        <f t="shared" si="62"/>
        <v>42231.556944444441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3">
        <f t="shared" si="58"/>
        <v>0.02</v>
      </c>
      <c r="P629" s="7">
        <f t="shared" si="59"/>
        <v>24794.318830275217</v>
      </c>
      <c r="Q629" s="7" t="str">
        <f t="shared" si="60"/>
        <v>technology</v>
      </c>
      <c r="R629" t="str">
        <f t="shared" si="63"/>
        <v>web</v>
      </c>
      <c r="S629" s="8">
        <f t="shared" si="61"/>
        <v>42384.306840277779</v>
      </c>
      <c r="T629" s="8">
        <f t="shared" si="62"/>
        <v>42443.958333333328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3">
        <f t="shared" si="58"/>
        <v>0</v>
      </c>
      <c r="P630" s="7">
        <f t="shared" si="59"/>
        <v>24801.403521651835</v>
      </c>
      <c r="Q630" s="7" t="str">
        <f t="shared" si="60"/>
        <v>technology</v>
      </c>
      <c r="R630" t="str">
        <f t="shared" si="63"/>
        <v>web</v>
      </c>
      <c r="S630" s="8">
        <f t="shared" si="61"/>
        <v>41803.692789351851</v>
      </c>
      <c r="T630" s="8">
        <f t="shared" si="62"/>
        <v>41833.692789351851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3">
        <f t="shared" si="58"/>
        <v>0.17500000000000002</v>
      </c>
      <c r="P631" s="7">
        <f t="shared" si="59"/>
        <v>24808.518095238083</v>
      </c>
      <c r="Q631" s="7" t="str">
        <f t="shared" si="60"/>
        <v>technology</v>
      </c>
      <c r="R631" t="str">
        <f t="shared" si="63"/>
        <v>web</v>
      </c>
      <c r="S631" s="8">
        <f t="shared" si="61"/>
        <v>42474.637824074074</v>
      </c>
      <c r="T631" s="8">
        <f t="shared" si="62"/>
        <v>42504.637824074074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3">
        <f t="shared" si="58"/>
        <v>8.3340278356529712E-2</v>
      </c>
      <c r="P632" s="7">
        <f t="shared" si="59"/>
        <v>24815.53632137732</v>
      </c>
      <c r="Q632" s="7" t="str">
        <f t="shared" si="60"/>
        <v>technology</v>
      </c>
      <c r="R632" t="str">
        <f t="shared" si="63"/>
        <v>web</v>
      </c>
      <c r="S632" s="8">
        <f t="shared" si="61"/>
        <v>42223.619456018518</v>
      </c>
      <c r="T632" s="8">
        <f t="shared" si="62"/>
        <v>42253.215277777781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3">
        <f t="shared" si="58"/>
        <v>1.38</v>
      </c>
      <c r="P633" s="7">
        <f t="shared" si="59"/>
        <v>24822.656165327197</v>
      </c>
      <c r="Q633" s="7" t="str">
        <f t="shared" si="60"/>
        <v>technology</v>
      </c>
      <c r="R633" t="str">
        <f t="shared" si="63"/>
        <v>web</v>
      </c>
      <c r="S633" s="8">
        <f t="shared" si="61"/>
        <v>42489.772326388891</v>
      </c>
      <c r="T633" s="8">
        <f t="shared" si="62"/>
        <v>42518.772326388891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3">
        <f t="shared" si="58"/>
        <v>0</v>
      </c>
      <c r="P634" s="7">
        <f t="shared" si="59"/>
        <v>24829.584863623299</v>
      </c>
      <c r="Q634" s="7" t="str">
        <f t="shared" si="60"/>
        <v>technology</v>
      </c>
      <c r="R634" t="str">
        <f t="shared" si="63"/>
        <v>web</v>
      </c>
      <c r="S634" s="8">
        <f t="shared" si="61"/>
        <v>42303.659317129626</v>
      </c>
      <c r="T634" s="8">
        <f t="shared" si="62"/>
        <v>42333.700983796298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3">
        <f t="shared" si="58"/>
        <v>12.45</v>
      </c>
      <c r="P635" s="7">
        <f t="shared" si="59"/>
        <v>24836.715703618596</v>
      </c>
      <c r="Q635" s="7" t="str">
        <f t="shared" si="60"/>
        <v>technology</v>
      </c>
      <c r="R635" t="str">
        <f t="shared" si="63"/>
        <v>web</v>
      </c>
      <c r="S635" s="8">
        <f t="shared" si="61"/>
        <v>42507.29932870371</v>
      </c>
      <c r="T635" s="8">
        <f t="shared" si="62"/>
        <v>42538.958333333328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3">
        <f t="shared" si="58"/>
        <v>0.02</v>
      </c>
      <c r="P636" s="7">
        <f t="shared" si="59"/>
        <v>24843.492984774475</v>
      </c>
      <c r="Q636" s="7" t="str">
        <f t="shared" si="60"/>
        <v>technology</v>
      </c>
      <c r="R636" t="str">
        <f t="shared" si="63"/>
        <v>web</v>
      </c>
      <c r="S636" s="8">
        <f t="shared" si="61"/>
        <v>42031.928576388891</v>
      </c>
      <c r="T636" s="8">
        <f t="shared" si="62"/>
        <v>42061.928576388891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3">
        <f t="shared" si="58"/>
        <v>8.0000000000000002E-3</v>
      </c>
      <c r="P637" s="7">
        <f t="shared" si="59"/>
        <v>24850.631632183893</v>
      </c>
      <c r="Q637" s="7" t="str">
        <f t="shared" si="60"/>
        <v>technology</v>
      </c>
      <c r="R637" t="str">
        <f t="shared" si="63"/>
        <v>web</v>
      </c>
      <c r="S637" s="8">
        <f t="shared" si="61"/>
        <v>42076.092152777783</v>
      </c>
      <c r="T637" s="8">
        <f t="shared" si="62"/>
        <v>42106.092152777783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3">
        <f t="shared" si="58"/>
        <v>0.2</v>
      </c>
      <c r="P638" s="7">
        <f t="shared" si="59"/>
        <v>24857.774096004585</v>
      </c>
      <c r="Q638" s="7" t="str">
        <f t="shared" si="60"/>
        <v>technology</v>
      </c>
      <c r="R638" t="str">
        <f t="shared" si="63"/>
        <v>web</v>
      </c>
      <c r="S638" s="8">
        <f t="shared" si="61"/>
        <v>42131.455439814818</v>
      </c>
      <c r="T638" s="8">
        <f t="shared" si="62"/>
        <v>42161.44930555555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3">
        <f t="shared" si="58"/>
        <v>0</v>
      </c>
      <c r="P639" s="7">
        <f t="shared" si="59"/>
        <v>24864.920092006887</v>
      </c>
      <c r="Q639" s="7" t="str">
        <f t="shared" si="60"/>
        <v>technology</v>
      </c>
      <c r="R639" t="str">
        <f t="shared" si="63"/>
        <v>web</v>
      </c>
      <c r="S639" s="8">
        <f t="shared" si="61"/>
        <v>42762.962013888886</v>
      </c>
      <c r="T639" s="8">
        <f t="shared" si="62"/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3">
        <f t="shared" si="58"/>
        <v>9.0000000000000011E-3</v>
      </c>
      <c r="P640" s="7">
        <f t="shared" si="59"/>
        <v>24872.071348863949</v>
      </c>
      <c r="Q640" s="7" t="str">
        <f t="shared" si="60"/>
        <v>technology</v>
      </c>
      <c r="R640" t="str">
        <f t="shared" si="63"/>
        <v>web</v>
      </c>
      <c r="S640" s="8">
        <f t="shared" si="61"/>
        <v>42759.593310185184</v>
      </c>
      <c r="T640" s="8">
        <f t="shared" si="62"/>
        <v>42819.55164351852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3">
        <f t="shared" si="58"/>
        <v>9.9999999999999991E-5</v>
      </c>
      <c r="P641" s="7">
        <f t="shared" si="59"/>
        <v>24879.221542002288</v>
      </c>
      <c r="Q641" s="7" t="str">
        <f t="shared" si="60"/>
        <v>technology</v>
      </c>
      <c r="R641" t="str">
        <f t="shared" si="63"/>
        <v>web</v>
      </c>
      <c r="S641" s="8">
        <f t="shared" si="61"/>
        <v>41865.583275462966</v>
      </c>
      <c r="T641" s="8">
        <f t="shared" si="62"/>
        <v>41925.583275462966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3">
        <f t="shared" si="58"/>
        <v>144.28571428571428</v>
      </c>
      <c r="P642" s="7">
        <f t="shared" si="59"/>
        <v>24886.380742446028</v>
      </c>
      <c r="Q642" s="7" t="str">
        <f t="shared" si="60"/>
        <v>technology</v>
      </c>
      <c r="R642" t="str">
        <f t="shared" si="63"/>
        <v>wearables</v>
      </c>
      <c r="S642" s="8">
        <f t="shared" si="61"/>
        <v>42683.420312500006</v>
      </c>
      <c r="T642" s="8">
        <f t="shared" si="62"/>
        <v>42698.958333333328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3">
        <f t="shared" ref="O643:O706" si="64">(E643/D643)*100</f>
        <v>119.16249999999999</v>
      </c>
      <c r="P643" s="7">
        <f t="shared" ref="P643:P706" si="65">AVERAGE(E643:E4756)</f>
        <v>24893.515279217027</v>
      </c>
      <c r="Q643" s="7" t="str">
        <f t="shared" ref="Q643:Q706" si="66">LEFT(N643,(FIND("/",N643)-1))</f>
        <v>technology</v>
      </c>
      <c r="R643" t="str">
        <f t="shared" si="63"/>
        <v>wearables</v>
      </c>
      <c r="S643" s="8">
        <f t="shared" si="61"/>
        <v>42199.57</v>
      </c>
      <c r="T643" s="8">
        <f t="shared" si="62"/>
        <v>42229.57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3">
        <f t="shared" si="64"/>
        <v>1460.4850000000001</v>
      </c>
      <c r="P644" s="7">
        <f t="shared" si="65"/>
        <v>24886.958560322473</v>
      </c>
      <c r="Q644" s="7" t="str">
        <f t="shared" si="66"/>
        <v>technology</v>
      </c>
      <c r="R644" t="str">
        <f t="shared" si="63"/>
        <v>wearables</v>
      </c>
      <c r="S644" s="8">
        <f t="shared" ref="S644:S707" si="67">(((J644/60)/60)/24)+DATE(1970,1,1)</f>
        <v>42199.651319444441</v>
      </c>
      <c r="T644" s="8">
        <f t="shared" ref="T644:T707" si="68">(((I644/60)/60)/24)+DATE(1970,1,1)</f>
        <v>42235.651319444441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3">
        <f t="shared" si="64"/>
        <v>105.80799999999999</v>
      </c>
      <c r="P645" s="7">
        <f t="shared" si="65"/>
        <v>24809.99714285713</v>
      </c>
      <c r="Q645" s="7" t="str">
        <f t="shared" si="66"/>
        <v>technology</v>
      </c>
      <c r="R645" t="str">
        <f t="shared" si="63"/>
        <v>wearables</v>
      </c>
      <c r="S645" s="8">
        <f t="shared" si="67"/>
        <v>42100.642071759255</v>
      </c>
      <c r="T645" s="8">
        <f t="shared" si="68"/>
        <v>42155.642071759255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3">
        <f t="shared" si="64"/>
        <v>300.11791999999997</v>
      </c>
      <c r="P646" s="7">
        <f t="shared" si="65"/>
        <v>24809.524079515977</v>
      </c>
      <c r="Q646" s="7" t="str">
        <f t="shared" si="66"/>
        <v>technology</v>
      </c>
      <c r="R646" t="str">
        <f t="shared" si="63"/>
        <v>wearables</v>
      </c>
      <c r="S646" s="8">
        <f t="shared" si="67"/>
        <v>41898.665960648148</v>
      </c>
      <c r="T646" s="8">
        <f t="shared" si="68"/>
        <v>41941.041666666664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3">
        <f t="shared" si="64"/>
        <v>278.7</v>
      </c>
      <c r="P647" s="7">
        <f t="shared" si="65"/>
        <v>24795.051469740618</v>
      </c>
      <c r="Q647" s="7" t="str">
        <f t="shared" si="66"/>
        <v>technology</v>
      </c>
      <c r="R647" t="str">
        <f t="shared" si="63"/>
        <v>wearables</v>
      </c>
      <c r="S647" s="8">
        <f t="shared" si="67"/>
        <v>42564.026319444441</v>
      </c>
      <c r="T647" s="8">
        <f t="shared" si="68"/>
        <v>42594.026319444441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3">
        <f t="shared" si="64"/>
        <v>131.87625</v>
      </c>
      <c r="P648" s="7">
        <f t="shared" si="65"/>
        <v>24800.592274430655</v>
      </c>
      <c r="Q648" s="7" t="str">
        <f t="shared" si="66"/>
        <v>technology</v>
      </c>
      <c r="R648" t="str">
        <f t="shared" si="63"/>
        <v>wearables</v>
      </c>
      <c r="S648" s="8">
        <f t="shared" si="67"/>
        <v>41832.852627314816</v>
      </c>
      <c r="T648" s="8">
        <f t="shared" si="68"/>
        <v>41862.852627314816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3">
        <f t="shared" si="64"/>
        <v>107.05</v>
      </c>
      <c r="P649" s="7">
        <f t="shared" si="65"/>
        <v>24807.439328143006</v>
      </c>
      <c r="Q649" s="7" t="str">
        <f t="shared" si="66"/>
        <v>technology</v>
      </c>
      <c r="R649" t="str">
        <f t="shared" si="63"/>
        <v>wearables</v>
      </c>
      <c r="S649" s="8">
        <f t="shared" si="67"/>
        <v>42416.767928240741</v>
      </c>
      <c r="T649" s="8">
        <f t="shared" si="68"/>
        <v>42446.726261574076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3">
        <f t="shared" si="64"/>
        <v>126.82285714285715</v>
      </c>
      <c r="P650" s="7">
        <f t="shared" si="65"/>
        <v>24813.977095471571</v>
      </c>
      <c r="Q650" s="7" t="str">
        <f t="shared" si="66"/>
        <v>technology</v>
      </c>
      <c r="R650" t="str">
        <f t="shared" si="63"/>
        <v>wearables</v>
      </c>
      <c r="S650" s="8">
        <f t="shared" si="67"/>
        <v>41891.693379629629</v>
      </c>
      <c r="T650" s="8">
        <f t="shared" si="68"/>
        <v>41926.693379629629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3">
        <f t="shared" si="64"/>
        <v>139.96</v>
      </c>
      <c r="P651" s="7">
        <f t="shared" si="65"/>
        <v>24808.329656664726</v>
      </c>
      <c r="Q651" s="7" t="str">
        <f t="shared" si="66"/>
        <v>technology</v>
      </c>
      <c r="R651" t="str">
        <f t="shared" si="63"/>
        <v>wearables</v>
      </c>
      <c r="S651" s="8">
        <f t="shared" si="67"/>
        <v>41877.912187499998</v>
      </c>
      <c r="T651" s="8">
        <f t="shared" si="68"/>
        <v>41898.912187499998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3">
        <f t="shared" si="64"/>
        <v>112.4</v>
      </c>
      <c r="P652" s="7">
        <f t="shared" si="65"/>
        <v>24814.479535353519</v>
      </c>
      <c r="Q652" s="7" t="str">
        <f t="shared" si="66"/>
        <v>technology</v>
      </c>
      <c r="R652" t="str">
        <f t="shared" si="63"/>
        <v>wearables</v>
      </c>
      <c r="S652" s="8">
        <f t="shared" si="67"/>
        <v>41932.036851851852</v>
      </c>
      <c r="T652" s="8">
        <f t="shared" si="68"/>
        <v>41992.078518518523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3">
        <f t="shared" si="64"/>
        <v>100.52799999999999</v>
      </c>
      <c r="P653" s="7">
        <f t="shared" si="65"/>
        <v>24821.15634815241</v>
      </c>
      <c r="Q653" s="7" t="str">
        <f t="shared" si="66"/>
        <v>technology</v>
      </c>
      <c r="R653" t="str">
        <f t="shared" si="63"/>
        <v>wearables</v>
      </c>
      <c r="S653" s="8">
        <f t="shared" si="67"/>
        <v>41956.017488425925</v>
      </c>
      <c r="T653" s="8">
        <f t="shared" si="68"/>
        <v>41986.017488425925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3">
        <f t="shared" si="64"/>
        <v>100.46666666666665</v>
      </c>
      <c r="P654" s="7">
        <f t="shared" si="65"/>
        <v>24821.066586774457</v>
      </c>
      <c r="Q654" s="7" t="str">
        <f t="shared" si="66"/>
        <v>technology</v>
      </c>
      <c r="R654" t="str">
        <f t="shared" si="63"/>
        <v>wearables</v>
      </c>
      <c r="S654" s="8">
        <f t="shared" si="67"/>
        <v>42675.690393518518</v>
      </c>
      <c r="T654" s="8">
        <f t="shared" si="68"/>
        <v>42705.732060185182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3">
        <f t="shared" si="64"/>
        <v>141.446</v>
      </c>
      <c r="P655" s="7">
        <f t="shared" si="65"/>
        <v>24827.36556614672</v>
      </c>
      <c r="Q655" s="7" t="str">
        <f t="shared" si="66"/>
        <v>technology</v>
      </c>
      <c r="R655" t="str">
        <f t="shared" si="63"/>
        <v>wearables</v>
      </c>
      <c r="S655" s="8">
        <f t="shared" si="67"/>
        <v>42199.618518518517</v>
      </c>
      <c r="T655" s="8">
        <f t="shared" si="68"/>
        <v>42236.618518518517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3">
        <f t="shared" si="64"/>
        <v>267.29166666666669</v>
      </c>
      <c r="P656" s="7">
        <f t="shared" si="65"/>
        <v>24803.887630742549</v>
      </c>
      <c r="Q656" s="7" t="str">
        <f t="shared" si="66"/>
        <v>technology</v>
      </c>
      <c r="R656" t="str">
        <f t="shared" si="63"/>
        <v>wearables</v>
      </c>
      <c r="S656" s="8">
        <f t="shared" si="67"/>
        <v>42163.957326388889</v>
      </c>
      <c r="T656" s="8">
        <f t="shared" si="68"/>
        <v>42193.957326388889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3">
        <f t="shared" si="64"/>
        <v>146.88749999999999</v>
      </c>
      <c r="P657" s="7">
        <f t="shared" si="65"/>
        <v>24801.786153179179</v>
      </c>
      <c r="Q657" s="7" t="str">
        <f t="shared" si="66"/>
        <v>technology</v>
      </c>
      <c r="R657" t="str">
        <f t="shared" si="63"/>
        <v>wearables</v>
      </c>
      <c r="S657" s="8">
        <f t="shared" si="67"/>
        <v>42045.957314814819</v>
      </c>
      <c r="T657" s="8">
        <f t="shared" si="68"/>
        <v>42075.915648148148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3">
        <f t="shared" si="64"/>
        <v>213.56</v>
      </c>
      <c r="P658" s="7">
        <f t="shared" si="65"/>
        <v>24805.559147152344</v>
      </c>
      <c r="Q658" s="7" t="str">
        <f t="shared" si="66"/>
        <v>technology</v>
      </c>
      <c r="R658" t="str">
        <f t="shared" si="63"/>
        <v>wearables</v>
      </c>
      <c r="S658" s="8">
        <f t="shared" si="67"/>
        <v>42417.804618055554</v>
      </c>
      <c r="T658" s="8">
        <f t="shared" si="68"/>
        <v>42477.762951388882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3">
        <f t="shared" si="64"/>
        <v>125.69999999999999</v>
      </c>
      <c r="P659" s="7">
        <f t="shared" si="65"/>
        <v>24809.644618276448</v>
      </c>
      <c r="Q659" s="7" t="str">
        <f t="shared" si="66"/>
        <v>technology</v>
      </c>
      <c r="R659" t="str">
        <f t="shared" si="63"/>
        <v>wearables</v>
      </c>
      <c r="S659" s="8">
        <f t="shared" si="67"/>
        <v>42331.84574074074</v>
      </c>
      <c r="T659" s="8">
        <f t="shared" si="68"/>
        <v>42361.84574074074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3">
        <f t="shared" si="64"/>
        <v>104.46206037108834</v>
      </c>
      <c r="P660" s="7">
        <f t="shared" si="65"/>
        <v>24811.367107318474</v>
      </c>
      <c r="Q660" s="7" t="str">
        <f t="shared" si="66"/>
        <v>technology</v>
      </c>
      <c r="R660" t="str">
        <f t="shared" si="63"/>
        <v>wearables</v>
      </c>
      <c r="S660" s="8">
        <f t="shared" si="67"/>
        <v>42179.160752314812</v>
      </c>
      <c r="T660" s="8">
        <f t="shared" si="68"/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3">
        <f t="shared" si="64"/>
        <v>100.56666666666668</v>
      </c>
      <c r="P661" s="7">
        <f t="shared" si="65"/>
        <v>24809.814551504613</v>
      </c>
      <c r="Q661" s="7" t="str">
        <f t="shared" si="66"/>
        <v>technology</v>
      </c>
      <c r="R661" t="str">
        <f t="shared" si="63"/>
        <v>wearables</v>
      </c>
      <c r="S661" s="8">
        <f t="shared" si="67"/>
        <v>42209.593692129631</v>
      </c>
      <c r="T661" s="8">
        <f t="shared" si="68"/>
        <v>42239.593692129631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3">
        <f t="shared" si="64"/>
        <v>3.0579999999999998</v>
      </c>
      <c r="P662" s="7">
        <f t="shared" si="65"/>
        <v>24816.122167872632</v>
      </c>
      <c r="Q662" s="7" t="str">
        <f t="shared" si="66"/>
        <v>technology</v>
      </c>
      <c r="R662" t="str">
        <f t="shared" si="63"/>
        <v>wearables</v>
      </c>
      <c r="S662" s="8">
        <f t="shared" si="67"/>
        <v>41922.741655092592</v>
      </c>
      <c r="T662" s="8">
        <f t="shared" si="68"/>
        <v>41952.783321759263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3">
        <f t="shared" si="64"/>
        <v>0.95</v>
      </c>
      <c r="P663" s="7">
        <f t="shared" si="65"/>
        <v>24822.864241459163</v>
      </c>
      <c r="Q663" s="7" t="str">
        <f t="shared" si="66"/>
        <v>technology</v>
      </c>
      <c r="R663" t="str">
        <f t="shared" si="63"/>
        <v>wearables</v>
      </c>
      <c r="S663" s="8">
        <f t="shared" si="67"/>
        <v>42636.645358796297</v>
      </c>
      <c r="T663" s="8">
        <f t="shared" si="68"/>
        <v>42666.645358796297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3">
        <f t="shared" si="64"/>
        <v>0.4</v>
      </c>
      <c r="P664" s="7">
        <f t="shared" si="65"/>
        <v>24830.02551114971</v>
      </c>
      <c r="Q664" s="7" t="str">
        <f t="shared" si="66"/>
        <v>technology</v>
      </c>
      <c r="R664" t="str">
        <f t="shared" si="63"/>
        <v>wearables</v>
      </c>
      <c r="S664" s="8">
        <f t="shared" si="67"/>
        <v>41990.438043981485</v>
      </c>
      <c r="T664" s="8">
        <f t="shared" si="68"/>
        <v>42020.438043981485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3">
        <f t="shared" si="64"/>
        <v>0.35000000000000003</v>
      </c>
      <c r="P665" s="7">
        <f t="shared" si="65"/>
        <v>24837.173258980285</v>
      </c>
      <c r="Q665" s="7" t="str">
        <f t="shared" si="66"/>
        <v>technology</v>
      </c>
      <c r="R665" t="str">
        <f t="shared" si="63"/>
        <v>wearables</v>
      </c>
      <c r="S665" s="8">
        <f t="shared" si="67"/>
        <v>42173.843240740738</v>
      </c>
      <c r="T665" s="8">
        <f t="shared" si="68"/>
        <v>42203.843240740738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3">
        <f t="shared" si="64"/>
        <v>7.5333333333333332</v>
      </c>
      <c r="P666" s="7">
        <f t="shared" si="65"/>
        <v>24844.16751376411</v>
      </c>
      <c r="Q666" s="7" t="str">
        <f t="shared" si="66"/>
        <v>technology</v>
      </c>
      <c r="R666" t="str">
        <f t="shared" si="63"/>
        <v>wearables</v>
      </c>
      <c r="S666" s="8">
        <f t="shared" si="67"/>
        <v>42077.666377314818</v>
      </c>
      <c r="T666" s="8">
        <f t="shared" si="68"/>
        <v>42107.666377314818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3">
        <f t="shared" si="64"/>
        <v>18.64</v>
      </c>
      <c r="P667" s="7">
        <f t="shared" si="65"/>
        <v>24851.106692753609</v>
      </c>
      <c r="Q667" s="7" t="str">
        <f t="shared" si="66"/>
        <v>technology</v>
      </c>
      <c r="R667" t="str">
        <f t="shared" si="63"/>
        <v>wearables</v>
      </c>
      <c r="S667" s="8">
        <f t="shared" si="67"/>
        <v>42688.711354166662</v>
      </c>
      <c r="T667" s="8">
        <f t="shared" si="68"/>
        <v>42748.711354166662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3">
        <f t="shared" si="64"/>
        <v>4.0000000000000001E-3</v>
      </c>
      <c r="P668" s="7">
        <f t="shared" si="65"/>
        <v>24857.771554073628</v>
      </c>
      <c r="Q668" s="7" t="str">
        <f t="shared" si="66"/>
        <v>technology</v>
      </c>
      <c r="R668" t="str">
        <f t="shared" si="63"/>
        <v>wearables</v>
      </c>
      <c r="S668" s="8">
        <f t="shared" si="67"/>
        <v>41838.832152777781</v>
      </c>
      <c r="T668" s="8">
        <f t="shared" si="68"/>
        <v>41868.832152777781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3">
        <f t="shared" si="64"/>
        <v>10.02</v>
      </c>
      <c r="P669" s="7">
        <f t="shared" si="65"/>
        <v>24864.978564385136</v>
      </c>
      <c r="Q669" s="7" t="str">
        <f t="shared" si="66"/>
        <v>technology</v>
      </c>
      <c r="R669" t="str">
        <f t="shared" si="63"/>
        <v>wearables</v>
      </c>
      <c r="S669" s="8">
        <f t="shared" si="67"/>
        <v>42632.373414351852</v>
      </c>
      <c r="T669" s="8">
        <f t="shared" si="68"/>
        <v>42672.373414351852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3">
        <f t="shared" si="64"/>
        <v>4.5600000000000005</v>
      </c>
      <c r="P670" s="7">
        <f t="shared" si="65"/>
        <v>24870.738639396561</v>
      </c>
      <c r="Q670" s="7" t="str">
        <f t="shared" si="66"/>
        <v>technology</v>
      </c>
      <c r="R670" t="str">
        <f t="shared" si="63"/>
        <v>wearables</v>
      </c>
      <c r="S670" s="8">
        <f t="shared" si="67"/>
        <v>42090.831273148149</v>
      </c>
      <c r="T670" s="8">
        <f t="shared" si="68"/>
        <v>42135.831273148149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3">
        <f t="shared" si="64"/>
        <v>21.5075</v>
      </c>
      <c r="P671" s="7">
        <f t="shared" si="65"/>
        <v>24877.757426001146</v>
      </c>
      <c r="Q671" s="7" t="str">
        <f t="shared" si="66"/>
        <v>technology</v>
      </c>
      <c r="R671" t="str">
        <f t="shared" si="63"/>
        <v>wearables</v>
      </c>
      <c r="S671" s="8">
        <f t="shared" si="67"/>
        <v>42527.625671296293</v>
      </c>
      <c r="T671" s="8">
        <f t="shared" si="68"/>
        <v>42557.625671296293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3">
        <f t="shared" si="64"/>
        <v>29.276666666666667</v>
      </c>
      <c r="P672" s="7">
        <f t="shared" si="65"/>
        <v>24872.492624092873</v>
      </c>
      <c r="Q672" s="7" t="str">
        <f t="shared" si="66"/>
        <v>technology</v>
      </c>
      <c r="R672" t="str">
        <f t="shared" ref="R672:R721" si="69">RIGHT(N672, (LEN(N672)-FIND("/", N672)))</f>
        <v>wearables</v>
      </c>
      <c r="S672" s="8">
        <f t="shared" si="67"/>
        <v>42506.709722222222</v>
      </c>
      <c r="T672" s="8">
        <f t="shared" si="68"/>
        <v>42540.340277777781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3">
        <f t="shared" si="64"/>
        <v>39.426666666666662</v>
      </c>
      <c r="P673" s="7">
        <f t="shared" si="65"/>
        <v>24872.063905342613</v>
      </c>
      <c r="Q673" s="7" t="str">
        <f t="shared" si="66"/>
        <v>technology</v>
      </c>
      <c r="R673" t="str">
        <f t="shared" si="69"/>
        <v>wearables</v>
      </c>
      <c r="S673" s="8">
        <f t="shared" si="67"/>
        <v>41984.692731481482</v>
      </c>
      <c r="T673" s="8">
        <f t="shared" si="68"/>
        <v>42018.166666666672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3">
        <f t="shared" si="64"/>
        <v>21.628</v>
      </c>
      <c r="P674" s="7">
        <f t="shared" si="65"/>
        <v>24875.852480394991</v>
      </c>
      <c r="Q674" s="7" t="str">
        <f t="shared" si="66"/>
        <v>technology</v>
      </c>
      <c r="R674" t="str">
        <f t="shared" si="69"/>
        <v>wearables</v>
      </c>
      <c r="S674" s="8">
        <f t="shared" si="67"/>
        <v>41974.219490740739</v>
      </c>
      <c r="T674" s="8">
        <f t="shared" si="68"/>
        <v>42005.207638888889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3">
        <f t="shared" si="64"/>
        <v>0.20500000000000002</v>
      </c>
      <c r="P675" s="7">
        <f t="shared" si="65"/>
        <v>24879.937852992436</v>
      </c>
      <c r="Q675" s="7" t="str">
        <f t="shared" si="66"/>
        <v>technology</v>
      </c>
      <c r="R675" t="str">
        <f t="shared" si="69"/>
        <v>wearables</v>
      </c>
      <c r="S675" s="8">
        <f t="shared" si="67"/>
        <v>41838.840474537035</v>
      </c>
      <c r="T675" s="8">
        <f t="shared" si="68"/>
        <v>41883.840474537035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3">
        <f t="shared" si="64"/>
        <v>0.03</v>
      </c>
      <c r="P676" s="7">
        <f t="shared" si="65"/>
        <v>24887.10871548967</v>
      </c>
      <c r="Q676" s="7" t="str">
        <f t="shared" si="66"/>
        <v>technology</v>
      </c>
      <c r="R676" t="str">
        <f t="shared" si="69"/>
        <v>wearables</v>
      </c>
      <c r="S676" s="8">
        <f t="shared" si="67"/>
        <v>41803.116053240738</v>
      </c>
      <c r="T676" s="8">
        <f t="shared" si="68"/>
        <v>41863.116053240738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3">
        <f t="shared" si="64"/>
        <v>14.85</v>
      </c>
      <c r="P677" s="7">
        <f t="shared" si="65"/>
        <v>24894.338979651151</v>
      </c>
      <c r="Q677" s="7" t="str">
        <f t="shared" si="66"/>
        <v>technology</v>
      </c>
      <c r="R677" t="str">
        <f t="shared" si="69"/>
        <v>wearables</v>
      </c>
      <c r="S677" s="8">
        <f t="shared" si="67"/>
        <v>41975.930601851855</v>
      </c>
      <c r="T677" s="8">
        <f t="shared" si="68"/>
        <v>42005.290972222225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3">
        <f t="shared" si="64"/>
        <v>1.4710000000000001</v>
      </c>
      <c r="P678" s="7">
        <f t="shared" si="65"/>
        <v>24901.318723466113</v>
      </c>
      <c r="Q678" s="7" t="str">
        <f t="shared" si="66"/>
        <v>technology</v>
      </c>
      <c r="R678" t="str">
        <f t="shared" si="69"/>
        <v>wearables</v>
      </c>
      <c r="S678" s="8">
        <f t="shared" si="67"/>
        <v>42012.768298611118</v>
      </c>
      <c r="T678" s="8">
        <f t="shared" si="68"/>
        <v>42042.768298611118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3">
        <f t="shared" si="64"/>
        <v>25.584</v>
      </c>
      <c r="P679" s="7">
        <f t="shared" si="65"/>
        <v>24908.133824898185</v>
      </c>
      <c r="Q679" s="7" t="str">
        <f t="shared" si="66"/>
        <v>technology</v>
      </c>
      <c r="R679" t="str">
        <f t="shared" si="69"/>
        <v>wearables</v>
      </c>
      <c r="S679" s="8">
        <f t="shared" si="67"/>
        <v>42504.403877314813</v>
      </c>
      <c r="T679" s="8">
        <f t="shared" si="68"/>
        <v>42549.403877314813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3">
        <f t="shared" si="64"/>
        <v>3.8206896551724134</v>
      </c>
      <c r="P680" s="7">
        <f t="shared" si="65"/>
        <v>24911.659031131785</v>
      </c>
      <c r="Q680" s="7" t="str">
        <f t="shared" si="66"/>
        <v>technology</v>
      </c>
      <c r="R680" t="str">
        <f t="shared" si="69"/>
        <v>wearables</v>
      </c>
      <c r="S680" s="8">
        <f t="shared" si="67"/>
        <v>42481.376597222217</v>
      </c>
      <c r="T680" s="8">
        <f t="shared" si="68"/>
        <v>42511.376597222217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3">
        <f t="shared" si="64"/>
        <v>15.485964912280703</v>
      </c>
      <c r="P681" s="7">
        <f t="shared" si="65"/>
        <v>24918.586754947599</v>
      </c>
      <c r="Q681" s="7" t="str">
        <f t="shared" si="66"/>
        <v>technology</v>
      </c>
      <c r="R681" t="str">
        <f t="shared" si="69"/>
        <v>wearables</v>
      </c>
      <c r="S681" s="8">
        <f t="shared" si="67"/>
        <v>42556.695706018523</v>
      </c>
      <c r="T681" s="8">
        <f t="shared" si="68"/>
        <v>42616.695706018523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3">
        <f t="shared" si="64"/>
        <v>25.912000000000003</v>
      </c>
      <c r="P682" s="7">
        <f t="shared" si="65"/>
        <v>24923.271350800565</v>
      </c>
      <c r="Q682" s="7" t="str">
        <f t="shared" si="66"/>
        <v>technology</v>
      </c>
      <c r="R682" t="str">
        <f t="shared" si="69"/>
        <v>wearables</v>
      </c>
      <c r="S682" s="8">
        <f t="shared" si="67"/>
        <v>41864.501516203702</v>
      </c>
      <c r="T682" s="8">
        <f t="shared" si="68"/>
        <v>41899.501516203702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3">
        <f t="shared" si="64"/>
        <v>0.04</v>
      </c>
      <c r="P683" s="7">
        <f t="shared" si="65"/>
        <v>24924.869857309244</v>
      </c>
      <c r="Q683" s="7" t="str">
        <f t="shared" si="66"/>
        <v>technology</v>
      </c>
      <c r="R683" t="str">
        <f t="shared" si="69"/>
        <v>wearables</v>
      </c>
      <c r="S683" s="8">
        <f t="shared" si="67"/>
        <v>42639.805601851855</v>
      </c>
      <c r="T683" s="8">
        <f t="shared" si="68"/>
        <v>42669.805601851855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3">
        <f t="shared" si="64"/>
        <v>0.106</v>
      </c>
      <c r="P684" s="7">
        <f t="shared" si="65"/>
        <v>24932.1299417419</v>
      </c>
      <c r="Q684" s="7" t="str">
        <f t="shared" si="66"/>
        <v>technology</v>
      </c>
      <c r="R684" t="str">
        <f t="shared" si="69"/>
        <v>wearables</v>
      </c>
      <c r="S684" s="8">
        <f t="shared" si="67"/>
        <v>42778.765300925923</v>
      </c>
      <c r="T684" s="8">
        <f t="shared" si="68"/>
        <v>42808.723634259266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3">
        <f t="shared" si="64"/>
        <v>0.85142857142857142</v>
      </c>
      <c r="P685" s="7">
        <f t="shared" si="65"/>
        <v>24939.379105477838</v>
      </c>
      <c r="Q685" s="7" t="str">
        <f t="shared" si="66"/>
        <v>technology</v>
      </c>
      <c r="R685" t="str">
        <f t="shared" si="69"/>
        <v>wearables</v>
      </c>
      <c r="S685" s="8">
        <f t="shared" si="67"/>
        <v>42634.900046296301</v>
      </c>
      <c r="T685" s="8">
        <f t="shared" si="68"/>
        <v>42674.900046296301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3">
        <f t="shared" si="64"/>
        <v>7.4837500000000006</v>
      </c>
      <c r="P686" s="7">
        <f t="shared" si="65"/>
        <v>24946.561087146587</v>
      </c>
      <c r="Q686" s="7" t="str">
        <f t="shared" si="66"/>
        <v>technology</v>
      </c>
      <c r="R686" t="str">
        <f t="shared" si="69"/>
        <v>wearables</v>
      </c>
      <c r="S686" s="8">
        <f t="shared" si="67"/>
        <v>41809.473275462966</v>
      </c>
      <c r="T686" s="8">
        <f t="shared" si="68"/>
        <v>41845.125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3">
        <f t="shared" si="64"/>
        <v>27.650000000000002</v>
      </c>
      <c r="P687" s="7">
        <f t="shared" si="65"/>
        <v>24946.852212827973</v>
      </c>
      <c r="Q687" s="7" t="str">
        <f t="shared" si="66"/>
        <v>technology</v>
      </c>
      <c r="R687" t="str">
        <f t="shared" si="69"/>
        <v>wearables</v>
      </c>
      <c r="S687" s="8">
        <f t="shared" si="67"/>
        <v>41971.866574074069</v>
      </c>
      <c r="T687" s="8">
        <f t="shared" si="68"/>
        <v>42016.866574074069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3">
        <f t="shared" si="64"/>
        <v>0</v>
      </c>
      <c r="P688" s="7">
        <f t="shared" si="65"/>
        <v>24953.966197142006</v>
      </c>
      <c r="Q688" s="7" t="str">
        <f t="shared" si="66"/>
        <v>technology</v>
      </c>
      <c r="R688" t="str">
        <f t="shared" si="69"/>
        <v>wearables</v>
      </c>
      <c r="S688" s="8">
        <f t="shared" si="67"/>
        <v>42189.673263888893</v>
      </c>
      <c r="T688" s="8">
        <f t="shared" si="68"/>
        <v>42219.673263888893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3">
        <f t="shared" si="64"/>
        <v>3.55</v>
      </c>
      <c r="P689" s="7">
        <f t="shared" si="65"/>
        <v>24961.24565052507</v>
      </c>
      <c r="Q689" s="7" t="str">
        <f t="shared" si="66"/>
        <v>technology</v>
      </c>
      <c r="R689" t="str">
        <f t="shared" si="69"/>
        <v>wearables</v>
      </c>
      <c r="S689" s="8">
        <f t="shared" si="67"/>
        <v>42711.750613425931</v>
      </c>
      <c r="T689" s="8">
        <f t="shared" si="68"/>
        <v>42771.750613425931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3">
        <f t="shared" si="64"/>
        <v>72.989999999999995</v>
      </c>
      <c r="P690" s="7">
        <f t="shared" si="65"/>
        <v>24967.49346075283</v>
      </c>
      <c r="Q690" s="7" t="str">
        <f t="shared" si="66"/>
        <v>technology</v>
      </c>
      <c r="R690" t="str">
        <f t="shared" si="69"/>
        <v>wearables</v>
      </c>
      <c r="S690" s="8">
        <f t="shared" si="67"/>
        <v>42262.104780092588</v>
      </c>
      <c r="T690" s="8">
        <f t="shared" si="68"/>
        <v>42292.104780092588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3">
        <f t="shared" si="64"/>
        <v>57.648750000000007</v>
      </c>
      <c r="P691" s="7">
        <f t="shared" si="65"/>
        <v>24970.520166374765</v>
      </c>
      <c r="Q691" s="7" t="str">
        <f t="shared" si="66"/>
        <v>technology</v>
      </c>
      <c r="R691" t="str">
        <f t="shared" si="69"/>
        <v>wearables</v>
      </c>
      <c r="S691" s="8">
        <f t="shared" si="67"/>
        <v>42675.66778935185</v>
      </c>
      <c r="T691" s="8">
        <f t="shared" si="68"/>
        <v>42712.207638888889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3">
        <f t="shared" si="64"/>
        <v>12.34</v>
      </c>
      <c r="P692" s="7">
        <f t="shared" si="65"/>
        <v>24944.14732554743</v>
      </c>
      <c r="Q692" s="7" t="str">
        <f t="shared" si="66"/>
        <v>technology</v>
      </c>
      <c r="R692" t="str">
        <f t="shared" si="69"/>
        <v>wearables</v>
      </c>
      <c r="S692" s="8">
        <f t="shared" si="67"/>
        <v>42579.634733796294</v>
      </c>
      <c r="T692" s="8">
        <f t="shared" si="68"/>
        <v>42622.25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3">
        <f t="shared" si="64"/>
        <v>0.52</v>
      </c>
      <c r="P693" s="7">
        <f t="shared" si="65"/>
        <v>24950.711620911199</v>
      </c>
      <c r="Q693" s="7" t="str">
        <f t="shared" si="66"/>
        <v>technology</v>
      </c>
      <c r="R693" t="str">
        <f t="shared" si="69"/>
        <v>wearables</v>
      </c>
      <c r="S693" s="8">
        <f t="shared" si="67"/>
        <v>42158.028310185182</v>
      </c>
      <c r="T693" s="8">
        <f t="shared" si="68"/>
        <v>42186.028310185182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3">
        <f t="shared" si="64"/>
        <v>6.5299999999999994</v>
      </c>
      <c r="P694" s="7">
        <f t="shared" si="65"/>
        <v>24957.924799883127</v>
      </c>
      <c r="Q694" s="7" t="str">
        <f t="shared" si="66"/>
        <v>technology</v>
      </c>
      <c r="R694" t="str">
        <f t="shared" si="69"/>
        <v>wearables</v>
      </c>
      <c r="S694" s="8">
        <f t="shared" si="67"/>
        <v>42696.37572916667</v>
      </c>
      <c r="T694" s="8">
        <f t="shared" si="68"/>
        <v>42726.37572916667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3">
        <f t="shared" si="64"/>
        <v>35.338000000000001</v>
      </c>
      <c r="P695" s="7">
        <f t="shared" si="65"/>
        <v>24964.836525423714</v>
      </c>
      <c r="Q695" s="7" t="str">
        <f t="shared" si="66"/>
        <v>technology</v>
      </c>
      <c r="R695" t="str">
        <f t="shared" si="69"/>
        <v>wearables</v>
      </c>
      <c r="S695" s="8">
        <f t="shared" si="67"/>
        <v>42094.808182870373</v>
      </c>
      <c r="T695" s="8">
        <f t="shared" si="68"/>
        <v>42124.808182870373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3">
        <f t="shared" si="64"/>
        <v>0.39333333333333331</v>
      </c>
      <c r="P696" s="7">
        <f t="shared" si="65"/>
        <v>24961.804323297267</v>
      </c>
      <c r="Q696" s="7" t="str">
        <f t="shared" si="66"/>
        <v>technology</v>
      </c>
      <c r="R696" t="str">
        <f t="shared" si="69"/>
        <v>wearables</v>
      </c>
      <c r="S696" s="8">
        <f t="shared" si="67"/>
        <v>42737.663877314815</v>
      </c>
      <c r="T696" s="8">
        <f t="shared" si="68"/>
        <v>42767.663877314815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3">
        <f t="shared" si="64"/>
        <v>1.06</v>
      </c>
      <c r="P697" s="7">
        <f t="shared" si="65"/>
        <v>24968.930581871329</v>
      </c>
      <c r="Q697" s="7" t="str">
        <f t="shared" si="66"/>
        <v>technology</v>
      </c>
      <c r="R697" t="str">
        <f t="shared" si="69"/>
        <v>wearables</v>
      </c>
      <c r="S697" s="8">
        <f t="shared" si="67"/>
        <v>41913.521064814813</v>
      </c>
      <c r="T697" s="8">
        <f t="shared" si="68"/>
        <v>41943.521064814813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3">
        <f t="shared" si="64"/>
        <v>5.7142857142857147E-4</v>
      </c>
      <c r="P698" s="7">
        <f t="shared" si="65"/>
        <v>24976.047554840581</v>
      </c>
      <c r="Q698" s="7" t="str">
        <f t="shared" si="66"/>
        <v>technology</v>
      </c>
      <c r="R698" t="str">
        <f t="shared" si="69"/>
        <v>wearables</v>
      </c>
      <c r="S698" s="8">
        <f t="shared" si="67"/>
        <v>41815.927106481482</v>
      </c>
      <c r="T698" s="8">
        <f t="shared" si="68"/>
        <v>41845.927106481482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3">
        <f t="shared" si="64"/>
        <v>46.379999999999995</v>
      </c>
      <c r="P699" s="7">
        <f t="shared" si="65"/>
        <v>24983.354473376228</v>
      </c>
      <c r="Q699" s="7" t="str">
        <f t="shared" si="66"/>
        <v>technology</v>
      </c>
      <c r="R699" t="str">
        <f t="shared" si="69"/>
        <v>wearables</v>
      </c>
      <c r="S699" s="8">
        <f t="shared" si="67"/>
        <v>42388.523020833338</v>
      </c>
      <c r="T699" s="8">
        <f t="shared" si="68"/>
        <v>42403.523020833338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3">
        <f t="shared" si="64"/>
        <v>15.39</v>
      </c>
      <c r="P700" s="7">
        <f t="shared" si="65"/>
        <v>24989.987295873558</v>
      </c>
      <c r="Q700" s="7" t="str">
        <f t="shared" si="66"/>
        <v>technology</v>
      </c>
      <c r="R700" t="str">
        <f t="shared" si="69"/>
        <v>wearables</v>
      </c>
      <c r="S700" s="8">
        <f t="shared" si="67"/>
        <v>41866.931076388886</v>
      </c>
      <c r="T700" s="8">
        <f t="shared" si="68"/>
        <v>41900.083333333336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3">
        <f t="shared" si="64"/>
        <v>82.422107692307705</v>
      </c>
      <c r="P701" s="7">
        <f t="shared" si="65"/>
        <v>24992.797596604199</v>
      </c>
      <c r="Q701" s="7" t="str">
        <f t="shared" si="66"/>
        <v>technology</v>
      </c>
      <c r="R701" t="str">
        <f t="shared" si="69"/>
        <v>wearables</v>
      </c>
      <c r="S701" s="8">
        <f t="shared" si="67"/>
        <v>41563.485509259262</v>
      </c>
      <c r="T701" s="8">
        <f t="shared" si="68"/>
        <v>41600.666666666664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3">
        <f t="shared" si="64"/>
        <v>2.6866666666666665</v>
      </c>
      <c r="P702" s="7">
        <f t="shared" si="65"/>
        <v>24968.740219619314</v>
      </c>
      <c r="Q702" s="7" t="str">
        <f t="shared" si="66"/>
        <v>technology</v>
      </c>
      <c r="R702" t="str">
        <f t="shared" si="69"/>
        <v>wearables</v>
      </c>
      <c r="S702" s="8">
        <f t="shared" si="67"/>
        <v>42715.688437500001</v>
      </c>
      <c r="T702" s="8">
        <f t="shared" si="68"/>
        <v>42745.688437500001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3">
        <f t="shared" si="64"/>
        <v>26.6</v>
      </c>
      <c r="P703" s="7">
        <f t="shared" si="65"/>
        <v>24975.935808435843</v>
      </c>
      <c r="Q703" s="7" t="str">
        <f t="shared" si="66"/>
        <v>technology</v>
      </c>
      <c r="R703" t="str">
        <f t="shared" si="69"/>
        <v>wearables</v>
      </c>
      <c r="S703" s="8">
        <f t="shared" si="67"/>
        <v>41813.662962962961</v>
      </c>
      <c r="T703" s="8">
        <f t="shared" si="68"/>
        <v>41843.662962962961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3">
        <f t="shared" si="64"/>
        <v>30.813400000000001</v>
      </c>
      <c r="P704" s="7">
        <f t="shared" si="65"/>
        <v>24981.461133899786</v>
      </c>
      <c r="Q704" s="7" t="str">
        <f t="shared" si="66"/>
        <v>technology</v>
      </c>
      <c r="R704" t="str">
        <f t="shared" si="69"/>
        <v>wearables</v>
      </c>
      <c r="S704" s="8">
        <f t="shared" si="67"/>
        <v>42668.726701388892</v>
      </c>
      <c r="T704" s="8">
        <f t="shared" si="68"/>
        <v>42698.768368055549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3">
        <f t="shared" si="64"/>
        <v>5.58</v>
      </c>
      <c r="P705" s="7">
        <f t="shared" si="65"/>
        <v>24987.428147713938</v>
      </c>
      <c r="Q705" s="7" t="str">
        <f t="shared" si="66"/>
        <v>technology</v>
      </c>
      <c r="R705" t="str">
        <f t="shared" si="69"/>
        <v>wearables</v>
      </c>
      <c r="S705" s="8">
        <f t="shared" si="67"/>
        <v>42711.950798611113</v>
      </c>
      <c r="T705" s="8">
        <f t="shared" si="68"/>
        <v>42766.98055555555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3">
        <f t="shared" si="64"/>
        <v>0.87454545454545463</v>
      </c>
      <c r="P706" s="7">
        <f t="shared" si="65"/>
        <v>24994.508308413944</v>
      </c>
      <c r="Q706" s="7" t="str">
        <f t="shared" si="66"/>
        <v>technology</v>
      </c>
      <c r="R706" t="str">
        <f t="shared" si="69"/>
        <v>wearables</v>
      </c>
      <c r="S706" s="8">
        <f t="shared" si="67"/>
        <v>42726.192916666667</v>
      </c>
      <c r="T706" s="8">
        <f t="shared" si="68"/>
        <v>42786.192916666667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3">
        <f t="shared" ref="O707:O770" si="70">(E707/D707)*100</f>
        <v>0.97699999999999987</v>
      </c>
      <c r="P707" s="7">
        <f t="shared" ref="P707:P770" si="71">AVERAGE(E707:E4820)</f>
        <v>25001.697020527849</v>
      </c>
      <c r="Q707" s="7" t="str">
        <f t="shared" ref="Q707:Q770" si="72">LEFT(N707,(FIND("/",N707)-1))</f>
        <v>technology</v>
      </c>
      <c r="R707" t="str">
        <f t="shared" si="69"/>
        <v>wearables</v>
      </c>
      <c r="S707" s="8">
        <f t="shared" si="67"/>
        <v>42726.491643518515</v>
      </c>
      <c r="T707" s="8">
        <f t="shared" si="68"/>
        <v>42756.491643518515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3">
        <f t="shared" si="70"/>
        <v>0</v>
      </c>
      <c r="P708" s="7">
        <f t="shared" si="71"/>
        <v>25008.744452918734</v>
      </c>
      <c r="Q708" s="7" t="str">
        <f t="shared" si="72"/>
        <v>technology</v>
      </c>
      <c r="R708" t="str">
        <f t="shared" si="69"/>
        <v>wearables</v>
      </c>
      <c r="S708" s="8">
        <f t="shared" ref="S708:S771" si="73">(((J708/60)/60)/24)+DATE(1970,1,1)</f>
        <v>42676.995173611111</v>
      </c>
      <c r="T708" s="8">
        <f t="shared" ref="T708:T771" si="74">(((I708/60)/60)/24)+DATE(1970,1,1)</f>
        <v>42718.777083333334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3">
        <f t="shared" si="70"/>
        <v>78.927352941176466</v>
      </c>
      <c r="P709" s="7">
        <f t="shared" si="71"/>
        <v>25016.082699530503</v>
      </c>
      <c r="Q709" s="7" t="str">
        <f t="shared" si="72"/>
        <v>technology</v>
      </c>
      <c r="R709" t="str">
        <f t="shared" si="69"/>
        <v>wearables</v>
      </c>
      <c r="S709" s="8">
        <f t="shared" si="73"/>
        <v>42696.663506944446</v>
      </c>
      <c r="T709" s="8">
        <f t="shared" si="74"/>
        <v>42736.663506944446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3">
        <f t="shared" si="70"/>
        <v>22.092500000000001</v>
      </c>
      <c r="P710" s="7">
        <f t="shared" si="71"/>
        <v>25007.672216025818</v>
      </c>
      <c r="Q710" s="7" t="str">
        <f t="shared" si="72"/>
        <v>technology</v>
      </c>
      <c r="R710" t="str">
        <f t="shared" si="69"/>
        <v>wearables</v>
      </c>
      <c r="S710" s="8">
        <f t="shared" si="73"/>
        <v>41835.581018518518</v>
      </c>
      <c r="T710" s="8">
        <f t="shared" si="74"/>
        <v>41895.581018518518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3">
        <f t="shared" si="70"/>
        <v>0.40666666666666662</v>
      </c>
      <c r="P711" s="7">
        <f t="shared" si="71"/>
        <v>25012.419917792122</v>
      </c>
      <c r="Q711" s="7" t="str">
        <f t="shared" si="72"/>
        <v>technology</v>
      </c>
      <c r="R711" t="str">
        <f t="shared" si="69"/>
        <v>wearables</v>
      </c>
      <c r="S711" s="8">
        <f t="shared" si="73"/>
        <v>41948.041192129633</v>
      </c>
      <c r="T711" s="8">
        <f t="shared" si="74"/>
        <v>41978.041192129633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3">
        <f t="shared" si="70"/>
        <v>0</v>
      </c>
      <c r="P712" s="7">
        <f t="shared" si="71"/>
        <v>25019.74779441996</v>
      </c>
      <c r="Q712" s="7" t="str">
        <f t="shared" si="72"/>
        <v>technology</v>
      </c>
      <c r="R712" t="str">
        <f t="shared" si="69"/>
        <v>wearables</v>
      </c>
      <c r="S712" s="8">
        <f t="shared" si="73"/>
        <v>41837.984976851854</v>
      </c>
      <c r="T712" s="8">
        <f t="shared" si="74"/>
        <v>41871.030555555553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3">
        <f t="shared" si="70"/>
        <v>33.790999999999997</v>
      </c>
      <c r="P713" s="7">
        <f t="shared" si="71"/>
        <v>25027.097896592233</v>
      </c>
      <c r="Q713" s="7" t="str">
        <f t="shared" si="72"/>
        <v>technology</v>
      </c>
      <c r="R713" t="str">
        <f t="shared" si="69"/>
        <v>wearables</v>
      </c>
      <c r="S713" s="8">
        <f t="shared" si="73"/>
        <v>42678.459120370375</v>
      </c>
      <c r="T713" s="8">
        <f t="shared" si="74"/>
        <v>42718.500787037032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3">
        <f t="shared" si="70"/>
        <v>0.21649484536082475</v>
      </c>
      <c r="P714" s="7">
        <f t="shared" si="71"/>
        <v>25024.522550690552</v>
      </c>
      <c r="Q714" s="7" t="str">
        <f t="shared" si="72"/>
        <v>technology</v>
      </c>
      <c r="R714" t="str">
        <f t="shared" si="69"/>
        <v>wearables</v>
      </c>
      <c r="S714" s="8">
        <f t="shared" si="73"/>
        <v>42384.680925925932</v>
      </c>
      <c r="T714" s="8">
        <f t="shared" si="74"/>
        <v>42414.680925925932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3">
        <f t="shared" si="70"/>
        <v>0.79600000000000004</v>
      </c>
      <c r="P715" s="7">
        <f t="shared" si="71"/>
        <v>25031.847513227498</v>
      </c>
      <c r="Q715" s="7" t="str">
        <f t="shared" si="72"/>
        <v>technology</v>
      </c>
      <c r="R715" t="str">
        <f t="shared" si="69"/>
        <v>wearables</v>
      </c>
      <c r="S715" s="8">
        <f t="shared" si="73"/>
        <v>42496.529305555552</v>
      </c>
      <c r="T715" s="8">
        <f t="shared" si="74"/>
        <v>42526.529305555552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3">
        <f t="shared" si="70"/>
        <v>14.993333333333334</v>
      </c>
      <c r="P716" s="7">
        <f t="shared" si="71"/>
        <v>25039.149144369287</v>
      </c>
      <c r="Q716" s="7" t="str">
        <f t="shared" si="72"/>
        <v>technology</v>
      </c>
      <c r="R716" t="str">
        <f t="shared" si="69"/>
        <v>wearables</v>
      </c>
      <c r="S716" s="8">
        <f t="shared" si="73"/>
        <v>42734.787986111114</v>
      </c>
      <c r="T716" s="8">
        <f t="shared" si="74"/>
        <v>42794.787986111114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3">
        <f t="shared" si="70"/>
        <v>5.0509090909090908</v>
      </c>
      <c r="P717" s="7">
        <f t="shared" si="71"/>
        <v>25045.852129411749</v>
      </c>
      <c r="Q717" s="7" t="str">
        <f t="shared" si="72"/>
        <v>technology</v>
      </c>
      <c r="R717" t="str">
        <f t="shared" si="69"/>
        <v>wearables</v>
      </c>
      <c r="S717" s="8">
        <f t="shared" si="73"/>
        <v>42273.090740740736</v>
      </c>
      <c r="T717" s="8">
        <f t="shared" si="74"/>
        <v>42313.132407407407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3">
        <f t="shared" si="70"/>
        <v>10.214285714285715</v>
      </c>
      <c r="P718" s="7">
        <f t="shared" si="71"/>
        <v>25052.812074139438</v>
      </c>
      <c r="Q718" s="7" t="str">
        <f t="shared" si="72"/>
        <v>technology</v>
      </c>
      <c r="R718" t="str">
        <f t="shared" si="69"/>
        <v>wearables</v>
      </c>
      <c r="S718" s="8">
        <f t="shared" si="73"/>
        <v>41940.658645833333</v>
      </c>
      <c r="T718" s="8">
        <f t="shared" si="74"/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3">
        <f t="shared" si="70"/>
        <v>0.30499999999999999</v>
      </c>
      <c r="P719" s="7">
        <f t="shared" si="71"/>
        <v>25059.974467333712</v>
      </c>
      <c r="Q719" s="7" t="str">
        <f t="shared" si="72"/>
        <v>technology</v>
      </c>
      <c r="R719" t="str">
        <f t="shared" si="69"/>
        <v>wearables</v>
      </c>
      <c r="S719" s="8">
        <f t="shared" si="73"/>
        <v>41857.854189814818</v>
      </c>
      <c r="T719" s="8">
        <f t="shared" si="74"/>
        <v>41887.854189814818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3">
        <f t="shared" si="70"/>
        <v>0.75</v>
      </c>
      <c r="P720" s="7">
        <f t="shared" si="71"/>
        <v>25067.261772151884</v>
      </c>
      <c r="Q720" s="7" t="str">
        <f t="shared" si="72"/>
        <v>technology</v>
      </c>
      <c r="R720" t="str">
        <f t="shared" si="69"/>
        <v>wearables</v>
      </c>
      <c r="S720" s="8">
        <f t="shared" si="73"/>
        <v>42752.845451388886</v>
      </c>
      <c r="T720" s="8">
        <f t="shared" si="74"/>
        <v>42784.249305555553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3">
        <f t="shared" si="70"/>
        <v>1.2933333333333332</v>
      </c>
      <c r="P721" s="7">
        <f t="shared" si="71"/>
        <v>25074.616678445214</v>
      </c>
      <c r="Q721" s="7" t="str">
        <f t="shared" si="72"/>
        <v>technology</v>
      </c>
      <c r="R721" t="str">
        <f t="shared" si="69"/>
        <v>wearables</v>
      </c>
      <c r="S721" s="8">
        <f t="shared" si="73"/>
        <v>42409.040231481486</v>
      </c>
      <c r="T721" s="8">
        <f t="shared" si="74"/>
        <v>42423.040231481486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3">
        <f t="shared" si="70"/>
        <v>143.94736842105263</v>
      </c>
      <c r="P722" s="7">
        <f t="shared" si="71"/>
        <v>25081.945284241516</v>
      </c>
      <c r="Q722" s="7" t="str">
        <f t="shared" si="72"/>
        <v>publishing</v>
      </c>
      <c r="R722" t="str">
        <f>RIGHT(N722, (LEN(N722)-FIND("/", N722)))</f>
        <v>nonfiction</v>
      </c>
      <c r="S722" s="8">
        <f t="shared" si="73"/>
        <v>40909.649201388893</v>
      </c>
      <c r="T722" s="8">
        <f t="shared" si="74"/>
        <v>40937.649201388893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3">
        <f t="shared" si="70"/>
        <v>122.10975609756099</v>
      </c>
      <c r="P723" s="7">
        <f t="shared" si="71"/>
        <v>25088.529534472586</v>
      </c>
      <c r="Q723" s="7" t="str">
        <f t="shared" si="72"/>
        <v>publishing</v>
      </c>
      <c r="R723" t="str">
        <f t="shared" ref="R723:R786" si="75">RIGHT(N723, (LEN(N723)-FIND("/", N723)))</f>
        <v>nonfiction</v>
      </c>
      <c r="S723" s="8">
        <f t="shared" si="73"/>
        <v>41807.571840277778</v>
      </c>
      <c r="T723" s="8">
        <f t="shared" si="74"/>
        <v>41852.571840277778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3">
        <f t="shared" si="70"/>
        <v>132.024</v>
      </c>
      <c r="P724" s="7">
        <f t="shared" si="71"/>
        <v>25092.972661361611</v>
      </c>
      <c r="Q724" s="7" t="str">
        <f t="shared" si="72"/>
        <v>publishing</v>
      </c>
      <c r="R724" t="str">
        <f t="shared" si="75"/>
        <v>nonfiction</v>
      </c>
      <c r="S724" s="8">
        <f t="shared" si="73"/>
        <v>40977.805300925924</v>
      </c>
      <c r="T724" s="8">
        <f t="shared" si="74"/>
        <v>41007.76363425926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3">
        <f t="shared" si="70"/>
        <v>109.38000000000001</v>
      </c>
      <c r="P725" s="7">
        <f t="shared" si="71"/>
        <v>25090.63981132074</v>
      </c>
      <c r="Q725" s="7" t="str">
        <f t="shared" si="72"/>
        <v>publishing</v>
      </c>
      <c r="R725" t="str">
        <f t="shared" si="75"/>
        <v>nonfiction</v>
      </c>
      <c r="S725" s="8">
        <f t="shared" si="73"/>
        <v>42184.816539351858</v>
      </c>
      <c r="T725" s="8">
        <f t="shared" si="74"/>
        <v>42215.165972222225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3">
        <f t="shared" si="70"/>
        <v>105.47157142857144</v>
      </c>
      <c r="P726" s="7">
        <f t="shared" si="71"/>
        <v>25096.426198761412</v>
      </c>
      <c r="Q726" s="7" t="str">
        <f t="shared" si="72"/>
        <v>publishing</v>
      </c>
      <c r="R726" t="str">
        <f t="shared" si="75"/>
        <v>nonfiction</v>
      </c>
      <c r="S726" s="8">
        <f t="shared" si="73"/>
        <v>40694.638460648144</v>
      </c>
      <c r="T726" s="8">
        <f t="shared" si="74"/>
        <v>40724.638460648144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3">
        <f t="shared" si="70"/>
        <v>100.35000000000001</v>
      </c>
      <c r="P727" s="7">
        <f t="shared" si="71"/>
        <v>25101.651395280223</v>
      </c>
      <c r="Q727" s="7" t="str">
        <f t="shared" si="72"/>
        <v>publishing</v>
      </c>
      <c r="R727" t="str">
        <f t="shared" si="75"/>
        <v>nonfiction</v>
      </c>
      <c r="S727" s="8">
        <f t="shared" si="73"/>
        <v>42321.626296296294</v>
      </c>
      <c r="T727" s="8">
        <f t="shared" si="74"/>
        <v>42351.626296296294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3">
        <f t="shared" si="70"/>
        <v>101.4</v>
      </c>
      <c r="P728" s="7">
        <f t="shared" si="71"/>
        <v>25103.136096193557</v>
      </c>
      <c r="Q728" s="7" t="str">
        <f t="shared" si="72"/>
        <v>publishing</v>
      </c>
      <c r="R728" t="str">
        <f t="shared" si="75"/>
        <v>nonfiction</v>
      </c>
      <c r="S728" s="8">
        <f t="shared" si="73"/>
        <v>41346.042673611111</v>
      </c>
      <c r="T728" s="8">
        <f t="shared" si="74"/>
        <v>41376.042673611111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3">
        <f t="shared" si="70"/>
        <v>155.51428571428571</v>
      </c>
      <c r="P729" s="7">
        <f t="shared" si="71"/>
        <v>25109.797293388419</v>
      </c>
      <c r="Q729" s="7" t="str">
        <f t="shared" si="72"/>
        <v>publishing</v>
      </c>
      <c r="R729" t="str">
        <f t="shared" si="75"/>
        <v>nonfiction</v>
      </c>
      <c r="S729" s="8">
        <f t="shared" si="73"/>
        <v>41247.020243055551</v>
      </c>
      <c r="T729" s="8">
        <f t="shared" si="74"/>
        <v>41288.888888888891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3">
        <f t="shared" si="70"/>
        <v>105.566</v>
      </c>
      <c r="P730" s="7">
        <f t="shared" si="71"/>
        <v>25115.603847062284</v>
      </c>
      <c r="Q730" s="7" t="str">
        <f t="shared" si="72"/>
        <v>publishing</v>
      </c>
      <c r="R730" t="str">
        <f t="shared" si="75"/>
        <v>nonfiction</v>
      </c>
      <c r="S730" s="8">
        <f t="shared" si="73"/>
        <v>40731.837465277778</v>
      </c>
      <c r="T730" s="8">
        <f t="shared" si="74"/>
        <v>40776.837465277778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3">
        <f t="shared" si="70"/>
        <v>130.65</v>
      </c>
      <c r="P731" s="7">
        <f t="shared" si="71"/>
        <v>25120.683041937376</v>
      </c>
      <c r="Q731" s="7" t="str">
        <f t="shared" si="72"/>
        <v>publishing</v>
      </c>
      <c r="R731" t="str">
        <f t="shared" si="75"/>
        <v>nonfiction</v>
      </c>
      <c r="S731" s="8">
        <f t="shared" si="73"/>
        <v>41111.185891203706</v>
      </c>
      <c r="T731" s="8">
        <f t="shared" si="74"/>
        <v>41171.185891203706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3">
        <f t="shared" si="70"/>
        <v>132.19</v>
      </c>
      <c r="P732" s="7">
        <f t="shared" si="71"/>
        <v>25126.560348596737</v>
      </c>
      <c r="Q732" s="7" t="str">
        <f t="shared" si="72"/>
        <v>publishing</v>
      </c>
      <c r="R732" t="str">
        <f t="shared" si="75"/>
        <v>nonfiction</v>
      </c>
      <c r="S732" s="8">
        <f t="shared" si="73"/>
        <v>40854.745266203703</v>
      </c>
      <c r="T732" s="8">
        <f t="shared" si="74"/>
        <v>40884.745266203703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3">
        <f t="shared" si="70"/>
        <v>126</v>
      </c>
      <c r="P733" s="7">
        <f t="shared" si="71"/>
        <v>25126.172807328592</v>
      </c>
      <c r="Q733" s="7" t="str">
        <f t="shared" si="72"/>
        <v>publishing</v>
      </c>
      <c r="R733" t="str">
        <f t="shared" si="75"/>
        <v>nonfiction</v>
      </c>
      <c r="S733" s="8">
        <f t="shared" si="73"/>
        <v>40879.795682870368</v>
      </c>
      <c r="T733" s="8">
        <f t="shared" si="74"/>
        <v>40930.25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3">
        <f t="shared" si="70"/>
        <v>160</v>
      </c>
      <c r="P734" s="7">
        <f t="shared" si="71"/>
        <v>25131.737741649409</v>
      </c>
      <c r="Q734" s="7" t="str">
        <f t="shared" si="72"/>
        <v>publishing</v>
      </c>
      <c r="R734" t="str">
        <f t="shared" si="75"/>
        <v>nonfiction</v>
      </c>
      <c r="S734" s="8">
        <f t="shared" si="73"/>
        <v>41486.424317129626</v>
      </c>
      <c r="T734" s="8">
        <f t="shared" si="74"/>
        <v>41546.424317129626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3">
        <f t="shared" si="70"/>
        <v>120.48</v>
      </c>
      <c r="P735" s="7">
        <f t="shared" si="71"/>
        <v>25139.149846244814</v>
      </c>
      <c r="Q735" s="7" t="str">
        <f t="shared" si="72"/>
        <v>publishing</v>
      </c>
      <c r="R735" t="str">
        <f t="shared" si="75"/>
        <v>nonfiction</v>
      </c>
      <c r="S735" s="8">
        <f t="shared" si="73"/>
        <v>41598.420046296298</v>
      </c>
      <c r="T735" s="8">
        <f t="shared" si="74"/>
        <v>41628.420046296298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3">
        <f t="shared" si="70"/>
        <v>125.52941176470588</v>
      </c>
      <c r="P736" s="7">
        <f t="shared" si="71"/>
        <v>25145.694404022466</v>
      </c>
      <c r="Q736" s="7" t="str">
        <f t="shared" si="72"/>
        <v>publishing</v>
      </c>
      <c r="R736" t="str">
        <f t="shared" si="75"/>
        <v>nonfiction</v>
      </c>
      <c r="S736" s="8">
        <f t="shared" si="73"/>
        <v>42102.164583333331</v>
      </c>
      <c r="T736" s="8">
        <f t="shared" si="74"/>
        <v>42133.208333333328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3">
        <f t="shared" si="70"/>
        <v>114.40638297872341</v>
      </c>
      <c r="P737" s="7">
        <f t="shared" si="71"/>
        <v>25149.977153846143</v>
      </c>
      <c r="Q737" s="7" t="str">
        <f t="shared" si="72"/>
        <v>publishing</v>
      </c>
      <c r="R737" t="str">
        <f t="shared" si="75"/>
        <v>nonfiction</v>
      </c>
      <c r="S737" s="8">
        <f t="shared" si="73"/>
        <v>41946.029467592591</v>
      </c>
      <c r="T737" s="8">
        <f t="shared" si="74"/>
        <v>41977.027083333334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3">
        <f t="shared" si="70"/>
        <v>315.13888888888891</v>
      </c>
      <c r="P738" s="7">
        <f t="shared" si="71"/>
        <v>25141.506889612298</v>
      </c>
      <c r="Q738" s="7" t="str">
        <f t="shared" si="72"/>
        <v>publishing</v>
      </c>
      <c r="R738" t="str">
        <f t="shared" si="75"/>
        <v>nonfiction</v>
      </c>
      <c r="S738" s="8">
        <f t="shared" si="73"/>
        <v>41579.734259259261</v>
      </c>
      <c r="T738" s="8">
        <f t="shared" si="74"/>
        <v>41599.207638888889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3">
        <f t="shared" si="70"/>
        <v>122.39999999999999</v>
      </c>
      <c r="P739" s="7">
        <f t="shared" si="71"/>
        <v>25145.591113084654</v>
      </c>
      <c r="Q739" s="7" t="str">
        <f t="shared" si="72"/>
        <v>publishing</v>
      </c>
      <c r="R739" t="str">
        <f t="shared" si="75"/>
        <v>nonfiction</v>
      </c>
      <c r="S739" s="8">
        <f t="shared" si="73"/>
        <v>41667.275312500002</v>
      </c>
      <c r="T739" s="8">
        <f t="shared" si="74"/>
        <v>41684.833333333336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3">
        <f t="shared" si="70"/>
        <v>106.73333333333332</v>
      </c>
      <c r="P740" s="7">
        <f t="shared" si="71"/>
        <v>25151.224986674551</v>
      </c>
      <c r="Q740" s="7" t="str">
        <f t="shared" si="72"/>
        <v>publishing</v>
      </c>
      <c r="R740" t="str">
        <f t="shared" si="75"/>
        <v>nonfiction</v>
      </c>
      <c r="S740" s="8">
        <f t="shared" si="73"/>
        <v>41943.604097222218</v>
      </c>
      <c r="T740" s="8">
        <f t="shared" si="74"/>
        <v>41974.207638888889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3">
        <f t="shared" si="70"/>
        <v>158.33333333333331</v>
      </c>
      <c r="P741" s="7">
        <f t="shared" si="71"/>
        <v>25158.200764217996</v>
      </c>
      <c r="Q741" s="7" t="str">
        <f t="shared" si="72"/>
        <v>publishing</v>
      </c>
      <c r="R741" t="str">
        <f t="shared" si="75"/>
        <v>nonfiction</v>
      </c>
      <c r="S741" s="8">
        <f t="shared" si="73"/>
        <v>41829.502650462964</v>
      </c>
      <c r="T741" s="8">
        <f t="shared" si="74"/>
        <v>41862.502650462964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3">
        <f t="shared" si="70"/>
        <v>107.4</v>
      </c>
      <c r="P742" s="7">
        <f t="shared" si="71"/>
        <v>25162.840231111099</v>
      </c>
      <c r="Q742" s="7" t="str">
        <f t="shared" si="72"/>
        <v>publishing</v>
      </c>
      <c r="R742" t="str">
        <f t="shared" si="75"/>
        <v>nonfiction</v>
      </c>
      <c r="S742" s="8">
        <f t="shared" si="73"/>
        <v>42162.146782407406</v>
      </c>
      <c r="T742" s="8">
        <f t="shared" si="74"/>
        <v>42176.146782407406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3">
        <f t="shared" si="70"/>
        <v>102.25999999999999</v>
      </c>
      <c r="P743" s="7">
        <f t="shared" si="71"/>
        <v>25169.343147599277</v>
      </c>
      <c r="Q743" s="7" t="str">
        <f t="shared" si="72"/>
        <v>publishing</v>
      </c>
      <c r="R743" t="str">
        <f t="shared" si="75"/>
        <v>nonfiction</v>
      </c>
      <c r="S743" s="8">
        <f t="shared" si="73"/>
        <v>41401.648217592592</v>
      </c>
      <c r="T743" s="8">
        <f t="shared" si="74"/>
        <v>41436.648217592592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3">
        <f t="shared" si="70"/>
        <v>110.71428571428572</v>
      </c>
      <c r="P744" s="7">
        <f t="shared" si="71"/>
        <v>25172.86391343017</v>
      </c>
      <c r="Q744" s="7" t="str">
        <f t="shared" si="72"/>
        <v>publishing</v>
      </c>
      <c r="R744" t="str">
        <f t="shared" si="75"/>
        <v>nonfiction</v>
      </c>
      <c r="S744" s="8">
        <f t="shared" si="73"/>
        <v>41689.917962962965</v>
      </c>
      <c r="T744" s="8">
        <f t="shared" si="74"/>
        <v>41719.876296296294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3">
        <f t="shared" si="70"/>
        <v>148</v>
      </c>
      <c r="P745" s="7">
        <f t="shared" si="71"/>
        <v>25179.869507710544</v>
      </c>
      <c r="Q745" s="7" t="str">
        <f t="shared" si="72"/>
        <v>publishing</v>
      </c>
      <c r="R745" t="str">
        <f t="shared" si="75"/>
        <v>nonfiction</v>
      </c>
      <c r="S745" s="8">
        <f t="shared" si="73"/>
        <v>40990.709317129629</v>
      </c>
      <c r="T745" s="8">
        <f t="shared" si="74"/>
        <v>41015.875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3">
        <f t="shared" si="70"/>
        <v>102.32000000000001</v>
      </c>
      <c r="P746" s="7">
        <f t="shared" si="71"/>
        <v>25187.097591219212</v>
      </c>
      <c r="Q746" s="7" t="str">
        <f t="shared" si="72"/>
        <v>publishing</v>
      </c>
      <c r="R746" t="str">
        <f t="shared" si="75"/>
        <v>nonfiction</v>
      </c>
      <c r="S746" s="8">
        <f t="shared" si="73"/>
        <v>41226.95721064815</v>
      </c>
      <c r="T746" s="8">
        <f t="shared" si="74"/>
        <v>41256.95721064815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3">
        <f t="shared" si="70"/>
        <v>179.09909909909908</v>
      </c>
      <c r="P747" s="7">
        <f t="shared" si="71"/>
        <v>25193.053406528179</v>
      </c>
      <c r="Q747" s="7" t="str">
        <f t="shared" si="72"/>
        <v>publishing</v>
      </c>
      <c r="R747" t="str">
        <f t="shared" si="75"/>
        <v>nonfiction</v>
      </c>
      <c r="S747" s="8">
        <f t="shared" si="73"/>
        <v>41367.572280092594</v>
      </c>
      <c r="T747" s="8">
        <f t="shared" si="74"/>
        <v>41397.572280092594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3">
        <f t="shared" si="70"/>
        <v>111.08135252761969</v>
      </c>
      <c r="P748" s="7">
        <f t="shared" si="71"/>
        <v>25199.351136835845</v>
      </c>
      <c r="Q748" s="7" t="str">
        <f t="shared" si="72"/>
        <v>publishing</v>
      </c>
      <c r="R748" t="str">
        <f t="shared" si="75"/>
        <v>nonfiction</v>
      </c>
      <c r="S748" s="8">
        <f t="shared" si="73"/>
        <v>41157.042928240742</v>
      </c>
      <c r="T748" s="8">
        <f t="shared" si="74"/>
        <v>41175.165972222225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3">
        <f t="shared" si="70"/>
        <v>100.04285714285714</v>
      </c>
      <c r="P749" s="7">
        <f t="shared" si="71"/>
        <v>25205.847975059369</v>
      </c>
      <c r="Q749" s="7" t="str">
        <f t="shared" si="72"/>
        <v>publishing</v>
      </c>
      <c r="R749" t="str">
        <f t="shared" si="75"/>
        <v>nonfiction</v>
      </c>
      <c r="S749" s="8">
        <f t="shared" si="73"/>
        <v>41988.548831018517</v>
      </c>
      <c r="T749" s="8">
        <f t="shared" si="74"/>
        <v>42019.454166666663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3">
        <f t="shared" si="70"/>
        <v>100.25</v>
      </c>
      <c r="P750" s="7">
        <f t="shared" si="71"/>
        <v>25211.254226314213</v>
      </c>
      <c r="Q750" s="7" t="str">
        <f t="shared" si="72"/>
        <v>publishing</v>
      </c>
      <c r="R750" t="str">
        <f t="shared" si="75"/>
        <v>nonfiction</v>
      </c>
      <c r="S750" s="8">
        <f t="shared" si="73"/>
        <v>41831.846828703703</v>
      </c>
      <c r="T750" s="8">
        <f t="shared" si="74"/>
        <v>41861.846828703703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3">
        <f t="shared" si="70"/>
        <v>105.56</v>
      </c>
      <c r="P751" s="7">
        <f t="shared" si="71"/>
        <v>25218.148538324407</v>
      </c>
      <c r="Q751" s="7" t="str">
        <f t="shared" si="72"/>
        <v>publishing</v>
      </c>
      <c r="R751" t="str">
        <f t="shared" si="75"/>
        <v>nonfiction</v>
      </c>
      <c r="S751" s="8">
        <f t="shared" si="73"/>
        <v>42733.94131944445</v>
      </c>
      <c r="T751" s="8">
        <f t="shared" si="74"/>
        <v>42763.94131944445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3">
        <f t="shared" si="70"/>
        <v>102.58775877587757</v>
      </c>
      <c r="P752" s="7">
        <f t="shared" si="71"/>
        <v>25222.505789004445</v>
      </c>
      <c r="Q752" s="7" t="str">
        <f t="shared" si="72"/>
        <v>publishing</v>
      </c>
      <c r="R752" t="str">
        <f t="shared" si="75"/>
        <v>nonfiction</v>
      </c>
      <c r="S752" s="8">
        <f t="shared" si="73"/>
        <v>41299.878148148149</v>
      </c>
      <c r="T752" s="8">
        <f t="shared" si="74"/>
        <v>41329.878148148149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3">
        <f t="shared" si="70"/>
        <v>118.5</v>
      </c>
      <c r="P753" s="7">
        <f t="shared" si="71"/>
        <v>25228.648329369786</v>
      </c>
      <c r="Q753" s="7" t="str">
        <f t="shared" si="72"/>
        <v>publishing</v>
      </c>
      <c r="R753" t="str">
        <f t="shared" si="75"/>
        <v>nonfiction</v>
      </c>
      <c r="S753" s="8">
        <f t="shared" si="73"/>
        <v>40713.630497685182</v>
      </c>
      <c r="T753" s="8">
        <f t="shared" si="74"/>
        <v>40759.630497685182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3">
        <f t="shared" si="70"/>
        <v>111.7</v>
      </c>
      <c r="P754" s="7">
        <f t="shared" si="71"/>
        <v>25235.093065715122</v>
      </c>
      <c r="Q754" s="7" t="str">
        <f t="shared" si="72"/>
        <v>publishing</v>
      </c>
      <c r="R754" t="str">
        <f t="shared" si="75"/>
        <v>nonfiction</v>
      </c>
      <c r="S754" s="8">
        <f t="shared" si="73"/>
        <v>42639.421493055561</v>
      </c>
      <c r="T754" s="8">
        <f t="shared" si="74"/>
        <v>42659.458333333328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3">
        <f t="shared" si="70"/>
        <v>128</v>
      </c>
      <c r="P755" s="7">
        <f t="shared" si="71"/>
        <v>25240.937828673395</v>
      </c>
      <c r="Q755" s="7" t="str">
        <f t="shared" si="72"/>
        <v>publishing</v>
      </c>
      <c r="R755" t="str">
        <f t="shared" si="75"/>
        <v>nonfiction</v>
      </c>
      <c r="S755" s="8">
        <f t="shared" si="73"/>
        <v>42019.590173611112</v>
      </c>
      <c r="T755" s="8">
        <f t="shared" si="74"/>
        <v>42049.590173611112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3">
        <f t="shared" si="70"/>
        <v>103.75000000000001</v>
      </c>
      <c r="P756" s="7">
        <f t="shared" si="71"/>
        <v>25244.639387087165</v>
      </c>
      <c r="Q756" s="7" t="str">
        <f t="shared" si="72"/>
        <v>publishing</v>
      </c>
      <c r="R756" t="str">
        <f t="shared" si="75"/>
        <v>nonfiction</v>
      </c>
      <c r="S756" s="8">
        <f t="shared" si="73"/>
        <v>41249.749085648145</v>
      </c>
      <c r="T756" s="8">
        <f t="shared" si="74"/>
        <v>41279.749085648145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3">
        <f t="shared" si="70"/>
        <v>101.9076</v>
      </c>
      <c r="P757" s="7">
        <f t="shared" si="71"/>
        <v>25251.535113095226</v>
      </c>
      <c r="Q757" s="7" t="str">
        <f t="shared" si="72"/>
        <v>publishing</v>
      </c>
      <c r="R757" t="str">
        <f t="shared" si="75"/>
        <v>nonfiction</v>
      </c>
      <c r="S757" s="8">
        <f t="shared" si="73"/>
        <v>41383.605057870373</v>
      </c>
      <c r="T757" s="8">
        <f t="shared" si="74"/>
        <v>41414.02847222222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3">
        <f t="shared" si="70"/>
        <v>117.71428571428571</v>
      </c>
      <c r="P758" s="7">
        <f t="shared" si="71"/>
        <v>25258.294221494481</v>
      </c>
      <c r="Q758" s="7" t="str">
        <f t="shared" si="72"/>
        <v>publishing</v>
      </c>
      <c r="R758" t="str">
        <f t="shared" si="75"/>
        <v>nonfiction</v>
      </c>
      <c r="S758" s="8">
        <f t="shared" si="73"/>
        <v>40590.766886574071</v>
      </c>
      <c r="T758" s="8">
        <f t="shared" si="74"/>
        <v>40651.725219907406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3">
        <f t="shared" si="70"/>
        <v>238</v>
      </c>
      <c r="P759" s="7">
        <f t="shared" si="71"/>
        <v>25265.570664085753</v>
      </c>
      <c r="Q759" s="7" t="str">
        <f t="shared" si="72"/>
        <v>publishing</v>
      </c>
      <c r="R759" t="str">
        <f t="shared" si="75"/>
        <v>nonfiction</v>
      </c>
      <c r="S759" s="8">
        <f t="shared" si="73"/>
        <v>41235.054560185185</v>
      </c>
      <c r="T759" s="8">
        <f t="shared" si="74"/>
        <v>41249.054560185185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3">
        <f t="shared" si="70"/>
        <v>102</v>
      </c>
      <c r="P760" s="7">
        <f t="shared" si="71"/>
        <v>25272.91965743222</v>
      </c>
      <c r="Q760" s="7" t="str">
        <f t="shared" si="72"/>
        <v>publishing</v>
      </c>
      <c r="R760" t="str">
        <f t="shared" si="75"/>
        <v>nonfiction</v>
      </c>
      <c r="S760" s="8">
        <f t="shared" si="73"/>
        <v>40429.836435185185</v>
      </c>
      <c r="T760" s="8">
        <f t="shared" si="74"/>
        <v>40459.836435185185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3">
        <f t="shared" si="70"/>
        <v>101.92000000000002</v>
      </c>
      <c r="P761" s="7">
        <f t="shared" si="71"/>
        <v>25279.690491656722</v>
      </c>
      <c r="Q761" s="7" t="str">
        <f t="shared" si="72"/>
        <v>publishing</v>
      </c>
      <c r="R761" t="str">
        <f t="shared" si="75"/>
        <v>nonfiction</v>
      </c>
      <c r="S761" s="8">
        <f t="shared" si="73"/>
        <v>41789.330312500002</v>
      </c>
      <c r="T761" s="8">
        <f t="shared" si="74"/>
        <v>41829.330312500002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3">
        <f t="shared" si="70"/>
        <v>0</v>
      </c>
      <c r="P762" s="7">
        <f t="shared" si="71"/>
        <v>25285.706494783892</v>
      </c>
      <c r="Q762" s="7" t="str">
        <f t="shared" si="72"/>
        <v>publishing</v>
      </c>
      <c r="R762" t="str">
        <f t="shared" si="75"/>
        <v>fiction</v>
      </c>
      <c r="S762" s="8">
        <f t="shared" si="73"/>
        <v>42670.764039351852</v>
      </c>
      <c r="T762" s="8">
        <f t="shared" si="74"/>
        <v>42700.805706018517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3">
        <f t="shared" si="70"/>
        <v>4.7</v>
      </c>
      <c r="P763" s="7">
        <f t="shared" si="71"/>
        <v>25293.245465116266</v>
      </c>
      <c r="Q763" s="7" t="str">
        <f t="shared" si="72"/>
        <v>publishing</v>
      </c>
      <c r="R763" t="str">
        <f t="shared" si="75"/>
        <v>fiction</v>
      </c>
      <c r="S763" s="8">
        <f t="shared" si="73"/>
        <v>41642.751458333332</v>
      </c>
      <c r="T763" s="8">
        <f t="shared" si="74"/>
        <v>41672.751458333332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3">
        <f t="shared" si="70"/>
        <v>0</v>
      </c>
      <c r="P764" s="7">
        <f t="shared" si="71"/>
        <v>25300.718845809712</v>
      </c>
      <c r="Q764" s="7" t="str">
        <f t="shared" si="72"/>
        <v>publishing</v>
      </c>
      <c r="R764" t="str">
        <f t="shared" si="75"/>
        <v>fiction</v>
      </c>
      <c r="S764" s="8">
        <f t="shared" si="73"/>
        <v>42690.858449074076</v>
      </c>
      <c r="T764" s="8">
        <f t="shared" si="74"/>
        <v>42708.25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3">
        <f t="shared" si="70"/>
        <v>0.11655011655011654</v>
      </c>
      <c r="P765" s="7">
        <f t="shared" si="71"/>
        <v>25308.266792959417</v>
      </c>
      <c r="Q765" s="7" t="str">
        <f t="shared" si="72"/>
        <v>publishing</v>
      </c>
      <c r="R765" t="str">
        <f t="shared" si="75"/>
        <v>fiction</v>
      </c>
      <c r="S765" s="8">
        <f t="shared" si="73"/>
        <v>41471.446851851848</v>
      </c>
      <c r="T765" s="8">
        <f t="shared" si="74"/>
        <v>41501.446851851848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3">
        <f t="shared" si="70"/>
        <v>0</v>
      </c>
      <c r="P766" s="7">
        <f t="shared" si="71"/>
        <v>25315.817752909566</v>
      </c>
      <c r="Q766" s="7" t="str">
        <f t="shared" si="72"/>
        <v>publishing</v>
      </c>
      <c r="R766" t="str">
        <f t="shared" si="75"/>
        <v>fiction</v>
      </c>
      <c r="S766" s="8">
        <f t="shared" si="73"/>
        <v>42227.173159722224</v>
      </c>
      <c r="T766" s="8">
        <f t="shared" si="74"/>
        <v>42257.173159722224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3">
        <f t="shared" si="70"/>
        <v>36.014285714285712</v>
      </c>
      <c r="P767" s="7">
        <f t="shared" si="71"/>
        <v>25323.374713432826</v>
      </c>
      <c r="Q767" s="7" t="str">
        <f t="shared" si="72"/>
        <v>publishing</v>
      </c>
      <c r="R767" t="str">
        <f t="shared" si="75"/>
        <v>fiction</v>
      </c>
      <c r="S767" s="8">
        <f t="shared" si="73"/>
        <v>41901.542638888888</v>
      </c>
      <c r="T767" s="8">
        <f t="shared" si="74"/>
        <v>41931.542638888888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3">
        <f t="shared" si="70"/>
        <v>0</v>
      </c>
      <c r="P768" s="7">
        <f t="shared" si="71"/>
        <v>25330.183424902945</v>
      </c>
      <c r="Q768" s="7" t="str">
        <f t="shared" si="72"/>
        <v>publishing</v>
      </c>
      <c r="R768" t="str">
        <f t="shared" si="75"/>
        <v>fiction</v>
      </c>
      <c r="S768" s="8">
        <f t="shared" si="73"/>
        <v>42021.783368055556</v>
      </c>
      <c r="T768" s="8">
        <f t="shared" si="74"/>
        <v>42051.783368055556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3">
        <f t="shared" si="70"/>
        <v>3.54</v>
      </c>
      <c r="P769" s="7">
        <f t="shared" si="71"/>
        <v>25337.749190561517</v>
      </c>
      <c r="Q769" s="7" t="str">
        <f t="shared" si="72"/>
        <v>publishing</v>
      </c>
      <c r="R769" t="str">
        <f t="shared" si="75"/>
        <v>fiction</v>
      </c>
      <c r="S769" s="8">
        <f t="shared" si="73"/>
        <v>42115.143634259264</v>
      </c>
      <c r="T769" s="8">
        <f t="shared" si="74"/>
        <v>42145.143634259264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3">
        <f t="shared" si="70"/>
        <v>0</v>
      </c>
      <c r="P770" s="7">
        <f t="shared" si="71"/>
        <v>25345.266593964734</v>
      </c>
      <c r="Q770" s="7" t="str">
        <f t="shared" si="72"/>
        <v>publishing</v>
      </c>
      <c r="R770" t="str">
        <f t="shared" si="75"/>
        <v>fiction</v>
      </c>
      <c r="S770" s="8">
        <f t="shared" si="73"/>
        <v>41594.207060185188</v>
      </c>
      <c r="T770" s="8">
        <f t="shared" si="74"/>
        <v>41624.207060185188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3">
        <f t="shared" ref="O771:O834" si="76">(E771/D771)*100</f>
        <v>41.4</v>
      </c>
      <c r="P771" s="7">
        <f t="shared" ref="P771:P834" si="77">AVERAGE(E771:E4884)</f>
        <v>25352.841389719055</v>
      </c>
      <c r="Q771" s="7" t="str">
        <f t="shared" ref="Q771:Q834" si="78">LEFT(N771,(FIND("/",N771)-1))</f>
        <v>publishing</v>
      </c>
      <c r="R771" t="str">
        <f t="shared" si="75"/>
        <v>fiction</v>
      </c>
      <c r="S771" s="8">
        <f t="shared" si="73"/>
        <v>41604.996458333335</v>
      </c>
      <c r="T771" s="8">
        <f t="shared" si="74"/>
        <v>41634.996458333335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3">
        <f t="shared" si="76"/>
        <v>0</v>
      </c>
      <c r="P772" s="7">
        <f t="shared" si="77"/>
        <v>25359.925647234668</v>
      </c>
      <c r="Q772" s="7" t="str">
        <f t="shared" si="78"/>
        <v>publishing</v>
      </c>
      <c r="R772" t="str">
        <f t="shared" si="75"/>
        <v>fiction</v>
      </c>
      <c r="S772" s="8">
        <f t="shared" ref="S772:S835" si="79">(((J772/60)/60)/24)+DATE(1970,1,1)</f>
        <v>41289.999641203707</v>
      </c>
      <c r="T772" s="8">
        <f t="shared" ref="T772:T835" si="80">(((I772/60)/60)/24)+DATE(1970,1,1)</f>
        <v>41329.999641203707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3">
        <f t="shared" si="76"/>
        <v>2.6315789473684209E-2</v>
      </c>
      <c r="P773" s="7">
        <f t="shared" si="77"/>
        <v>25367.509357057406</v>
      </c>
      <c r="Q773" s="7" t="str">
        <f t="shared" si="78"/>
        <v>publishing</v>
      </c>
      <c r="R773" t="str">
        <f t="shared" si="75"/>
        <v>fiction</v>
      </c>
      <c r="S773" s="8">
        <f t="shared" si="79"/>
        <v>42349.824097222227</v>
      </c>
      <c r="T773" s="8">
        <f t="shared" si="80"/>
        <v>42399.824097222227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3">
        <f t="shared" si="76"/>
        <v>3.3333333333333335</v>
      </c>
      <c r="P774" s="7">
        <f t="shared" si="77"/>
        <v>25375.094612623379</v>
      </c>
      <c r="Q774" s="7" t="str">
        <f t="shared" si="78"/>
        <v>publishing</v>
      </c>
      <c r="R774" t="str">
        <f t="shared" si="75"/>
        <v>fiction</v>
      </c>
      <c r="S774" s="8">
        <f t="shared" si="79"/>
        <v>40068.056932870371</v>
      </c>
      <c r="T774" s="8">
        <f t="shared" si="80"/>
        <v>40118.165972222225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3">
        <f t="shared" si="76"/>
        <v>0.85129023676509719</v>
      </c>
      <c r="P775" s="7">
        <f t="shared" si="77"/>
        <v>25382.672438659472</v>
      </c>
      <c r="Q775" s="7" t="str">
        <f t="shared" si="78"/>
        <v>publishing</v>
      </c>
      <c r="R775" t="str">
        <f t="shared" si="75"/>
        <v>fiction</v>
      </c>
      <c r="S775" s="8">
        <f t="shared" si="79"/>
        <v>42100.735937499994</v>
      </c>
      <c r="T775" s="8">
        <f t="shared" si="80"/>
        <v>42134.959027777775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3">
        <f t="shared" si="76"/>
        <v>70.199999999999989</v>
      </c>
      <c r="P776" s="7">
        <f t="shared" si="77"/>
        <v>25390.260188566284</v>
      </c>
      <c r="Q776" s="7" t="str">
        <f t="shared" si="78"/>
        <v>publishing</v>
      </c>
      <c r="R776" t="str">
        <f t="shared" si="75"/>
        <v>fiction</v>
      </c>
      <c r="S776" s="8">
        <f t="shared" si="79"/>
        <v>41663.780300925922</v>
      </c>
      <c r="T776" s="8">
        <f t="shared" si="80"/>
        <v>41693.780300925922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3">
        <f t="shared" si="76"/>
        <v>1.7000000000000002</v>
      </c>
      <c r="P777" s="7">
        <f t="shared" si="77"/>
        <v>25397.756973053882</v>
      </c>
      <c r="Q777" s="7" t="str">
        <f t="shared" si="78"/>
        <v>publishing</v>
      </c>
      <c r="R777" t="str">
        <f t="shared" si="75"/>
        <v>fiction</v>
      </c>
      <c r="S777" s="8">
        <f t="shared" si="79"/>
        <v>40863.060127314813</v>
      </c>
      <c r="T777" s="8">
        <f t="shared" si="80"/>
        <v>40893.060127314813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3">
        <f t="shared" si="76"/>
        <v>51.4</v>
      </c>
      <c r="P778" s="7">
        <f t="shared" si="77"/>
        <v>25405.312455825086</v>
      </c>
      <c r="Q778" s="7" t="str">
        <f t="shared" si="78"/>
        <v>publishing</v>
      </c>
      <c r="R778" t="str">
        <f t="shared" si="75"/>
        <v>fiction</v>
      </c>
      <c r="S778" s="8">
        <f t="shared" si="79"/>
        <v>42250.685706018514</v>
      </c>
      <c r="T778" s="8">
        <f t="shared" si="80"/>
        <v>42288.208333333328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3">
        <f t="shared" si="76"/>
        <v>0.70000000000000007</v>
      </c>
      <c r="P779" s="7">
        <f t="shared" si="77"/>
        <v>25411.845503295375</v>
      </c>
      <c r="Q779" s="7" t="str">
        <f t="shared" si="78"/>
        <v>publishing</v>
      </c>
      <c r="R779" t="str">
        <f t="shared" si="75"/>
        <v>fiction</v>
      </c>
      <c r="S779" s="8">
        <f t="shared" si="79"/>
        <v>41456.981215277774</v>
      </c>
      <c r="T779" s="8">
        <f t="shared" si="80"/>
        <v>41486.981215277774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3">
        <f t="shared" si="76"/>
        <v>0.4</v>
      </c>
      <c r="P780" s="7">
        <f t="shared" si="77"/>
        <v>25419.454387174097</v>
      </c>
      <c r="Q780" s="7" t="str">
        <f t="shared" si="78"/>
        <v>publishing</v>
      </c>
      <c r="R780" t="str">
        <f t="shared" si="75"/>
        <v>fiction</v>
      </c>
      <c r="S780" s="8">
        <f t="shared" si="79"/>
        <v>41729.702314814815</v>
      </c>
      <c r="T780" s="8">
        <f t="shared" si="80"/>
        <v>41759.702314814815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3">
        <f t="shared" si="76"/>
        <v>2.666666666666667</v>
      </c>
      <c r="P781" s="7">
        <f t="shared" si="77"/>
        <v>25427.073528177447</v>
      </c>
      <c r="Q781" s="7" t="str">
        <f t="shared" si="78"/>
        <v>publishing</v>
      </c>
      <c r="R781" t="str">
        <f t="shared" si="75"/>
        <v>fiction</v>
      </c>
      <c r="S781" s="8">
        <f t="shared" si="79"/>
        <v>40436.68408564815</v>
      </c>
      <c r="T781" s="8">
        <f t="shared" si="80"/>
        <v>40466.166666666664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3">
        <f t="shared" si="76"/>
        <v>104</v>
      </c>
      <c r="P782" s="7">
        <f t="shared" si="77"/>
        <v>25434.577898050964</v>
      </c>
      <c r="Q782" s="7" t="str">
        <f t="shared" si="78"/>
        <v>music</v>
      </c>
      <c r="R782" t="str">
        <f t="shared" si="75"/>
        <v>rock</v>
      </c>
      <c r="S782" s="8">
        <f t="shared" si="79"/>
        <v>40636.673900462964</v>
      </c>
      <c r="T782" s="8">
        <f t="shared" si="80"/>
        <v>40666.673900462964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3">
        <f t="shared" si="76"/>
        <v>133.15375</v>
      </c>
      <c r="P783" s="7">
        <f t="shared" si="77"/>
        <v>25441.894808038382</v>
      </c>
      <c r="Q783" s="7" t="str">
        <f t="shared" si="78"/>
        <v>music</v>
      </c>
      <c r="R783" t="str">
        <f t="shared" si="75"/>
        <v>rock</v>
      </c>
      <c r="S783" s="8">
        <f t="shared" si="79"/>
        <v>41403.000856481485</v>
      </c>
      <c r="T783" s="8">
        <f t="shared" si="80"/>
        <v>41433.000856481485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3">
        <f t="shared" si="76"/>
        <v>100</v>
      </c>
      <c r="P784" s="7">
        <f t="shared" si="77"/>
        <v>25449.208538853873</v>
      </c>
      <c r="Q784" s="7" t="str">
        <f t="shared" si="78"/>
        <v>music</v>
      </c>
      <c r="R784" t="str">
        <f t="shared" si="75"/>
        <v>rock</v>
      </c>
      <c r="S784" s="8">
        <f t="shared" si="79"/>
        <v>41116.758125</v>
      </c>
      <c r="T784" s="8">
        <f t="shared" si="80"/>
        <v>41146.758125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3">
        <f t="shared" si="76"/>
        <v>148.13333333333333</v>
      </c>
      <c r="P785" s="7">
        <f t="shared" si="77"/>
        <v>25456.636272508989</v>
      </c>
      <c r="Q785" s="7" t="str">
        <f t="shared" si="78"/>
        <v>music</v>
      </c>
      <c r="R785" t="str">
        <f t="shared" si="75"/>
        <v>rock</v>
      </c>
      <c r="S785" s="8">
        <f t="shared" si="79"/>
        <v>40987.773715277777</v>
      </c>
      <c r="T785" s="8">
        <f t="shared" si="80"/>
        <v>41026.916666666664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3">
        <f t="shared" si="76"/>
        <v>102.49999999999999</v>
      </c>
      <c r="P786" s="7">
        <f t="shared" si="77"/>
        <v>25463.611546082244</v>
      </c>
      <c r="Q786" s="7" t="str">
        <f t="shared" si="78"/>
        <v>music</v>
      </c>
      <c r="R786" t="str">
        <f t="shared" si="75"/>
        <v>rock</v>
      </c>
      <c r="S786" s="8">
        <f t="shared" si="79"/>
        <v>41675.149525462963</v>
      </c>
      <c r="T786" s="8">
        <f t="shared" si="80"/>
        <v>41715.107858796298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3">
        <f t="shared" si="76"/>
        <v>180.62799999999999</v>
      </c>
      <c r="P787" s="7">
        <f t="shared" si="77"/>
        <v>25470.950468468454</v>
      </c>
      <c r="Q787" s="7" t="str">
        <f t="shared" si="78"/>
        <v>music</v>
      </c>
      <c r="R787" t="str">
        <f t="shared" ref="R787:R850" si="81">RIGHT(N787, (LEN(N787)-FIND("/", N787)))</f>
        <v>rock</v>
      </c>
      <c r="S787" s="8">
        <f t="shared" si="79"/>
        <v>41303.593923611108</v>
      </c>
      <c r="T787" s="8">
        <f t="shared" si="80"/>
        <v>41333.593923611108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3">
        <f t="shared" si="76"/>
        <v>142.79999999999998</v>
      </c>
      <c r="P788" s="7">
        <f t="shared" si="77"/>
        <v>25478.330405527173</v>
      </c>
      <c r="Q788" s="7" t="str">
        <f t="shared" si="78"/>
        <v>music</v>
      </c>
      <c r="R788" t="str">
        <f t="shared" si="81"/>
        <v>rock</v>
      </c>
      <c r="S788" s="8">
        <f t="shared" si="79"/>
        <v>40983.055949074071</v>
      </c>
      <c r="T788" s="8">
        <f t="shared" si="80"/>
        <v>41040.657638888886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3">
        <f t="shared" si="76"/>
        <v>114.16666666666666</v>
      </c>
      <c r="P789" s="7">
        <f t="shared" si="77"/>
        <v>25483.840721153832</v>
      </c>
      <c r="Q789" s="7" t="str">
        <f t="shared" si="78"/>
        <v>music</v>
      </c>
      <c r="R789" t="str">
        <f t="shared" si="81"/>
        <v>rock</v>
      </c>
      <c r="S789" s="8">
        <f t="shared" si="79"/>
        <v>41549.627615740741</v>
      </c>
      <c r="T789" s="8">
        <f t="shared" si="80"/>
        <v>41579.627615740741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3">
        <f t="shared" si="76"/>
        <v>203.505</v>
      </c>
      <c r="P790" s="7">
        <f t="shared" si="77"/>
        <v>25491.088644424395</v>
      </c>
      <c r="Q790" s="7" t="str">
        <f t="shared" si="78"/>
        <v>music</v>
      </c>
      <c r="R790" t="str">
        <f t="shared" si="81"/>
        <v>rock</v>
      </c>
      <c r="S790" s="8">
        <f t="shared" si="79"/>
        <v>41059.006805555553</v>
      </c>
      <c r="T790" s="8">
        <f t="shared" si="80"/>
        <v>41097.165972222225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3">
        <f t="shared" si="76"/>
        <v>109.41176470588236</v>
      </c>
      <c r="P791" s="7">
        <f t="shared" si="77"/>
        <v>25498.140971136487</v>
      </c>
      <c r="Q791" s="7" t="str">
        <f t="shared" si="78"/>
        <v>music</v>
      </c>
      <c r="R791" t="str">
        <f t="shared" si="81"/>
        <v>rock</v>
      </c>
      <c r="S791" s="8">
        <f t="shared" si="79"/>
        <v>41277.186111111114</v>
      </c>
      <c r="T791" s="8">
        <f t="shared" si="80"/>
        <v>41295.332638888889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3">
        <f t="shared" si="76"/>
        <v>144.37459999999999</v>
      </c>
      <c r="P792" s="7">
        <f t="shared" si="77"/>
        <v>25505.250186466154</v>
      </c>
      <c r="Q792" s="7" t="str">
        <f t="shared" si="78"/>
        <v>music</v>
      </c>
      <c r="R792" t="str">
        <f t="shared" si="81"/>
        <v>rock</v>
      </c>
      <c r="S792" s="8">
        <f t="shared" si="79"/>
        <v>41276.047905092593</v>
      </c>
      <c r="T792" s="8">
        <f t="shared" si="80"/>
        <v>41306.047905092593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3">
        <f t="shared" si="76"/>
        <v>103.86666666666666</v>
      </c>
      <c r="P793" s="7">
        <f t="shared" si="77"/>
        <v>25508.579846570388</v>
      </c>
      <c r="Q793" s="7" t="str">
        <f t="shared" si="78"/>
        <v>music</v>
      </c>
      <c r="R793" t="str">
        <f t="shared" si="81"/>
        <v>rock</v>
      </c>
      <c r="S793" s="8">
        <f t="shared" si="79"/>
        <v>41557.780624999999</v>
      </c>
      <c r="T793" s="8">
        <f t="shared" si="80"/>
        <v>41591.249305555553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3">
        <f t="shared" si="76"/>
        <v>100.44440000000002</v>
      </c>
      <c r="P794" s="7">
        <f t="shared" si="77"/>
        <v>25513.911950045131</v>
      </c>
      <c r="Q794" s="7" t="str">
        <f t="shared" si="78"/>
        <v>music</v>
      </c>
      <c r="R794" t="str">
        <f t="shared" si="81"/>
        <v>rock</v>
      </c>
      <c r="S794" s="8">
        <f t="shared" si="79"/>
        <v>41555.873645833337</v>
      </c>
      <c r="T794" s="8">
        <f t="shared" si="80"/>
        <v>41585.915312500001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3">
        <f t="shared" si="76"/>
        <v>102.77927272727271</v>
      </c>
      <c r="P795" s="7">
        <f t="shared" si="77"/>
        <v>25520.836333534007</v>
      </c>
      <c r="Q795" s="7" t="str">
        <f t="shared" si="78"/>
        <v>music</v>
      </c>
      <c r="R795" t="str">
        <f t="shared" si="81"/>
        <v>rock</v>
      </c>
      <c r="S795" s="8">
        <f t="shared" si="79"/>
        <v>41442.741249999999</v>
      </c>
      <c r="T795" s="8">
        <f t="shared" si="80"/>
        <v>41458.207638888889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3">
        <f t="shared" si="76"/>
        <v>105.31250000000001</v>
      </c>
      <c r="P796" s="7">
        <f t="shared" si="77"/>
        <v>25527.669939777163</v>
      </c>
      <c r="Q796" s="7" t="str">
        <f t="shared" si="78"/>
        <v>music</v>
      </c>
      <c r="R796" t="str">
        <f t="shared" si="81"/>
        <v>rock</v>
      </c>
      <c r="S796" s="8">
        <f t="shared" si="79"/>
        <v>40736.115011574075</v>
      </c>
      <c r="T796" s="8">
        <f t="shared" si="80"/>
        <v>40791.712500000001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3">
        <f t="shared" si="76"/>
        <v>111.78571428571429</v>
      </c>
      <c r="P797" s="7">
        <f t="shared" si="77"/>
        <v>25532.821346385532</v>
      </c>
      <c r="Q797" s="7" t="str">
        <f t="shared" si="78"/>
        <v>music</v>
      </c>
      <c r="R797" t="str">
        <f t="shared" si="81"/>
        <v>rock</v>
      </c>
      <c r="S797" s="8">
        <f t="shared" si="79"/>
        <v>40963.613032407404</v>
      </c>
      <c r="T797" s="8">
        <f t="shared" si="80"/>
        <v>41006.207638888889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3">
        <f t="shared" si="76"/>
        <v>101.35000000000001</v>
      </c>
      <c r="P798" s="7">
        <f t="shared" si="77"/>
        <v>25535.798996685735</v>
      </c>
      <c r="Q798" s="7" t="str">
        <f t="shared" si="78"/>
        <v>music</v>
      </c>
      <c r="R798" t="str">
        <f t="shared" si="81"/>
        <v>rock</v>
      </c>
      <c r="S798" s="8">
        <f t="shared" si="79"/>
        <v>41502.882928240739</v>
      </c>
      <c r="T798" s="8">
        <f t="shared" si="80"/>
        <v>41532.881944444445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3">
        <f t="shared" si="76"/>
        <v>107.53333333333333</v>
      </c>
      <c r="P799" s="7">
        <f t="shared" si="77"/>
        <v>25540.44058770343</v>
      </c>
      <c r="Q799" s="7" t="str">
        <f t="shared" si="78"/>
        <v>music</v>
      </c>
      <c r="R799" t="str">
        <f t="shared" si="81"/>
        <v>rock</v>
      </c>
      <c r="S799" s="8">
        <f t="shared" si="79"/>
        <v>40996.994074074071</v>
      </c>
      <c r="T799" s="8">
        <f t="shared" si="80"/>
        <v>41028.166666666664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3">
        <f t="shared" si="76"/>
        <v>114.88571428571429</v>
      </c>
      <c r="P800" s="7">
        <f t="shared" si="77"/>
        <v>25547.16788362978</v>
      </c>
      <c r="Q800" s="7" t="str">
        <f t="shared" si="78"/>
        <v>music</v>
      </c>
      <c r="R800" t="str">
        <f t="shared" si="81"/>
        <v>rock</v>
      </c>
      <c r="S800" s="8">
        <f t="shared" si="79"/>
        <v>41882.590127314819</v>
      </c>
      <c r="T800" s="8">
        <f t="shared" si="80"/>
        <v>41912.590127314819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3">
        <f t="shared" si="76"/>
        <v>100.02</v>
      </c>
      <c r="P801" s="7">
        <f t="shared" si="77"/>
        <v>25553.659490349812</v>
      </c>
      <c r="Q801" s="7" t="str">
        <f t="shared" si="78"/>
        <v>music</v>
      </c>
      <c r="R801" t="str">
        <f t="shared" si="81"/>
        <v>rock</v>
      </c>
      <c r="S801" s="8">
        <f t="shared" si="79"/>
        <v>40996.667199074072</v>
      </c>
      <c r="T801" s="8">
        <f t="shared" si="80"/>
        <v>41026.667199074072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3">
        <f t="shared" si="76"/>
        <v>152.13333333333335</v>
      </c>
      <c r="P802" s="7">
        <f t="shared" si="77"/>
        <v>25559.859387631968</v>
      </c>
      <c r="Q802" s="7" t="str">
        <f t="shared" si="78"/>
        <v>music</v>
      </c>
      <c r="R802" t="str">
        <f t="shared" si="81"/>
        <v>rock</v>
      </c>
      <c r="S802" s="8">
        <f t="shared" si="79"/>
        <v>41863.433495370373</v>
      </c>
      <c r="T802" s="8">
        <f t="shared" si="80"/>
        <v>41893.433495370373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3">
        <f t="shared" si="76"/>
        <v>111.52149999999999</v>
      </c>
      <c r="P803" s="7">
        <f t="shared" si="77"/>
        <v>25566.883485214235</v>
      </c>
      <c r="Q803" s="7" t="str">
        <f t="shared" si="78"/>
        <v>music</v>
      </c>
      <c r="R803" t="str">
        <f t="shared" si="81"/>
        <v>rock</v>
      </c>
      <c r="S803" s="8">
        <f t="shared" si="79"/>
        <v>40695.795370370368</v>
      </c>
      <c r="T803" s="8">
        <f t="shared" si="80"/>
        <v>40725.795370370368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3">
        <f t="shared" si="76"/>
        <v>101.33333333333334</v>
      </c>
      <c r="P804" s="7">
        <f t="shared" si="77"/>
        <v>25573.927389073338</v>
      </c>
      <c r="Q804" s="7" t="str">
        <f t="shared" si="78"/>
        <v>music</v>
      </c>
      <c r="R804" t="str">
        <f t="shared" si="81"/>
        <v>rock</v>
      </c>
      <c r="S804" s="8">
        <f t="shared" si="79"/>
        <v>41123.022268518522</v>
      </c>
      <c r="T804" s="8">
        <f t="shared" si="80"/>
        <v>41169.170138888891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3">
        <f t="shared" si="76"/>
        <v>123.2608695652174</v>
      </c>
      <c r="P805" s="7">
        <f t="shared" si="77"/>
        <v>25579.813236714966</v>
      </c>
      <c r="Q805" s="7" t="str">
        <f t="shared" si="78"/>
        <v>music</v>
      </c>
      <c r="R805" t="str">
        <f t="shared" si="81"/>
        <v>rock</v>
      </c>
      <c r="S805" s="8">
        <f t="shared" si="79"/>
        <v>40665.949976851851</v>
      </c>
      <c r="T805" s="8">
        <f t="shared" si="80"/>
        <v>40692.041666666664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3">
        <f t="shared" si="76"/>
        <v>100</v>
      </c>
      <c r="P806" s="7">
        <f t="shared" si="77"/>
        <v>25586.682706131069</v>
      </c>
      <c r="Q806" s="7" t="str">
        <f t="shared" si="78"/>
        <v>music</v>
      </c>
      <c r="R806" t="str">
        <f t="shared" si="81"/>
        <v>rock</v>
      </c>
      <c r="S806" s="8">
        <f t="shared" si="79"/>
        <v>40730.105625000004</v>
      </c>
      <c r="T806" s="8">
        <f t="shared" si="80"/>
        <v>40747.165972222225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3">
        <f t="shared" si="76"/>
        <v>105</v>
      </c>
      <c r="P807" s="7">
        <f t="shared" si="77"/>
        <v>25592.751190332317</v>
      </c>
      <c r="Q807" s="7" t="str">
        <f t="shared" si="78"/>
        <v>music</v>
      </c>
      <c r="R807" t="str">
        <f t="shared" si="81"/>
        <v>rock</v>
      </c>
      <c r="S807" s="8">
        <f t="shared" si="79"/>
        <v>40690.823055555556</v>
      </c>
      <c r="T807" s="8">
        <f t="shared" si="80"/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3">
        <f t="shared" si="76"/>
        <v>104.4375</v>
      </c>
      <c r="P808" s="7">
        <f t="shared" si="77"/>
        <v>25599.533526745232</v>
      </c>
      <c r="Q808" s="7" t="str">
        <f t="shared" si="78"/>
        <v>music</v>
      </c>
      <c r="R808" t="str">
        <f t="shared" si="81"/>
        <v>rock</v>
      </c>
      <c r="S808" s="8">
        <f t="shared" si="79"/>
        <v>40763.691423611112</v>
      </c>
      <c r="T808" s="8">
        <f t="shared" si="80"/>
        <v>40793.691423611112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3">
        <f t="shared" si="76"/>
        <v>105.125</v>
      </c>
      <c r="P809" s="7">
        <f t="shared" si="77"/>
        <v>25604.746505441344</v>
      </c>
      <c r="Q809" s="7" t="str">
        <f t="shared" si="78"/>
        <v>music</v>
      </c>
      <c r="R809" t="str">
        <f t="shared" si="81"/>
        <v>rock</v>
      </c>
      <c r="S809" s="8">
        <f t="shared" si="79"/>
        <v>42759.628599537042</v>
      </c>
      <c r="T809" s="8">
        <f t="shared" si="80"/>
        <v>42795.083333333328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3">
        <f t="shared" si="76"/>
        <v>100</v>
      </c>
      <c r="P810" s="7">
        <f t="shared" si="77"/>
        <v>25611.217550650126</v>
      </c>
      <c r="Q810" s="7" t="str">
        <f t="shared" si="78"/>
        <v>music</v>
      </c>
      <c r="R810" t="str">
        <f t="shared" si="81"/>
        <v>rock</v>
      </c>
      <c r="S810" s="8">
        <f t="shared" si="79"/>
        <v>41962.100532407407</v>
      </c>
      <c r="T810" s="8">
        <f t="shared" si="80"/>
        <v>41995.207638888889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3">
        <f t="shared" si="76"/>
        <v>103.77499999999999</v>
      </c>
      <c r="P811" s="7">
        <f t="shared" si="77"/>
        <v>25617.603278886862</v>
      </c>
      <c r="Q811" s="7" t="str">
        <f t="shared" si="78"/>
        <v>music</v>
      </c>
      <c r="R811" t="str">
        <f t="shared" si="81"/>
        <v>rock</v>
      </c>
      <c r="S811" s="8">
        <f t="shared" si="79"/>
        <v>41628.833680555559</v>
      </c>
      <c r="T811" s="8">
        <f t="shared" si="80"/>
        <v>41658.833680555559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3">
        <f t="shared" si="76"/>
        <v>105</v>
      </c>
      <c r="P812" s="7">
        <f t="shared" si="77"/>
        <v>25624.098468986376</v>
      </c>
      <c r="Q812" s="7" t="str">
        <f t="shared" si="78"/>
        <v>music</v>
      </c>
      <c r="R812" t="str">
        <f t="shared" si="81"/>
        <v>rock</v>
      </c>
      <c r="S812" s="8">
        <f t="shared" si="79"/>
        <v>41123.056273148148</v>
      </c>
      <c r="T812" s="8">
        <f t="shared" si="80"/>
        <v>41153.056273148148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3">
        <f t="shared" si="76"/>
        <v>104</v>
      </c>
      <c r="P813" s="7">
        <f t="shared" si="77"/>
        <v>25631.377251815971</v>
      </c>
      <c r="Q813" s="7" t="str">
        <f t="shared" si="78"/>
        <v>music</v>
      </c>
      <c r="R813" t="str">
        <f t="shared" si="81"/>
        <v>rock</v>
      </c>
      <c r="S813" s="8">
        <f t="shared" si="79"/>
        <v>41443.643541666665</v>
      </c>
      <c r="T813" s="8">
        <f t="shared" si="80"/>
        <v>41465.702777777777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3">
        <f t="shared" si="76"/>
        <v>151.83333333333334</v>
      </c>
      <c r="P814" s="7">
        <f t="shared" si="77"/>
        <v>25638.822415985458</v>
      </c>
      <c r="Q814" s="7" t="str">
        <f t="shared" si="78"/>
        <v>music</v>
      </c>
      <c r="R814" t="str">
        <f t="shared" si="81"/>
        <v>rock</v>
      </c>
      <c r="S814" s="8">
        <f t="shared" si="79"/>
        <v>41282.017962962964</v>
      </c>
      <c r="T814" s="8">
        <f t="shared" si="80"/>
        <v>41334.581944444442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3">
        <f t="shared" si="76"/>
        <v>159.99600000000001</v>
      </c>
      <c r="P815" s="7">
        <f t="shared" si="77"/>
        <v>25646.31115687461</v>
      </c>
      <c r="Q815" s="7" t="str">
        <f t="shared" si="78"/>
        <v>music</v>
      </c>
      <c r="R815" t="str">
        <f t="shared" si="81"/>
        <v>rock</v>
      </c>
      <c r="S815" s="8">
        <f t="shared" si="79"/>
        <v>41080.960243055553</v>
      </c>
      <c r="T815" s="8">
        <f t="shared" si="80"/>
        <v>41110.960243055553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3">
        <f t="shared" si="76"/>
        <v>127.3</v>
      </c>
      <c r="P816" s="7">
        <f t="shared" si="77"/>
        <v>25653.353377764306</v>
      </c>
      <c r="Q816" s="7" t="str">
        <f t="shared" si="78"/>
        <v>music</v>
      </c>
      <c r="R816" t="str">
        <f t="shared" si="81"/>
        <v>rock</v>
      </c>
      <c r="S816" s="8">
        <f t="shared" si="79"/>
        <v>40679.743067129632</v>
      </c>
      <c r="T816" s="8">
        <f t="shared" si="80"/>
        <v>40694.75277777778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3">
        <f t="shared" si="76"/>
        <v>107</v>
      </c>
      <c r="P817" s="7">
        <f t="shared" si="77"/>
        <v>25660.741363636356</v>
      </c>
      <c r="Q817" s="7" t="str">
        <f t="shared" si="78"/>
        <v>music</v>
      </c>
      <c r="R817" t="str">
        <f t="shared" si="81"/>
        <v>rock</v>
      </c>
      <c r="S817" s="8">
        <f t="shared" si="79"/>
        <v>41914.917858796296</v>
      </c>
      <c r="T817" s="8">
        <f t="shared" si="80"/>
        <v>41944.917858796296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3">
        <f t="shared" si="76"/>
        <v>115.12214285714286</v>
      </c>
      <c r="P818" s="7">
        <f t="shared" si="77"/>
        <v>25667.222340103053</v>
      </c>
      <c r="Q818" s="7" t="str">
        <f t="shared" si="78"/>
        <v>music</v>
      </c>
      <c r="R818" t="str">
        <f t="shared" si="81"/>
        <v>rock</v>
      </c>
      <c r="S818" s="8">
        <f t="shared" si="79"/>
        <v>41341.870868055557</v>
      </c>
      <c r="T818" s="8">
        <f t="shared" si="80"/>
        <v>41373.270833333336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3">
        <f t="shared" si="76"/>
        <v>137.11066666666665</v>
      </c>
      <c r="P819" s="7">
        <f t="shared" si="77"/>
        <v>25672.561537295318</v>
      </c>
      <c r="Q819" s="7" t="str">
        <f t="shared" si="78"/>
        <v>music</v>
      </c>
      <c r="R819" t="str">
        <f t="shared" si="81"/>
        <v>rock</v>
      </c>
      <c r="S819" s="8">
        <f t="shared" si="79"/>
        <v>40925.599664351852</v>
      </c>
      <c r="T819" s="8">
        <f t="shared" si="80"/>
        <v>40979.207638888889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3">
        <f t="shared" si="76"/>
        <v>155.71428571428572</v>
      </c>
      <c r="P820" s="7">
        <f t="shared" si="77"/>
        <v>25679.724382772205</v>
      </c>
      <c r="Q820" s="7" t="str">
        <f t="shared" si="78"/>
        <v>music</v>
      </c>
      <c r="R820" t="str">
        <f t="shared" si="81"/>
        <v>rock</v>
      </c>
      <c r="S820" s="8">
        <f t="shared" si="79"/>
        <v>41120.882881944446</v>
      </c>
      <c r="T820" s="8">
        <f t="shared" si="80"/>
        <v>41128.709027777775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3">
        <f t="shared" si="76"/>
        <v>108.74999999999999</v>
      </c>
      <c r="P821" s="7">
        <f t="shared" si="77"/>
        <v>25687.350209344648</v>
      </c>
      <c r="Q821" s="7" t="str">
        <f t="shared" si="78"/>
        <v>music</v>
      </c>
      <c r="R821" t="str">
        <f t="shared" si="81"/>
        <v>rock</v>
      </c>
      <c r="S821" s="8">
        <f t="shared" si="79"/>
        <v>41619.998310185183</v>
      </c>
      <c r="T821" s="8">
        <f t="shared" si="80"/>
        <v>41629.197222222225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3">
        <f t="shared" si="76"/>
        <v>134.05000000000001</v>
      </c>
      <c r="P822" s="7">
        <f t="shared" si="77"/>
        <v>25695.014048558409</v>
      </c>
      <c r="Q822" s="7" t="str">
        <f t="shared" si="78"/>
        <v>music</v>
      </c>
      <c r="R822" t="str">
        <f t="shared" si="81"/>
        <v>rock</v>
      </c>
      <c r="S822" s="8">
        <f t="shared" si="79"/>
        <v>41768.841921296298</v>
      </c>
      <c r="T822" s="8">
        <f t="shared" si="80"/>
        <v>41799.208333333336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3">
        <f t="shared" si="76"/>
        <v>100</v>
      </c>
      <c r="P823" s="7">
        <f t="shared" si="77"/>
        <v>25702.000695203387</v>
      </c>
      <c r="Q823" s="7" t="str">
        <f t="shared" si="78"/>
        <v>music</v>
      </c>
      <c r="R823" t="str">
        <f t="shared" si="81"/>
        <v>rock</v>
      </c>
      <c r="S823" s="8">
        <f t="shared" si="79"/>
        <v>42093.922048611115</v>
      </c>
      <c r="T823" s="8">
        <f t="shared" si="80"/>
        <v>42128.167361111111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3">
        <f t="shared" si="76"/>
        <v>119.16666666666667</v>
      </c>
      <c r="P824" s="7">
        <f t="shared" si="77"/>
        <v>25704.496899483744</v>
      </c>
      <c r="Q824" s="7" t="str">
        <f t="shared" si="78"/>
        <v>music</v>
      </c>
      <c r="R824" t="str">
        <f t="shared" si="81"/>
        <v>rock</v>
      </c>
      <c r="S824" s="8">
        <f t="shared" si="79"/>
        <v>41157.947337962964</v>
      </c>
      <c r="T824" s="8">
        <f t="shared" si="80"/>
        <v>41187.947337962964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3">
        <f t="shared" si="76"/>
        <v>179.5</v>
      </c>
      <c r="P825" s="7">
        <f t="shared" si="77"/>
        <v>25711.219103888201</v>
      </c>
      <c r="Q825" s="7" t="str">
        <f t="shared" si="78"/>
        <v>music</v>
      </c>
      <c r="R825" t="str">
        <f t="shared" si="81"/>
        <v>rock</v>
      </c>
      <c r="S825" s="8">
        <f t="shared" si="79"/>
        <v>42055.972824074073</v>
      </c>
      <c r="T825" s="8">
        <f t="shared" si="80"/>
        <v>42085.931157407409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3">
        <f t="shared" si="76"/>
        <v>134.38124999999999</v>
      </c>
      <c r="P826" s="7">
        <f t="shared" si="77"/>
        <v>25718.595347918555</v>
      </c>
      <c r="Q826" s="7" t="str">
        <f t="shared" si="78"/>
        <v>music</v>
      </c>
      <c r="R826" t="str">
        <f t="shared" si="81"/>
        <v>rock</v>
      </c>
      <c r="S826" s="8">
        <f t="shared" si="79"/>
        <v>40250.242106481484</v>
      </c>
      <c r="T826" s="8">
        <f t="shared" si="80"/>
        <v>40286.290972222225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3">
        <f t="shared" si="76"/>
        <v>100.43200000000002</v>
      </c>
      <c r="P827" s="7">
        <f t="shared" si="77"/>
        <v>25725.759024316099</v>
      </c>
      <c r="Q827" s="7" t="str">
        <f t="shared" si="78"/>
        <v>music</v>
      </c>
      <c r="R827" t="str">
        <f t="shared" si="81"/>
        <v>rock</v>
      </c>
      <c r="S827" s="8">
        <f t="shared" si="79"/>
        <v>41186.306527777779</v>
      </c>
      <c r="T827" s="8">
        <f t="shared" si="80"/>
        <v>41211.306527777779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3">
        <f t="shared" si="76"/>
        <v>101.45454545454547</v>
      </c>
      <c r="P828" s="7">
        <f t="shared" si="77"/>
        <v>25729.763815749458</v>
      </c>
      <c r="Q828" s="7" t="str">
        <f t="shared" si="78"/>
        <v>music</v>
      </c>
      <c r="R828" t="str">
        <f t="shared" si="81"/>
        <v>rock</v>
      </c>
      <c r="S828" s="8">
        <f t="shared" si="79"/>
        <v>40973.038541666669</v>
      </c>
      <c r="T828" s="8">
        <f t="shared" si="80"/>
        <v>40993.996874999997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3">
        <f t="shared" si="76"/>
        <v>103.33333333333334</v>
      </c>
      <c r="P829" s="7">
        <f t="shared" si="77"/>
        <v>25735.892089416047</v>
      </c>
      <c r="Q829" s="7" t="str">
        <f t="shared" si="78"/>
        <v>music</v>
      </c>
      <c r="R829" t="str">
        <f t="shared" si="81"/>
        <v>rock</v>
      </c>
      <c r="S829" s="8">
        <f t="shared" si="79"/>
        <v>40927.473460648151</v>
      </c>
      <c r="T829" s="8">
        <f t="shared" si="80"/>
        <v>40953.825694444444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3">
        <f t="shared" si="76"/>
        <v>107</v>
      </c>
      <c r="P830" s="7">
        <f t="shared" si="77"/>
        <v>25743.627377547906</v>
      </c>
      <c r="Q830" s="7" t="str">
        <f t="shared" si="78"/>
        <v>music</v>
      </c>
      <c r="R830" t="str">
        <f t="shared" si="81"/>
        <v>rock</v>
      </c>
      <c r="S830" s="8">
        <f t="shared" si="79"/>
        <v>41073.050717592596</v>
      </c>
      <c r="T830" s="8">
        <f t="shared" si="80"/>
        <v>41085.683333333334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3">
        <f t="shared" si="76"/>
        <v>104</v>
      </c>
      <c r="P831" s="7">
        <f t="shared" si="77"/>
        <v>25751.038402312832</v>
      </c>
      <c r="Q831" s="7" t="str">
        <f t="shared" si="78"/>
        <v>music</v>
      </c>
      <c r="R831" t="str">
        <f t="shared" si="81"/>
        <v>rock</v>
      </c>
      <c r="S831" s="8">
        <f t="shared" si="79"/>
        <v>42504.801388888889</v>
      </c>
      <c r="T831" s="8">
        <f t="shared" si="80"/>
        <v>42564.801388888889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3">
        <f t="shared" si="76"/>
        <v>107.83333333333334</v>
      </c>
      <c r="P832" s="7">
        <f t="shared" si="77"/>
        <v>25758.719083713841</v>
      </c>
      <c r="Q832" s="7" t="str">
        <f t="shared" si="78"/>
        <v>music</v>
      </c>
      <c r="R832" t="str">
        <f t="shared" si="81"/>
        <v>rock</v>
      </c>
      <c r="S832" s="8">
        <f t="shared" si="79"/>
        <v>41325.525752314818</v>
      </c>
      <c r="T832" s="8">
        <f t="shared" si="80"/>
        <v>41355.484085648146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3">
        <f t="shared" si="76"/>
        <v>233.33333333333334</v>
      </c>
      <c r="P833" s="7">
        <f t="shared" si="77"/>
        <v>25765.971738733242</v>
      </c>
      <c r="Q833" s="7" t="str">
        <f t="shared" si="78"/>
        <v>music</v>
      </c>
      <c r="R833" t="str">
        <f t="shared" si="81"/>
        <v>rock</v>
      </c>
      <c r="S833" s="8">
        <f t="shared" si="79"/>
        <v>40996.646921296298</v>
      </c>
      <c r="T833" s="8">
        <f t="shared" si="80"/>
        <v>41026.646921296298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3">
        <f t="shared" si="76"/>
        <v>100.60706666666665</v>
      </c>
      <c r="P834" s="7">
        <f t="shared" si="77"/>
        <v>25772.753941516894</v>
      </c>
      <c r="Q834" s="7" t="str">
        <f t="shared" si="78"/>
        <v>music</v>
      </c>
      <c r="R834" t="str">
        <f t="shared" si="81"/>
        <v>rock</v>
      </c>
      <c r="S834" s="8">
        <f t="shared" si="79"/>
        <v>40869.675173611111</v>
      </c>
      <c r="T834" s="8">
        <f t="shared" si="80"/>
        <v>40929.342361111114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3">
        <f t="shared" ref="O835:O898" si="82">(E835/D835)*100</f>
        <v>101.66666666666666</v>
      </c>
      <c r="P835" s="7">
        <f t="shared" ref="P835:P898" si="83">AVERAGE(E835:E4948)</f>
        <v>25776.008570993286</v>
      </c>
      <c r="Q835" s="7" t="str">
        <f t="shared" ref="Q835:Q898" si="84">LEFT(N835,(FIND("/",N835)-1))</f>
        <v>music</v>
      </c>
      <c r="R835" t="str">
        <f t="shared" si="81"/>
        <v>rock</v>
      </c>
      <c r="S835" s="8">
        <f t="shared" si="79"/>
        <v>41718.878182870372</v>
      </c>
      <c r="T835" s="8">
        <f t="shared" si="80"/>
        <v>41748.878182870372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3">
        <f t="shared" si="82"/>
        <v>131.0181818181818</v>
      </c>
      <c r="P836" s="7">
        <f t="shared" si="83"/>
        <v>25782.005525754332</v>
      </c>
      <c r="Q836" s="7" t="str">
        <f t="shared" si="84"/>
        <v>music</v>
      </c>
      <c r="R836" t="str">
        <f t="shared" si="81"/>
        <v>rock</v>
      </c>
      <c r="S836" s="8">
        <f t="shared" ref="S836:S899" si="85">(((J836/60)/60)/24)+DATE(1970,1,1)</f>
        <v>41422.822824074072</v>
      </c>
      <c r="T836" s="8">
        <f t="shared" ref="T836:T899" si="86">(((I836/60)/60)/24)+DATE(1970,1,1)</f>
        <v>41456.165972222225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3">
        <f t="shared" si="82"/>
        <v>117.25000000000001</v>
      </c>
      <c r="P837" s="7">
        <f t="shared" si="83"/>
        <v>25787.66894207316</v>
      </c>
      <c r="Q837" s="7" t="str">
        <f t="shared" si="84"/>
        <v>music</v>
      </c>
      <c r="R837" t="str">
        <f t="shared" si="81"/>
        <v>rock</v>
      </c>
      <c r="S837" s="8">
        <f t="shared" si="85"/>
        <v>41005.45784722222</v>
      </c>
      <c r="T837" s="8">
        <f t="shared" si="86"/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3">
        <f t="shared" si="82"/>
        <v>100.93039999999999</v>
      </c>
      <c r="P838" s="7">
        <f t="shared" si="83"/>
        <v>25794.818276913684</v>
      </c>
      <c r="Q838" s="7" t="str">
        <f t="shared" si="84"/>
        <v>music</v>
      </c>
      <c r="R838" t="str">
        <f t="shared" si="81"/>
        <v>rock</v>
      </c>
      <c r="S838" s="8">
        <f t="shared" si="85"/>
        <v>41524.056921296295</v>
      </c>
      <c r="T838" s="8">
        <f t="shared" si="86"/>
        <v>41554.056921296295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3">
        <f t="shared" si="82"/>
        <v>121.8</v>
      </c>
      <c r="P839" s="7">
        <f t="shared" si="83"/>
        <v>25801.147837095778</v>
      </c>
      <c r="Q839" s="7" t="str">
        <f t="shared" si="84"/>
        <v>music</v>
      </c>
      <c r="R839" t="str">
        <f t="shared" si="81"/>
        <v>rock</v>
      </c>
      <c r="S839" s="8">
        <f t="shared" si="85"/>
        <v>41730.998402777775</v>
      </c>
      <c r="T839" s="8">
        <f t="shared" si="86"/>
        <v>41760.998402777775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3">
        <f t="shared" si="82"/>
        <v>145.4</v>
      </c>
      <c r="P840" s="7">
        <f t="shared" si="83"/>
        <v>25808.092038449788</v>
      </c>
      <c r="Q840" s="7" t="str">
        <f t="shared" si="84"/>
        <v>music</v>
      </c>
      <c r="R840" t="str">
        <f t="shared" si="81"/>
        <v>rock</v>
      </c>
      <c r="S840" s="8">
        <f t="shared" si="85"/>
        <v>40895.897974537038</v>
      </c>
      <c r="T840" s="8">
        <f t="shared" si="86"/>
        <v>40925.897974537038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3">
        <f t="shared" si="82"/>
        <v>116.61660000000001</v>
      </c>
      <c r="P841" s="7">
        <f t="shared" si="83"/>
        <v>25815.082298534784</v>
      </c>
      <c r="Q841" s="7" t="str">
        <f t="shared" si="84"/>
        <v>music</v>
      </c>
      <c r="R841" t="str">
        <f t="shared" si="81"/>
        <v>rock</v>
      </c>
      <c r="S841" s="8">
        <f t="shared" si="85"/>
        <v>41144.763379629629</v>
      </c>
      <c r="T841" s="8">
        <f t="shared" si="86"/>
        <v>41174.763379629629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3">
        <f t="shared" si="82"/>
        <v>120.4166</v>
      </c>
      <c r="P842" s="7">
        <f t="shared" si="83"/>
        <v>25821.184360305335</v>
      </c>
      <c r="Q842" s="7" t="str">
        <f t="shared" si="84"/>
        <v>music</v>
      </c>
      <c r="R842" t="str">
        <f t="shared" si="81"/>
        <v>metal</v>
      </c>
      <c r="S842" s="8">
        <f t="shared" si="85"/>
        <v>42607.226701388892</v>
      </c>
      <c r="T842" s="8">
        <f t="shared" si="86"/>
        <v>42637.226701388892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3">
        <f t="shared" si="82"/>
        <v>101.32000000000001</v>
      </c>
      <c r="P843" s="7">
        <f t="shared" si="83"/>
        <v>25825.393133781294</v>
      </c>
      <c r="Q843" s="7" t="str">
        <f t="shared" si="84"/>
        <v>music</v>
      </c>
      <c r="R843" t="str">
        <f t="shared" si="81"/>
        <v>metal</v>
      </c>
      <c r="S843" s="8">
        <f t="shared" si="85"/>
        <v>41923.838692129626</v>
      </c>
      <c r="T843" s="8">
        <f t="shared" si="86"/>
        <v>41953.88035879629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3">
        <f t="shared" si="82"/>
        <v>104.32</v>
      </c>
      <c r="P844" s="7">
        <f t="shared" si="83"/>
        <v>25831.73575313167</v>
      </c>
      <c r="Q844" s="7" t="str">
        <f t="shared" si="84"/>
        <v>music</v>
      </c>
      <c r="R844" t="str">
        <f t="shared" si="81"/>
        <v>metal</v>
      </c>
      <c r="S844" s="8">
        <f t="shared" si="85"/>
        <v>41526.592395833337</v>
      </c>
      <c r="T844" s="8">
        <f t="shared" si="86"/>
        <v>41561.165972222225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3">
        <f t="shared" si="82"/>
        <v>267.13333333333333</v>
      </c>
      <c r="P845" s="7">
        <f t="shared" si="83"/>
        <v>25838.83347188263</v>
      </c>
      <c r="Q845" s="7" t="str">
        <f t="shared" si="84"/>
        <v>music</v>
      </c>
      <c r="R845" t="str">
        <f t="shared" si="81"/>
        <v>metal</v>
      </c>
      <c r="S845" s="8">
        <f t="shared" si="85"/>
        <v>42695.257870370369</v>
      </c>
      <c r="T845" s="8">
        <f t="shared" si="86"/>
        <v>42712.333333333328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3">
        <f t="shared" si="82"/>
        <v>194.13333333333333</v>
      </c>
      <c r="P846" s="7">
        <f t="shared" si="83"/>
        <v>25844.2828248242</v>
      </c>
      <c r="Q846" s="7" t="str">
        <f t="shared" si="84"/>
        <v>music</v>
      </c>
      <c r="R846" t="str">
        <f t="shared" si="81"/>
        <v>metal</v>
      </c>
      <c r="S846" s="8">
        <f t="shared" si="85"/>
        <v>41905.684629629628</v>
      </c>
      <c r="T846" s="8">
        <f t="shared" si="86"/>
        <v>41944.207638888889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3">
        <f t="shared" si="82"/>
        <v>120.3802</v>
      </c>
      <c r="P847" s="7">
        <f t="shared" si="83"/>
        <v>25850.405235473994</v>
      </c>
      <c r="Q847" s="7" t="str">
        <f t="shared" si="84"/>
        <v>music</v>
      </c>
      <c r="R847" t="str">
        <f t="shared" si="81"/>
        <v>metal</v>
      </c>
      <c r="S847" s="8">
        <f t="shared" si="85"/>
        <v>42578.205972222218</v>
      </c>
      <c r="T847" s="8">
        <f t="shared" si="86"/>
        <v>42618.165972222225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3">
        <f t="shared" si="82"/>
        <v>122.00090909090908</v>
      </c>
      <c r="P848" s="7">
        <f t="shared" si="83"/>
        <v>25856.471737534401</v>
      </c>
      <c r="Q848" s="7" t="str">
        <f t="shared" si="84"/>
        <v>music</v>
      </c>
      <c r="R848" t="str">
        <f t="shared" si="81"/>
        <v>metal</v>
      </c>
      <c r="S848" s="8">
        <f t="shared" si="85"/>
        <v>41694.391840277778</v>
      </c>
      <c r="T848" s="8">
        <f t="shared" si="86"/>
        <v>41708.583333333336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3">
        <f t="shared" si="82"/>
        <v>100</v>
      </c>
      <c r="P849" s="7">
        <f t="shared" si="83"/>
        <v>25863.973102815165</v>
      </c>
      <c r="Q849" s="7" t="str">
        <f t="shared" si="84"/>
        <v>music</v>
      </c>
      <c r="R849" t="str">
        <f t="shared" si="81"/>
        <v>metal</v>
      </c>
      <c r="S849" s="8">
        <f t="shared" si="85"/>
        <v>42165.79833333334</v>
      </c>
      <c r="T849" s="8">
        <f t="shared" si="86"/>
        <v>42195.79833333334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3">
        <f t="shared" si="82"/>
        <v>100</v>
      </c>
      <c r="P850" s="7">
        <f t="shared" si="83"/>
        <v>25871.886776859494</v>
      </c>
      <c r="Q850" s="7" t="str">
        <f t="shared" si="84"/>
        <v>music</v>
      </c>
      <c r="R850" t="str">
        <f t="shared" si="81"/>
        <v>metal</v>
      </c>
      <c r="S850" s="8">
        <f t="shared" si="85"/>
        <v>42078.792048611111</v>
      </c>
      <c r="T850" s="8">
        <f t="shared" si="86"/>
        <v>42108.792048611111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3">
        <f t="shared" si="82"/>
        <v>119.9</v>
      </c>
      <c r="P851" s="7">
        <f t="shared" si="83"/>
        <v>25879.716503368025</v>
      </c>
      <c r="Q851" s="7" t="str">
        <f t="shared" si="84"/>
        <v>music</v>
      </c>
      <c r="R851" t="str">
        <f t="shared" ref="R851:R914" si="87">RIGHT(N851, (LEN(N851)-FIND("/", N851)))</f>
        <v>metal</v>
      </c>
      <c r="S851" s="8">
        <f t="shared" si="85"/>
        <v>42051.148888888885</v>
      </c>
      <c r="T851" s="8">
        <f t="shared" si="86"/>
        <v>42079.107222222221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3">
        <f t="shared" si="82"/>
        <v>155.17499999999998</v>
      </c>
      <c r="P852" s="7">
        <f t="shared" si="83"/>
        <v>25886.173996937203</v>
      </c>
      <c r="Q852" s="7" t="str">
        <f t="shared" si="84"/>
        <v>music</v>
      </c>
      <c r="R852" t="str">
        <f t="shared" si="87"/>
        <v>metal</v>
      </c>
      <c r="S852" s="8">
        <f t="shared" si="85"/>
        <v>42452.827743055561</v>
      </c>
      <c r="T852" s="8">
        <f t="shared" si="86"/>
        <v>42485.207638888889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3">
        <f t="shared" si="82"/>
        <v>130.44999999999999</v>
      </c>
      <c r="P853" s="7">
        <f t="shared" si="83"/>
        <v>25892.203155637242</v>
      </c>
      <c r="Q853" s="7" t="str">
        <f t="shared" si="84"/>
        <v>music</v>
      </c>
      <c r="R853" t="str">
        <f t="shared" si="87"/>
        <v>metal</v>
      </c>
      <c r="S853" s="8">
        <f t="shared" si="85"/>
        <v>42522.880243055552</v>
      </c>
      <c r="T853" s="8">
        <f t="shared" si="86"/>
        <v>42582.822916666672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3">
        <f t="shared" si="82"/>
        <v>104.97142857142859</v>
      </c>
      <c r="P854" s="7">
        <f t="shared" si="83"/>
        <v>25899.338676064959</v>
      </c>
      <c r="Q854" s="7" t="str">
        <f t="shared" si="84"/>
        <v>music</v>
      </c>
      <c r="R854" t="str">
        <f t="shared" si="87"/>
        <v>metal</v>
      </c>
      <c r="S854" s="8">
        <f t="shared" si="85"/>
        <v>42656.805497685185</v>
      </c>
      <c r="T854" s="8">
        <f t="shared" si="86"/>
        <v>42667.875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3">
        <f t="shared" si="82"/>
        <v>100</v>
      </c>
      <c r="P855" s="7">
        <f t="shared" si="83"/>
        <v>25906.152084610658</v>
      </c>
      <c r="Q855" s="7" t="str">
        <f t="shared" si="84"/>
        <v>music</v>
      </c>
      <c r="R855" t="str">
        <f t="shared" si="87"/>
        <v>metal</v>
      </c>
      <c r="S855" s="8">
        <f t="shared" si="85"/>
        <v>42021.832280092596</v>
      </c>
      <c r="T855" s="8">
        <f t="shared" si="86"/>
        <v>42051.832280092596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3">
        <f t="shared" si="82"/>
        <v>118.2205035971223</v>
      </c>
      <c r="P856" s="7">
        <f t="shared" si="83"/>
        <v>25914.004323827037</v>
      </c>
      <c r="Q856" s="7" t="str">
        <f t="shared" si="84"/>
        <v>music</v>
      </c>
      <c r="R856" t="str">
        <f t="shared" si="87"/>
        <v>metal</v>
      </c>
      <c r="S856" s="8">
        <f t="shared" si="85"/>
        <v>42702.212337962963</v>
      </c>
      <c r="T856" s="8">
        <f t="shared" si="86"/>
        <v>42732.212337962963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3">
        <f t="shared" si="82"/>
        <v>103.44827586206897</v>
      </c>
      <c r="P857" s="7">
        <f t="shared" si="83"/>
        <v>25911.872024539869</v>
      </c>
      <c r="Q857" s="7" t="str">
        <f t="shared" si="84"/>
        <v>music</v>
      </c>
      <c r="R857" t="str">
        <f t="shared" si="87"/>
        <v>metal</v>
      </c>
      <c r="S857" s="8">
        <f t="shared" si="85"/>
        <v>42545.125196759262</v>
      </c>
      <c r="T857" s="8">
        <f t="shared" si="86"/>
        <v>42575.125196759262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3">
        <f t="shared" si="82"/>
        <v>218.00000000000003</v>
      </c>
      <c r="P858" s="7">
        <f t="shared" si="83"/>
        <v>25919.362626572558</v>
      </c>
      <c r="Q858" s="7" t="str">
        <f t="shared" si="84"/>
        <v>music</v>
      </c>
      <c r="R858" t="str">
        <f t="shared" si="87"/>
        <v>metal</v>
      </c>
      <c r="S858" s="8">
        <f t="shared" si="85"/>
        <v>42609.311990740738</v>
      </c>
      <c r="T858" s="8">
        <f t="shared" si="86"/>
        <v>42668.791666666672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3">
        <f t="shared" si="82"/>
        <v>100</v>
      </c>
      <c r="P859" s="7">
        <f t="shared" si="83"/>
        <v>25927.15095150398</v>
      </c>
      <c r="Q859" s="7" t="str">
        <f t="shared" si="84"/>
        <v>music</v>
      </c>
      <c r="R859" t="str">
        <f t="shared" si="87"/>
        <v>metal</v>
      </c>
      <c r="S859" s="8">
        <f t="shared" si="85"/>
        <v>42291.581377314811</v>
      </c>
      <c r="T859" s="8">
        <f t="shared" si="86"/>
        <v>42333.623043981483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3">
        <f t="shared" si="82"/>
        <v>144.00583333333333</v>
      </c>
      <c r="P860" s="7">
        <f t="shared" si="83"/>
        <v>25934.742953638306</v>
      </c>
      <c r="Q860" s="7" t="str">
        <f t="shared" si="84"/>
        <v>music</v>
      </c>
      <c r="R860" t="str">
        <f t="shared" si="87"/>
        <v>metal</v>
      </c>
      <c r="S860" s="8">
        <f t="shared" si="85"/>
        <v>42079.745578703703</v>
      </c>
      <c r="T860" s="8">
        <f t="shared" si="86"/>
        <v>42109.957638888889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3">
        <f t="shared" si="82"/>
        <v>104.67500000000001</v>
      </c>
      <c r="P861" s="7">
        <f t="shared" si="83"/>
        <v>25942.177435503672</v>
      </c>
      <c r="Q861" s="7" t="str">
        <f t="shared" si="84"/>
        <v>music</v>
      </c>
      <c r="R861" t="str">
        <f t="shared" si="87"/>
        <v>metal</v>
      </c>
      <c r="S861" s="8">
        <f t="shared" si="85"/>
        <v>42128.820231481484</v>
      </c>
      <c r="T861" s="8">
        <f t="shared" si="86"/>
        <v>42159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3">
        <f t="shared" si="82"/>
        <v>18.142857142857142</v>
      </c>
      <c r="P862" s="7">
        <f t="shared" si="83"/>
        <v>25948.861053763427</v>
      </c>
      <c r="Q862" s="7" t="str">
        <f t="shared" si="84"/>
        <v>music</v>
      </c>
      <c r="R862" t="str">
        <f t="shared" si="87"/>
        <v>jazz</v>
      </c>
      <c r="S862" s="8">
        <f t="shared" si="85"/>
        <v>41570.482789351852</v>
      </c>
      <c r="T862" s="8">
        <f t="shared" si="86"/>
        <v>41600.524456018517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3">
        <f t="shared" si="82"/>
        <v>2.2444444444444445</v>
      </c>
      <c r="P863" s="7">
        <f t="shared" si="83"/>
        <v>25956.054926244611</v>
      </c>
      <c r="Q863" s="7" t="str">
        <f t="shared" si="84"/>
        <v>music</v>
      </c>
      <c r="R863" t="str">
        <f t="shared" si="87"/>
        <v>jazz</v>
      </c>
      <c r="S863" s="8">
        <f t="shared" si="85"/>
        <v>42599.965324074074</v>
      </c>
      <c r="T863" s="8">
        <f t="shared" si="86"/>
        <v>42629.965324074074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3">
        <f t="shared" si="82"/>
        <v>0.33999999999999997</v>
      </c>
      <c r="P864" s="7">
        <f t="shared" si="83"/>
        <v>25964.002991085141</v>
      </c>
      <c r="Q864" s="7" t="str">
        <f t="shared" si="84"/>
        <v>music</v>
      </c>
      <c r="R864" t="str">
        <f t="shared" si="87"/>
        <v>jazz</v>
      </c>
      <c r="S864" s="8">
        <f t="shared" si="85"/>
        <v>41559.5549537037</v>
      </c>
      <c r="T864" s="8">
        <f t="shared" si="86"/>
        <v>41589.596620370372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3">
        <f t="shared" si="82"/>
        <v>4.5</v>
      </c>
      <c r="P865" s="7">
        <f t="shared" si="83"/>
        <v>25971.934726322252</v>
      </c>
      <c r="Q865" s="7" t="str">
        <f t="shared" si="84"/>
        <v>music</v>
      </c>
      <c r="R865" t="str">
        <f t="shared" si="87"/>
        <v>jazz</v>
      </c>
      <c r="S865" s="8">
        <f t="shared" si="85"/>
        <v>40921.117662037039</v>
      </c>
      <c r="T865" s="8">
        <f t="shared" si="86"/>
        <v>40951.117662037039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3">
        <f t="shared" si="82"/>
        <v>41.53846153846154</v>
      </c>
      <c r="P866" s="7">
        <f t="shared" si="83"/>
        <v>25979.895948938774</v>
      </c>
      <c r="Q866" s="7" t="str">
        <f t="shared" si="84"/>
        <v>music</v>
      </c>
      <c r="R866" t="str">
        <f t="shared" si="87"/>
        <v>jazz</v>
      </c>
      <c r="S866" s="8">
        <f t="shared" si="85"/>
        <v>41541.106921296298</v>
      </c>
      <c r="T866" s="8">
        <f t="shared" si="86"/>
        <v>41563.415972222225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3">
        <f t="shared" si="82"/>
        <v>2.0454545454545454</v>
      </c>
      <c r="P867" s="7">
        <f t="shared" si="83"/>
        <v>25987.058993846142</v>
      </c>
      <c r="Q867" s="7" t="str">
        <f t="shared" si="84"/>
        <v>music</v>
      </c>
      <c r="R867" t="str">
        <f t="shared" si="87"/>
        <v>jazz</v>
      </c>
      <c r="S867" s="8">
        <f t="shared" si="85"/>
        <v>41230.77311342593</v>
      </c>
      <c r="T867" s="8">
        <f t="shared" si="86"/>
        <v>41290.77311342593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3">
        <f t="shared" si="82"/>
        <v>18.285714285714285</v>
      </c>
      <c r="P868" s="7">
        <f t="shared" si="83"/>
        <v>25995.043622653113</v>
      </c>
      <c r="Q868" s="7" t="str">
        <f t="shared" si="84"/>
        <v>music</v>
      </c>
      <c r="R868" t="str">
        <f t="shared" si="87"/>
        <v>jazz</v>
      </c>
      <c r="S868" s="8">
        <f t="shared" si="85"/>
        <v>42025.637939814813</v>
      </c>
      <c r="T868" s="8">
        <f t="shared" si="86"/>
        <v>42063.631944444445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3">
        <f t="shared" si="82"/>
        <v>24.02</v>
      </c>
      <c r="P869" s="7">
        <f t="shared" si="83"/>
        <v>26002.849978448263</v>
      </c>
      <c r="Q869" s="7" t="str">
        <f t="shared" si="84"/>
        <v>music</v>
      </c>
      <c r="R869" t="str">
        <f t="shared" si="87"/>
        <v>jazz</v>
      </c>
      <c r="S869" s="8">
        <f t="shared" si="85"/>
        <v>40088.105393518519</v>
      </c>
      <c r="T869" s="8">
        <f t="shared" si="86"/>
        <v>40148.207638888889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3">
        <f t="shared" si="82"/>
        <v>0.1111111111111111</v>
      </c>
      <c r="P870" s="7">
        <f t="shared" si="83"/>
        <v>26010.48836772404</v>
      </c>
      <c r="Q870" s="7" t="str">
        <f t="shared" si="84"/>
        <v>music</v>
      </c>
      <c r="R870" t="str">
        <f t="shared" si="87"/>
        <v>jazz</v>
      </c>
      <c r="S870" s="8">
        <f t="shared" si="85"/>
        <v>41616.027754629627</v>
      </c>
      <c r="T870" s="8">
        <f t="shared" si="86"/>
        <v>41646.027754629627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3">
        <f t="shared" si="82"/>
        <v>11.818181818181818</v>
      </c>
      <c r="P871" s="7">
        <f t="shared" si="83"/>
        <v>26018.486053604425</v>
      </c>
      <c r="Q871" s="7" t="str">
        <f t="shared" si="84"/>
        <v>music</v>
      </c>
      <c r="R871" t="str">
        <f t="shared" si="87"/>
        <v>jazz</v>
      </c>
      <c r="S871" s="8">
        <f t="shared" si="85"/>
        <v>41342.845567129632</v>
      </c>
      <c r="T871" s="8">
        <f t="shared" si="86"/>
        <v>41372.803900462961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3">
        <f t="shared" si="82"/>
        <v>0.31</v>
      </c>
      <c r="P872" s="7">
        <f t="shared" si="83"/>
        <v>26026.183583975333</v>
      </c>
      <c r="Q872" s="7" t="str">
        <f t="shared" si="84"/>
        <v>music</v>
      </c>
      <c r="R872" t="str">
        <f t="shared" si="87"/>
        <v>jazz</v>
      </c>
      <c r="S872" s="8">
        <f t="shared" si="85"/>
        <v>41488.022256944445</v>
      </c>
      <c r="T872" s="8">
        <f t="shared" si="86"/>
        <v>41518.022256944445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3">
        <f t="shared" si="82"/>
        <v>5.416666666666667</v>
      </c>
      <c r="P873" s="7">
        <f t="shared" si="83"/>
        <v>26034.187339704058</v>
      </c>
      <c r="Q873" s="7" t="str">
        <f t="shared" si="84"/>
        <v>music</v>
      </c>
      <c r="R873" t="str">
        <f t="shared" si="87"/>
        <v>jazz</v>
      </c>
      <c r="S873" s="8">
        <f t="shared" si="85"/>
        <v>41577.561284722222</v>
      </c>
      <c r="T873" s="8">
        <f t="shared" si="86"/>
        <v>41607.602951388886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3">
        <f t="shared" si="82"/>
        <v>0.8125</v>
      </c>
      <c r="P874" s="7">
        <f t="shared" si="83"/>
        <v>26042.114933703349</v>
      </c>
      <c r="Q874" s="7" t="str">
        <f t="shared" si="84"/>
        <v>music</v>
      </c>
      <c r="R874" t="str">
        <f t="shared" si="87"/>
        <v>jazz</v>
      </c>
      <c r="S874" s="8">
        <f t="shared" si="85"/>
        <v>40567.825543981482</v>
      </c>
      <c r="T874" s="8">
        <f t="shared" si="86"/>
        <v>40612.825543981482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3">
        <f t="shared" si="82"/>
        <v>1.2857142857142856</v>
      </c>
      <c r="P875" s="7">
        <f t="shared" si="83"/>
        <v>26050.127615669327</v>
      </c>
      <c r="Q875" s="7" t="str">
        <f t="shared" si="84"/>
        <v>music</v>
      </c>
      <c r="R875" t="str">
        <f t="shared" si="87"/>
        <v>jazz</v>
      </c>
      <c r="S875" s="8">
        <f t="shared" si="85"/>
        <v>41184.167129629634</v>
      </c>
      <c r="T875" s="8">
        <f t="shared" si="86"/>
        <v>41224.208796296298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3">
        <f t="shared" si="82"/>
        <v>24.333333333333336</v>
      </c>
      <c r="P876" s="7">
        <f t="shared" si="83"/>
        <v>26058.151413144078</v>
      </c>
      <c r="Q876" s="7" t="str">
        <f t="shared" si="84"/>
        <v>music</v>
      </c>
      <c r="R876" t="str">
        <f t="shared" si="87"/>
        <v>jazz</v>
      </c>
      <c r="S876" s="8">
        <f t="shared" si="85"/>
        <v>41368.583726851852</v>
      </c>
      <c r="T876" s="8">
        <f t="shared" si="86"/>
        <v>41398.583726851852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3">
        <f t="shared" si="82"/>
        <v>0</v>
      </c>
      <c r="P877" s="7">
        <f t="shared" si="83"/>
        <v>26065.968743827147</v>
      </c>
      <c r="Q877" s="7" t="str">
        <f t="shared" si="84"/>
        <v>music</v>
      </c>
      <c r="R877" t="str">
        <f t="shared" si="87"/>
        <v>jazz</v>
      </c>
      <c r="S877" s="8">
        <f t="shared" si="85"/>
        <v>42248.723738425921</v>
      </c>
      <c r="T877" s="8">
        <f t="shared" si="86"/>
        <v>42268.723738425921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3">
        <f t="shared" si="82"/>
        <v>40.799492385786799</v>
      </c>
      <c r="P878" s="7">
        <f t="shared" si="83"/>
        <v>26074.01627971595</v>
      </c>
      <c r="Q878" s="7" t="str">
        <f t="shared" si="84"/>
        <v>music</v>
      </c>
      <c r="R878" t="str">
        <f t="shared" si="87"/>
        <v>jazz</v>
      </c>
      <c r="S878" s="8">
        <f t="shared" si="85"/>
        <v>41276.496840277774</v>
      </c>
      <c r="T878" s="8">
        <f t="shared" si="86"/>
        <v>41309.496840277774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3">
        <f t="shared" si="82"/>
        <v>67.55</v>
      </c>
      <c r="P879" s="7">
        <f t="shared" si="83"/>
        <v>26081.671627547857</v>
      </c>
      <c r="Q879" s="7" t="str">
        <f t="shared" si="84"/>
        <v>music</v>
      </c>
      <c r="R879" t="str">
        <f t="shared" si="87"/>
        <v>jazz</v>
      </c>
      <c r="S879" s="8">
        <f t="shared" si="85"/>
        <v>41597.788888888892</v>
      </c>
      <c r="T879" s="8">
        <f t="shared" si="86"/>
        <v>41627.788888888892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3">
        <f t="shared" si="82"/>
        <v>1.3</v>
      </c>
      <c r="P880" s="7">
        <f t="shared" si="83"/>
        <v>26089.31162496137</v>
      </c>
      <c r="Q880" s="7" t="str">
        <f t="shared" si="84"/>
        <v>music</v>
      </c>
      <c r="R880" t="str">
        <f t="shared" si="87"/>
        <v>jazz</v>
      </c>
      <c r="S880" s="8">
        <f t="shared" si="85"/>
        <v>40505.232916666668</v>
      </c>
      <c r="T880" s="8">
        <f t="shared" si="86"/>
        <v>40535.232916666668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3">
        <f t="shared" si="82"/>
        <v>30.666666666666664</v>
      </c>
      <c r="P881" s="7">
        <f t="shared" si="83"/>
        <v>26097.353748454869</v>
      </c>
      <c r="Q881" s="7" t="str">
        <f t="shared" si="84"/>
        <v>music</v>
      </c>
      <c r="R881" t="str">
        <f t="shared" si="87"/>
        <v>jazz</v>
      </c>
      <c r="S881" s="8">
        <f t="shared" si="85"/>
        <v>41037.829918981479</v>
      </c>
      <c r="T881" s="8">
        <f t="shared" si="86"/>
        <v>41058.829918981479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3">
        <f t="shared" si="82"/>
        <v>2.9894179894179893</v>
      </c>
      <c r="P882" s="7">
        <f t="shared" si="83"/>
        <v>26105.221863987623</v>
      </c>
      <c r="Q882" s="7" t="str">
        <f t="shared" si="84"/>
        <v>music</v>
      </c>
      <c r="R882" t="str">
        <f t="shared" si="87"/>
        <v>indie rock</v>
      </c>
      <c r="S882" s="8">
        <f t="shared" si="85"/>
        <v>41179.32104166667</v>
      </c>
      <c r="T882" s="8">
        <f t="shared" si="86"/>
        <v>41212.32104166667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3">
        <f t="shared" si="82"/>
        <v>0.8</v>
      </c>
      <c r="P883" s="7">
        <f t="shared" si="83"/>
        <v>26113.259038342596</v>
      </c>
      <c r="Q883" s="7" t="str">
        <f t="shared" si="84"/>
        <v>music</v>
      </c>
      <c r="R883" t="str">
        <f t="shared" si="87"/>
        <v>indie rock</v>
      </c>
      <c r="S883" s="8">
        <f t="shared" si="85"/>
        <v>40877.25099537037</v>
      </c>
      <c r="T883" s="8">
        <f t="shared" si="86"/>
        <v>40922.25099537037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3">
        <f t="shared" si="82"/>
        <v>20.133333333333333</v>
      </c>
      <c r="P884" s="7">
        <f t="shared" si="83"/>
        <v>26121.326857407967</v>
      </c>
      <c r="Q884" s="7" t="str">
        <f t="shared" si="84"/>
        <v>music</v>
      </c>
      <c r="R884" t="str">
        <f t="shared" si="87"/>
        <v>indie rock</v>
      </c>
      <c r="S884" s="8">
        <f t="shared" si="85"/>
        <v>40759.860532407409</v>
      </c>
      <c r="T884" s="8">
        <f t="shared" si="86"/>
        <v>40792.860532407409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3">
        <f t="shared" si="82"/>
        <v>40.020000000000003</v>
      </c>
      <c r="P885" s="7">
        <f t="shared" si="83"/>
        <v>26129.315510519791</v>
      </c>
      <c r="Q885" s="7" t="str">
        <f t="shared" si="84"/>
        <v>music</v>
      </c>
      <c r="R885" t="str">
        <f t="shared" si="87"/>
        <v>indie rock</v>
      </c>
      <c r="S885" s="8">
        <f t="shared" si="85"/>
        <v>42371.935590277775</v>
      </c>
      <c r="T885" s="8">
        <f t="shared" si="86"/>
        <v>42431.935590277775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3">
        <f t="shared" si="82"/>
        <v>1</v>
      </c>
      <c r="P886" s="7">
        <f t="shared" si="83"/>
        <v>26136.783265242946</v>
      </c>
      <c r="Q886" s="7" t="str">
        <f t="shared" si="84"/>
        <v>music</v>
      </c>
      <c r="R886" t="str">
        <f t="shared" si="87"/>
        <v>indie rock</v>
      </c>
      <c r="S886" s="8">
        <f t="shared" si="85"/>
        <v>40981.802615740737</v>
      </c>
      <c r="T886" s="8">
        <f t="shared" si="86"/>
        <v>41041.104861111111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3">
        <f t="shared" si="82"/>
        <v>75</v>
      </c>
      <c r="P887" s="7">
        <f t="shared" si="83"/>
        <v>26144.868956656333</v>
      </c>
      <c r="Q887" s="7" t="str">
        <f t="shared" si="84"/>
        <v>music</v>
      </c>
      <c r="R887" t="str">
        <f t="shared" si="87"/>
        <v>indie rock</v>
      </c>
      <c r="S887" s="8">
        <f t="shared" si="85"/>
        <v>42713.941099537042</v>
      </c>
      <c r="T887" s="8">
        <f t="shared" si="86"/>
        <v>42734.941099537042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3">
        <f t="shared" si="82"/>
        <v>41</v>
      </c>
      <c r="P888" s="7">
        <f t="shared" si="83"/>
        <v>26152.733580055734</v>
      </c>
      <c r="Q888" s="7" t="str">
        <f t="shared" si="84"/>
        <v>music</v>
      </c>
      <c r="R888" t="str">
        <f t="shared" si="87"/>
        <v>indie rock</v>
      </c>
      <c r="S888" s="8">
        <f t="shared" si="85"/>
        <v>42603.870520833334</v>
      </c>
      <c r="T888" s="8">
        <f t="shared" si="86"/>
        <v>42628.870520833334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3">
        <f t="shared" si="82"/>
        <v>0</v>
      </c>
      <c r="P889" s="7">
        <f t="shared" si="83"/>
        <v>26160.771911400236</v>
      </c>
      <c r="Q889" s="7" t="str">
        <f t="shared" si="84"/>
        <v>music</v>
      </c>
      <c r="R889" t="str">
        <f t="shared" si="87"/>
        <v>indie rock</v>
      </c>
      <c r="S889" s="8">
        <f t="shared" si="85"/>
        <v>41026.958969907406</v>
      </c>
      <c r="T889" s="8">
        <f t="shared" si="86"/>
        <v>41056.958969907406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3">
        <f t="shared" si="82"/>
        <v>7.1999999999999993</v>
      </c>
      <c r="P890" s="7">
        <f t="shared" si="83"/>
        <v>26168.878751162058</v>
      </c>
      <c r="Q890" s="7" t="str">
        <f t="shared" si="84"/>
        <v>music</v>
      </c>
      <c r="R890" t="str">
        <f t="shared" si="87"/>
        <v>indie rock</v>
      </c>
      <c r="S890" s="8">
        <f t="shared" si="85"/>
        <v>40751.753298611111</v>
      </c>
      <c r="T890" s="8">
        <f t="shared" si="86"/>
        <v>40787.25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3">
        <f t="shared" si="82"/>
        <v>9.4412800000000008</v>
      </c>
      <c r="P891" s="7">
        <f t="shared" si="83"/>
        <v>26176.968298202097</v>
      </c>
      <c r="Q891" s="7" t="str">
        <f t="shared" si="84"/>
        <v>music</v>
      </c>
      <c r="R891" t="str">
        <f t="shared" si="87"/>
        <v>indie rock</v>
      </c>
      <c r="S891" s="8">
        <f t="shared" si="85"/>
        <v>41887.784062500003</v>
      </c>
      <c r="T891" s="8">
        <f t="shared" si="86"/>
        <v>41917.784062500003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3">
        <f t="shared" si="82"/>
        <v>4.1666666666666661</v>
      </c>
      <c r="P892" s="7">
        <f t="shared" si="83"/>
        <v>26184.353305426343</v>
      </c>
      <c r="Q892" s="7" t="str">
        <f t="shared" si="84"/>
        <v>music</v>
      </c>
      <c r="R892" t="str">
        <f t="shared" si="87"/>
        <v>indie rock</v>
      </c>
      <c r="S892" s="8">
        <f t="shared" si="85"/>
        <v>41569.698831018519</v>
      </c>
      <c r="T892" s="8">
        <f t="shared" si="86"/>
        <v>41599.740497685183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3">
        <f t="shared" si="82"/>
        <v>3.25</v>
      </c>
      <c r="P893" s="7">
        <f t="shared" si="83"/>
        <v>26192.436231389562</v>
      </c>
      <c r="Q893" s="7" t="str">
        <f t="shared" si="84"/>
        <v>music</v>
      </c>
      <c r="R893" t="str">
        <f t="shared" si="87"/>
        <v>indie rock</v>
      </c>
      <c r="S893" s="8">
        <f t="shared" si="85"/>
        <v>41842.031597222223</v>
      </c>
      <c r="T893" s="8">
        <f t="shared" si="86"/>
        <v>41872.031597222223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3">
        <f t="shared" si="82"/>
        <v>40.75</v>
      </c>
      <c r="P894" s="7">
        <f t="shared" si="83"/>
        <v>26200.482286689406</v>
      </c>
      <c r="Q894" s="7" t="str">
        <f t="shared" si="84"/>
        <v>music</v>
      </c>
      <c r="R894" t="str">
        <f t="shared" si="87"/>
        <v>indie rock</v>
      </c>
      <c r="S894" s="8">
        <f t="shared" si="85"/>
        <v>40304.20003472222</v>
      </c>
      <c r="T894" s="8">
        <f t="shared" si="86"/>
        <v>40391.166666666664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3">
        <f t="shared" si="82"/>
        <v>10</v>
      </c>
      <c r="P895" s="7">
        <f t="shared" si="83"/>
        <v>26207.855186219724</v>
      </c>
      <c r="Q895" s="7" t="str">
        <f t="shared" si="84"/>
        <v>music</v>
      </c>
      <c r="R895" t="str">
        <f t="shared" si="87"/>
        <v>indie rock</v>
      </c>
      <c r="S895" s="8">
        <f t="shared" si="85"/>
        <v>42065.897719907407</v>
      </c>
      <c r="T895" s="8">
        <f t="shared" si="86"/>
        <v>42095.856053240743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3">
        <f t="shared" si="82"/>
        <v>39.17</v>
      </c>
      <c r="P896" s="7">
        <f t="shared" si="83"/>
        <v>26215.929652281884</v>
      </c>
      <c r="Q896" s="7" t="str">
        <f t="shared" si="84"/>
        <v>music</v>
      </c>
      <c r="R896" t="str">
        <f t="shared" si="87"/>
        <v>indie rock</v>
      </c>
      <c r="S896" s="8">
        <f t="shared" si="85"/>
        <v>42496.981597222228</v>
      </c>
      <c r="T896" s="8">
        <f t="shared" si="86"/>
        <v>42526.981597222228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3">
        <f t="shared" si="82"/>
        <v>2.4375</v>
      </c>
      <c r="P897" s="7">
        <f t="shared" si="83"/>
        <v>26221.638326086941</v>
      </c>
      <c r="Q897" s="7" t="str">
        <f t="shared" si="84"/>
        <v>music</v>
      </c>
      <c r="R897" t="str">
        <f t="shared" si="87"/>
        <v>indie rock</v>
      </c>
      <c r="S897" s="8">
        <f t="shared" si="85"/>
        <v>40431.127650462964</v>
      </c>
      <c r="T897" s="8">
        <f t="shared" si="86"/>
        <v>40476.127650462964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3">
        <f t="shared" si="82"/>
        <v>40</v>
      </c>
      <c r="P898" s="7">
        <f t="shared" si="83"/>
        <v>26229.7236439888</v>
      </c>
      <c r="Q898" s="7" t="str">
        <f t="shared" si="84"/>
        <v>music</v>
      </c>
      <c r="R898" t="str">
        <f t="shared" si="87"/>
        <v>indie rock</v>
      </c>
      <c r="S898" s="8">
        <f t="shared" si="85"/>
        <v>42218.872986111113</v>
      </c>
      <c r="T898" s="8">
        <f t="shared" si="86"/>
        <v>42244.166666666672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3">
        <f t="shared" ref="O899:O962" si="88">(E899/D899)*100</f>
        <v>0</v>
      </c>
      <c r="P899" s="7">
        <f t="shared" ref="P899:P962" si="89">AVERAGE(E899:E5012)</f>
        <v>26236.880177128638</v>
      </c>
      <c r="Q899" s="7" t="str">
        <f t="shared" ref="Q899:Q962" si="90">LEFT(N899,(FIND("/",N899)-1))</f>
        <v>music</v>
      </c>
      <c r="R899" t="str">
        <f t="shared" si="87"/>
        <v>indie rock</v>
      </c>
      <c r="S899" s="8">
        <f t="shared" si="85"/>
        <v>41211.688750000001</v>
      </c>
      <c r="T899" s="8">
        <f t="shared" si="86"/>
        <v>41241.730416666665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3">
        <f t="shared" si="88"/>
        <v>2.8000000000000003</v>
      </c>
      <c r="P900" s="7">
        <f t="shared" si="89"/>
        <v>26245.03587503884</v>
      </c>
      <c r="Q900" s="7" t="str">
        <f t="shared" si="90"/>
        <v>music</v>
      </c>
      <c r="R900" t="str">
        <f t="shared" si="87"/>
        <v>indie rock</v>
      </c>
      <c r="S900" s="8">
        <f t="shared" ref="S900:S963" si="91">(((J900/60)/60)/24)+DATE(1970,1,1)</f>
        <v>40878.758217592593</v>
      </c>
      <c r="T900" s="8">
        <f t="shared" ref="T900:T963" si="92">(((I900/60)/60)/24)+DATE(1970,1,1)</f>
        <v>40923.758217592593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3">
        <f t="shared" si="88"/>
        <v>37.333333333333336</v>
      </c>
      <c r="P901" s="7">
        <f t="shared" si="89"/>
        <v>26253.17487873133</v>
      </c>
      <c r="Q901" s="7" t="str">
        <f t="shared" si="90"/>
        <v>music</v>
      </c>
      <c r="R901" t="str">
        <f t="shared" si="87"/>
        <v>indie rock</v>
      </c>
      <c r="S901" s="8">
        <f t="shared" si="91"/>
        <v>40646.099097222221</v>
      </c>
      <c r="T901" s="8">
        <f t="shared" si="92"/>
        <v>40691.099097222221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3">
        <f t="shared" si="88"/>
        <v>0.42</v>
      </c>
      <c r="P902" s="7">
        <f t="shared" si="89"/>
        <v>26261.253626749596</v>
      </c>
      <c r="Q902" s="7" t="str">
        <f t="shared" si="90"/>
        <v>music</v>
      </c>
      <c r="R902" t="str">
        <f t="shared" si="87"/>
        <v>jazz</v>
      </c>
      <c r="S902" s="8">
        <f t="shared" si="91"/>
        <v>42429.84956018519</v>
      </c>
      <c r="T902" s="8">
        <f t="shared" si="92"/>
        <v>42459.807893518519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3">
        <f t="shared" si="88"/>
        <v>0</v>
      </c>
      <c r="P903" s="7">
        <f t="shared" si="89"/>
        <v>26269.417986932156</v>
      </c>
      <c r="Q903" s="7" t="str">
        <f t="shared" si="90"/>
        <v>music</v>
      </c>
      <c r="R903" t="str">
        <f t="shared" si="87"/>
        <v>jazz</v>
      </c>
      <c r="S903" s="8">
        <f t="shared" si="91"/>
        <v>40291.81150462963</v>
      </c>
      <c r="T903" s="8">
        <f t="shared" si="92"/>
        <v>40337.799305555556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3">
        <f t="shared" si="88"/>
        <v>0.3</v>
      </c>
      <c r="P904" s="7">
        <f t="shared" si="89"/>
        <v>26277.593965141597</v>
      </c>
      <c r="Q904" s="7" t="str">
        <f t="shared" si="90"/>
        <v>music</v>
      </c>
      <c r="R904" t="str">
        <f t="shared" si="87"/>
        <v>jazz</v>
      </c>
      <c r="S904" s="8">
        <f t="shared" si="91"/>
        <v>41829.965532407405</v>
      </c>
      <c r="T904" s="8">
        <f t="shared" si="92"/>
        <v>41881.645833333336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3">
        <f t="shared" si="88"/>
        <v>3.2</v>
      </c>
      <c r="P905" s="7">
        <f t="shared" si="89"/>
        <v>26285.747014321281</v>
      </c>
      <c r="Q905" s="7" t="str">
        <f t="shared" si="90"/>
        <v>music</v>
      </c>
      <c r="R905" t="str">
        <f t="shared" si="87"/>
        <v>jazz</v>
      </c>
      <c r="S905" s="8">
        <f t="shared" si="91"/>
        <v>41149.796064814815</v>
      </c>
      <c r="T905" s="8">
        <f t="shared" si="92"/>
        <v>41175.100694444445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3">
        <f t="shared" si="88"/>
        <v>0.30199999999999999</v>
      </c>
      <c r="P906" s="7">
        <f t="shared" si="89"/>
        <v>26293.883341638102</v>
      </c>
      <c r="Q906" s="7" t="str">
        <f t="shared" si="90"/>
        <v>music</v>
      </c>
      <c r="R906" t="str">
        <f t="shared" si="87"/>
        <v>jazz</v>
      </c>
      <c r="S906" s="8">
        <f t="shared" si="91"/>
        <v>42342.080289351856</v>
      </c>
      <c r="T906" s="8">
        <f t="shared" si="92"/>
        <v>42372.080289351856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3">
        <f t="shared" si="88"/>
        <v>3.0153846153846153</v>
      </c>
      <c r="P907" s="7">
        <f t="shared" si="89"/>
        <v>26302.027542056061</v>
      </c>
      <c r="Q907" s="7" t="str">
        <f t="shared" si="90"/>
        <v>music</v>
      </c>
      <c r="R907" t="str">
        <f t="shared" si="87"/>
        <v>jazz</v>
      </c>
      <c r="S907" s="8">
        <f t="shared" si="91"/>
        <v>40507.239884259259</v>
      </c>
      <c r="T907" s="8">
        <f t="shared" si="92"/>
        <v>40567.239884259259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3">
        <f t="shared" si="88"/>
        <v>0</v>
      </c>
      <c r="P908" s="7">
        <f t="shared" si="89"/>
        <v>26310.162795263306</v>
      </c>
      <c r="Q908" s="7" t="str">
        <f t="shared" si="90"/>
        <v>music</v>
      </c>
      <c r="R908" t="str">
        <f t="shared" si="87"/>
        <v>jazz</v>
      </c>
      <c r="S908" s="8">
        <f t="shared" si="91"/>
        <v>41681.189699074072</v>
      </c>
      <c r="T908" s="8">
        <f t="shared" si="92"/>
        <v>41711.148032407407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3">
        <f t="shared" si="88"/>
        <v>0</v>
      </c>
      <c r="P909" s="7">
        <f t="shared" si="89"/>
        <v>26318.364217581031</v>
      </c>
      <c r="Q909" s="7" t="str">
        <f t="shared" si="90"/>
        <v>music</v>
      </c>
      <c r="R909" t="str">
        <f t="shared" si="87"/>
        <v>jazz</v>
      </c>
      <c r="S909" s="8">
        <f t="shared" si="91"/>
        <v>40767.192395833335</v>
      </c>
      <c r="T909" s="8">
        <f t="shared" si="92"/>
        <v>40797.192395833335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3">
        <f t="shared" si="88"/>
        <v>0</v>
      </c>
      <c r="P910" s="7">
        <f t="shared" si="89"/>
        <v>26326.570754599299</v>
      </c>
      <c r="Q910" s="7" t="str">
        <f t="shared" si="90"/>
        <v>music</v>
      </c>
      <c r="R910" t="str">
        <f t="shared" si="87"/>
        <v>jazz</v>
      </c>
      <c r="S910" s="8">
        <f t="shared" si="91"/>
        <v>40340.801562499997</v>
      </c>
      <c r="T910" s="8">
        <f t="shared" si="92"/>
        <v>40386.207638888889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3">
        <f t="shared" si="88"/>
        <v>3.25</v>
      </c>
      <c r="P911" s="7">
        <f t="shared" si="89"/>
        <v>26334.782411104166</v>
      </c>
      <c r="Q911" s="7" t="str">
        <f t="shared" si="90"/>
        <v>music</v>
      </c>
      <c r="R911" t="str">
        <f t="shared" si="87"/>
        <v>jazz</v>
      </c>
      <c r="S911" s="8">
        <f t="shared" si="91"/>
        <v>41081.69027777778</v>
      </c>
      <c r="T911" s="8">
        <f t="shared" si="92"/>
        <v>41113.166666666664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3">
        <f t="shared" si="88"/>
        <v>22.363636363636363</v>
      </c>
      <c r="P912" s="7">
        <f t="shared" si="89"/>
        <v>26342.836945397801</v>
      </c>
      <c r="Q912" s="7" t="str">
        <f t="shared" si="90"/>
        <v>music</v>
      </c>
      <c r="R912" t="str">
        <f t="shared" si="87"/>
        <v>jazz</v>
      </c>
      <c r="S912" s="8">
        <f t="shared" si="91"/>
        <v>42737.545358796298</v>
      </c>
      <c r="T912" s="8">
        <f t="shared" si="92"/>
        <v>42797.545358796298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3">
        <f t="shared" si="88"/>
        <v>0</v>
      </c>
      <c r="P913" s="7">
        <f t="shared" si="89"/>
        <v>26351.020415106101</v>
      </c>
      <c r="Q913" s="7" t="str">
        <f t="shared" si="90"/>
        <v>music</v>
      </c>
      <c r="R913" t="str">
        <f t="shared" si="87"/>
        <v>jazz</v>
      </c>
      <c r="S913" s="8">
        <f t="shared" si="91"/>
        <v>41642.005150462966</v>
      </c>
      <c r="T913" s="8">
        <f t="shared" si="92"/>
        <v>41663.005150462966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3">
        <f t="shared" si="88"/>
        <v>0.85714285714285721</v>
      </c>
      <c r="P914" s="7">
        <f t="shared" si="89"/>
        <v>26359.247396191055</v>
      </c>
      <c r="Q914" s="7" t="str">
        <f t="shared" si="90"/>
        <v>music</v>
      </c>
      <c r="R914" t="str">
        <f t="shared" si="87"/>
        <v>jazz</v>
      </c>
      <c r="S914" s="8">
        <f t="shared" si="91"/>
        <v>41194.109340277777</v>
      </c>
      <c r="T914" s="8">
        <f t="shared" si="92"/>
        <v>41254.151006944441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3">
        <f t="shared" si="88"/>
        <v>6.6066666666666665</v>
      </c>
      <c r="P915" s="7">
        <f t="shared" si="89"/>
        <v>26367.470146783246</v>
      </c>
      <c r="Q915" s="7" t="str">
        <f t="shared" si="90"/>
        <v>music</v>
      </c>
      <c r="R915" t="str">
        <f t="shared" ref="R915:R939" si="93">RIGHT(N915, (LEN(N915)-FIND("/", N915)))</f>
        <v>jazz</v>
      </c>
      <c r="S915" s="8">
        <f t="shared" si="91"/>
        <v>41004.139108796298</v>
      </c>
      <c r="T915" s="8">
        <f t="shared" si="92"/>
        <v>41034.139108796298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3">
        <f t="shared" si="88"/>
        <v>0</v>
      </c>
      <c r="P916" s="7">
        <f t="shared" si="89"/>
        <v>26375.0882255545</v>
      </c>
      <c r="Q916" s="7" t="str">
        <f t="shared" si="90"/>
        <v>music</v>
      </c>
      <c r="R916" t="str">
        <f t="shared" si="93"/>
        <v>jazz</v>
      </c>
      <c r="S916" s="8">
        <f t="shared" si="91"/>
        <v>41116.763275462967</v>
      </c>
      <c r="T916" s="8">
        <f t="shared" si="92"/>
        <v>41146.763275462967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3">
        <f t="shared" si="88"/>
        <v>5.7692307692307692</v>
      </c>
      <c r="P917" s="7">
        <f t="shared" si="89"/>
        <v>26383.330440624984</v>
      </c>
      <c r="Q917" s="7" t="str">
        <f t="shared" si="90"/>
        <v>music</v>
      </c>
      <c r="R917" t="str">
        <f t="shared" si="93"/>
        <v>jazz</v>
      </c>
      <c r="S917" s="8">
        <f t="shared" si="91"/>
        <v>40937.679560185185</v>
      </c>
      <c r="T917" s="8">
        <f t="shared" si="92"/>
        <v>40969.207638888889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3">
        <f t="shared" si="88"/>
        <v>0</v>
      </c>
      <c r="P918" s="7">
        <f t="shared" si="89"/>
        <v>26391.460584557659</v>
      </c>
      <c r="Q918" s="7" t="str">
        <f t="shared" si="90"/>
        <v>music</v>
      </c>
      <c r="R918" t="str">
        <f t="shared" si="93"/>
        <v>jazz</v>
      </c>
      <c r="S918" s="8">
        <f t="shared" si="91"/>
        <v>40434.853402777779</v>
      </c>
      <c r="T918" s="8">
        <f t="shared" si="92"/>
        <v>40473.208333333336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3">
        <f t="shared" si="88"/>
        <v>0.6</v>
      </c>
      <c r="P919" s="7">
        <f t="shared" si="89"/>
        <v>26399.713073796109</v>
      </c>
      <c r="Q919" s="7" t="str">
        <f t="shared" si="90"/>
        <v>music</v>
      </c>
      <c r="R919" t="str">
        <f t="shared" si="93"/>
        <v>jazz</v>
      </c>
      <c r="S919" s="8">
        <f t="shared" si="91"/>
        <v>41802.94363425926</v>
      </c>
      <c r="T919" s="8">
        <f t="shared" si="92"/>
        <v>41834.104166666664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3">
        <f t="shared" si="88"/>
        <v>5.0256410256410255</v>
      </c>
      <c r="P920" s="7">
        <f t="shared" si="89"/>
        <v>26407.961341883001</v>
      </c>
      <c r="Q920" s="7" t="str">
        <f t="shared" si="90"/>
        <v>music</v>
      </c>
      <c r="R920" t="str">
        <f t="shared" si="93"/>
        <v>jazz</v>
      </c>
      <c r="S920" s="8">
        <f t="shared" si="91"/>
        <v>41944.916215277779</v>
      </c>
      <c r="T920" s="8">
        <f t="shared" si="92"/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3">
        <f t="shared" si="88"/>
        <v>0.5</v>
      </c>
      <c r="P921" s="7">
        <f t="shared" si="89"/>
        <v>26416.162831664566</v>
      </c>
      <c r="Q921" s="7" t="str">
        <f t="shared" si="90"/>
        <v>music</v>
      </c>
      <c r="R921" t="str">
        <f t="shared" si="93"/>
        <v>jazz</v>
      </c>
      <c r="S921" s="8">
        <f t="shared" si="91"/>
        <v>41227.641724537039</v>
      </c>
      <c r="T921" s="8">
        <f t="shared" si="92"/>
        <v>41262.641724537039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3">
        <f t="shared" si="88"/>
        <v>0</v>
      </c>
      <c r="P922" s="7">
        <f t="shared" si="89"/>
        <v>26424.399502347402</v>
      </c>
      <c r="Q922" s="7" t="str">
        <f t="shared" si="90"/>
        <v>music</v>
      </c>
      <c r="R922" t="str">
        <f t="shared" si="93"/>
        <v>jazz</v>
      </c>
      <c r="S922" s="8">
        <f t="shared" si="91"/>
        <v>41562.67155092593</v>
      </c>
      <c r="T922" s="8">
        <f t="shared" si="92"/>
        <v>41592.713217592594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3">
        <f t="shared" si="88"/>
        <v>30.9</v>
      </c>
      <c r="P923" s="7">
        <f t="shared" si="89"/>
        <v>26432.672639323719</v>
      </c>
      <c r="Q923" s="7" t="str">
        <f t="shared" si="90"/>
        <v>music</v>
      </c>
      <c r="R923" t="str">
        <f t="shared" si="93"/>
        <v>jazz</v>
      </c>
      <c r="S923" s="8">
        <f t="shared" si="91"/>
        <v>40847.171018518515</v>
      </c>
      <c r="T923" s="8">
        <f t="shared" si="92"/>
        <v>40889.212685185186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3">
        <f t="shared" si="88"/>
        <v>21.037037037037038</v>
      </c>
      <c r="P924" s="7">
        <f t="shared" si="89"/>
        <v>26439.499345443146</v>
      </c>
      <c r="Q924" s="7" t="str">
        <f t="shared" si="90"/>
        <v>music</v>
      </c>
      <c r="R924" t="str">
        <f t="shared" si="93"/>
        <v>jazz</v>
      </c>
      <c r="S924" s="8">
        <f t="shared" si="91"/>
        <v>41878.530011574076</v>
      </c>
      <c r="T924" s="8">
        <f t="shared" si="92"/>
        <v>41913.530011574076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3">
        <f t="shared" si="88"/>
        <v>2.1999999999999997</v>
      </c>
      <c r="P925" s="7">
        <f t="shared" si="89"/>
        <v>26446.002947994977</v>
      </c>
      <c r="Q925" s="7" t="str">
        <f t="shared" si="90"/>
        <v>music</v>
      </c>
      <c r="R925" t="str">
        <f t="shared" si="93"/>
        <v>jazz</v>
      </c>
      <c r="S925" s="8">
        <f t="shared" si="91"/>
        <v>41934.959756944445</v>
      </c>
      <c r="T925" s="8">
        <f t="shared" si="92"/>
        <v>41965.001423611116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3">
        <f t="shared" si="88"/>
        <v>10.9</v>
      </c>
      <c r="P926" s="7">
        <f t="shared" si="89"/>
        <v>26454.18721717329</v>
      </c>
      <c r="Q926" s="7" t="str">
        <f t="shared" si="90"/>
        <v>music</v>
      </c>
      <c r="R926" t="str">
        <f t="shared" si="93"/>
        <v>jazz</v>
      </c>
      <c r="S926" s="8">
        <f t="shared" si="91"/>
        <v>41288.942928240744</v>
      </c>
      <c r="T926" s="8">
        <f t="shared" si="92"/>
        <v>41318.942928240744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3">
        <f t="shared" si="88"/>
        <v>2.666666666666667</v>
      </c>
      <c r="P927" s="7">
        <f t="shared" si="89"/>
        <v>26462.377557993721</v>
      </c>
      <c r="Q927" s="7" t="str">
        <f t="shared" si="90"/>
        <v>music</v>
      </c>
      <c r="R927" t="str">
        <f t="shared" si="93"/>
        <v>jazz</v>
      </c>
      <c r="S927" s="8">
        <f t="shared" si="91"/>
        <v>41575.880914351852</v>
      </c>
      <c r="T927" s="8">
        <f t="shared" si="92"/>
        <v>41605.922581018516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3">
        <f t="shared" si="88"/>
        <v>0</v>
      </c>
      <c r="P928" s="7">
        <f t="shared" si="89"/>
        <v>26470.625402947622</v>
      </c>
      <c r="Q928" s="7" t="str">
        <f t="shared" si="90"/>
        <v>music</v>
      </c>
      <c r="R928" t="str">
        <f t="shared" si="93"/>
        <v>jazz</v>
      </c>
      <c r="S928" s="8">
        <f t="shared" si="91"/>
        <v>40338.02002314815</v>
      </c>
      <c r="T928" s="8">
        <f t="shared" si="92"/>
        <v>40367.944444444445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3">
        <f t="shared" si="88"/>
        <v>0</v>
      </c>
      <c r="P929" s="7">
        <f t="shared" si="89"/>
        <v>26478.928610414041</v>
      </c>
      <c r="Q929" s="7" t="str">
        <f t="shared" si="90"/>
        <v>music</v>
      </c>
      <c r="R929" t="str">
        <f t="shared" si="93"/>
        <v>jazz</v>
      </c>
      <c r="S929" s="8">
        <f t="shared" si="91"/>
        <v>41013.822858796295</v>
      </c>
      <c r="T929" s="8">
        <f t="shared" si="92"/>
        <v>41043.822858796295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3">
        <f t="shared" si="88"/>
        <v>10.86206896551724</v>
      </c>
      <c r="P930" s="7">
        <f t="shared" si="89"/>
        <v>26487.237028553489</v>
      </c>
      <c r="Q930" s="7" t="str">
        <f t="shared" si="90"/>
        <v>music</v>
      </c>
      <c r="R930" t="str">
        <f t="shared" si="93"/>
        <v>jazz</v>
      </c>
      <c r="S930" s="8">
        <f t="shared" si="91"/>
        <v>41180.86241898148</v>
      </c>
      <c r="T930" s="8">
        <f t="shared" si="92"/>
        <v>41231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3">
        <f t="shared" si="88"/>
        <v>0</v>
      </c>
      <c r="P931" s="7">
        <f t="shared" si="89"/>
        <v>26495.056311989945</v>
      </c>
      <c r="Q931" s="7" t="str">
        <f t="shared" si="90"/>
        <v>music</v>
      </c>
      <c r="R931" t="str">
        <f t="shared" si="93"/>
        <v>jazz</v>
      </c>
      <c r="S931" s="8">
        <f t="shared" si="91"/>
        <v>40978.238067129627</v>
      </c>
      <c r="T931" s="8">
        <f t="shared" si="92"/>
        <v>41008.196400462963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3">
        <f t="shared" si="88"/>
        <v>38.333333333333336</v>
      </c>
      <c r="P932" s="7">
        <f t="shared" si="89"/>
        <v>26503.375010988999</v>
      </c>
      <c r="Q932" s="7" t="str">
        <f t="shared" si="90"/>
        <v>music</v>
      </c>
      <c r="R932" t="str">
        <f t="shared" si="93"/>
        <v>jazz</v>
      </c>
      <c r="S932" s="8">
        <f t="shared" si="91"/>
        <v>40312.915578703702</v>
      </c>
      <c r="T932" s="8">
        <f t="shared" si="92"/>
        <v>40354.897222222222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3">
        <f t="shared" si="88"/>
        <v>6.5500000000000007</v>
      </c>
      <c r="P933" s="7">
        <f t="shared" si="89"/>
        <v>26511.590581030141</v>
      </c>
      <c r="Q933" s="7" t="str">
        <f t="shared" si="90"/>
        <v>music</v>
      </c>
      <c r="R933" t="str">
        <f t="shared" si="93"/>
        <v>jazz</v>
      </c>
      <c r="S933" s="8">
        <f t="shared" si="91"/>
        <v>41680.359976851854</v>
      </c>
      <c r="T933" s="8">
        <f t="shared" si="92"/>
        <v>41714.916666666664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3">
        <f t="shared" si="88"/>
        <v>14.536842105263158</v>
      </c>
      <c r="P934" s="7">
        <f t="shared" si="89"/>
        <v>26519.878545397412</v>
      </c>
      <c r="Q934" s="7" t="str">
        <f t="shared" si="90"/>
        <v>music</v>
      </c>
      <c r="R934" t="str">
        <f t="shared" si="93"/>
        <v>jazz</v>
      </c>
      <c r="S934" s="8">
        <f t="shared" si="91"/>
        <v>41310.969270833331</v>
      </c>
      <c r="T934" s="8">
        <f t="shared" si="92"/>
        <v>41355.927604166667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3">
        <f t="shared" si="88"/>
        <v>6</v>
      </c>
      <c r="P935" s="7">
        <f t="shared" si="89"/>
        <v>26527.778884349456</v>
      </c>
      <c r="Q935" s="7" t="str">
        <f t="shared" si="90"/>
        <v>music</v>
      </c>
      <c r="R935" t="str">
        <f t="shared" si="93"/>
        <v>jazz</v>
      </c>
      <c r="S935" s="8">
        <f t="shared" si="91"/>
        <v>41711.169085648151</v>
      </c>
      <c r="T935" s="8">
        <f t="shared" si="92"/>
        <v>41771.169085648151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3">
        <f t="shared" si="88"/>
        <v>30.4</v>
      </c>
      <c r="P936" s="7">
        <f t="shared" si="89"/>
        <v>26536.080606727435</v>
      </c>
      <c r="Q936" s="7" t="str">
        <f t="shared" si="90"/>
        <v>music</v>
      </c>
      <c r="R936" t="str">
        <f t="shared" si="93"/>
        <v>jazz</v>
      </c>
      <c r="S936" s="8">
        <f t="shared" si="91"/>
        <v>41733.737083333333</v>
      </c>
      <c r="T936" s="8">
        <f t="shared" si="92"/>
        <v>41763.25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3">
        <f t="shared" si="88"/>
        <v>1.4285714285714286</v>
      </c>
      <c r="P937" s="7">
        <f t="shared" si="89"/>
        <v>26543.947298742129</v>
      </c>
      <c r="Q937" s="7" t="str">
        <f t="shared" si="90"/>
        <v>music</v>
      </c>
      <c r="R937" t="str">
        <f t="shared" si="93"/>
        <v>jazz</v>
      </c>
      <c r="S937" s="8">
        <f t="shared" si="91"/>
        <v>42368.333668981482</v>
      </c>
      <c r="T937" s="8">
        <f t="shared" si="92"/>
        <v>42398.333668981482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3">
        <f t="shared" si="88"/>
        <v>0</v>
      </c>
      <c r="P938" s="7">
        <f t="shared" si="89"/>
        <v>26552.28134948096</v>
      </c>
      <c r="Q938" s="7" t="str">
        <f t="shared" si="90"/>
        <v>music</v>
      </c>
      <c r="R938" t="str">
        <f t="shared" si="93"/>
        <v>jazz</v>
      </c>
      <c r="S938" s="8">
        <f t="shared" si="91"/>
        <v>40883.024178240739</v>
      </c>
      <c r="T938" s="8">
        <f t="shared" si="92"/>
        <v>40926.833333333336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3">
        <f t="shared" si="88"/>
        <v>1.1428571428571428</v>
      </c>
      <c r="P939" s="7">
        <f t="shared" si="89"/>
        <v>26560.636378225288</v>
      </c>
      <c r="Q939" s="7" t="str">
        <f t="shared" si="90"/>
        <v>music</v>
      </c>
      <c r="R939" t="str">
        <f t="shared" si="93"/>
        <v>jazz</v>
      </c>
      <c r="S939" s="8">
        <f t="shared" si="91"/>
        <v>41551.798113425924</v>
      </c>
      <c r="T939" s="8">
        <f t="shared" si="92"/>
        <v>41581.839780092596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3">
        <f t="shared" si="88"/>
        <v>0.35714285714285715</v>
      </c>
      <c r="P940" s="7">
        <f t="shared" si="89"/>
        <v>26568.984076172481</v>
      </c>
      <c r="Q940" s="7" t="str">
        <f t="shared" si="90"/>
        <v>music</v>
      </c>
      <c r="R940" t="str">
        <f>RIGHT(N940, (LEN(N940)-FIND("/", N940)))</f>
        <v>jazz</v>
      </c>
      <c r="S940" s="8">
        <f t="shared" si="91"/>
        <v>41124.479722222226</v>
      </c>
      <c r="T940" s="8">
        <f t="shared" si="92"/>
        <v>41154.479722222226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3">
        <f t="shared" si="88"/>
        <v>1.4545454545454546</v>
      </c>
      <c r="P941" s="7">
        <f t="shared" si="89"/>
        <v>26577.341753778328</v>
      </c>
      <c r="Q941" s="7" t="str">
        <f t="shared" si="90"/>
        <v>music</v>
      </c>
      <c r="R941" t="str">
        <f>RIGHT(N941, (LEN(N941)-FIND("/", N941)))</f>
        <v>jazz</v>
      </c>
      <c r="S941" s="8">
        <f t="shared" si="91"/>
        <v>41416.763171296298</v>
      </c>
      <c r="T941" s="8">
        <f t="shared" si="92"/>
        <v>41455.831944444442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3">
        <f t="shared" si="88"/>
        <v>17.155555555555555</v>
      </c>
      <c r="P942" s="7">
        <f t="shared" si="89"/>
        <v>26585.699971653532</v>
      </c>
      <c r="Q942" s="7" t="str">
        <f t="shared" si="90"/>
        <v>technology</v>
      </c>
      <c r="R942" t="str">
        <f t="shared" ref="R942:R1005" si="94">RIGHT(N942, (LEN(N942)-FIND("/", N942)))</f>
        <v>wearables</v>
      </c>
      <c r="S942" s="8">
        <f t="shared" si="91"/>
        <v>42182.008402777778</v>
      </c>
      <c r="T942" s="8">
        <f t="shared" si="92"/>
        <v>42227.008402777778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3">
        <f t="shared" si="88"/>
        <v>2.3220000000000001</v>
      </c>
      <c r="P943" s="7">
        <f t="shared" si="89"/>
        <v>26593.589606175163</v>
      </c>
      <c r="Q943" s="7" t="str">
        <f t="shared" si="90"/>
        <v>technology</v>
      </c>
      <c r="R943" t="str">
        <f t="shared" si="94"/>
        <v>wearables</v>
      </c>
      <c r="S943" s="8">
        <f t="shared" si="91"/>
        <v>42746.096585648149</v>
      </c>
      <c r="T943" s="8">
        <f t="shared" si="92"/>
        <v>42776.096585648149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3">
        <f t="shared" si="88"/>
        <v>8.9066666666666663</v>
      </c>
      <c r="P944" s="7">
        <f t="shared" si="89"/>
        <v>26601.604919634407</v>
      </c>
      <c r="Q944" s="7" t="str">
        <f t="shared" si="90"/>
        <v>technology</v>
      </c>
      <c r="R944" t="str">
        <f t="shared" si="94"/>
        <v>wearables</v>
      </c>
      <c r="S944" s="8">
        <f t="shared" si="91"/>
        <v>42382.843287037031</v>
      </c>
      <c r="T944" s="8">
        <f t="shared" si="92"/>
        <v>42418.843287037031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3">
        <f t="shared" si="88"/>
        <v>9.6333333333333346</v>
      </c>
      <c r="P945" s="7">
        <f t="shared" si="89"/>
        <v>26609.780709331641</v>
      </c>
      <c r="Q945" s="7" t="str">
        <f t="shared" si="90"/>
        <v>technology</v>
      </c>
      <c r="R945" t="str">
        <f t="shared" si="94"/>
        <v>wearables</v>
      </c>
      <c r="S945" s="8">
        <f t="shared" si="91"/>
        <v>42673.66788194445</v>
      </c>
      <c r="T945" s="8">
        <f t="shared" si="92"/>
        <v>42703.709548611107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3">
        <f t="shared" si="88"/>
        <v>13.325999999999999</v>
      </c>
      <c r="P946" s="7">
        <f t="shared" si="89"/>
        <v>26618.081176285072</v>
      </c>
      <c r="Q946" s="7" t="str">
        <f t="shared" si="90"/>
        <v>technology</v>
      </c>
      <c r="R946" t="str">
        <f t="shared" si="94"/>
        <v>wearables</v>
      </c>
      <c r="S946" s="8">
        <f t="shared" si="91"/>
        <v>42444.583912037036</v>
      </c>
      <c r="T946" s="8">
        <f t="shared" si="92"/>
        <v>42478.583333333328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3">
        <f t="shared" si="88"/>
        <v>2.484</v>
      </c>
      <c r="P947" s="7">
        <f t="shared" si="89"/>
        <v>26624.376154574122</v>
      </c>
      <c r="Q947" s="7" t="str">
        <f t="shared" si="90"/>
        <v>technology</v>
      </c>
      <c r="R947" t="str">
        <f t="shared" si="94"/>
        <v>wearables</v>
      </c>
      <c r="S947" s="8">
        <f t="shared" si="91"/>
        <v>42732.872986111113</v>
      </c>
      <c r="T947" s="8">
        <f t="shared" si="92"/>
        <v>42784.999305555553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3">
        <f t="shared" si="88"/>
        <v>1.9066666666666665</v>
      </c>
      <c r="P948" s="7">
        <f t="shared" si="89"/>
        <v>26631.993818239182</v>
      </c>
      <c r="Q948" s="7" t="str">
        <f t="shared" si="90"/>
        <v>technology</v>
      </c>
      <c r="R948" t="str">
        <f t="shared" si="94"/>
        <v>wearables</v>
      </c>
      <c r="S948" s="8">
        <f t="shared" si="91"/>
        <v>42592.750555555554</v>
      </c>
      <c r="T948" s="8">
        <f t="shared" si="92"/>
        <v>42622.750555555554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3">
        <f t="shared" si="88"/>
        <v>0</v>
      </c>
      <c r="P949" s="7">
        <f t="shared" si="89"/>
        <v>26640.310104166656</v>
      </c>
      <c r="Q949" s="7" t="str">
        <f t="shared" si="90"/>
        <v>technology</v>
      </c>
      <c r="R949" t="str">
        <f t="shared" si="94"/>
        <v>wearables</v>
      </c>
      <c r="S949" s="8">
        <f t="shared" si="91"/>
        <v>42491.781319444446</v>
      </c>
      <c r="T949" s="8">
        <f t="shared" si="92"/>
        <v>42551.781319444446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3">
        <f t="shared" si="88"/>
        <v>12</v>
      </c>
      <c r="P950" s="7">
        <f t="shared" si="89"/>
        <v>26648.721948215967</v>
      </c>
      <c r="Q950" s="7" t="str">
        <f t="shared" si="90"/>
        <v>technology</v>
      </c>
      <c r="R950" t="str">
        <f t="shared" si="94"/>
        <v>wearables</v>
      </c>
      <c r="S950" s="8">
        <f t="shared" si="91"/>
        <v>42411.828287037039</v>
      </c>
      <c r="T950" s="8">
        <f t="shared" si="92"/>
        <v>42441.828287037039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3">
        <f t="shared" si="88"/>
        <v>1.365</v>
      </c>
      <c r="P951" s="7">
        <f t="shared" si="89"/>
        <v>26656.98749526215</v>
      </c>
      <c r="Q951" s="7" t="str">
        <f t="shared" si="90"/>
        <v>technology</v>
      </c>
      <c r="R951" t="str">
        <f t="shared" si="94"/>
        <v>wearables</v>
      </c>
      <c r="S951" s="8">
        <f t="shared" si="91"/>
        <v>42361.043703703705</v>
      </c>
      <c r="T951" s="8">
        <f t="shared" si="92"/>
        <v>42421.043703703705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3">
        <f t="shared" si="88"/>
        <v>28.04</v>
      </c>
      <c r="P952" s="7">
        <f t="shared" si="89"/>
        <v>26665.323668246434</v>
      </c>
      <c r="Q952" s="7" t="str">
        <f t="shared" si="90"/>
        <v>technology</v>
      </c>
      <c r="R952" t="str">
        <f t="shared" si="94"/>
        <v>wearables</v>
      </c>
      <c r="S952" s="8">
        <f t="shared" si="91"/>
        <v>42356.750706018516</v>
      </c>
      <c r="T952" s="8">
        <f t="shared" si="92"/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3">
        <f t="shared" si="88"/>
        <v>38.39</v>
      </c>
      <c r="P953" s="7">
        <f t="shared" si="89"/>
        <v>26673.30828381794</v>
      </c>
      <c r="Q953" s="7" t="str">
        <f t="shared" si="90"/>
        <v>technology</v>
      </c>
      <c r="R953" t="str">
        <f t="shared" si="94"/>
        <v>wearables</v>
      </c>
      <c r="S953" s="8">
        <f t="shared" si="91"/>
        <v>42480.653611111105</v>
      </c>
      <c r="T953" s="8">
        <f t="shared" si="92"/>
        <v>42525.653611111105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3">
        <f t="shared" si="88"/>
        <v>39.942857142857143</v>
      </c>
      <c r="P954" s="7">
        <f t="shared" si="89"/>
        <v>26675.672592475486</v>
      </c>
      <c r="Q954" s="7" t="str">
        <f t="shared" si="90"/>
        <v>technology</v>
      </c>
      <c r="R954" t="str">
        <f t="shared" si="94"/>
        <v>wearables</v>
      </c>
      <c r="S954" s="8">
        <f t="shared" si="91"/>
        <v>42662.613564814819</v>
      </c>
      <c r="T954" s="8">
        <f t="shared" si="92"/>
        <v>42692.655231481483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3">
        <f t="shared" si="88"/>
        <v>0.84</v>
      </c>
      <c r="P955" s="7">
        <f t="shared" si="89"/>
        <v>26677.919168247932</v>
      </c>
      <c r="Q955" s="7" t="str">
        <f t="shared" si="90"/>
        <v>technology</v>
      </c>
      <c r="R955" t="str">
        <f t="shared" si="94"/>
        <v>wearables</v>
      </c>
      <c r="S955" s="8">
        <f t="shared" si="91"/>
        <v>41999.164340277777</v>
      </c>
      <c r="T955" s="8">
        <f t="shared" si="92"/>
        <v>42029.164340277777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3">
        <f t="shared" si="88"/>
        <v>43.406666666666666</v>
      </c>
      <c r="P956" s="7">
        <f t="shared" si="89"/>
        <v>26686.319016134123</v>
      </c>
      <c r="Q956" s="7" t="str">
        <f t="shared" si="90"/>
        <v>technology</v>
      </c>
      <c r="R956" t="str">
        <f t="shared" si="94"/>
        <v>wearables</v>
      </c>
      <c r="S956" s="8">
        <f t="shared" si="91"/>
        <v>42194.833784722221</v>
      </c>
      <c r="T956" s="8">
        <f t="shared" si="92"/>
        <v>42236.833784722221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3">
        <f t="shared" si="88"/>
        <v>5.6613333333333333</v>
      </c>
      <c r="P957" s="7">
        <f t="shared" si="89"/>
        <v>26692.703610759483</v>
      </c>
      <c r="Q957" s="7" t="str">
        <f t="shared" si="90"/>
        <v>technology</v>
      </c>
      <c r="R957" t="str">
        <f t="shared" si="94"/>
        <v>wearables</v>
      </c>
      <c r="S957" s="8">
        <f t="shared" si="91"/>
        <v>42586.295138888891</v>
      </c>
      <c r="T957" s="8">
        <f t="shared" si="92"/>
        <v>42626.295138888891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3">
        <f t="shared" si="88"/>
        <v>1.722</v>
      </c>
      <c r="P958" s="7">
        <f t="shared" si="89"/>
        <v>26695.776957898059</v>
      </c>
      <c r="Q958" s="7" t="str">
        <f t="shared" si="90"/>
        <v>technology</v>
      </c>
      <c r="R958" t="str">
        <f t="shared" si="94"/>
        <v>wearables</v>
      </c>
      <c r="S958" s="8">
        <f t="shared" si="91"/>
        <v>42060.913877314815</v>
      </c>
      <c r="T958" s="8">
        <f t="shared" si="92"/>
        <v>42120.872210648144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3">
        <f t="shared" si="88"/>
        <v>1.9416666666666664</v>
      </c>
      <c r="P959" s="7">
        <f t="shared" si="89"/>
        <v>26703.95769791006</v>
      </c>
      <c r="Q959" s="7" t="str">
        <f t="shared" si="90"/>
        <v>technology</v>
      </c>
      <c r="R959" t="str">
        <f t="shared" si="94"/>
        <v>wearables</v>
      </c>
      <c r="S959" s="8">
        <f t="shared" si="91"/>
        <v>42660.552465277782</v>
      </c>
      <c r="T959" s="8">
        <f t="shared" si="92"/>
        <v>42691.594131944439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3">
        <f t="shared" si="88"/>
        <v>11.328275684711327</v>
      </c>
      <c r="P960" s="7">
        <f t="shared" si="89"/>
        <v>26712.342543553998</v>
      </c>
      <c r="Q960" s="7" t="str">
        <f t="shared" si="90"/>
        <v>technology</v>
      </c>
      <c r="R960" t="str">
        <f t="shared" si="94"/>
        <v>wearables</v>
      </c>
      <c r="S960" s="8">
        <f t="shared" si="91"/>
        <v>42082.802812499998</v>
      </c>
      <c r="T960" s="8">
        <f t="shared" si="92"/>
        <v>42104.207638888889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3">
        <f t="shared" si="88"/>
        <v>38.86</v>
      </c>
      <c r="P961" s="7">
        <f t="shared" si="89"/>
        <v>26720.527379594412</v>
      </c>
      <c r="Q961" s="7" t="str">
        <f t="shared" si="90"/>
        <v>technology</v>
      </c>
      <c r="R961" t="str">
        <f t="shared" si="94"/>
        <v>wearables</v>
      </c>
      <c r="S961" s="8">
        <f t="shared" si="91"/>
        <v>41993.174363425926</v>
      </c>
      <c r="T961" s="8">
        <f t="shared" si="92"/>
        <v>42023.174363425926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3">
        <f t="shared" si="88"/>
        <v>46.100628930817614</v>
      </c>
      <c r="P962" s="7">
        <f t="shared" si="89"/>
        <v>26722.838164817738</v>
      </c>
      <c r="Q962" s="7" t="str">
        <f t="shared" si="90"/>
        <v>technology</v>
      </c>
      <c r="R962" t="str">
        <f t="shared" si="94"/>
        <v>wearables</v>
      </c>
      <c r="S962" s="8">
        <f t="shared" si="91"/>
        <v>42766.626793981486</v>
      </c>
      <c r="T962" s="8">
        <f t="shared" si="92"/>
        <v>42808.585127314815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3">
        <f t="shared" ref="O963:O1026" si="95">(E963/D963)*100</f>
        <v>42.188421052631583</v>
      </c>
      <c r="P963" s="7">
        <f t="shared" ref="P963:P1026" si="96">AVERAGE(E963:E5076)</f>
        <v>26723.176731135056</v>
      </c>
      <c r="Q963" s="7" t="str">
        <f t="shared" ref="Q963:Q1026" si="97">LEFT(N963,(FIND("/",N963)-1))</f>
        <v>technology</v>
      </c>
      <c r="R963" t="str">
        <f t="shared" si="94"/>
        <v>wearables</v>
      </c>
      <c r="S963" s="8">
        <f t="shared" si="91"/>
        <v>42740.693692129629</v>
      </c>
      <c r="T963" s="8">
        <f t="shared" si="92"/>
        <v>42786.791666666672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3">
        <f t="shared" si="95"/>
        <v>28.48</v>
      </c>
      <c r="P964" s="7">
        <f t="shared" si="96"/>
        <v>26718.940821439886</v>
      </c>
      <c r="Q964" s="7" t="str">
        <f t="shared" si="97"/>
        <v>technology</v>
      </c>
      <c r="R964" t="str">
        <f t="shared" si="94"/>
        <v>wearables</v>
      </c>
      <c r="S964" s="8">
        <f t="shared" ref="S964:S1027" si="98">(((J964/60)/60)/24)+DATE(1970,1,1)</f>
        <v>42373.712418981479</v>
      </c>
      <c r="T964" s="8">
        <f t="shared" ref="T964:T1027" si="99">(((I964/60)/60)/24)+DATE(1970,1,1)</f>
        <v>42411.712418981479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3">
        <f t="shared" si="95"/>
        <v>1.077142857142857</v>
      </c>
      <c r="P965" s="7">
        <f t="shared" si="96"/>
        <v>26727.191754441614</v>
      </c>
      <c r="Q965" s="7" t="str">
        <f t="shared" si="97"/>
        <v>technology</v>
      </c>
      <c r="R965" t="str">
        <f t="shared" si="94"/>
        <v>wearables</v>
      </c>
      <c r="S965" s="8">
        <f t="shared" si="98"/>
        <v>42625.635636574079</v>
      </c>
      <c r="T965" s="8">
        <f t="shared" si="99"/>
        <v>42660.635636574079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3">
        <f t="shared" si="95"/>
        <v>0.79909090909090907</v>
      </c>
      <c r="P966" s="7">
        <f t="shared" si="96"/>
        <v>26735.554239923822</v>
      </c>
      <c r="Q966" s="7" t="str">
        <f t="shared" si="97"/>
        <v>technology</v>
      </c>
      <c r="R966" t="str">
        <f t="shared" si="94"/>
        <v>wearables</v>
      </c>
      <c r="S966" s="8">
        <f t="shared" si="98"/>
        <v>42208.628692129627</v>
      </c>
      <c r="T966" s="8">
        <f t="shared" si="99"/>
        <v>42248.628692129627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3">
        <f t="shared" si="95"/>
        <v>1.1919999999999999</v>
      </c>
      <c r="P967" s="7">
        <f t="shared" si="96"/>
        <v>26743.762669841261</v>
      </c>
      <c r="Q967" s="7" t="str">
        <f t="shared" si="97"/>
        <v>technology</v>
      </c>
      <c r="R967" t="str">
        <f t="shared" si="94"/>
        <v>wearables</v>
      </c>
      <c r="S967" s="8">
        <f t="shared" si="98"/>
        <v>42637.016736111109</v>
      </c>
      <c r="T967" s="8">
        <f t="shared" si="99"/>
        <v>42669.165972222225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3">
        <f t="shared" si="95"/>
        <v>14.799999999999999</v>
      </c>
      <c r="P968" s="7">
        <f t="shared" si="96"/>
        <v>26752.160816132095</v>
      </c>
      <c r="Q968" s="7" t="str">
        <f t="shared" si="97"/>
        <v>technology</v>
      </c>
      <c r="R968" t="str">
        <f t="shared" si="94"/>
        <v>wearables</v>
      </c>
      <c r="S968" s="8">
        <f t="shared" si="98"/>
        <v>42619.635787037041</v>
      </c>
      <c r="T968" s="8">
        <f t="shared" si="99"/>
        <v>42649.635787037041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3">
        <f t="shared" si="95"/>
        <v>17.810000000000002</v>
      </c>
      <c r="P969" s="7">
        <f t="shared" si="96"/>
        <v>26760.094793519685</v>
      </c>
      <c r="Q969" s="7" t="str">
        <f t="shared" si="97"/>
        <v>technology</v>
      </c>
      <c r="R969" t="str">
        <f t="shared" si="94"/>
        <v>wearables</v>
      </c>
      <c r="S969" s="8">
        <f t="shared" si="98"/>
        <v>42422.254328703704</v>
      </c>
      <c r="T969" s="8">
        <f t="shared" si="99"/>
        <v>42482.21266203704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3">
        <f t="shared" si="95"/>
        <v>1.325</v>
      </c>
      <c r="P970" s="7">
        <f t="shared" si="96"/>
        <v>26767.466288528747</v>
      </c>
      <c r="Q970" s="7" t="str">
        <f t="shared" si="97"/>
        <v>technology</v>
      </c>
      <c r="R970" t="str">
        <f t="shared" si="94"/>
        <v>wearables</v>
      </c>
      <c r="S970" s="8">
        <f t="shared" si="98"/>
        <v>41836.847615740742</v>
      </c>
      <c r="T970" s="8">
        <f t="shared" si="99"/>
        <v>41866.847615740742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3">
        <f t="shared" si="95"/>
        <v>46.666666666666664</v>
      </c>
      <c r="P971" s="7">
        <f t="shared" si="96"/>
        <v>26775.941007628724</v>
      </c>
      <c r="Q971" s="7" t="str">
        <f t="shared" si="97"/>
        <v>technology</v>
      </c>
      <c r="R971" t="str">
        <f t="shared" si="94"/>
        <v>wearables</v>
      </c>
      <c r="S971" s="8">
        <f t="shared" si="98"/>
        <v>42742.30332175926</v>
      </c>
      <c r="T971" s="8">
        <f t="shared" si="99"/>
        <v>42775.30332175926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3">
        <f t="shared" si="95"/>
        <v>45.92</v>
      </c>
      <c r="P972" s="7">
        <f t="shared" si="96"/>
        <v>26780.003310015887</v>
      </c>
      <c r="Q972" s="7" t="str">
        <f t="shared" si="97"/>
        <v>technology</v>
      </c>
      <c r="R972" t="str">
        <f t="shared" si="94"/>
        <v>wearables</v>
      </c>
      <c r="S972" s="8">
        <f t="shared" si="98"/>
        <v>42721.220520833333</v>
      </c>
      <c r="T972" s="8">
        <f t="shared" si="99"/>
        <v>42758.207638888889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3">
        <f t="shared" si="95"/>
        <v>0.22599999999999998</v>
      </c>
      <c r="P973" s="7">
        <f t="shared" si="96"/>
        <v>26787.790842875307</v>
      </c>
      <c r="Q973" s="7" t="str">
        <f t="shared" si="97"/>
        <v>technology</v>
      </c>
      <c r="R973" t="str">
        <f t="shared" si="94"/>
        <v>wearables</v>
      </c>
      <c r="S973" s="8">
        <f t="shared" si="98"/>
        <v>42111.709027777775</v>
      </c>
      <c r="T973" s="8">
        <f t="shared" si="99"/>
        <v>42156.709027777775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3">
        <f t="shared" si="95"/>
        <v>34.625</v>
      </c>
      <c r="P974" s="7">
        <f t="shared" si="96"/>
        <v>26796.241937639188</v>
      </c>
      <c r="Q974" s="7" t="str">
        <f t="shared" si="97"/>
        <v>technology</v>
      </c>
      <c r="R974" t="str">
        <f t="shared" si="94"/>
        <v>wearables</v>
      </c>
      <c r="S974" s="8">
        <f t="shared" si="98"/>
        <v>41856.865717592591</v>
      </c>
      <c r="T974" s="8">
        <f t="shared" si="99"/>
        <v>41886.290972222225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3">
        <f t="shared" si="95"/>
        <v>2.0549999999999997</v>
      </c>
      <c r="P975" s="7">
        <f t="shared" si="96"/>
        <v>26802.566330362817</v>
      </c>
      <c r="Q975" s="7" t="str">
        <f t="shared" si="97"/>
        <v>technology</v>
      </c>
      <c r="R975" t="str">
        <f t="shared" si="94"/>
        <v>wearables</v>
      </c>
      <c r="S975" s="8">
        <f t="shared" si="98"/>
        <v>42257.014965277776</v>
      </c>
      <c r="T975" s="8">
        <f t="shared" si="99"/>
        <v>42317.056631944448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3">
        <f t="shared" si="95"/>
        <v>0.55999999999999994</v>
      </c>
      <c r="P976" s="7">
        <f t="shared" si="96"/>
        <v>26810.968611907025</v>
      </c>
      <c r="Q976" s="7" t="str">
        <f t="shared" si="97"/>
        <v>technology</v>
      </c>
      <c r="R976" t="str">
        <f t="shared" si="94"/>
        <v>wearables</v>
      </c>
      <c r="S976" s="8">
        <f t="shared" si="98"/>
        <v>42424.749490740738</v>
      </c>
      <c r="T976" s="8">
        <f t="shared" si="99"/>
        <v>42454.707824074074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3">
        <f t="shared" si="95"/>
        <v>2.6069999999999998</v>
      </c>
      <c r="P977" s="7">
        <f t="shared" si="96"/>
        <v>26819.417964968143</v>
      </c>
      <c r="Q977" s="7" t="str">
        <f t="shared" si="97"/>
        <v>technology</v>
      </c>
      <c r="R977" t="str">
        <f t="shared" si="94"/>
        <v>wearables</v>
      </c>
      <c r="S977" s="8">
        <f t="shared" si="98"/>
        <v>42489.696585648147</v>
      </c>
      <c r="T977" s="8">
        <f t="shared" si="99"/>
        <v>42549.696585648147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3">
        <f t="shared" si="95"/>
        <v>1.9259999999999999</v>
      </c>
      <c r="P978" s="7">
        <f t="shared" si="96"/>
        <v>26827.131382605916</v>
      </c>
      <c r="Q978" s="7" t="str">
        <f t="shared" si="97"/>
        <v>technology</v>
      </c>
      <c r="R978" t="str">
        <f t="shared" si="94"/>
        <v>wearables</v>
      </c>
      <c r="S978" s="8">
        <f t="shared" si="98"/>
        <v>42185.058993055558</v>
      </c>
      <c r="T978" s="8">
        <f t="shared" si="99"/>
        <v>42230.058993055558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3">
        <f t="shared" si="95"/>
        <v>33.666666666666664</v>
      </c>
      <c r="P979" s="7">
        <f t="shared" si="96"/>
        <v>26834.759850223061</v>
      </c>
      <c r="Q979" s="7" t="str">
        <f t="shared" si="97"/>
        <v>technology</v>
      </c>
      <c r="R979" t="str">
        <f t="shared" si="94"/>
        <v>wearables</v>
      </c>
      <c r="S979" s="8">
        <f t="shared" si="98"/>
        <v>42391.942094907412</v>
      </c>
      <c r="T979" s="8">
        <f t="shared" si="99"/>
        <v>42421.942094907412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3">
        <f t="shared" si="95"/>
        <v>56.263267182990241</v>
      </c>
      <c r="P980" s="7">
        <f t="shared" si="96"/>
        <v>26843.024357666549</v>
      </c>
      <c r="Q980" s="7" t="str">
        <f t="shared" si="97"/>
        <v>technology</v>
      </c>
      <c r="R980" t="str">
        <f t="shared" si="94"/>
        <v>wearables</v>
      </c>
      <c r="S980" s="8">
        <f t="shared" si="98"/>
        <v>42395.309039351851</v>
      </c>
      <c r="T980" s="8">
        <f t="shared" si="99"/>
        <v>42425.309039351851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3">
        <f t="shared" si="95"/>
        <v>82.817599999999999</v>
      </c>
      <c r="P981" s="7">
        <f t="shared" si="96"/>
        <v>26820.565819515294</v>
      </c>
      <c r="Q981" s="7" t="str">
        <f t="shared" si="97"/>
        <v>technology</v>
      </c>
      <c r="R981" t="str">
        <f t="shared" si="94"/>
        <v>wearables</v>
      </c>
      <c r="S981" s="8">
        <f t="shared" si="98"/>
        <v>42506.416990740734</v>
      </c>
      <c r="T981" s="8">
        <f t="shared" si="99"/>
        <v>42541.790972222225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3">
        <f t="shared" si="95"/>
        <v>14.860000000000001</v>
      </c>
      <c r="P982" s="7">
        <f t="shared" si="96"/>
        <v>26819.875039872401</v>
      </c>
      <c r="Q982" s="7" t="str">
        <f t="shared" si="97"/>
        <v>technology</v>
      </c>
      <c r="R982" t="str">
        <f t="shared" si="94"/>
        <v>wearables</v>
      </c>
      <c r="S982" s="8">
        <f t="shared" si="98"/>
        <v>41928.904189814813</v>
      </c>
      <c r="T982" s="8">
        <f t="shared" si="99"/>
        <v>41973.945856481485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3">
        <f t="shared" si="95"/>
        <v>1.2375123751237513E-2</v>
      </c>
      <c r="P983" s="7">
        <f t="shared" si="96"/>
        <v>26827.958599234196</v>
      </c>
      <c r="Q983" s="7" t="str">
        <f t="shared" si="97"/>
        <v>technology</v>
      </c>
      <c r="R983" t="str">
        <f t="shared" si="94"/>
        <v>wearables</v>
      </c>
      <c r="S983" s="8">
        <f t="shared" si="98"/>
        <v>41830.947013888886</v>
      </c>
      <c r="T983" s="8">
        <f t="shared" si="99"/>
        <v>41860.947013888886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3">
        <f t="shared" si="95"/>
        <v>1.7142857142857144E-2</v>
      </c>
      <c r="P984" s="7">
        <f t="shared" si="96"/>
        <v>26836.518113629099</v>
      </c>
      <c r="Q984" s="7" t="str">
        <f t="shared" si="97"/>
        <v>technology</v>
      </c>
      <c r="R984" t="str">
        <f t="shared" si="94"/>
        <v>wearables</v>
      </c>
      <c r="S984" s="8">
        <f t="shared" si="98"/>
        <v>42615.753310185188</v>
      </c>
      <c r="T984" s="8">
        <f t="shared" si="99"/>
        <v>42645.753310185188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3">
        <f t="shared" si="95"/>
        <v>29.506136117214709</v>
      </c>
      <c r="P985" s="7">
        <f t="shared" si="96"/>
        <v>26845.085648148139</v>
      </c>
      <c r="Q985" s="7" t="str">
        <f t="shared" si="97"/>
        <v>technology</v>
      </c>
      <c r="R985" t="str">
        <f t="shared" si="94"/>
        <v>wearables</v>
      </c>
      <c r="S985" s="8">
        <f t="shared" si="98"/>
        <v>42574.667650462965</v>
      </c>
      <c r="T985" s="8">
        <f t="shared" si="99"/>
        <v>42605.870833333334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3">
        <f t="shared" si="95"/>
        <v>1.06</v>
      </c>
      <c r="P986" s="7">
        <f t="shared" si="96"/>
        <v>26843.838150750551</v>
      </c>
      <c r="Q986" s="7" t="str">
        <f t="shared" si="97"/>
        <v>technology</v>
      </c>
      <c r="R986" t="str">
        <f t="shared" si="94"/>
        <v>wearables</v>
      </c>
      <c r="S986" s="8">
        <f t="shared" si="98"/>
        <v>42061.11583333333</v>
      </c>
      <c r="T986" s="8">
        <f t="shared" si="99"/>
        <v>42091.074166666673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3">
        <f t="shared" si="95"/>
        <v>6.293333333333333</v>
      </c>
      <c r="P987" s="7">
        <f t="shared" si="96"/>
        <v>26852.380591054305</v>
      </c>
      <c r="Q987" s="7" t="str">
        <f t="shared" si="97"/>
        <v>technology</v>
      </c>
      <c r="R987" t="str">
        <f t="shared" si="94"/>
        <v>wearables</v>
      </c>
      <c r="S987" s="8">
        <f t="shared" si="98"/>
        <v>42339.967708333337</v>
      </c>
      <c r="T987" s="8">
        <f t="shared" si="99"/>
        <v>42369.958333333328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3">
        <f t="shared" si="95"/>
        <v>12.75</v>
      </c>
      <c r="P988" s="7">
        <f t="shared" si="96"/>
        <v>26860.358980504945</v>
      </c>
      <c r="Q988" s="7" t="str">
        <f t="shared" si="97"/>
        <v>technology</v>
      </c>
      <c r="R988" t="str">
        <f t="shared" si="94"/>
        <v>wearables</v>
      </c>
      <c r="S988" s="8">
        <f t="shared" si="98"/>
        <v>42324.767361111109</v>
      </c>
      <c r="T988" s="8">
        <f t="shared" si="99"/>
        <v>42379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3">
        <f t="shared" si="95"/>
        <v>13.22</v>
      </c>
      <c r="P989" s="7">
        <f t="shared" si="96"/>
        <v>26868.130834398966</v>
      </c>
      <c r="Q989" s="7" t="str">
        <f t="shared" si="97"/>
        <v>technology</v>
      </c>
      <c r="R989" t="str">
        <f t="shared" si="94"/>
        <v>wearables</v>
      </c>
      <c r="S989" s="8">
        <f t="shared" si="98"/>
        <v>41773.294560185182</v>
      </c>
      <c r="T989" s="8">
        <f t="shared" si="99"/>
        <v>41813.294560185182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3">
        <f t="shared" si="95"/>
        <v>0</v>
      </c>
      <c r="P990" s="7">
        <f t="shared" si="96"/>
        <v>26874.609290054355</v>
      </c>
      <c r="Q990" s="7" t="str">
        <f t="shared" si="97"/>
        <v>technology</v>
      </c>
      <c r="R990" t="str">
        <f t="shared" si="94"/>
        <v>wearables</v>
      </c>
      <c r="S990" s="8">
        <f t="shared" si="98"/>
        <v>42614.356770833328</v>
      </c>
      <c r="T990" s="8">
        <f t="shared" si="99"/>
        <v>42644.356770833328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3">
        <f t="shared" si="95"/>
        <v>16.77</v>
      </c>
      <c r="P991" s="7">
        <f t="shared" si="96"/>
        <v>26883.206413947526</v>
      </c>
      <c r="Q991" s="7" t="str">
        <f t="shared" si="97"/>
        <v>technology</v>
      </c>
      <c r="R991" t="str">
        <f t="shared" si="94"/>
        <v>wearables</v>
      </c>
      <c r="S991" s="8">
        <f t="shared" si="98"/>
        <v>42611.933969907404</v>
      </c>
      <c r="T991" s="8">
        <f t="shared" si="99"/>
        <v>42641.933969907404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3">
        <f t="shared" si="95"/>
        <v>0.104</v>
      </c>
      <c r="P992" s="7">
        <f t="shared" si="96"/>
        <v>26891.272399999991</v>
      </c>
      <c r="Q992" s="7" t="str">
        <f t="shared" si="97"/>
        <v>technology</v>
      </c>
      <c r="R992" t="str">
        <f t="shared" si="94"/>
        <v>wearables</v>
      </c>
      <c r="S992" s="8">
        <f t="shared" si="98"/>
        <v>41855.784305555557</v>
      </c>
      <c r="T992" s="8">
        <f t="shared" si="99"/>
        <v>41885.784305555557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3">
        <f t="shared" si="95"/>
        <v>4.24</v>
      </c>
      <c r="P993" s="7">
        <f t="shared" si="96"/>
        <v>26899.872039052487</v>
      </c>
      <c r="Q993" s="7" t="str">
        <f t="shared" si="97"/>
        <v>technology</v>
      </c>
      <c r="R993" t="str">
        <f t="shared" si="94"/>
        <v>wearables</v>
      </c>
      <c r="S993" s="8">
        <f t="shared" si="98"/>
        <v>42538.75680555556</v>
      </c>
      <c r="T993" s="8">
        <f t="shared" si="99"/>
        <v>42563.785416666666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3">
        <f t="shared" si="95"/>
        <v>0.46699999999999997</v>
      </c>
      <c r="P994" s="7">
        <f t="shared" si="96"/>
        <v>26908.417627281451</v>
      </c>
      <c r="Q994" s="7" t="str">
        <f t="shared" si="97"/>
        <v>technology</v>
      </c>
      <c r="R994" t="str">
        <f t="shared" si="94"/>
        <v>wearables</v>
      </c>
      <c r="S994" s="8">
        <f t="shared" si="98"/>
        <v>42437.924988425926</v>
      </c>
      <c r="T994" s="8">
        <f t="shared" si="99"/>
        <v>42497.883321759262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3">
        <f t="shared" si="95"/>
        <v>25.087142857142858</v>
      </c>
      <c r="P995" s="7">
        <f t="shared" si="96"/>
        <v>26916.88701153106</v>
      </c>
      <c r="Q995" s="7" t="str">
        <f t="shared" si="97"/>
        <v>technology</v>
      </c>
      <c r="R995" t="str">
        <f t="shared" si="94"/>
        <v>wearables</v>
      </c>
      <c r="S995" s="8">
        <f t="shared" si="98"/>
        <v>42652.964907407411</v>
      </c>
      <c r="T995" s="8">
        <f t="shared" si="99"/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3">
        <f t="shared" si="95"/>
        <v>2.3345000000000002</v>
      </c>
      <c r="P996" s="7">
        <f t="shared" si="96"/>
        <v>26919.884732457536</v>
      </c>
      <c r="Q996" s="7" t="str">
        <f t="shared" si="97"/>
        <v>technology</v>
      </c>
      <c r="R996" t="str">
        <f t="shared" si="94"/>
        <v>wearables</v>
      </c>
      <c r="S996" s="8">
        <f t="shared" si="98"/>
        <v>41921.263078703705</v>
      </c>
      <c r="T996" s="8">
        <f t="shared" si="99"/>
        <v>41973.957638888889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3">
        <f t="shared" si="95"/>
        <v>7.26</v>
      </c>
      <c r="P997" s="7">
        <f t="shared" si="96"/>
        <v>26927.016426282044</v>
      </c>
      <c r="Q997" s="7" t="str">
        <f t="shared" si="97"/>
        <v>technology</v>
      </c>
      <c r="R997" t="str">
        <f t="shared" si="94"/>
        <v>wearables</v>
      </c>
      <c r="S997" s="8">
        <f t="shared" si="98"/>
        <v>41947.940740740742</v>
      </c>
      <c r="T997" s="8">
        <f t="shared" si="99"/>
        <v>41972.666666666672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3">
        <f t="shared" si="95"/>
        <v>1.625</v>
      </c>
      <c r="P998" s="7">
        <f t="shared" si="96"/>
        <v>26935.416880410379</v>
      </c>
      <c r="Q998" s="7" t="str">
        <f t="shared" si="97"/>
        <v>technology</v>
      </c>
      <c r="R998" t="str">
        <f t="shared" si="94"/>
        <v>wearables</v>
      </c>
      <c r="S998" s="8">
        <f t="shared" si="98"/>
        <v>41817.866435185184</v>
      </c>
      <c r="T998" s="8">
        <f t="shared" si="99"/>
        <v>41847.643750000003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3">
        <f t="shared" si="95"/>
        <v>1.3</v>
      </c>
      <c r="P999" s="7">
        <f t="shared" si="96"/>
        <v>26944.03471776779</v>
      </c>
      <c r="Q999" s="7" t="str">
        <f t="shared" si="97"/>
        <v>technology</v>
      </c>
      <c r="R999" t="str">
        <f t="shared" si="94"/>
        <v>wearables</v>
      </c>
      <c r="S999" s="8">
        <f t="shared" si="98"/>
        <v>41941.10297453704</v>
      </c>
      <c r="T999" s="8">
        <f t="shared" si="99"/>
        <v>41971.144641203704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3">
        <f t="shared" si="95"/>
        <v>58.558333333333337</v>
      </c>
      <c r="P1000" s="7">
        <f t="shared" si="96"/>
        <v>26952.658084696814</v>
      </c>
      <c r="Q1000" s="7" t="str">
        <f t="shared" si="97"/>
        <v>technology</v>
      </c>
      <c r="R1000" t="str">
        <f t="shared" si="94"/>
        <v>wearables</v>
      </c>
      <c r="S1000" s="8">
        <f t="shared" si="98"/>
        <v>42282.168993055559</v>
      </c>
      <c r="T1000" s="8">
        <f t="shared" si="99"/>
        <v>42327.210659722223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3">
        <f t="shared" si="95"/>
        <v>7.7886666666666677</v>
      </c>
      <c r="P1001" s="7">
        <f t="shared" si="96"/>
        <v>26950.032172657244</v>
      </c>
      <c r="Q1001" s="7" t="str">
        <f t="shared" si="97"/>
        <v>technology</v>
      </c>
      <c r="R1001" t="str">
        <f t="shared" si="94"/>
        <v>wearables</v>
      </c>
      <c r="S1001" s="8">
        <f t="shared" si="98"/>
        <v>41926.29965277778</v>
      </c>
      <c r="T1001" s="8">
        <f t="shared" si="99"/>
        <v>41956.334722222222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3">
        <f t="shared" si="95"/>
        <v>2.2157147647256061</v>
      </c>
      <c r="P1002" s="7">
        <f t="shared" si="96"/>
        <v>26954.93330658105</v>
      </c>
      <c r="Q1002" s="7" t="str">
        <f t="shared" si="97"/>
        <v>technology</v>
      </c>
      <c r="R1002" t="str">
        <f t="shared" si="94"/>
        <v>wearables</v>
      </c>
      <c r="S1002" s="8">
        <f t="shared" si="98"/>
        <v>42749.059722222228</v>
      </c>
      <c r="T1002" s="8">
        <f t="shared" si="99"/>
        <v>42809.018055555556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3">
        <f t="shared" si="95"/>
        <v>104</v>
      </c>
      <c r="P1003" s="7">
        <f t="shared" si="96"/>
        <v>26957.223265895944</v>
      </c>
      <c r="Q1003" s="7" t="str">
        <f t="shared" si="97"/>
        <v>technology</v>
      </c>
      <c r="R1003" t="str">
        <f t="shared" si="94"/>
        <v>wearables</v>
      </c>
      <c r="S1003" s="8">
        <f t="shared" si="98"/>
        <v>42720.720057870371</v>
      </c>
      <c r="T1003" s="8">
        <f t="shared" si="99"/>
        <v>42765.720057870371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3">
        <f t="shared" si="95"/>
        <v>29.6029602960296</v>
      </c>
      <c r="P1004" s="7">
        <f t="shared" si="96"/>
        <v>26964.212415676186</v>
      </c>
      <c r="Q1004" s="7" t="str">
        <f t="shared" si="97"/>
        <v>technology</v>
      </c>
      <c r="R1004" t="str">
        <f t="shared" si="94"/>
        <v>wearables</v>
      </c>
      <c r="S1004" s="8">
        <f t="shared" si="98"/>
        <v>42325.684189814812</v>
      </c>
      <c r="T1004" s="8">
        <f t="shared" si="99"/>
        <v>42355.249305555553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3">
        <f t="shared" si="95"/>
        <v>16.055</v>
      </c>
      <c r="P1005" s="7">
        <f t="shared" si="96"/>
        <v>26971.925851542408</v>
      </c>
      <c r="Q1005" s="7" t="str">
        <f t="shared" si="97"/>
        <v>technology</v>
      </c>
      <c r="R1005" t="str">
        <f t="shared" si="94"/>
        <v>wearables</v>
      </c>
      <c r="S1005" s="8">
        <f t="shared" si="98"/>
        <v>42780.709039351852</v>
      </c>
      <c r="T1005" s="8">
        <f t="shared" si="99"/>
        <v>42810.667372685188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3">
        <f t="shared" si="95"/>
        <v>82.207999999999998</v>
      </c>
      <c r="P1006" s="7">
        <f t="shared" si="96"/>
        <v>26979.56356477016</v>
      </c>
      <c r="Q1006" s="7" t="str">
        <f t="shared" si="97"/>
        <v>technology</v>
      </c>
      <c r="R1006" t="str">
        <f t="shared" ref="R1006:R1069" si="100">RIGHT(N1006, (LEN(N1006)-FIND("/", N1006)))</f>
        <v>wearables</v>
      </c>
      <c r="S1006" s="8">
        <f t="shared" si="98"/>
        <v>42388.708645833336</v>
      </c>
      <c r="T1006" s="8">
        <f t="shared" si="99"/>
        <v>42418.708645833336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3">
        <f t="shared" si="95"/>
        <v>75.051000000000002</v>
      </c>
      <c r="P1007" s="7">
        <f t="shared" si="96"/>
        <v>26981.630305466228</v>
      </c>
      <c r="Q1007" s="7" t="str">
        <f t="shared" si="97"/>
        <v>technology</v>
      </c>
      <c r="R1007" t="str">
        <f t="shared" si="100"/>
        <v>wearables</v>
      </c>
      <c r="S1007" s="8">
        <f t="shared" si="98"/>
        <v>42276.624803240738</v>
      </c>
      <c r="T1007" s="8">
        <f t="shared" si="99"/>
        <v>42307.624803240738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3">
        <f t="shared" si="95"/>
        <v>5.8500000000000005</v>
      </c>
      <c r="P1008" s="7">
        <f t="shared" si="96"/>
        <v>26942.029028626559</v>
      </c>
      <c r="Q1008" s="7" t="str">
        <f t="shared" si="97"/>
        <v>technology</v>
      </c>
      <c r="R1008" t="str">
        <f t="shared" si="100"/>
        <v>wearables</v>
      </c>
      <c r="S1008" s="8">
        <f t="shared" si="98"/>
        <v>41977.040185185186</v>
      </c>
      <c r="T1008" s="8">
        <f t="shared" si="99"/>
        <v>41985.299305555556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3">
        <f t="shared" si="95"/>
        <v>44.32</v>
      </c>
      <c r="P1009" s="7">
        <f t="shared" si="96"/>
        <v>26950.622345559837</v>
      </c>
      <c r="Q1009" s="7" t="str">
        <f t="shared" si="97"/>
        <v>technology</v>
      </c>
      <c r="R1009" t="str">
        <f t="shared" si="100"/>
        <v>wearables</v>
      </c>
      <c r="S1009" s="8">
        <f t="shared" si="98"/>
        <v>42676.583599537036</v>
      </c>
      <c r="T1009" s="8">
        <f t="shared" si="99"/>
        <v>42718.6252662037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3">
        <f t="shared" si="95"/>
        <v>0.26737967914438499</v>
      </c>
      <c r="P1010" s="7">
        <f t="shared" si="96"/>
        <v>26955.017138719013</v>
      </c>
      <c r="Q1010" s="7" t="str">
        <f t="shared" si="97"/>
        <v>technology</v>
      </c>
      <c r="R1010" t="str">
        <f t="shared" si="100"/>
        <v>wearables</v>
      </c>
      <c r="S1010" s="8">
        <f t="shared" si="98"/>
        <v>42702.809201388889</v>
      </c>
      <c r="T1010" s="8">
        <f t="shared" si="99"/>
        <v>42732.809201388889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3">
        <f t="shared" si="95"/>
        <v>13.13</v>
      </c>
      <c r="P1011" s="7">
        <f t="shared" si="96"/>
        <v>26963.61501931744</v>
      </c>
      <c r="Q1011" s="7" t="str">
        <f t="shared" si="97"/>
        <v>technology</v>
      </c>
      <c r="R1011" t="str">
        <f t="shared" si="100"/>
        <v>wearables</v>
      </c>
      <c r="S1011" s="8">
        <f t="shared" si="98"/>
        <v>42510.604699074072</v>
      </c>
      <c r="T1011" s="8">
        <f t="shared" si="99"/>
        <v>42540.604699074072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3">
        <f t="shared" si="95"/>
        <v>0.19088937093275488</v>
      </c>
      <c r="P1012" s="7">
        <f t="shared" si="96"/>
        <v>26970.18462157809</v>
      </c>
      <c r="Q1012" s="7" t="str">
        <f t="shared" si="97"/>
        <v>technology</v>
      </c>
      <c r="R1012" t="str">
        <f t="shared" si="100"/>
        <v>wearables</v>
      </c>
      <c r="S1012" s="8">
        <f t="shared" si="98"/>
        <v>42561.829421296294</v>
      </c>
      <c r="T1012" s="8">
        <f t="shared" si="99"/>
        <v>42618.124305555553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3">
        <f t="shared" si="95"/>
        <v>0.375</v>
      </c>
      <c r="P1013" s="7">
        <f t="shared" si="96"/>
        <v>26978.802593427827</v>
      </c>
      <c r="Q1013" s="7" t="str">
        <f t="shared" si="97"/>
        <v>technology</v>
      </c>
      <c r="R1013" t="str">
        <f t="shared" si="100"/>
        <v>wearables</v>
      </c>
      <c r="S1013" s="8">
        <f t="shared" si="98"/>
        <v>41946.898090277777</v>
      </c>
      <c r="T1013" s="8">
        <f t="shared" si="99"/>
        <v>41991.898090277777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3">
        <f t="shared" si="95"/>
        <v>21535.021000000001</v>
      </c>
      <c r="P1014" s="7">
        <f t="shared" si="96"/>
        <v>26987.472848855938</v>
      </c>
      <c r="Q1014" s="7" t="str">
        <f t="shared" si="97"/>
        <v>technology</v>
      </c>
      <c r="R1014" t="str">
        <f t="shared" si="100"/>
        <v>wearables</v>
      </c>
      <c r="S1014" s="8">
        <f t="shared" si="98"/>
        <v>42714.440416666665</v>
      </c>
      <c r="T1014" s="8">
        <f t="shared" si="99"/>
        <v>42759.440416666665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3">
        <f t="shared" si="95"/>
        <v>34.527999999999999</v>
      </c>
      <c r="P1015" s="7">
        <f t="shared" si="96"/>
        <v>26649.05776918117</v>
      </c>
      <c r="Q1015" s="7" t="str">
        <f t="shared" si="97"/>
        <v>technology</v>
      </c>
      <c r="R1015" t="str">
        <f t="shared" si="100"/>
        <v>wearables</v>
      </c>
      <c r="S1015" s="8">
        <f t="shared" si="98"/>
        <v>42339.833981481483</v>
      </c>
      <c r="T1015" s="8">
        <f t="shared" si="99"/>
        <v>42367.833333333328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3">
        <f t="shared" si="95"/>
        <v>30.599999999999998</v>
      </c>
      <c r="P1016" s="7">
        <f t="shared" si="96"/>
        <v>26654.867849080936</v>
      </c>
      <c r="Q1016" s="7" t="str">
        <f t="shared" si="97"/>
        <v>technology</v>
      </c>
      <c r="R1016" t="str">
        <f t="shared" si="100"/>
        <v>wearables</v>
      </c>
      <c r="S1016" s="8">
        <f t="shared" si="98"/>
        <v>41955.002488425926</v>
      </c>
      <c r="T1016" s="8">
        <f t="shared" si="99"/>
        <v>42005.002488425926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3">
        <f t="shared" si="95"/>
        <v>2.666666666666667</v>
      </c>
      <c r="P1017" s="7">
        <f t="shared" si="96"/>
        <v>26662.47909677419</v>
      </c>
      <c r="Q1017" s="7" t="str">
        <f t="shared" si="97"/>
        <v>technology</v>
      </c>
      <c r="R1017" t="str">
        <f t="shared" si="100"/>
        <v>wearables</v>
      </c>
      <c r="S1017" s="8">
        <f t="shared" si="98"/>
        <v>42303.878414351857</v>
      </c>
      <c r="T1017" s="8">
        <f t="shared" si="99"/>
        <v>42333.920081018514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3">
        <f t="shared" si="95"/>
        <v>2.8420000000000001</v>
      </c>
      <c r="P1018" s="7">
        <f t="shared" si="96"/>
        <v>26671.005227492737</v>
      </c>
      <c r="Q1018" s="7" t="str">
        <f t="shared" si="97"/>
        <v>technology</v>
      </c>
      <c r="R1018" t="str">
        <f t="shared" si="100"/>
        <v>wearables</v>
      </c>
      <c r="S1018" s="8">
        <f t="shared" si="98"/>
        <v>42422.107129629629</v>
      </c>
      <c r="T1018" s="8">
        <f t="shared" si="99"/>
        <v>42467.065462962957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3">
        <f t="shared" si="95"/>
        <v>22.878799999999998</v>
      </c>
      <c r="P1019" s="7">
        <f t="shared" si="96"/>
        <v>26678.696965784373</v>
      </c>
      <c r="Q1019" s="7" t="str">
        <f t="shared" si="97"/>
        <v>technology</v>
      </c>
      <c r="R1019" t="str">
        <f t="shared" si="100"/>
        <v>wearables</v>
      </c>
      <c r="S1019" s="8">
        <f t="shared" si="98"/>
        <v>42289.675173611111</v>
      </c>
      <c r="T1019" s="8">
        <f t="shared" si="99"/>
        <v>42329.716840277775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3">
        <f t="shared" si="95"/>
        <v>3.105</v>
      </c>
      <c r="P1020" s="7">
        <f t="shared" si="96"/>
        <v>26668.842815628024</v>
      </c>
      <c r="Q1020" s="7" t="str">
        <f t="shared" si="97"/>
        <v>technology</v>
      </c>
      <c r="R1020" t="str">
        <f t="shared" si="100"/>
        <v>wearables</v>
      </c>
      <c r="S1020" s="8">
        <f t="shared" si="98"/>
        <v>42535.492280092592</v>
      </c>
      <c r="T1020" s="8">
        <f t="shared" si="99"/>
        <v>42565.492280092592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3">
        <f t="shared" si="95"/>
        <v>47.333333333333336</v>
      </c>
      <c r="P1021" s="7">
        <f t="shared" si="96"/>
        <v>26677.256201550383</v>
      </c>
      <c r="Q1021" s="7" t="str">
        <f t="shared" si="97"/>
        <v>technology</v>
      </c>
      <c r="R1021" t="str">
        <f t="shared" si="100"/>
        <v>wearables</v>
      </c>
      <c r="S1021" s="8">
        <f t="shared" si="98"/>
        <v>42009.973946759259</v>
      </c>
      <c r="T1021" s="8">
        <f t="shared" si="99"/>
        <v>42039.973946759259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3">
        <f t="shared" si="95"/>
        <v>205.54838709677421</v>
      </c>
      <c r="P1022" s="7">
        <f t="shared" si="96"/>
        <v>26678.993602584811</v>
      </c>
      <c r="Q1022" s="7" t="str">
        <f t="shared" si="97"/>
        <v>music</v>
      </c>
      <c r="R1022" t="str">
        <f t="shared" si="100"/>
        <v>electronic music</v>
      </c>
      <c r="S1022" s="8">
        <f t="shared" si="98"/>
        <v>42127.069548611107</v>
      </c>
      <c r="T1022" s="8">
        <f t="shared" si="99"/>
        <v>42157.032638888893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3">
        <f t="shared" si="95"/>
        <v>351.80366666666669</v>
      </c>
      <c r="P1023" s="7">
        <f t="shared" si="96"/>
        <v>26686.586683904326</v>
      </c>
      <c r="Q1023" s="7" t="str">
        <f t="shared" si="97"/>
        <v>music</v>
      </c>
      <c r="R1023" t="str">
        <f t="shared" si="100"/>
        <v>electronic music</v>
      </c>
      <c r="S1023" s="8">
        <f t="shared" si="98"/>
        <v>42271.251979166671</v>
      </c>
      <c r="T1023" s="8">
        <f t="shared" si="99"/>
        <v>42294.166666666672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3">
        <f t="shared" si="95"/>
        <v>114.9</v>
      </c>
      <c r="P1024" s="7">
        <f t="shared" si="96"/>
        <v>26691.802486259287</v>
      </c>
      <c r="Q1024" s="7" t="str">
        <f t="shared" si="97"/>
        <v>music</v>
      </c>
      <c r="R1024" t="str">
        <f t="shared" si="100"/>
        <v>electronic music</v>
      </c>
      <c r="S1024" s="8">
        <f t="shared" si="98"/>
        <v>42111.646724537044</v>
      </c>
      <c r="T1024" s="8">
        <f t="shared" si="99"/>
        <v>42141.646724537044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3">
        <f t="shared" si="95"/>
        <v>237.15</v>
      </c>
      <c r="P1025" s="7">
        <f t="shared" si="96"/>
        <v>26699.69181435963</v>
      </c>
      <c r="Q1025" s="7" t="str">
        <f t="shared" si="97"/>
        <v>music</v>
      </c>
      <c r="R1025" t="str">
        <f t="shared" si="100"/>
        <v>electronic music</v>
      </c>
      <c r="S1025" s="8">
        <f t="shared" si="98"/>
        <v>42145.919687500005</v>
      </c>
      <c r="T1025" s="8">
        <f t="shared" si="99"/>
        <v>42175.919687500005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3">
        <f t="shared" si="95"/>
        <v>118.63774999999998</v>
      </c>
      <c r="P1026" s="7">
        <f t="shared" si="96"/>
        <v>26706.795241022315</v>
      </c>
      <c r="Q1026" s="7" t="str">
        <f t="shared" si="97"/>
        <v>music</v>
      </c>
      <c r="R1026" t="str">
        <f t="shared" si="100"/>
        <v>electronic music</v>
      </c>
      <c r="S1026" s="8">
        <f t="shared" si="98"/>
        <v>42370.580590277779</v>
      </c>
      <c r="T1026" s="8">
        <f t="shared" si="99"/>
        <v>42400.580590277779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3">
        <f t="shared" ref="O1027:O1090" si="101">(E1027/D1027)*100</f>
        <v>109.92831428571431</v>
      </c>
      <c r="P1027" s="7">
        <f t="shared" ref="P1027:P1090" si="102">AVERAGE(E1027:E5140)</f>
        <v>26707.75939805825</v>
      </c>
      <c r="Q1027" s="7" t="str">
        <f t="shared" ref="Q1027:Q1090" si="103">LEFT(N1027,(FIND("/",N1027)-1))</f>
        <v>music</v>
      </c>
      <c r="R1027" t="str">
        <f t="shared" si="100"/>
        <v>electronic music</v>
      </c>
      <c r="S1027" s="8">
        <f t="shared" si="98"/>
        <v>42049.833761574075</v>
      </c>
      <c r="T1027" s="8">
        <f t="shared" si="99"/>
        <v>42079.792094907403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3">
        <f t="shared" si="101"/>
        <v>100.00828571428571</v>
      </c>
      <c r="P1028" s="7">
        <f t="shared" si="102"/>
        <v>26691.494567821297</v>
      </c>
      <c r="Q1028" s="7" t="str">
        <f t="shared" si="103"/>
        <v>music</v>
      </c>
      <c r="R1028" t="str">
        <f t="shared" si="100"/>
        <v>electronic music</v>
      </c>
      <c r="S1028" s="8">
        <f t="shared" ref="S1028:S1091" si="104">(((J1028/60)/60)/24)+DATE(1970,1,1)</f>
        <v>42426.407592592594</v>
      </c>
      <c r="T1028" s="8">
        <f t="shared" ref="T1028:T1091" si="105">(((I1028/60)/60)/24)+DATE(1970,1,1)</f>
        <v>42460.365925925929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3">
        <f t="shared" si="101"/>
        <v>103.09292094387415</v>
      </c>
      <c r="P1029" s="7">
        <f t="shared" si="102"/>
        <v>26697.87115932642</v>
      </c>
      <c r="Q1029" s="7" t="str">
        <f t="shared" si="103"/>
        <v>music</v>
      </c>
      <c r="R1029" t="str">
        <f t="shared" si="100"/>
        <v>electronic music</v>
      </c>
      <c r="S1029" s="8">
        <f t="shared" si="104"/>
        <v>41905.034108796295</v>
      </c>
      <c r="T1029" s="8">
        <f t="shared" si="105"/>
        <v>41935.034108796295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3">
        <f t="shared" si="101"/>
        <v>117.27000000000001</v>
      </c>
      <c r="P1030" s="7">
        <f t="shared" si="102"/>
        <v>26704.014622610943</v>
      </c>
      <c r="Q1030" s="7" t="str">
        <f t="shared" si="103"/>
        <v>music</v>
      </c>
      <c r="R1030" t="str">
        <f t="shared" si="100"/>
        <v>electronic music</v>
      </c>
      <c r="S1030" s="8">
        <f t="shared" si="104"/>
        <v>42755.627372685187</v>
      </c>
      <c r="T1030" s="8">
        <f t="shared" si="105"/>
        <v>42800.833333333328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3">
        <f t="shared" si="101"/>
        <v>111.75999999999999</v>
      </c>
      <c r="P1031" s="7">
        <f t="shared" si="102"/>
        <v>26708.867835385608</v>
      </c>
      <c r="Q1031" s="7" t="str">
        <f t="shared" si="103"/>
        <v>music</v>
      </c>
      <c r="R1031" t="str">
        <f t="shared" si="100"/>
        <v>electronic music</v>
      </c>
      <c r="S1031" s="8">
        <f t="shared" si="104"/>
        <v>42044.711886574078</v>
      </c>
      <c r="T1031" s="8">
        <f t="shared" si="105"/>
        <v>42098.915972222225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3">
        <f t="shared" si="101"/>
        <v>342.09999999999997</v>
      </c>
      <c r="P1032" s="7">
        <f t="shared" si="102"/>
        <v>26713.902800648295</v>
      </c>
      <c r="Q1032" s="7" t="str">
        <f t="shared" si="103"/>
        <v>music</v>
      </c>
      <c r="R1032" t="str">
        <f t="shared" si="100"/>
        <v>electronic music</v>
      </c>
      <c r="S1032" s="8">
        <f t="shared" si="104"/>
        <v>42611.483206018514</v>
      </c>
      <c r="T1032" s="8">
        <f t="shared" si="105"/>
        <v>42625.483206018514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3">
        <f t="shared" si="101"/>
        <v>107.4</v>
      </c>
      <c r="P1033" s="7">
        <f t="shared" si="102"/>
        <v>26720.346348897532</v>
      </c>
      <c r="Q1033" s="7" t="str">
        <f t="shared" si="103"/>
        <v>music</v>
      </c>
      <c r="R1033" t="str">
        <f t="shared" si="100"/>
        <v>electronic music</v>
      </c>
      <c r="S1033" s="8">
        <f t="shared" si="104"/>
        <v>42324.764004629629</v>
      </c>
      <c r="T1033" s="8">
        <f t="shared" si="105"/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3">
        <f t="shared" si="101"/>
        <v>108.49703703703703</v>
      </c>
      <c r="P1034" s="7">
        <f t="shared" si="102"/>
        <v>26725.529724294513</v>
      </c>
      <c r="Q1034" s="7" t="str">
        <f t="shared" si="103"/>
        <v>music</v>
      </c>
      <c r="R1034" t="str">
        <f t="shared" si="100"/>
        <v>electronic music</v>
      </c>
      <c r="S1034" s="8">
        <f t="shared" si="104"/>
        <v>42514.666956018518</v>
      </c>
      <c r="T1034" s="8">
        <f t="shared" si="105"/>
        <v>42544.666956018518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3">
        <f t="shared" si="101"/>
        <v>102.86144578313252</v>
      </c>
      <c r="P1035" s="7">
        <f t="shared" si="102"/>
        <v>26732.300227125237</v>
      </c>
      <c r="Q1035" s="7" t="str">
        <f t="shared" si="103"/>
        <v>music</v>
      </c>
      <c r="R1035" t="str">
        <f t="shared" si="100"/>
        <v>electronic music</v>
      </c>
      <c r="S1035" s="8">
        <f t="shared" si="104"/>
        <v>42688.732407407413</v>
      </c>
      <c r="T1035" s="8">
        <f t="shared" si="105"/>
        <v>42716.732407407413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3">
        <f t="shared" si="101"/>
        <v>130.0018</v>
      </c>
      <c r="P1036" s="7">
        <f t="shared" si="102"/>
        <v>26740.533365790321</v>
      </c>
      <c r="Q1036" s="7" t="str">
        <f t="shared" si="103"/>
        <v>music</v>
      </c>
      <c r="R1036" t="str">
        <f t="shared" si="100"/>
        <v>electronic music</v>
      </c>
      <c r="S1036" s="8">
        <f t="shared" si="104"/>
        <v>42555.166712962964</v>
      </c>
      <c r="T1036" s="8">
        <f t="shared" si="105"/>
        <v>42587.165972222225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3">
        <f t="shared" si="101"/>
        <v>107.65217391304347</v>
      </c>
      <c r="P1037" s="7">
        <f t="shared" si="102"/>
        <v>26747.104938311681</v>
      </c>
      <c r="Q1037" s="7" t="str">
        <f t="shared" si="103"/>
        <v>music</v>
      </c>
      <c r="R1037" t="str">
        <f t="shared" si="100"/>
        <v>electronic music</v>
      </c>
      <c r="S1037" s="8">
        <f t="shared" si="104"/>
        <v>42016.641435185185</v>
      </c>
      <c r="T1037" s="8">
        <f t="shared" si="105"/>
        <v>42046.641435185185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3">
        <f t="shared" si="101"/>
        <v>112.36044444444444</v>
      </c>
      <c r="P1038" s="7">
        <f t="shared" si="102"/>
        <v>26754.183569340687</v>
      </c>
      <c r="Q1038" s="7" t="str">
        <f t="shared" si="103"/>
        <v>music</v>
      </c>
      <c r="R1038" t="str">
        <f t="shared" si="100"/>
        <v>electronic music</v>
      </c>
      <c r="S1038" s="8">
        <f t="shared" si="104"/>
        <v>41249.448958333334</v>
      </c>
      <c r="T1038" s="8">
        <f t="shared" si="105"/>
        <v>41281.333333333336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3">
        <f t="shared" si="101"/>
        <v>102.1</v>
      </c>
      <c r="P1039" s="7">
        <f t="shared" si="102"/>
        <v>26761.232940220914</v>
      </c>
      <c r="Q1039" s="7" t="str">
        <f t="shared" si="103"/>
        <v>music</v>
      </c>
      <c r="R1039" t="str">
        <f t="shared" si="100"/>
        <v>electronic music</v>
      </c>
      <c r="S1039" s="8">
        <f t="shared" si="104"/>
        <v>42119.822476851856</v>
      </c>
      <c r="T1039" s="8">
        <f t="shared" si="105"/>
        <v>42142.208333333328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3">
        <f t="shared" si="101"/>
        <v>145.33333333333334</v>
      </c>
      <c r="P1040" s="7">
        <f t="shared" si="102"/>
        <v>26769.598306792323</v>
      </c>
      <c r="Q1040" s="7" t="str">
        <f t="shared" si="103"/>
        <v>music</v>
      </c>
      <c r="R1040" t="str">
        <f t="shared" si="100"/>
        <v>electronic music</v>
      </c>
      <c r="S1040" s="8">
        <f t="shared" si="104"/>
        <v>42418.231747685189</v>
      </c>
      <c r="T1040" s="8">
        <f t="shared" si="105"/>
        <v>42448.190081018518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3">
        <f t="shared" si="101"/>
        <v>128.19999999999999</v>
      </c>
      <c r="P1041" s="7">
        <f t="shared" si="102"/>
        <v>26777.592324447327</v>
      </c>
      <c r="Q1041" s="7" t="str">
        <f t="shared" si="103"/>
        <v>music</v>
      </c>
      <c r="R1041" t="str">
        <f t="shared" si="100"/>
        <v>electronic music</v>
      </c>
      <c r="S1041" s="8">
        <f t="shared" si="104"/>
        <v>42692.109328703707</v>
      </c>
      <c r="T1041" s="8">
        <f t="shared" si="105"/>
        <v>42717.332638888889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3">
        <f t="shared" si="101"/>
        <v>0.29411764705882354</v>
      </c>
      <c r="P1042" s="7">
        <f t="shared" si="102"/>
        <v>26786.092029268286</v>
      </c>
      <c r="Q1042" s="7" t="str">
        <f t="shared" si="103"/>
        <v>journalism</v>
      </c>
      <c r="R1042" t="str">
        <f t="shared" si="100"/>
        <v>audio</v>
      </c>
      <c r="S1042" s="8">
        <f t="shared" si="104"/>
        <v>42579.708437499998</v>
      </c>
      <c r="T1042" s="8">
        <f t="shared" si="105"/>
        <v>42609.708437499998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3">
        <f t="shared" si="101"/>
        <v>0</v>
      </c>
      <c r="P1043" s="7">
        <f t="shared" si="102"/>
        <v>26794.724459986981</v>
      </c>
      <c r="Q1043" s="7" t="str">
        <f t="shared" si="103"/>
        <v>journalism</v>
      </c>
      <c r="R1043" t="str">
        <f t="shared" si="100"/>
        <v>audio</v>
      </c>
      <c r="S1043" s="8">
        <f t="shared" si="104"/>
        <v>41831.060092592597</v>
      </c>
      <c r="T1043" s="8">
        <f t="shared" si="105"/>
        <v>41851.060092592597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3">
        <f t="shared" si="101"/>
        <v>1.5384615384615385</v>
      </c>
      <c r="P1044" s="7">
        <f t="shared" si="102"/>
        <v>26803.443862674903</v>
      </c>
      <c r="Q1044" s="7" t="str">
        <f t="shared" si="103"/>
        <v>journalism</v>
      </c>
      <c r="R1044" t="str">
        <f t="shared" si="100"/>
        <v>audio</v>
      </c>
      <c r="S1044" s="8">
        <f t="shared" si="104"/>
        <v>41851.696157407408</v>
      </c>
      <c r="T1044" s="8">
        <f t="shared" si="105"/>
        <v>41894.416666666664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3">
        <f t="shared" si="101"/>
        <v>8.5370000000000008</v>
      </c>
      <c r="P1045" s="7">
        <f t="shared" si="102"/>
        <v>26812.165686848952</v>
      </c>
      <c r="Q1045" s="7" t="str">
        <f t="shared" si="103"/>
        <v>journalism</v>
      </c>
      <c r="R1045" t="str">
        <f t="shared" si="100"/>
        <v>audio</v>
      </c>
      <c r="S1045" s="8">
        <f t="shared" si="104"/>
        <v>42114.252951388888</v>
      </c>
      <c r="T1045" s="8">
        <f t="shared" si="105"/>
        <v>42144.252951388888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3">
        <f t="shared" si="101"/>
        <v>8.5714285714285715E-2</v>
      </c>
      <c r="P1046" s="7">
        <f t="shared" si="102"/>
        <v>26818.116571149458</v>
      </c>
      <c r="Q1046" s="7" t="str">
        <f t="shared" si="103"/>
        <v>journalism</v>
      </c>
      <c r="R1046" t="str">
        <f t="shared" si="100"/>
        <v>audio</v>
      </c>
      <c r="S1046" s="8">
        <f t="shared" si="104"/>
        <v>42011.925937499997</v>
      </c>
      <c r="T1046" s="8">
        <f t="shared" si="105"/>
        <v>42068.852083333331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3">
        <f t="shared" si="101"/>
        <v>2.6599999999999997</v>
      </c>
      <c r="P1047" s="7">
        <f t="shared" si="102"/>
        <v>26826.850159609116</v>
      </c>
      <c r="Q1047" s="7" t="str">
        <f t="shared" si="103"/>
        <v>journalism</v>
      </c>
      <c r="R1047" t="str">
        <f t="shared" si="100"/>
        <v>audio</v>
      </c>
      <c r="S1047" s="8">
        <f t="shared" si="104"/>
        <v>41844.874421296299</v>
      </c>
      <c r="T1047" s="8">
        <f t="shared" si="105"/>
        <v>41874.874421296299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3">
        <f t="shared" si="101"/>
        <v>0</v>
      </c>
      <c r="P1048" s="7">
        <f t="shared" si="102"/>
        <v>26835.504721407618</v>
      </c>
      <c r="Q1048" s="7" t="str">
        <f t="shared" si="103"/>
        <v>journalism</v>
      </c>
      <c r="R1048" t="str">
        <f t="shared" si="100"/>
        <v>audio</v>
      </c>
      <c r="S1048" s="8">
        <f t="shared" si="104"/>
        <v>42319.851388888885</v>
      </c>
      <c r="T1048" s="8">
        <f t="shared" si="105"/>
        <v>42364.851388888885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3">
        <f t="shared" si="101"/>
        <v>0.05</v>
      </c>
      <c r="P1049" s="7">
        <f t="shared" si="102"/>
        <v>26844.251626466747</v>
      </c>
      <c r="Q1049" s="7" t="str">
        <f t="shared" si="103"/>
        <v>journalism</v>
      </c>
      <c r="R1049" t="str">
        <f t="shared" si="100"/>
        <v>audio</v>
      </c>
      <c r="S1049" s="8">
        <f t="shared" si="104"/>
        <v>41918.818460648145</v>
      </c>
      <c r="T1049" s="8">
        <f t="shared" si="105"/>
        <v>41948.860127314816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3">
        <f t="shared" si="101"/>
        <v>1.4133333333333333</v>
      </c>
      <c r="P1050" s="7">
        <f t="shared" si="102"/>
        <v>26853.003909357671</v>
      </c>
      <c r="Q1050" s="7" t="str">
        <f t="shared" si="103"/>
        <v>journalism</v>
      </c>
      <c r="R1050" t="str">
        <f t="shared" si="100"/>
        <v>audio</v>
      </c>
      <c r="S1050" s="8">
        <f t="shared" si="104"/>
        <v>42598.053113425922</v>
      </c>
      <c r="T1050" s="8">
        <f t="shared" si="105"/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3">
        <f t="shared" si="101"/>
        <v>0</v>
      </c>
      <c r="P1051" s="7">
        <f t="shared" si="102"/>
        <v>26861.693082191774</v>
      </c>
      <c r="Q1051" s="7" t="str">
        <f t="shared" si="103"/>
        <v>journalism</v>
      </c>
      <c r="R1051" t="str">
        <f t="shared" si="100"/>
        <v>audio</v>
      </c>
      <c r="S1051" s="8">
        <f t="shared" si="104"/>
        <v>42382.431076388893</v>
      </c>
      <c r="T1051" s="8">
        <f t="shared" si="105"/>
        <v>42412.431076388893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3">
        <f t="shared" si="101"/>
        <v>0</v>
      </c>
      <c r="P1052" s="7">
        <f t="shared" si="102"/>
        <v>26870.457092985311</v>
      </c>
      <c r="Q1052" s="7" t="str">
        <f t="shared" si="103"/>
        <v>journalism</v>
      </c>
      <c r="R1052" t="str">
        <f t="shared" si="100"/>
        <v>audio</v>
      </c>
      <c r="S1052" s="8">
        <f t="shared" si="104"/>
        <v>42231.7971875</v>
      </c>
      <c r="T1052" s="8">
        <f t="shared" si="105"/>
        <v>42261.7971875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3">
        <f t="shared" si="101"/>
        <v>0</v>
      </c>
      <c r="P1053" s="7">
        <f t="shared" si="102"/>
        <v>26879.226824412526</v>
      </c>
      <c r="Q1053" s="7" t="str">
        <f t="shared" si="103"/>
        <v>journalism</v>
      </c>
      <c r="R1053" t="str">
        <f t="shared" si="100"/>
        <v>audio</v>
      </c>
      <c r="S1053" s="8">
        <f t="shared" si="104"/>
        <v>41850.014178240745</v>
      </c>
      <c r="T1053" s="8">
        <f t="shared" si="105"/>
        <v>41878.014178240745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3">
        <f t="shared" si="101"/>
        <v>0</v>
      </c>
      <c r="P1054" s="7">
        <f t="shared" si="102"/>
        <v>26888.002282076388</v>
      </c>
      <c r="Q1054" s="7" t="str">
        <f t="shared" si="103"/>
        <v>journalism</v>
      </c>
      <c r="R1054" t="str">
        <f t="shared" si="100"/>
        <v>audio</v>
      </c>
      <c r="S1054" s="8">
        <f t="shared" si="104"/>
        <v>42483.797395833331</v>
      </c>
      <c r="T1054" s="8">
        <f t="shared" si="105"/>
        <v>42527.839583333334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3">
        <f t="shared" si="101"/>
        <v>1</v>
      </c>
      <c r="P1055" s="7">
        <f t="shared" si="102"/>
        <v>26896.78347158719</v>
      </c>
      <c r="Q1055" s="7" t="str">
        <f t="shared" si="103"/>
        <v>journalism</v>
      </c>
      <c r="R1055" t="str">
        <f t="shared" si="100"/>
        <v>audio</v>
      </c>
      <c r="S1055" s="8">
        <f t="shared" si="104"/>
        <v>42775.172824074078</v>
      </c>
      <c r="T1055" s="8">
        <f t="shared" si="105"/>
        <v>42800.172824074078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3">
        <f t="shared" si="101"/>
        <v>0</v>
      </c>
      <c r="P1056" s="7">
        <f t="shared" si="102"/>
        <v>26905.565498203196</v>
      </c>
      <c r="Q1056" s="7" t="str">
        <f t="shared" si="103"/>
        <v>journalism</v>
      </c>
      <c r="R1056" t="str">
        <f t="shared" si="100"/>
        <v>audio</v>
      </c>
      <c r="S1056" s="8">
        <f t="shared" si="104"/>
        <v>41831.851840277777</v>
      </c>
      <c r="T1056" s="8">
        <f t="shared" si="105"/>
        <v>41861.916666666664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3">
        <f t="shared" si="101"/>
        <v>0</v>
      </c>
      <c r="P1057" s="7">
        <f t="shared" si="102"/>
        <v>26914.358166666661</v>
      </c>
      <c r="Q1057" s="7" t="str">
        <f t="shared" si="103"/>
        <v>journalism</v>
      </c>
      <c r="R1057" t="str">
        <f t="shared" si="100"/>
        <v>audio</v>
      </c>
      <c r="S1057" s="8">
        <f t="shared" si="104"/>
        <v>42406.992418981477</v>
      </c>
      <c r="T1057" s="8">
        <f t="shared" si="105"/>
        <v>42436.992418981477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3">
        <f t="shared" si="101"/>
        <v>0</v>
      </c>
      <c r="P1058" s="7">
        <f t="shared" si="102"/>
        <v>26923.156583850927</v>
      </c>
      <c r="Q1058" s="7" t="str">
        <f t="shared" si="103"/>
        <v>journalism</v>
      </c>
      <c r="R1058" t="str">
        <f t="shared" si="100"/>
        <v>audio</v>
      </c>
      <c r="S1058" s="8">
        <f t="shared" si="104"/>
        <v>42058.719641203701</v>
      </c>
      <c r="T1058" s="8">
        <f t="shared" si="105"/>
        <v>42118.677974537044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3">
        <f t="shared" si="101"/>
        <v>0</v>
      </c>
      <c r="P1059" s="7">
        <f t="shared" si="102"/>
        <v>26931.960755395678</v>
      </c>
      <c r="Q1059" s="7" t="str">
        <f t="shared" si="103"/>
        <v>journalism</v>
      </c>
      <c r="R1059" t="str">
        <f t="shared" si="100"/>
        <v>audio</v>
      </c>
      <c r="S1059" s="8">
        <f t="shared" si="104"/>
        <v>42678.871331018512</v>
      </c>
      <c r="T1059" s="8">
        <f t="shared" si="105"/>
        <v>42708.912997685184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3">
        <f t="shared" si="101"/>
        <v>0</v>
      </c>
      <c r="P1060" s="7">
        <f t="shared" si="102"/>
        <v>26940.770686947981</v>
      </c>
      <c r="Q1060" s="7" t="str">
        <f t="shared" si="103"/>
        <v>journalism</v>
      </c>
      <c r="R1060" t="str">
        <f t="shared" si="100"/>
        <v>audio</v>
      </c>
      <c r="S1060" s="8">
        <f t="shared" si="104"/>
        <v>42047.900960648149</v>
      </c>
      <c r="T1060" s="8">
        <f t="shared" si="105"/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3">
        <f t="shared" si="101"/>
        <v>0</v>
      </c>
      <c r="P1061" s="7">
        <f t="shared" si="102"/>
        <v>26949.586384162296</v>
      </c>
      <c r="Q1061" s="7" t="str">
        <f t="shared" si="103"/>
        <v>journalism</v>
      </c>
      <c r="R1061" t="str">
        <f t="shared" si="100"/>
        <v>audio</v>
      </c>
      <c r="S1061" s="8">
        <f t="shared" si="104"/>
        <v>42046.79</v>
      </c>
      <c r="T1061" s="8">
        <f t="shared" si="105"/>
        <v>42076.748333333337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3">
        <f t="shared" si="101"/>
        <v>1</v>
      </c>
      <c r="P1062" s="7">
        <f t="shared" si="102"/>
        <v>26958.407852700486</v>
      </c>
      <c r="Q1062" s="7" t="str">
        <f t="shared" si="103"/>
        <v>journalism</v>
      </c>
      <c r="R1062" t="str">
        <f t="shared" si="100"/>
        <v>audio</v>
      </c>
      <c r="S1062" s="8">
        <f t="shared" si="104"/>
        <v>42079.913113425922</v>
      </c>
      <c r="T1062" s="8">
        <f t="shared" si="105"/>
        <v>42109.913113425922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3">
        <f t="shared" si="101"/>
        <v>0</v>
      </c>
      <c r="P1063" s="7">
        <f t="shared" si="102"/>
        <v>26967.218726260635</v>
      </c>
      <c r="Q1063" s="7" t="str">
        <f t="shared" si="103"/>
        <v>journalism</v>
      </c>
      <c r="R1063" t="str">
        <f t="shared" si="100"/>
        <v>audio</v>
      </c>
      <c r="S1063" s="8">
        <f t="shared" si="104"/>
        <v>42432.276712962965</v>
      </c>
      <c r="T1063" s="8">
        <f t="shared" si="105"/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3">
        <f t="shared" si="101"/>
        <v>95.477386934673376</v>
      </c>
      <c r="P1064" s="7">
        <f t="shared" si="102"/>
        <v>26976.051749099239</v>
      </c>
      <c r="Q1064" s="7" t="str">
        <f t="shared" si="103"/>
        <v>journalism</v>
      </c>
      <c r="R1064" t="str">
        <f t="shared" si="100"/>
        <v>audio</v>
      </c>
      <c r="S1064" s="8">
        <f t="shared" si="104"/>
        <v>42556.807187500002</v>
      </c>
      <c r="T1064" s="8">
        <f t="shared" si="105"/>
        <v>42563.807187500002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3">
        <f t="shared" si="101"/>
        <v>0</v>
      </c>
      <c r="P1065" s="7">
        <f t="shared" si="102"/>
        <v>26984.828306028827</v>
      </c>
      <c r="Q1065" s="7" t="str">
        <f t="shared" si="103"/>
        <v>journalism</v>
      </c>
      <c r="R1065" t="str">
        <f t="shared" si="100"/>
        <v>audio</v>
      </c>
      <c r="S1065" s="8">
        <f t="shared" si="104"/>
        <v>42583.030810185184</v>
      </c>
      <c r="T1065" s="8">
        <f t="shared" si="105"/>
        <v>42613.030810185184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3">
        <f t="shared" si="101"/>
        <v>8.974444444444444</v>
      </c>
      <c r="P1066" s="7">
        <f t="shared" si="102"/>
        <v>26993.672890855451</v>
      </c>
      <c r="Q1066" s="7" t="str">
        <f t="shared" si="103"/>
        <v>games</v>
      </c>
      <c r="R1066" t="str">
        <f t="shared" si="100"/>
        <v>video games</v>
      </c>
      <c r="S1066" s="8">
        <f t="shared" si="104"/>
        <v>41417.228043981479</v>
      </c>
      <c r="T1066" s="8">
        <f t="shared" si="105"/>
        <v>41462.228043981479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3">
        <f t="shared" si="101"/>
        <v>2.7</v>
      </c>
      <c r="P1067" s="7">
        <f t="shared" si="102"/>
        <v>26999.875078688518</v>
      </c>
      <c r="Q1067" s="7" t="str">
        <f t="shared" si="103"/>
        <v>games</v>
      </c>
      <c r="R1067" t="str">
        <f t="shared" si="100"/>
        <v>video games</v>
      </c>
      <c r="S1067" s="8">
        <f t="shared" si="104"/>
        <v>41661.381041666667</v>
      </c>
      <c r="T1067" s="8">
        <f t="shared" si="105"/>
        <v>41689.381041666667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3">
        <f t="shared" si="101"/>
        <v>3.3673333333333333</v>
      </c>
      <c r="P1068" s="7">
        <f t="shared" si="102"/>
        <v>27008.703834043943</v>
      </c>
      <c r="Q1068" s="7" t="str">
        <f t="shared" si="103"/>
        <v>games</v>
      </c>
      <c r="R1068" t="str">
        <f t="shared" si="100"/>
        <v>video games</v>
      </c>
      <c r="S1068" s="8">
        <f t="shared" si="104"/>
        <v>41445.962754629632</v>
      </c>
      <c r="T1068" s="8">
        <f t="shared" si="105"/>
        <v>41490.962754629632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3">
        <f t="shared" si="101"/>
        <v>26</v>
      </c>
      <c r="P1069" s="7">
        <f t="shared" si="102"/>
        <v>27015.907805118102</v>
      </c>
      <c r="Q1069" s="7" t="str">
        <f t="shared" si="103"/>
        <v>games</v>
      </c>
      <c r="R1069" t="str">
        <f t="shared" si="100"/>
        <v>video games</v>
      </c>
      <c r="S1069" s="8">
        <f t="shared" si="104"/>
        <v>41599.855682870373</v>
      </c>
      <c r="T1069" s="8">
        <f t="shared" si="105"/>
        <v>41629.855682870373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3">
        <f t="shared" si="101"/>
        <v>0.15</v>
      </c>
      <c r="P1070" s="7">
        <f t="shared" si="102"/>
        <v>27024.731535936982</v>
      </c>
      <c r="Q1070" s="7" t="str">
        <f t="shared" si="103"/>
        <v>games</v>
      </c>
      <c r="R1070" t="str">
        <f t="shared" ref="R1070:R1133" si="106">RIGHT(N1070, (LEN(N1070)-FIND("/", N1070)))</f>
        <v>video games</v>
      </c>
      <c r="S1070" s="8">
        <f t="shared" si="104"/>
        <v>42440.371111111104</v>
      </c>
      <c r="T1070" s="8">
        <f t="shared" si="105"/>
        <v>42470.329444444447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3">
        <f t="shared" si="101"/>
        <v>38.636363636363633</v>
      </c>
      <c r="P1071" s="7">
        <f t="shared" si="102"/>
        <v>27033.588965856856</v>
      </c>
      <c r="Q1071" s="7" t="str">
        <f t="shared" si="103"/>
        <v>games</v>
      </c>
      <c r="R1071" t="str">
        <f t="shared" si="106"/>
        <v>video games</v>
      </c>
      <c r="S1071" s="8">
        <f t="shared" si="104"/>
        <v>41572.229849537034</v>
      </c>
      <c r="T1071" s="8">
        <f t="shared" si="105"/>
        <v>41604.271516203706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3">
        <f t="shared" si="101"/>
        <v>0.70000000000000007</v>
      </c>
      <c r="P1072" s="7">
        <f t="shared" si="102"/>
        <v>27042.187845648597</v>
      </c>
      <c r="Q1072" s="7" t="str">
        <f t="shared" si="103"/>
        <v>games</v>
      </c>
      <c r="R1072" t="str">
        <f t="shared" si="106"/>
        <v>video games</v>
      </c>
      <c r="S1072" s="8">
        <f t="shared" si="104"/>
        <v>41163.011828703704</v>
      </c>
      <c r="T1072" s="8">
        <f t="shared" si="105"/>
        <v>41183.011828703704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3">
        <f t="shared" si="101"/>
        <v>0</v>
      </c>
      <c r="P1073" s="7">
        <f t="shared" si="102"/>
        <v>27051.048616951372</v>
      </c>
      <c r="Q1073" s="7" t="str">
        <f t="shared" si="103"/>
        <v>games</v>
      </c>
      <c r="R1073" t="str">
        <f t="shared" si="106"/>
        <v>video games</v>
      </c>
      <c r="S1073" s="8">
        <f t="shared" si="104"/>
        <v>42295.753391203703</v>
      </c>
      <c r="T1073" s="8">
        <f t="shared" si="105"/>
        <v>42325.795057870375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3">
        <f t="shared" si="101"/>
        <v>6.8000000000000005E-2</v>
      </c>
      <c r="P1074" s="7">
        <f t="shared" si="102"/>
        <v>27059.938215576727</v>
      </c>
      <c r="Q1074" s="7" t="str">
        <f t="shared" si="103"/>
        <v>games</v>
      </c>
      <c r="R1074" t="str">
        <f t="shared" si="106"/>
        <v>video games</v>
      </c>
      <c r="S1074" s="8">
        <f t="shared" si="104"/>
        <v>41645.832141203704</v>
      </c>
      <c r="T1074" s="8">
        <f t="shared" si="105"/>
        <v>41675.832141203704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3">
        <f t="shared" si="101"/>
        <v>1.3333333333333335</v>
      </c>
      <c r="P1075" s="7">
        <f t="shared" si="102"/>
        <v>27068.816893491119</v>
      </c>
      <c r="Q1075" s="7" t="str">
        <f t="shared" si="103"/>
        <v>games</v>
      </c>
      <c r="R1075" t="str">
        <f t="shared" si="106"/>
        <v>video games</v>
      </c>
      <c r="S1075" s="8">
        <f t="shared" si="104"/>
        <v>40802.964594907404</v>
      </c>
      <c r="T1075" s="8">
        <f t="shared" si="105"/>
        <v>40832.964594907404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3">
        <f t="shared" si="101"/>
        <v>6.3092592592592585</v>
      </c>
      <c r="P1076" s="7">
        <f t="shared" si="102"/>
        <v>27077.714893127253</v>
      </c>
      <c r="Q1076" s="7" t="str">
        <f t="shared" si="103"/>
        <v>games</v>
      </c>
      <c r="R1076" t="str">
        <f t="shared" si="106"/>
        <v>video games</v>
      </c>
      <c r="S1076" s="8">
        <f t="shared" si="104"/>
        <v>41613.172974537039</v>
      </c>
      <c r="T1076" s="8">
        <f t="shared" si="105"/>
        <v>41643.172974537039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3">
        <f t="shared" si="101"/>
        <v>4.5</v>
      </c>
      <c r="P1077" s="7">
        <f t="shared" si="102"/>
        <v>27085.501312499993</v>
      </c>
      <c r="Q1077" s="7" t="str">
        <f t="shared" si="103"/>
        <v>games</v>
      </c>
      <c r="R1077" t="str">
        <f t="shared" si="106"/>
        <v>video games</v>
      </c>
      <c r="S1077" s="8">
        <f t="shared" si="104"/>
        <v>41005.904120370367</v>
      </c>
      <c r="T1077" s="8">
        <f t="shared" si="105"/>
        <v>41035.904120370367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3">
        <f t="shared" si="101"/>
        <v>62.765333333333331</v>
      </c>
      <c r="P1078" s="7">
        <f t="shared" si="102"/>
        <v>27094.399141164849</v>
      </c>
      <c r="Q1078" s="7" t="str">
        <f t="shared" si="103"/>
        <v>games</v>
      </c>
      <c r="R1078" t="str">
        <f t="shared" si="106"/>
        <v>video games</v>
      </c>
      <c r="S1078" s="8">
        <f t="shared" si="104"/>
        <v>41838.377893518518</v>
      </c>
      <c r="T1078" s="8">
        <f t="shared" si="105"/>
        <v>41893.377893518518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3">
        <f t="shared" si="101"/>
        <v>29.376000000000001</v>
      </c>
      <c r="P1079" s="7">
        <f t="shared" si="102"/>
        <v>27087.822577353516</v>
      </c>
      <c r="Q1079" s="7" t="str">
        <f t="shared" si="103"/>
        <v>games</v>
      </c>
      <c r="R1079" t="str">
        <f t="shared" si="106"/>
        <v>video games</v>
      </c>
      <c r="S1079" s="8">
        <f t="shared" si="104"/>
        <v>42353.16679398148</v>
      </c>
      <c r="T1079" s="8">
        <f t="shared" si="105"/>
        <v>42383.16679398148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3">
        <f t="shared" si="101"/>
        <v>7.5</v>
      </c>
      <c r="P1080" s="7">
        <f t="shared" si="102"/>
        <v>27094.323671386228</v>
      </c>
      <c r="Q1080" s="7" t="str">
        <f t="shared" si="103"/>
        <v>games</v>
      </c>
      <c r="R1080" t="str">
        <f t="shared" si="106"/>
        <v>video games</v>
      </c>
      <c r="S1080" s="8">
        <f t="shared" si="104"/>
        <v>40701.195844907408</v>
      </c>
      <c r="T1080" s="8">
        <f t="shared" si="105"/>
        <v>40746.195844907408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3">
        <f t="shared" si="101"/>
        <v>2.6076923076923078</v>
      </c>
      <c r="P1081" s="7">
        <f t="shared" si="102"/>
        <v>27103.233198287213</v>
      </c>
      <c r="Q1081" s="7" t="str">
        <f t="shared" si="103"/>
        <v>games</v>
      </c>
      <c r="R1081" t="str">
        <f t="shared" si="106"/>
        <v>video games</v>
      </c>
      <c r="S1081" s="8">
        <f t="shared" si="104"/>
        <v>42479.566388888896</v>
      </c>
      <c r="T1081" s="8">
        <f t="shared" si="105"/>
        <v>42504.566388888896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3">
        <f t="shared" si="101"/>
        <v>9.1050000000000004</v>
      </c>
      <c r="P1082" s="7">
        <f t="shared" si="102"/>
        <v>27111.94002965403</v>
      </c>
      <c r="Q1082" s="7" t="str">
        <f t="shared" si="103"/>
        <v>games</v>
      </c>
      <c r="R1082" t="str">
        <f t="shared" si="106"/>
        <v>video games</v>
      </c>
      <c r="S1082" s="8">
        <f t="shared" si="104"/>
        <v>41740.138113425928</v>
      </c>
      <c r="T1082" s="8">
        <f t="shared" si="105"/>
        <v>41770.138113425928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3">
        <f t="shared" si="101"/>
        <v>1.7647058823529412E-2</v>
      </c>
      <c r="P1083" s="7">
        <f t="shared" si="102"/>
        <v>27120.275870138423</v>
      </c>
      <c r="Q1083" s="7" t="str">
        <f t="shared" si="103"/>
        <v>games</v>
      </c>
      <c r="R1083" t="str">
        <f t="shared" si="106"/>
        <v>video games</v>
      </c>
      <c r="S1083" s="8">
        <f t="shared" si="104"/>
        <v>42002.926990740743</v>
      </c>
      <c r="T1083" s="8">
        <f t="shared" si="105"/>
        <v>42032.926990740743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3">
        <f t="shared" si="101"/>
        <v>0.55999999999999994</v>
      </c>
      <c r="P1084" s="7">
        <f t="shared" si="102"/>
        <v>27129.213646554559</v>
      </c>
      <c r="Q1084" s="7" t="str">
        <f t="shared" si="103"/>
        <v>games</v>
      </c>
      <c r="R1084" t="str">
        <f t="shared" si="106"/>
        <v>video games</v>
      </c>
      <c r="S1084" s="8">
        <f t="shared" si="104"/>
        <v>41101.906111111115</v>
      </c>
      <c r="T1084" s="8">
        <f t="shared" si="105"/>
        <v>41131.906111111115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3">
        <f t="shared" si="101"/>
        <v>0.82000000000000006</v>
      </c>
      <c r="P1085" s="7">
        <f t="shared" si="102"/>
        <v>27138.142806728225</v>
      </c>
      <c r="Q1085" s="7" t="str">
        <f t="shared" si="103"/>
        <v>games</v>
      </c>
      <c r="R1085" t="str">
        <f t="shared" si="106"/>
        <v>video games</v>
      </c>
      <c r="S1085" s="8">
        <f t="shared" si="104"/>
        <v>41793.659525462965</v>
      </c>
      <c r="T1085" s="8">
        <f t="shared" si="105"/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3">
        <f t="shared" si="101"/>
        <v>0</v>
      </c>
      <c r="P1086" s="7">
        <f t="shared" si="102"/>
        <v>27146.961065654894</v>
      </c>
      <c r="Q1086" s="7" t="str">
        <f t="shared" si="103"/>
        <v>games</v>
      </c>
      <c r="R1086" t="str">
        <f t="shared" si="106"/>
        <v>video games</v>
      </c>
      <c r="S1086" s="8">
        <f t="shared" si="104"/>
        <v>41829.912083333329</v>
      </c>
      <c r="T1086" s="8">
        <f t="shared" si="105"/>
        <v>41859.912083333329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3">
        <f t="shared" si="101"/>
        <v>3.42</v>
      </c>
      <c r="P1087" s="7">
        <f t="shared" si="102"/>
        <v>27155.920458745866</v>
      </c>
      <c r="Q1087" s="7" t="str">
        <f t="shared" si="103"/>
        <v>games</v>
      </c>
      <c r="R1087" t="str">
        <f t="shared" si="106"/>
        <v>video games</v>
      </c>
      <c r="S1087" s="8">
        <f t="shared" si="104"/>
        <v>42413.671006944445</v>
      </c>
      <c r="T1087" s="8">
        <f t="shared" si="105"/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3">
        <f t="shared" si="101"/>
        <v>8.3333333333333343E-2</v>
      </c>
      <c r="P1088" s="7">
        <f t="shared" si="102"/>
        <v>27164.547041928021</v>
      </c>
      <c r="Q1088" s="7" t="str">
        <f t="shared" si="103"/>
        <v>games</v>
      </c>
      <c r="R1088" t="str">
        <f t="shared" si="106"/>
        <v>video games</v>
      </c>
      <c r="S1088" s="8">
        <f t="shared" si="104"/>
        <v>41845.866793981484</v>
      </c>
      <c r="T1088" s="8">
        <f t="shared" si="105"/>
        <v>41875.866793981484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3">
        <f t="shared" si="101"/>
        <v>0</v>
      </c>
      <c r="P1089" s="7">
        <f t="shared" si="102"/>
        <v>27173.513206737112</v>
      </c>
      <c r="Q1089" s="7" t="str">
        <f t="shared" si="103"/>
        <v>games</v>
      </c>
      <c r="R1089" t="str">
        <f t="shared" si="106"/>
        <v>video games</v>
      </c>
      <c r="S1089" s="8">
        <f t="shared" si="104"/>
        <v>41775.713969907411</v>
      </c>
      <c r="T1089" s="8">
        <f t="shared" si="105"/>
        <v>41805.713969907411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3">
        <f t="shared" si="101"/>
        <v>14.182977777777777</v>
      </c>
      <c r="P1090" s="7">
        <f t="shared" si="102"/>
        <v>27182.490251073665</v>
      </c>
      <c r="Q1090" s="7" t="str">
        <f t="shared" si="103"/>
        <v>games</v>
      </c>
      <c r="R1090" t="str">
        <f t="shared" si="106"/>
        <v>video games</v>
      </c>
      <c r="S1090" s="8">
        <f t="shared" si="104"/>
        <v>41723.799386574072</v>
      </c>
      <c r="T1090" s="8">
        <f t="shared" si="105"/>
        <v>41753.799386574072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3">
        <f t="shared" ref="O1091:O1154" si="107">(E1091/D1091)*100</f>
        <v>7.8266666666666662</v>
      </c>
      <c r="P1091" s="7">
        <f t="shared" ref="P1091:P1154" si="108">AVERAGE(E1091:E5204)</f>
        <v>27189.364061467277</v>
      </c>
      <c r="Q1091" s="7" t="str">
        <f t="shared" ref="Q1091:Q1154" si="109">LEFT(N1091,(FIND("/",N1091)-1))</f>
        <v>games</v>
      </c>
      <c r="R1091" t="str">
        <f t="shared" si="106"/>
        <v>video games</v>
      </c>
      <c r="S1091" s="8">
        <f t="shared" si="104"/>
        <v>42151.189525462964</v>
      </c>
      <c r="T1091" s="8">
        <f t="shared" si="105"/>
        <v>42181.189525462964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3">
        <f t="shared" si="107"/>
        <v>3.8464497269020695E-2</v>
      </c>
      <c r="P1092" s="7">
        <f t="shared" si="108"/>
        <v>27197.964181818174</v>
      </c>
      <c r="Q1092" s="7" t="str">
        <f t="shared" si="109"/>
        <v>games</v>
      </c>
      <c r="R1092" t="str">
        <f t="shared" si="106"/>
        <v>video games</v>
      </c>
      <c r="S1092" s="8">
        <f t="shared" ref="S1092:S1155" si="110">(((J1092/60)/60)/24)+DATE(1970,1,1)</f>
        <v>42123.185798611114</v>
      </c>
      <c r="T1092" s="8">
        <f t="shared" ref="T1092:T1155" si="111">(((I1092/60)/60)/24)+DATE(1970,1,1)</f>
        <v>42153.185798611114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3">
        <f t="shared" si="107"/>
        <v>12.5</v>
      </c>
      <c r="P1093" s="7">
        <f t="shared" si="108"/>
        <v>27206.956564153432</v>
      </c>
      <c r="Q1093" s="7" t="str">
        <f t="shared" si="109"/>
        <v>games</v>
      </c>
      <c r="R1093" t="str">
        <f t="shared" si="106"/>
        <v>video games</v>
      </c>
      <c r="S1093" s="8">
        <f t="shared" si="110"/>
        <v>42440.820277777777</v>
      </c>
      <c r="T1093" s="8">
        <f t="shared" si="111"/>
        <v>42470.778611111105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3">
        <f t="shared" si="107"/>
        <v>1.05</v>
      </c>
      <c r="P1094" s="7">
        <f t="shared" si="108"/>
        <v>27215.948279854441</v>
      </c>
      <c r="Q1094" s="7" t="str">
        <f t="shared" si="109"/>
        <v>games</v>
      </c>
      <c r="R1094" t="str">
        <f t="shared" si="106"/>
        <v>video games</v>
      </c>
      <c r="S1094" s="8">
        <f t="shared" si="110"/>
        <v>41250.025902777779</v>
      </c>
      <c r="T1094" s="8">
        <f t="shared" si="111"/>
        <v>41280.025902777779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3">
        <f t="shared" si="107"/>
        <v>14.083333333333334</v>
      </c>
      <c r="P1095" s="7">
        <f t="shared" si="108"/>
        <v>27224.947270019846</v>
      </c>
      <c r="Q1095" s="7" t="str">
        <f t="shared" si="109"/>
        <v>games</v>
      </c>
      <c r="R1095" t="str">
        <f t="shared" si="106"/>
        <v>video games</v>
      </c>
      <c r="S1095" s="8">
        <f t="shared" si="110"/>
        <v>42396.973807870367</v>
      </c>
      <c r="T1095" s="8">
        <f t="shared" si="111"/>
        <v>42411.973807870367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3">
        <f t="shared" si="107"/>
        <v>18.300055555555556</v>
      </c>
      <c r="P1096" s="7">
        <f t="shared" si="108"/>
        <v>27233.945183713993</v>
      </c>
      <c r="Q1096" s="7" t="str">
        <f t="shared" si="109"/>
        <v>games</v>
      </c>
      <c r="R1096" t="str">
        <f t="shared" si="106"/>
        <v>video games</v>
      </c>
      <c r="S1096" s="8">
        <f t="shared" si="110"/>
        <v>40795.713344907403</v>
      </c>
      <c r="T1096" s="8">
        <f t="shared" si="111"/>
        <v>40825.713344907403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3">
        <f t="shared" si="107"/>
        <v>5.0347999999999997</v>
      </c>
      <c r="P1097" s="7">
        <f t="shared" si="108"/>
        <v>27241.872314569533</v>
      </c>
      <c r="Q1097" s="7" t="str">
        <f t="shared" si="109"/>
        <v>games</v>
      </c>
      <c r="R1097" t="str">
        <f t="shared" si="106"/>
        <v>video games</v>
      </c>
      <c r="S1097" s="8">
        <f t="shared" si="110"/>
        <v>41486.537268518521</v>
      </c>
      <c r="T1097" s="8">
        <f t="shared" si="111"/>
        <v>41516.537268518521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3">
        <f t="shared" si="107"/>
        <v>17.933333333333334</v>
      </c>
      <c r="P1098" s="7">
        <f t="shared" si="108"/>
        <v>27242.557267307049</v>
      </c>
      <c r="Q1098" s="7" t="str">
        <f t="shared" si="109"/>
        <v>games</v>
      </c>
      <c r="R1098" t="str">
        <f t="shared" si="106"/>
        <v>video games</v>
      </c>
      <c r="S1098" s="8">
        <f t="shared" si="110"/>
        <v>41885.51798611111</v>
      </c>
      <c r="T1098" s="8">
        <f t="shared" si="111"/>
        <v>41916.145833333336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3">
        <f t="shared" si="107"/>
        <v>4.7E-2</v>
      </c>
      <c r="P1099" s="7">
        <f t="shared" si="108"/>
        <v>27250.870904572559</v>
      </c>
      <c r="Q1099" s="7" t="str">
        <f t="shared" si="109"/>
        <v>games</v>
      </c>
      <c r="R1099" t="str">
        <f t="shared" si="106"/>
        <v>video games</v>
      </c>
      <c r="S1099" s="8">
        <f t="shared" si="110"/>
        <v>41660.792557870373</v>
      </c>
      <c r="T1099" s="8">
        <f t="shared" si="111"/>
        <v>41700.792557870373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3">
        <f t="shared" si="107"/>
        <v>7.2120000000000006</v>
      </c>
      <c r="P1100" s="7">
        <f t="shared" si="108"/>
        <v>27259.887765992702</v>
      </c>
      <c r="Q1100" s="7" t="str">
        <f t="shared" si="109"/>
        <v>games</v>
      </c>
      <c r="R1100" t="str">
        <f t="shared" si="106"/>
        <v>video games</v>
      </c>
      <c r="S1100" s="8">
        <f t="shared" si="110"/>
        <v>41712.762673611112</v>
      </c>
      <c r="T1100" s="8">
        <f t="shared" si="111"/>
        <v>41742.762673611112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3">
        <f t="shared" si="107"/>
        <v>0.5</v>
      </c>
      <c r="P1101" s="7">
        <f t="shared" si="108"/>
        <v>27268.328378647209</v>
      </c>
      <c r="Q1101" s="7" t="str">
        <f t="shared" si="109"/>
        <v>games</v>
      </c>
      <c r="R1101" t="str">
        <f t="shared" si="106"/>
        <v>video games</v>
      </c>
      <c r="S1101" s="8">
        <f t="shared" si="110"/>
        <v>42107.836435185185</v>
      </c>
      <c r="T1101" s="8">
        <f t="shared" si="111"/>
        <v>42137.836435185185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3">
        <f t="shared" si="107"/>
        <v>2.5</v>
      </c>
      <c r="P1102" s="7">
        <f t="shared" si="108"/>
        <v>27277.364308457705</v>
      </c>
      <c r="Q1102" s="7" t="str">
        <f t="shared" si="109"/>
        <v>games</v>
      </c>
      <c r="R1102" t="str">
        <f t="shared" si="106"/>
        <v>video games</v>
      </c>
      <c r="S1102" s="8">
        <f t="shared" si="110"/>
        <v>42384.110775462963</v>
      </c>
      <c r="T1102" s="8">
        <f t="shared" si="111"/>
        <v>42414.110775462963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3">
        <f t="shared" si="107"/>
        <v>4.1000000000000002E-2</v>
      </c>
      <c r="P1103" s="7">
        <f t="shared" si="108"/>
        <v>27286.381350364958</v>
      </c>
      <c r="Q1103" s="7" t="str">
        <f t="shared" si="109"/>
        <v>games</v>
      </c>
      <c r="R1103" t="str">
        <f t="shared" si="106"/>
        <v>video games</v>
      </c>
      <c r="S1103" s="8">
        <f t="shared" si="110"/>
        <v>42538.77243055556</v>
      </c>
      <c r="T1103" s="8">
        <f t="shared" si="111"/>
        <v>42565.758333333331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3">
        <f t="shared" si="107"/>
        <v>5.3125</v>
      </c>
      <c r="P1104" s="7">
        <f t="shared" si="108"/>
        <v>27295.423959508789</v>
      </c>
      <c r="Q1104" s="7" t="str">
        <f t="shared" si="109"/>
        <v>games</v>
      </c>
      <c r="R1104" t="str">
        <f t="shared" si="106"/>
        <v>video games</v>
      </c>
      <c r="S1104" s="8">
        <f t="shared" si="110"/>
        <v>41577.045428240745</v>
      </c>
      <c r="T1104" s="8">
        <f t="shared" si="111"/>
        <v>41617.249305555553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3">
        <f t="shared" si="107"/>
        <v>1.6199999999999999</v>
      </c>
      <c r="P1105" s="7">
        <f t="shared" si="108"/>
        <v>27304.345083001324</v>
      </c>
      <c r="Q1105" s="7" t="str">
        <f t="shared" si="109"/>
        <v>games</v>
      </c>
      <c r="R1105" t="str">
        <f t="shared" si="106"/>
        <v>video games</v>
      </c>
      <c r="S1105" s="8">
        <f t="shared" si="110"/>
        <v>42479.22210648148</v>
      </c>
      <c r="T1105" s="8">
        <f t="shared" si="111"/>
        <v>42539.22210648148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3">
        <f t="shared" si="107"/>
        <v>4.9516666666666671</v>
      </c>
      <c r="P1106" s="7">
        <f t="shared" si="108"/>
        <v>27313.332577216868</v>
      </c>
      <c r="Q1106" s="7" t="str">
        <f t="shared" si="109"/>
        <v>games</v>
      </c>
      <c r="R1106" t="str">
        <f t="shared" si="106"/>
        <v>video games</v>
      </c>
      <c r="S1106" s="8">
        <f t="shared" si="110"/>
        <v>41771.40996527778</v>
      </c>
      <c r="T1106" s="8">
        <f t="shared" si="111"/>
        <v>41801.40996527778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3">
        <f t="shared" si="107"/>
        <v>0.159</v>
      </c>
      <c r="P1107" s="7">
        <f t="shared" si="108"/>
        <v>27321.419730897007</v>
      </c>
      <c r="Q1107" s="7" t="str">
        <f t="shared" si="109"/>
        <v>games</v>
      </c>
      <c r="R1107" t="str">
        <f t="shared" si="106"/>
        <v>video games</v>
      </c>
      <c r="S1107" s="8">
        <f t="shared" si="110"/>
        <v>41692.135729166665</v>
      </c>
      <c r="T1107" s="8">
        <f t="shared" si="111"/>
        <v>41722.0940625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3">
        <f t="shared" si="107"/>
        <v>41.25</v>
      </c>
      <c r="P1108" s="7">
        <f t="shared" si="108"/>
        <v>27330.024057826515</v>
      </c>
      <c r="Q1108" s="7" t="str">
        <f t="shared" si="109"/>
        <v>games</v>
      </c>
      <c r="R1108" t="str">
        <f t="shared" si="106"/>
        <v>video games</v>
      </c>
      <c r="S1108" s="8">
        <f t="shared" si="110"/>
        <v>40973.740451388891</v>
      </c>
      <c r="T1108" s="8">
        <f t="shared" si="111"/>
        <v>41003.698784722219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3">
        <f t="shared" si="107"/>
        <v>0</v>
      </c>
      <c r="P1109" s="7">
        <f t="shared" si="108"/>
        <v>27339.054983377653</v>
      </c>
      <c r="Q1109" s="7" t="str">
        <f t="shared" si="109"/>
        <v>games</v>
      </c>
      <c r="R1109" t="str">
        <f t="shared" si="106"/>
        <v>video games</v>
      </c>
      <c r="S1109" s="8">
        <f t="shared" si="110"/>
        <v>41813.861388888887</v>
      </c>
      <c r="T1109" s="8">
        <f t="shared" si="111"/>
        <v>41843.861388888887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3">
        <f t="shared" si="107"/>
        <v>2.93</v>
      </c>
      <c r="P1110" s="7">
        <f t="shared" si="108"/>
        <v>27348.14678749584</v>
      </c>
      <c r="Q1110" s="7" t="str">
        <f t="shared" si="109"/>
        <v>games</v>
      </c>
      <c r="R1110" t="str">
        <f t="shared" si="106"/>
        <v>video games</v>
      </c>
      <c r="S1110" s="8">
        <f t="shared" si="110"/>
        <v>40952.636979166666</v>
      </c>
      <c r="T1110" s="8">
        <f t="shared" si="111"/>
        <v>41012.595312500001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3">
        <f t="shared" si="107"/>
        <v>0.44999999999999996</v>
      </c>
      <c r="P1111" s="7">
        <f t="shared" si="108"/>
        <v>27357.000961410507</v>
      </c>
      <c r="Q1111" s="7" t="str">
        <f t="shared" si="109"/>
        <v>games</v>
      </c>
      <c r="R1111" t="str">
        <f t="shared" si="106"/>
        <v>video games</v>
      </c>
      <c r="S1111" s="8">
        <f t="shared" si="110"/>
        <v>42662.752199074079</v>
      </c>
      <c r="T1111" s="8">
        <f t="shared" si="111"/>
        <v>42692.793865740736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3">
        <f t="shared" si="107"/>
        <v>0.51</v>
      </c>
      <c r="P1112" s="7">
        <f t="shared" si="108"/>
        <v>27366.089813643921</v>
      </c>
      <c r="Q1112" s="7" t="str">
        <f t="shared" si="109"/>
        <v>games</v>
      </c>
      <c r="R1112" t="str">
        <f t="shared" si="106"/>
        <v>video games</v>
      </c>
      <c r="S1112" s="8">
        <f t="shared" si="110"/>
        <v>41220.933124999996</v>
      </c>
      <c r="T1112" s="8">
        <f t="shared" si="111"/>
        <v>41250.933124999996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3">
        <f t="shared" si="107"/>
        <v>0.04</v>
      </c>
      <c r="P1113" s="7">
        <f t="shared" si="108"/>
        <v>27375.114810252991</v>
      </c>
      <c r="Q1113" s="7" t="str">
        <f t="shared" si="109"/>
        <v>games</v>
      </c>
      <c r="R1113" t="str">
        <f t="shared" si="106"/>
        <v>video games</v>
      </c>
      <c r="S1113" s="8">
        <f t="shared" si="110"/>
        <v>42347.203587962969</v>
      </c>
      <c r="T1113" s="8">
        <f t="shared" si="111"/>
        <v>42377.203587962969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3">
        <f t="shared" si="107"/>
        <v>35.537409090909087</v>
      </c>
      <c r="P1114" s="7">
        <f t="shared" si="108"/>
        <v>27384.230399600394</v>
      </c>
      <c r="Q1114" s="7" t="str">
        <f t="shared" si="109"/>
        <v>games</v>
      </c>
      <c r="R1114" t="str">
        <f t="shared" si="106"/>
        <v>video games</v>
      </c>
      <c r="S1114" s="8">
        <f t="shared" si="110"/>
        <v>41963.759386574078</v>
      </c>
      <c r="T1114" s="8">
        <f t="shared" si="111"/>
        <v>42023.354166666672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3">
        <f t="shared" si="107"/>
        <v>0.5</v>
      </c>
      <c r="P1115" s="7">
        <f t="shared" si="108"/>
        <v>27382.935033311114</v>
      </c>
      <c r="Q1115" s="7" t="str">
        <f t="shared" si="109"/>
        <v>games</v>
      </c>
      <c r="R1115" t="str">
        <f t="shared" si="106"/>
        <v>video games</v>
      </c>
      <c r="S1115" s="8">
        <f t="shared" si="110"/>
        <v>41835.977083333331</v>
      </c>
      <c r="T1115" s="8">
        <f t="shared" si="111"/>
        <v>41865.977083333331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3">
        <f t="shared" si="107"/>
        <v>0.16666666666666669</v>
      </c>
      <c r="P1116" s="7">
        <f t="shared" si="108"/>
        <v>27392.057970676429</v>
      </c>
      <c r="Q1116" s="7" t="str">
        <f t="shared" si="109"/>
        <v>games</v>
      </c>
      <c r="R1116" t="str">
        <f t="shared" si="106"/>
        <v>video games</v>
      </c>
      <c r="S1116" s="8">
        <f t="shared" si="110"/>
        <v>41526.345914351856</v>
      </c>
      <c r="T1116" s="8">
        <f t="shared" si="111"/>
        <v>41556.345914351856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3">
        <f t="shared" si="107"/>
        <v>0.13250000000000001</v>
      </c>
      <c r="P1117" s="7">
        <f t="shared" si="108"/>
        <v>27401.185323333324</v>
      </c>
      <c r="Q1117" s="7" t="str">
        <f t="shared" si="109"/>
        <v>games</v>
      </c>
      <c r="R1117" t="str">
        <f t="shared" si="106"/>
        <v>video games</v>
      </c>
      <c r="S1117" s="8">
        <f t="shared" si="110"/>
        <v>42429.695543981477</v>
      </c>
      <c r="T1117" s="8">
        <f t="shared" si="111"/>
        <v>42459.653877314813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3">
        <f t="shared" si="107"/>
        <v>3.5704000000000007E-2</v>
      </c>
      <c r="P1118" s="7">
        <f t="shared" si="108"/>
        <v>27410.304424808259</v>
      </c>
      <c r="Q1118" s="7" t="str">
        <f t="shared" si="109"/>
        <v>games</v>
      </c>
      <c r="R1118" t="str">
        <f t="shared" si="106"/>
        <v>video games</v>
      </c>
      <c r="S1118" s="8">
        <f t="shared" si="110"/>
        <v>41009.847314814811</v>
      </c>
      <c r="T1118" s="8">
        <f t="shared" si="111"/>
        <v>41069.847314814811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3">
        <f t="shared" si="107"/>
        <v>8.3000000000000007</v>
      </c>
      <c r="P1119" s="7">
        <f t="shared" si="108"/>
        <v>27419.387741827875</v>
      </c>
      <c r="Q1119" s="7" t="str">
        <f t="shared" si="109"/>
        <v>games</v>
      </c>
      <c r="R1119" t="str">
        <f t="shared" si="106"/>
        <v>video games</v>
      </c>
      <c r="S1119" s="8">
        <f t="shared" si="110"/>
        <v>42333.598530092597</v>
      </c>
      <c r="T1119" s="8">
        <f t="shared" si="111"/>
        <v>42363.598530092597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3">
        <f t="shared" si="107"/>
        <v>2.4222222222222221</v>
      </c>
      <c r="P1120" s="7">
        <f t="shared" si="108"/>
        <v>27428.508992325649</v>
      </c>
      <c r="Q1120" s="7" t="str">
        <f t="shared" si="109"/>
        <v>games</v>
      </c>
      <c r="R1120" t="str">
        <f t="shared" si="106"/>
        <v>video games</v>
      </c>
      <c r="S1120" s="8">
        <f t="shared" si="110"/>
        <v>41704.16642361111</v>
      </c>
      <c r="T1120" s="8">
        <f t="shared" si="111"/>
        <v>41734.124756944446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3">
        <f t="shared" si="107"/>
        <v>0.23809523809523811</v>
      </c>
      <c r="P1121" s="7">
        <f t="shared" si="108"/>
        <v>27437.627653538042</v>
      </c>
      <c r="Q1121" s="7" t="str">
        <f t="shared" si="109"/>
        <v>games</v>
      </c>
      <c r="R1121" t="str">
        <f t="shared" si="106"/>
        <v>video games</v>
      </c>
      <c r="S1121" s="8">
        <f t="shared" si="110"/>
        <v>41722.792407407411</v>
      </c>
      <c r="T1121" s="8">
        <f t="shared" si="111"/>
        <v>41735.792407407411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3">
        <f t="shared" si="107"/>
        <v>0</v>
      </c>
      <c r="P1122" s="7">
        <f t="shared" si="108"/>
        <v>27446.78712854757</v>
      </c>
      <c r="Q1122" s="7" t="str">
        <f t="shared" si="109"/>
        <v>games</v>
      </c>
      <c r="R1122" t="str">
        <f t="shared" si="106"/>
        <v>video games</v>
      </c>
      <c r="S1122" s="8">
        <f t="shared" si="110"/>
        <v>40799.872685185182</v>
      </c>
      <c r="T1122" s="8">
        <f t="shared" si="111"/>
        <v>40844.872685185182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3">
        <f t="shared" si="107"/>
        <v>1.1599999999999999E-2</v>
      </c>
      <c r="P1123" s="7">
        <f t="shared" si="108"/>
        <v>27455.954392117561</v>
      </c>
      <c r="Q1123" s="7" t="str">
        <f t="shared" si="109"/>
        <v>games</v>
      </c>
      <c r="R1123" t="str">
        <f t="shared" si="106"/>
        <v>video games</v>
      </c>
      <c r="S1123" s="8">
        <f t="shared" si="110"/>
        <v>42412.934212962966</v>
      </c>
      <c r="T1123" s="8">
        <f t="shared" si="111"/>
        <v>42442.892546296294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3">
        <f t="shared" si="107"/>
        <v>0</v>
      </c>
      <c r="P1124" s="7">
        <f t="shared" si="108"/>
        <v>27465.118092215158</v>
      </c>
      <c r="Q1124" s="7" t="str">
        <f t="shared" si="109"/>
        <v>games</v>
      </c>
      <c r="R1124" t="str">
        <f t="shared" si="106"/>
        <v>video games</v>
      </c>
      <c r="S1124" s="8">
        <f t="shared" si="110"/>
        <v>41410.703993055555</v>
      </c>
      <c r="T1124" s="8">
        <f t="shared" si="111"/>
        <v>41424.703993055555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3">
        <f t="shared" si="107"/>
        <v>0.22</v>
      </c>
      <c r="P1125" s="7">
        <f t="shared" si="108"/>
        <v>27474.29761029411</v>
      </c>
      <c r="Q1125" s="7" t="str">
        <f t="shared" si="109"/>
        <v>games</v>
      </c>
      <c r="R1125" t="str">
        <f t="shared" si="106"/>
        <v>video games</v>
      </c>
      <c r="S1125" s="8">
        <f t="shared" si="110"/>
        <v>41718.5237037037</v>
      </c>
      <c r="T1125" s="8">
        <f t="shared" si="111"/>
        <v>41748.5237037037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3">
        <f t="shared" si="107"/>
        <v>0.47222222222222221</v>
      </c>
      <c r="P1126" s="7">
        <f t="shared" si="108"/>
        <v>27483.479588766291</v>
      </c>
      <c r="Q1126" s="7" t="str">
        <f t="shared" si="109"/>
        <v>games</v>
      </c>
      <c r="R1126" t="str">
        <f t="shared" si="106"/>
        <v>mobile games</v>
      </c>
      <c r="S1126" s="8">
        <f t="shared" si="110"/>
        <v>42094.667256944449</v>
      </c>
      <c r="T1126" s="8">
        <f t="shared" si="111"/>
        <v>42124.667256944449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3">
        <f t="shared" si="107"/>
        <v>0</v>
      </c>
      <c r="P1127" s="7">
        <f t="shared" si="108"/>
        <v>27492.529247491631</v>
      </c>
      <c r="Q1127" s="7" t="str">
        <f t="shared" si="109"/>
        <v>games</v>
      </c>
      <c r="R1127" t="str">
        <f t="shared" si="106"/>
        <v>mobile games</v>
      </c>
      <c r="S1127" s="8">
        <f t="shared" si="110"/>
        <v>42212.624189814815</v>
      </c>
      <c r="T1127" s="8">
        <f t="shared" si="111"/>
        <v>42272.624189814815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3">
        <f t="shared" si="107"/>
        <v>0.5</v>
      </c>
      <c r="P1128" s="7">
        <f t="shared" si="108"/>
        <v>27501.727149548336</v>
      </c>
      <c r="Q1128" s="7" t="str">
        <f t="shared" si="109"/>
        <v>games</v>
      </c>
      <c r="R1128" t="str">
        <f t="shared" si="106"/>
        <v>mobile games</v>
      </c>
      <c r="S1128" s="8">
        <f t="shared" si="110"/>
        <v>42535.327476851846</v>
      </c>
      <c r="T1128" s="8">
        <f t="shared" si="111"/>
        <v>42565.327476851846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3">
        <f t="shared" si="107"/>
        <v>1.6714285714285713</v>
      </c>
      <c r="P1129" s="7">
        <f t="shared" si="108"/>
        <v>27510.927861445773</v>
      </c>
      <c r="Q1129" s="7" t="str">
        <f t="shared" si="109"/>
        <v>games</v>
      </c>
      <c r="R1129" t="str">
        <f t="shared" si="106"/>
        <v>mobile games</v>
      </c>
      <c r="S1129" s="8">
        <f t="shared" si="110"/>
        <v>41926.854166666664</v>
      </c>
      <c r="T1129" s="8">
        <f t="shared" si="111"/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3">
        <f t="shared" si="107"/>
        <v>0.1</v>
      </c>
      <c r="P1130" s="7">
        <f t="shared" si="108"/>
        <v>27519.9422330097</v>
      </c>
      <c r="Q1130" s="7" t="str">
        <f t="shared" si="109"/>
        <v>games</v>
      </c>
      <c r="R1130" t="str">
        <f t="shared" si="106"/>
        <v>mobile games</v>
      </c>
      <c r="S1130" s="8">
        <f t="shared" si="110"/>
        <v>41828.649502314816</v>
      </c>
      <c r="T1130" s="8">
        <f t="shared" si="111"/>
        <v>41858.649502314816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3">
        <f t="shared" si="107"/>
        <v>0.105</v>
      </c>
      <c r="P1131" s="7">
        <f t="shared" si="108"/>
        <v>27529.158221701262</v>
      </c>
      <c r="Q1131" s="7" t="str">
        <f t="shared" si="109"/>
        <v>games</v>
      </c>
      <c r="R1131" t="str">
        <f t="shared" si="106"/>
        <v>mobile games</v>
      </c>
      <c r="S1131" s="8">
        <f t="shared" si="110"/>
        <v>42496.264965277776</v>
      </c>
      <c r="T1131" s="8">
        <f t="shared" si="111"/>
        <v>42526.264965277776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3">
        <f t="shared" si="107"/>
        <v>0.22</v>
      </c>
      <c r="P1132" s="7">
        <f t="shared" si="108"/>
        <v>27538.37368509212</v>
      </c>
      <c r="Q1132" s="7" t="str">
        <f t="shared" si="109"/>
        <v>games</v>
      </c>
      <c r="R1132" t="str">
        <f t="shared" si="106"/>
        <v>mobile games</v>
      </c>
      <c r="S1132" s="8">
        <f t="shared" si="110"/>
        <v>41908.996527777781</v>
      </c>
      <c r="T1132" s="8">
        <f t="shared" si="111"/>
        <v>41969.038194444445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3">
        <f t="shared" si="107"/>
        <v>0</v>
      </c>
      <c r="P1133" s="7">
        <f t="shared" si="108"/>
        <v>27547.59867627345</v>
      </c>
      <c r="Q1133" s="7" t="str">
        <f t="shared" si="109"/>
        <v>games</v>
      </c>
      <c r="R1133" t="str">
        <f t="shared" si="106"/>
        <v>mobile games</v>
      </c>
      <c r="S1133" s="8">
        <f t="shared" si="110"/>
        <v>42332.908194444448</v>
      </c>
      <c r="T1133" s="8">
        <f t="shared" si="111"/>
        <v>42362.908194444448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3">
        <f t="shared" si="107"/>
        <v>14.38</v>
      </c>
      <c r="P1134" s="7">
        <f t="shared" si="108"/>
        <v>27556.833540060332</v>
      </c>
      <c r="Q1134" s="7" t="str">
        <f t="shared" si="109"/>
        <v>games</v>
      </c>
      <c r="R1134" t="str">
        <f t="shared" ref="R1134:R1197" si="112">RIGHT(N1134, (LEN(N1134)-FIND("/", N1134)))</f>
        <v>mobile games</v>
      </c>
      <c r="S1134" s="8">
        <f t="shared" si="110"/>
        <v>42706.115405092598</v>
      </c>
      <c r="T1134" s="8">
        <f t="shared" si="111"/>
        <v>42736.115405092598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3">
        <f t="shared" si="107"/>
        <v>0.66666666666666674</v>
      </c>
      <c r="P1135" s="7">
        <f t="shared" si="108"/>
        <v>27565.592370892009</v>
      </c>
      <c r="Q1135" s="7" t="str">
        <f t="shared" si="109"/>
        <v>games</v>
      </c>
      <c r="R1135" t="str">
        <f t="shared" si="112"/>
        <v>mobile games</v>
      </c>
      <c r="S1135" s="8">
        <f t="shared" si="110"/>
        <v>41821.407187500001</v>
      </c>
      <c r="T1135" s="8">
        <f t="shared" si="111"/>
        <v>41851.407187500001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3">
        <f t="shared" si="107"/>
        <v>4.0000000000000001E-3</v>
      </c>
      <c r="P1136" s="7">
        <f t="shared" si="108"/>
        <v>27574.83275746393</v>
      </c>
      <c r="Q1136" s="7" t="str">
        <f t="shared" si="109"/>
        <v>games</v>
      </c>
      <c r="R1136" t="str">
        <f t="shared" si="112"/>
        <v>mobile games</v>
      </c>
      <c r="S1136" s="8">
        <f t="shared" si="110"/>
        <v>41958.285046296296</v>
      </c>
      <c r="T1136" s="8">
        <f t="shared" si="111"/>
        <v>41972.189583333333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3">
        <f t="shared" si="107"/>
        <v>5</v>
      </c>
      <c r="P1137" s="7">
        <f t="shared" si="108"/>
        <v>27584.085721476502</v>
      </c>
      <c r="Q1137" s="7" t="str">
        <f t="shared" si="109"/>
        <v>games</v>
      </c>
      <c r="R1137" t="str">
        <f t="shared" si="112"/>
        <v>mobile games</v>
      </c>
      <c r="S1137" s="8">
        <f t="shared" si="110"/>
        <v>42558.989513888882</v>
      </c>
      <c r="T1137" s="8">
        <f t="shared" si="111"/>
        <v>42588.989513888882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3">
        <f t="shared" si="107"/>
        <v>6.4439140811455857</v>
      </c>
      <c r="P1138" s="7">
        <f t="shared" si="108"/>
        <v>27593.328449143999</v>
      </c>
      <c r="Q1138" s="7" t="str">
        <f t="shared" si="109"/>
        <v>games</v>
      </c>
      <c r="R1138" t="str">
        <f t="shared" si="112"/>
        <v>mobile games</v>
      </c>
      <c r="S1138" s="8">
        <f t="shared" si="110"/>
        <v>42327.671631944439</v>
      </c>
      <c r="T1138" s="8">
        <f t="shared" si="111"/>
        <v>42357.671631944439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3">
        <f t="shared" si="107"/>
        <v>39.5</v>
      </c>
      <c r="P1139" s="7">
        <f t="shared" si="108"/>
        <v>27602.503509066479</v>
      </c>
      <c r="Q1139" s="7" t="str">
        <f t="shared" si="109"/>
        <v>games</v>
      </c>
      <c r="R1139" t="str">
        <f t="shared" si="112"/>
        <v>mobile games</v>
      </c>
      <c r="S1139" s="8">
        <f t="shared" si="110"/>
        <v>42453.819687499999</v>
      </c>
      <c r="T1139" s="8">
        <f t="shared" si="111"/>
        <v>42483.819687499999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3">
        <f t="shared" si="107"/>
        <v>0.35714285714285715</v>
      </c>
      <c r="P1140" s="7">
        <f t="shared" si="108"/>
        <v>27608.458330534086</v>
      </c>
      <c r="Q1140" s="7" t="str">
        <f t="shared" si="109"/>
        <v>games</v>
      </c>
      <c r="R1140" t="str">
        <f t="shared" si="112"/>
        <v>mobile games</v>
      </c>
      <c r="S1140" s="8">
        <f t="shared" si="110"/>
        <v>42736.9066087963</v>
      </c>
      <c r="T1140" s="8">
        <f t="shared" si="111"/>
        <v>42756.9066087963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3">
        <f t="shared" si="107"/>
        <v>6.25E-2</v>
      </c>
      <c r="P1141" s="7">
        <f t="shared" si="108"/>
        <v>27617.693363575261</v>
      </c>
      <c r="Q1141" s="7" t="str">
        <f t="shared" si="109"/>
        <v>games</v>
      </c>
      <c r="R1141" t="str">
        <f t="shared" si="112"/>
        <v>mobile games</v>
      </c>
      <c r="S1141" s="8">
        <f t="shared" si="110"/>
        <v>41975.347523148142</v>
      </c>
      <c r="T1141" s="8">
        <f t="shared" si="111"/>
        <v>42005.347523148142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3">
        <f t="shared" si="107"/>
        <v>0</v>
      </c>
      <c r="P1142" s="7">
        <f t="shared" si="108"/>
        <v>27626.974941176461</v>
      </c>
      <c r="Q1142" s="7" t="str">
        <f t="shared" si="109"/>
        <v>games</v>
      </c>
      <c r="R1142" t="str">
        <f t="shared" si="112"/>
        <v>mobile games</v>
      </c>
      <c r="S1142" s="8">
        <f t="shared" si="110"/>
        <v>42192.462048611109</v>
      </c>
      <c r="T1142" s="8">
        <f t="shared" si="111"/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3">
        <f t="shared" si="107"/>
        <v>0</v>
      </c>
      <c r="P1143" s="7">
        <f t="shared" si="108"/>
        <v>27636.264441829178</v>
      </c>
      <c r="Q1143" s="7" t="str">
        <f t="shared" si="109"/>
        <v>games</v>
      </c>
      <c r="R1143" t="str">
        <f t="shared" si="112"/>
        <v>mobile games</v>
      </c>
      <c r="S1143" s="8">
        <f t="shared" si="110"/>
        <v>42164.699652777781</v>
      </c>
      <c r="T1143" s="8">
        <f t="shared" si="111"/>
        <v>42194.699652777781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3">
        <f t="shared" si="107"/>
        <v>0</v>
      </c>
      <c r="P1144" s="7">
        <f t="shared" si="108"/>
        <v>27645.560191725519</v>
      </c>
      <c r="Q1144" s="7" t="str">
        <f t="shared" si="109"/>
        <v>games</v>
      </c>
      <c r="R1144" t="str">
        <f t="shared" si="112"/>
        <v>mobile games</v>
      </c>
      <c r="S1144" s="8">
        <f t="shared" si="110"/>
        <v>42022.006099537044</v>
      </c>
      <c r="T1144" s="8">
        <f t="shared" si="111"/>
        <v>42052.006099537044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3">
        <f t="shared" si="107"/>
        <v>0.41333333333333333</v>
      </c>
      <c r="P1145" s="7">
        <f t="shared" si="108"/>
        <v>27654.86219717361</v>
      </c>
      <c r="Q1145" s="7" t="str">
        <f t="shared" si="109"/>
        <v>games</v>
      </c>
      <c r="R1145" t="str">
        <f t="shared" si="112"/>
        <v>mobile games</v>
      </c>
      <c r="S1145" s="8">
        <f t="shared" si="110"/>
        <v>42325.19358796296</v>
      </c>
      <c r="T1145" s="8">
        <f t="shared" si="111"/>
        <v>42355.19358796296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3">
        <f t="shared" si="107"/>
        <v>0</v>
      </c>
      <c r="P1146" s="7">
        <f t="shared" si="108"/>
        <v>27664.107859306623</v>
      </c>
      <c r="Q1146" s="7" t="str">
        <f t="shared" si="109"/>
        <v>food</v>
      </c>
      <c r="R1146" t="str">
        <f t="shared" si="112"/>
        <v>food trucks</v>
      </c>
      <c r="S1146" s="8">
        <f t="shared" si="110"/>
        <v>42093.181944444441</v>
      </c>
      <c r="T1146" s="8">
        <f t="shared" si="111"/>
        <v>42123.181944444441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3">
        <f t="shared" si="107"/>
        <v>0.125</v>
      </c>
      <c r="P1147" s="7">
        <f t="shared" si="108"/>
        <v>27673.422373737365</v>
      </c>
      <c r="Q1147" s="7" t="str">
        <f t="shared" si="109"/>
        <v>food</v>
      </c>
      <c r="R1147" t="str">
        <f t="shared" si="112"/>
        <v>food trucks</v>
      </c>
      <c r="S1147" s="8">
        <f t="shared" si="110"/>
        <v>41854.747592592597</v>
      </c>
      <c r="T1147" s="8">
        <f t="shared" si="111"/>
        <v>41914.747592592597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3">
        <f t="shared" si="107"/>
        <v>8.8333333333333339</v>
      </c>
      <c r="P1148" s="7">
        <f t="shared" si="108"/>
        <v>27682.709481306829</v>
      </c>
      <c r="Q1148" s="7" t="str">
        <f t="shared" si="109"/>
        <v>food</v>
      </c>
      <c r="R1148" t="str">
        <f t="shared" si="112"/>
        <v>food trucks</v>
      </c>
      <c r="S1148" s="8">
        <f t="shared" si="110"/>
        <v>41723.9533912037</v>
      </c>
      <c r="T1148" s="8">
        <f t="shared" si="111"/>
        <v>41761.9533912037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3">
        <f t="shared" si="107"/>
        <v>0</v>
      </c>
      <c r="P1149" s="7">
        <f t="shared" si="108"/>
        <v>27691.857968328834</v>
      </c>
      <c r="Q1149" s="7" t="str">
        <f t="shared" si="109"/>
        <v>food</v>
      </c>
      <c r="R1149" t="str">
        <f t="shared" si="112"/>
        <v>food trucks</v>
      </c>
      <c r="S1149" s="8">
        <f t="shared" si="110"/>
        <v>41871.972025462965</v>
      </c>
      <c r="T1149" s="8">
        <f t="shared" si="111"/>
        <v>41931.972025462965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3">
        <f t="shared" si="107"/>
        <v>0.48666666666666669</v>
      </c>
      <c r="P1150" s="7">
        <f t="shared" si="108"/>
        <v>27701.191253791701</v>
      </c>
      <c r="Q1150" s="7" t="str">
        <f t="shared" si="109"/>
        <v>food</v>
      </c>
      <c r="R1150" t="str">
        <f t="shared" si="112"/>
        <v>food trucks</v>
      </c>
      <c r="S1150" s="8">
        <f t="shared" si="110"/>
        <v>42675.171076388884</v>
      </c>
      <c r="T1150" s="8">
        <f t="shared" si="111"/>
        <v>42705.212743055556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3">
        <f t="shared" si="107"/>
        <v>0.15</v>
      </c>
      <c r="P1151" s="7">
        <f t="shared" si="108"/>
        <v>27710.506220498981</v>
      </c>
      <c r="Q1151" s="7" t="str">
        <f t="shared" si="109"/>
        <v>food</v>
      </c>
      <c r="R1151" t="str">
        <f t="shared" si="112"/>
        <v>food trucks</v>
      </c>
      <c r="S1151" s="8">
        <f t="shared" si="110"/>
        <v>42507.71025462963</v>
      </c>
      <c r="T1151" s="8">
        <f t="shared" si="111"/>
        <v>42537.71025462963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3">
        <f t="shared" si="107"/>
        <v>10.08</v>
      </c>
      <c r="P1152" s="7">
        <f t="shared" si="108"/>
        <v>27719.826795952773</v>
      </c>
      <c r="Q1152" s="7" t="str">
        <f t="shared" si="109"/>
        <v>food</v>
      </c>
      <c r="R1152" t="str">
        <f t="shared" si="112"/>
        <v>food trucks</v>
      </c>
      <c r="S1152" s="8">
        <f t="shared" si="110"/>
        <v>42317.954571759255</v>
      </c>
      <c r="T1152" s="8">
        <f t="shared" si="111"/>
        <v>42377.954571759255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3">
        <f t="shared" si="107"/>
        <v>0</v>
      </c>
      <c r="P1153" s="7">
        <f t="shared" si="108"/>
        <v>27729.093943994594</v>
      </c>
      <c r="Q1153" s="7" t="str">
        <f t="shared" si="109"/>
        <v>food</v>
      </c>
      <c r="R1153" t="str">
        <f t="shared" si="112"/>
        <v>food trucks</v>
      </c>
      <c r="S1153" s="8">
        <f t="shared" si="110"/>
        <v>42224.102581018517</v>
      </c>
      <c r="T1153" s="8">
        <f t="shared" si="111"/>
        <v>42254.102581018517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3">
        <f t="shared" si="107"/>
        <v>5.6937500000000005</v>
      </c>
      <c r="P1154" s="7">
        <f t="shared" si="108"/>
        <v>27738.452396220036</v>
      </c>
      <c r="Q1154" s="7" t="str">
        <f t="shared" si="109"/>
        <v>food</v>
      </c>
      <c r="R1154" t="str">
        <f t="shared" si="112"/>
        <v>food trucks</v>
      </c>
      <c r="S1154" s="8">
        <f t="shared" si="110"/>
        <v>42109.709629629629</v>
      </c>
      <c r="T1154" s="8">
        <f t="shared" si="111"/>
        <v>42139.709629629629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3">
        <f t="shared" ref="O1155:O1218" si="113">(E1155/D1155)*100</f>
        <v>0.625</v>
      </c>
      <c r="P1155" s="7">
        <f t="shared" ref="P1155:P1218" si="114">AVERAGE(E1155:E5268)</f>
        <v>27747.509604996616</v>
      </c>
      <c r="Q1155" s="7" t="str">
        <f t="shared" ref="Q1155:Q1218" si="115">LEFT(N1155,(FIND("/",N1155)-1))</f>
        <v>food</v>
      </c>
      <c r="R1155" t="str">
        <f t="shared" si="112"/>
        <v>food trucks</v>
      </c>
      <c r="S1155" s="8">
        <f t="shared" si="110"/>
        <v>42143.714178240742</v>
      </c>
      <c r="T1155" s="8">
        <f t="shared" si="111"/>
        <v>42173.714178240742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3">
        <f t="shared" si="113"/>
        <v>6.5</v>
      </c>
      <c r="P1156" s="7">
        <f t="shared" si="114"/>
        <v>27756.863711583916</v>
      </c>
      <c r="Q1156" s="7" t="str">
        <f t="shared" si="115"/>
        <v>food</v>
      </c>
      <c r="R1156" t="str">
        <f t="shared" si="112"/>
        <v>food trucks</v>
      </c>
      <c r="S1156" s="8">
        <f t="shared" ref="S1156:S1219" si="116">(((J1156/60)/60)/24)+DATE(1970,1,1)</f>
        <v>42223.108865740738</v>
      </c>
      <c r="T1156" s="8">
        <f t="shared" ref="T1156:T1219" si="117">(((I1156/60)/60)/24)+DATE(1970,1,1)</f>
        <v>42253.108865740738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3">
        <f t="shared" si="113"/>
        <v>0.752</v>
      </c>
      <c r="P1157" s="7">
        <f t="shared" si="114"/>
        <v>27766.131233108099</v>
      </c>
      <c r="Q1157" s="7" t="str">
        <f t="shared" si="115"/>
        <v>food</v>
      </c>
      <c r="R1157" t="str">
        <f t="shared" si="112"/>
        <v>food trucks</v>
      </c>
      <c r="S1157" s="8">
        <f t="shared" si="116"/>
        <v>41835.763981481483</v>
      </c>
      <c r="T1157" s="8">
        <f t="shared" si="117"/>
        <v>41865.763981481483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3">
        <f t="shared" si="113"/>
        <v>0</v>
      </c>
      <c r="P1158" s="7">
        <f t="shared" si="114"/>
        <v>27775.451318012834</v>
      </c>
      <c r="Q1158" s="7" t="str">
        <f t="shared" si="115"/>
        <v>food</v>
      </c>
      <c r="R1158" t="str">
        <f t="shared" si="112"/>
        <v>food trucks</v>
      </c>
      <c r="S1158" s="8">
        <f t="shared" si="116"/>
        <v>42029.07131944444</v>
      </c>
      <c r="T1158" s="8">
        <f t="shared" si="117"/>
        <v>42059.07131944444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3">
        <f t="shared" si="113"/>
        <v>1.51</v>
      </c>
      <c r="P1159" s="7">
        <f t="shared" si="114"/>
        <v>27784.841260987145</v>
      </c>
      <c r="Q1159" s="7" t="str">
        <f t="shared" si="115"/>
        <v>food</v>
      </c>
      <c r="R1159" t="str">
        <f t="shared" si="112"/>
        <v>food trucks</v>
      </c>
      <c r="S1159" s="8">
        <f t="shared" si="116"/>
        <v>41918.628240740742</v>
      </c>
      <c r="T1159" s="8">
        <f t="shared" si="117"/>
        <v>41978.669907407413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3">
        <f t="shared" si="113"/>
        <v>0.46666666666666673</v>
      </c>
      <c r="P1160" s="7">
        <f t="shared" si="114"/>
        <v>27794.186489685482</v>
      </c>
      <c r="Q1160" s="7" t="str">
        <f t="shared" si="115"/>
        <v>food</v>
      </c>
      <c r="R1160" t="str">
        <f t="shared" si="112"/>
        <v>food trucks</v>
      </c>
      <c r="S1160" s="8">
        <f t="shared" si="116"/>
        <v>41952.09175925926</v>
      </c>
      <c r="T1160" s="8">
        <f t="shared" si="117"/>
        <v>41982.09175925926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3">
        <f t="shared" si="113"/>
        <v>0</v>
      </c>
      <c r="P1161" s="7">
        <f t="shared" si="114"/>
        <v>27803.577283491195</v>
      </c>
      <c r="Q1161" s="7" t="str">
        <f t="shared" si="115"/>
        <v>food</v>
      </c>
      <c r="R1161" t="str">
        <f t="shared" si="112"/>
        <v>food trucks</v>
      </c>
      <c r="S1161" s="8">
        <f t="shared" si="116"/>
        <v>42154.726446759261</v>
      </c>
      <c r="T1161" s="8">
        <f t="shared" si="117"/>
        <v>42185.65625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3">
        <f t="shared" si="113"/>
        <v>3.85</v>
      </c>
      <c r="P1162" s="7">
        <f t="shared" si="114"/>
        <v>27812.986277495762</v>
      </c>
      <c r="Q1162" s="7" t="str">
        <f t="shared" si="115"/>
        <v>food</v>
      </c>
      <c r="R1162" t="str">
        <f t="shared" si="112"/>
        <v>food trucks</v>
      </c>
      <c r="S1162" s="8">
        <f t="shared" si="116"/>
        <v>42061.154930555553</v>
      </c>
      <c r="T1162" s="8">
        <f t="shared" si="117"/>
        <v>42091.113263888896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3">
        <f t="shared" si="113"/>
        <v>0</v>
      </c>
      <c r="P1163" s="7">
        <f t="shared" si="114"/>
        <v>27822.010646580897</v>
      </c>
      <c r="Q1163" s="7" t="str">
        <f t="shared" si="115"/>
        <v>food</v>
      </c>
      <c r="R1163" t="str">
        <f t="shared" si="112"/>
        <v>food trucks</v>
      </c>
      <c r="S1163" s="8">
        <f t="shared" si="116"/>
        <v>42122.629502314812</v>
      </c>
      <c r="T1163" s="8">
        <f t="shared" si="117"/>
        <v>42143.629502314812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3">
        <f t="shared" si="113"/>
        <v>5.8333333333333341E-2</v>
      </c>
      <c r="P1164" s="7">
        <f t="shared" si="114"/>
        <v>27831.432255333551</v>
      </c>
      <c r="Q1164" s="7" t="str">
        <f t="shared" si="115"/>
        <v>food</v>
      </c>
      <c r="R1164" t="str">
        <f t="shared" si="112"/>
        <v>food trucks</v>
      </c>
      <c r="S1164" s="8">
        <f t="shared" si="116"/>
        <v>41876.683611111112</v>
      </c>
      <c r="T1164" s="8">
        <f t="shared" si="117"/>
        <v>41907.683611111112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3">
        <f t="shared" si="113"/>
        <v>0</v>
      </c>
      <c r="P1165" s="7">
        <f t="shared" si="114"/>
        <v>27840.848390921401</v>
      </c>
      <c r="Q1165" s="7" t="str">
        <f t="shared" si="115"/>
        <v>food</v>
      </c>
      <c r="R1165" t="str">
        <f t="shared" si="112"/>
        <v>food trucks</v>
      </c>
      <c r="S1165" s="8">
        <f t="shared" si="116"/>
        <v>41830.723611111112</v>
      </c>
      <c r="T1165" s="8">
        <f t="shared" si="117"/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3">
        <f t="shared" si="113"/>
        <v>0</v>
      </c>
      <c r="P1166" s="7">
        <f t="shared" si="114"/>
        <v>27850.282768553025</v>
      </c>
      <c r="Q1166" s="7" t="str">
        <f t="shared" si="115"/>
        <v>food</v>
      </c>
      <c r="R1166" t="str">
        <f t="shared" si="112"/>
        <v>food trucks</v>
      </c>
      <c r="S1166" s="8">
        <f t="shared" si="116"/>
        <v>42509.724328703705</v>
      </c>
      <c r="T1166" s="8">
        <f t="shared" si="117"/>
        <v>42539.724328703705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3">
        <f t="shared" si="113"/>
        <v>20.705000000000002</v>
      </c>
      <c r="P1167" s="7">
        <f t="shared" si="114"/>
        <v>27859.723542372871</v>
      </c>
      <c r="Q1167" s="7" t="str">
        <f t="shared" si="115"/>
        <v>food</v>
      </c>
      <c r="R1167" t="str">
        <f t="shared" si="112"/>
        <v>food trucks</v>
      </c>
      <c r="S1167" s="8">
        <f t="shared" si="116"/>
        <v>41792.214467592588</v>
      </c>
      <c r="T1167" s="8">
        <f t="shared" si="117"/>
        <v>41826.214467592588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3">
        <f t="shared" si="113"/>
        <v>19.139999999999997</v>
      </c>
      <c r="P1168" s="7">
        <f t="shared" si="114"/>
        <v>27868.468616480153</v>
      </c>
      <c r="Q1168" s="7" t="str">
        <f t="shared" si="115"/>
        <v>food</v>
      </c>
      <c r="R1168" t="str">
        <f t="shared" si="112"/>
        <v>food trucks</v>
      </c>
      <c r="S1168" s="8">
        <f t="shared" si="116"/>
        <v>42150.485439814816</v>
      </c>
      <c r="T1168" s="8">
        <f t="shared" si="117"/>
        <v>42181.166666666672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3">
        <f t="shared" si="113"/>
        <v>1.6316666666666666</v>
      </c>
      <c r="P1169" s="7">
        <f t="shared" si="114"/>
        <v>27876.948083446394</v>
      </c>
      <c r="Q1169" s="7" t="str">
        <f t="shared" si="115"/>
        <v>food</v>
      </c>
      <c r="R1169" t="str">
        <f t="shared" si="112"/>
        <v>food trucks</v>
      </c>
      <c r="S1169" s="8">
        <f t="shared" si="116"/>
        <v>41863.734895833331</v>
      </c>
      <c r="T1169" s="8">
        <f t="shared" si="117"/>
        <v>41894.734895833331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3">
        <f t="shared" si="113"/>
        <v>5.6666666666666661</v>
      </c>
      <c r="P1170" s="7">
        <f t="shared" si="114"/>
        <v>27886.075313878511</v>
      </c>
      <c r="Q1170" s="7" t="str">
        <f t="shared" si="115"/>
        <v>food</v>
      </c>
      <c r="R1170" t="str">
        <f t="shared" si="112"/>
        <v>food trucks</v>
      </c>
      <c r="S1170" s="8">
        <f t="shared" si="116"/>
        <v>42605.053993055553</v>
      </c>
      <c r="T1170" s="8">
        <f t="shared" si="117"/>
        <v>42635.053993055553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3">
        <f t="shared" si="113"/>
        <v>0.16999999999999998</v>
      </c>
      <c r="P1171" s="7">
        <f t="shared" si="114"/>
        <v>27895.19482348947</v>
      </c>
      <c r="Q1171" s="7" t="str">
        <f t="shared" si="115"/>
        <v>food</v>
      </c>
      <c r="R1171" t="str">
        <f t="shared" si="112"/>
        <v>food trucks</v>
      </c>
      <c r="S1171" s="8">
        <f t="shared" si="116"/>
        <v>42027.353738425925</v>
      </c>
      <c r="T1171" s="8">
        <f t="shared" si="117"/>
        <v>42057.353738425925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3">
        <f t="shared" si="113"/>
        <v>0.4</v>
      </c>
      <c r="P1172" s="7">
        <f t="shared" si="114"/>
        <v>27904.661103565355</v>
      </c>
      <c r="Q1172" s="7" t="str">
        <f t="shared" si="115"/>
        <v>food</v>
      </c>
      <c r="R1172" t="str">
        <f t="shared" si="112"/>
        <v>food trucks</v>
      </c>
      <c r="S1172" s="8">
        <f t="shared" si="116"/>
        <v>42124.893182870372</v>
      </c>
      <c r="T1172" s="8">
        <f t="shared" si="117"/>
        <v>42154.893182870372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3">
        <f t="shared" si="113"/>
        <v>0.1</v>
      </c>
      <c r="P1173" s="7">
        <f t="shared" si="114"/>
        <v>27914.105621603252</v>
      </c>
      <c r="Q1173" s="7" t="str">
        <f t="shared" si="115"/>
        <v>food</v>
      </c>
      <c r="R1173" t="str">
        <f t="shared" si="112"/>
        <v>food trucks</v>
      </c>
      <c r="S1173" s="8">
        <f t="shared" si="116"/>
        <v>41938.804710648146</v>
      </c>
      <c r="T1173" s="8">
        <f t="shared" si="117"/>
        <v>41956.846377314811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3">
        <f t="shared" si="113"/>
        <v>0</v>
      </c>
      <c r="P1174" s="7">
        <f t="shared" si="114"/>
        <v>27923.582042133869</v>
      </c>
      <c r="Q1174" s="7" t="str">
        <f t="shared" si="115"/>
        <v>food</v>
      </c>
      <c r="R1174" t="str">
        <f t="shared" si="112"/>
        <v>food trucks</v>
      </c>
      <c r="S1174" s="8">
        <f t="shared" si="116"/>
        <v>41841.682314814818</v>
      </c>
      <c r="T1174" s="8">
        <f t="shared" si="117"/>
        <v>41871.682314814818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3">
        <f t="shared" si="113"/>
        <v>2.4E-2</v>
      </c>
      <c r="P1175" s="7">
        <f t="shared" si="114"/>
        <v>27933.073402447306</v>
      </c>
      <c r="Q1175" s="7" t="str">
        <f t="shared" si="115"/>
        <v>food</v>
      </c>
      <c r="R1175" t="str">
        <f t="shared" si="112"/>
        <v>food trucks</v>
      </c>
      <c r="S1175" s="8">
        <f t="shared" si="116"/>
        <v>42184.185844907406</v>
      </c>
      <c r="T1175" s="8">
        <f t="shared" si="117"/>
        <v>42219.185844907406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3">
        <f t="shared" si="113"/>
        <v>5.9066666666666672</v>
      </c>
      <c r="P1176" s="7">
        <f t="shared" si="114"/>
        <v>27942.561016660991</v>
      </c>
      <c r="Q1176" s="7" t="str">
        <f t="shared" si="115"/>
        <v>food</v>
      </c>
      <c r="R1176" t="str">
        <f t="shared" si="112"/>
        <v>food trucks</v>
      </c>
      <c r="S1176" s="8">
        <f t="shared" si="116"/>
        <v>42468.84174768519</v>
      </c>
      <c r="T1176" s="8">
        <f t="shared" si="117"/>
        <v>42498.84174768519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3">
        <f t="shared" si="113"/>
        <v>2.9250000000000003</v>
      </c>
      <c r="P1177" s="7">
        <f t="shared" si="114"/>
        <v>27951.763928571418</v>
      </c>
      <c r="Q1177" s="7" t="str">
        <f t="shared" si="115"/>
        <v>food</v>
      </c>
      <c r="R1177" t="str">
        <f t="shared" si="112"/>
        <v>food trucks</v>
      </c>
      <c r="S1177" s="8">
        <f t="shared" si="116"/>
        <v>42170.728460648148</v>
      </c>
      <c r="T1177" s="8">
        <f t="shared" si="117"/>
        <v>42200.728460648148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3">
        <f t="shared" si="113"/>
        <v>5.7142857142857143E-3</v>
      </c>
      <c r="P1178" s="7">
        <f t="shared" si="114"/>
        <v>27961.075518883965</v>
      </c>
      <c r="Q1178" s="7" t="str">
        <f t="shared" si="115"/>
        <v>food</v>
      </c>
      <c r="R1178" t="str">
        <f t="shared" si="112"/>
        <v>food trucks</v>
      </c>
      <c r="S1178" s="8">
        <f t="shared" si="116"/>
        <v>42746.019652777773</v>
      </c>
      <c r="T1178" s="8">
        <f t="shared" si="117"/>
        <v>42800.541666666672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3">
        <f t="shared" si="113"/>
        <v>0</v>
      </c>
      <c r="P1179" s="7">
        <f t="shared" si="114"/>
        <v>27970.589159292027</v>
      </c>
      <c r="Q1179" s="7" t="str">
        <f t="shared" si="115"/>
        <v>food</v>
      </c>
      <c r="R1179" t="str">
        <f t="shared" si="112"/>
        <v>food trucks</v>
      </c>
      <c r="S1179" s="8">
        <f t="shared" si="116"/>
        <v>41897.660833333335</v>
      </c>
      <c r="T1179" s="8">
        <f t="shared" si="117"/>
        <v>41927.660833333335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3">
        <f t="shared" si="113"/>
        <v>6.6666666666666671E-3</v>
      </c>
      <c r="P1180" s="7">
        <f t="shared" si="114"/>
        <v>27980.112683009866</v>
      </c>
      <c r="Q1180" s="7" t="str">
        <f t="shared" si="115"/>
        <v>food</v>
      </c>
      <c r="R1180" t="str">
        <f t="shared" si="112"/>
        <v>food trucks</v>
      </c>
      <c r="S1180" s="8">
        <f t="shared" si="116"/>
        <v>41837.905694444446</v>
      </c>
      <c r="T1180" s="8">
        <f t="shared" si="117"/>
        <v>41867.905694444446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3">
        <f t="shared" si="113"/>
        <v>5.3333333333333339</v>
      </c>
      <c r="P1181" s="7">
        <f t="shared" si="114"/>
        <v>27989.640991144406</v>
      </c>
      <c r="Q1181" s="7" t="str">
        <f t="shared" si="115"/>
        <v>food</v>
      </c>
      <c r="R1181" t="str">
        <f t="shared" si="112"/>
        <v>food trucks</v>
      </c>
      <c r="S1181" s="8">
        <f t="shared" si="116"/>
        <v>42275.720219907409</v>
      </c>
      <c r="T1181" s="8">
        <f t="shared" si="117"/>
        <v>42305.720219907409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3">
        <f t="shared" si="113"/>
        <v>11.75</v>
      </c>
      <c r="P1182" s="7">
        <f t="shared" si="114"/>
        <v>27998.08720613287</v>
      </c>
      <c r="Q1182" s="7" t="str">
        <f t="shared" si="115"/>
        <v>food</v>
      </c>
      <c r="R1182" t="str">
        <f t="shared" si="112"/>
        <v>food trucks</v>
      </c>
      <c r="S1182" s="8">
        <f t="shared" si="116"/>
        <v>41781.806875000002</v>
      </c>
      <c r="T1182" s="8">
        <f t="shared" si="117"/>
        <v>41818.806875000002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3">
        <f t="shared" si="113"/>
        <v>8.0000000000000002E-3</v>
      </c>
      <c r="P1183" s="7">
        <f t="shared" si="114"/>
        <v>28005.627453987719</v>
      </c>
      <c r="Q1183" s="7" t="str">
        <f t="shared" si="115"/>
        <v>food</v>
      </c>
      <c r="R1183" t="str">
        <f t="shared" si="112"/>
        <v>food trucks</v>
      </c>
      <c r="S1183" s="8">
        <f t="shared" si="116"/>
        <v>42034.339363425926</v>
      </c>
      <c r="T1183" s="8">
        <f t="shared" si="117"/>
        <v>42064.339363425926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3">
        <f t="shared" si="113"/>
        <v>4.2</v>
      </c>
      <c r="P1184" s="7">
        <f t="shared" si="114"/>
        <v>28015.174548244111</v>
      </c>
      <c r="Q1184" s="7" t="str">
        <f t="shared" si="115"/>
        <v>food</v>
      </c>
      <c r="R1184" t="str">
        <f t="shared" si="112"/>
        <v>food trucks</v>
      </c>
      <c r="S1184" s="8">
        <f t="shared" si="116"/>
        <v>42728.827407407407</v>
      </c>
      <c r="T1184" s="8">
        <f t="shared" si="117"/>
        <v>42747.695833333331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3">
        <f t="shared" si="113"/>
        <v>4</v>
      </c>
      <c r="P1185" s="7">
        <f t="shared" si="114"/>
        <v>28024.715194406541</v>
      </c>
      <c r="Q1185" s="7" t="str">
        <f t="shared" si="115"/>
        <v>food</v>
      </c>
      <c r="R1185" t="str">
        <f t="shared" si="112"/>
        <v>food trucks</v>
      </c>
      <c r="S1185" s="8">
        <f t="shared" si="116"/>
        <v>42656.86137731481</v>
      </c>
      <c r="T1185" s="8">
        <f t="shared" si="117"/>
        <v>42676.165972222225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3">
        <f t="shared" si="113"/>
        <v>104.93636363636362</v>
      </c>
      <c r="P1186" s="7">
        <f t="shared" si="114"/>
        <v>28034.24256226543</v>
      </c>
      <c r="Q1186" s="7" t="str">
        <f t="shared" si="115"/>
        <v>photography</v>
      </c>
      <c r="R1186" t="str">
        <f t="shared" si="112"/>
        <v>photobooks</v>
      </c>
      <c r="S1186" s="8">
        <f t="shared" si="116"/>
        <v>42741.599664351852</v>
      </c>
      <c r="T1186" s="8">
        <f t="shared" si="117"/>
        <v>42772.599664351852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3">
        <f t="shared" si="113"/>
        <v>105.44</v>
      </c>
      <c r="P1187" s="7">
        <f t="shared" si="114"/>
        <v>28035.931382252551</v>
      </c>
      <c r="Q1187" s="7" t="str">
        <f t="shared" si="115"/>
        <v>photography</v>
      </c>
      <c r="R1187" t="str">
        <f t="shared" si="112"/>
        <v>photobooks</v>
      </c>
      <c r="S1187" s="8">
        <f t="shared" si="116"/>
        <v>42130.865150462967</v>
      </c>
      <c r="T1187" s="8">
        <f t="shared" si="117"/>
        <v>42163.166666666672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3">
        <f t="shared" si="113"/>
        <v>106.73333333333332</v>
      </c>
      <c r="P1188" s="7">
        <f t="shared" si="114"/>
        <v>28041.003397063836</v>
      </c>
      <c r="Q1188" s="7" t="str">
        <f t="shared" si="115"/>
        <v>photography</v>
      </c>
      <c r="R1188" t="str">
        <f t="shared" si="112"/>
        <v>photobooks</v>
      </c>
      <c r="S1188" s="8">
        <f t="shared" si="116"/>
        <v>42123.86336805555</v>
      </c>
      <c r="T1188" s="8">
        <f t="shared" si="117"/>
        <v>42156.945833333331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3">
        <f t="shared" si="113"/>
        <v>104.12571428571428</v>
      </c>
      <c r="P1189" s="7">
        <f t="shared" si="114"/>
        <v>28047.846294398903</v>
      </c>
      <c r="Q1189" s="7" t="str">
        <f t="shared" si="115"/>
        <v>photography</v>
      </c>
      <c r="R1189" t="str">
        <f t="shared" si="112"/>
        <v>photobooks</v>
      </c>
      <c r="S1189" s="8">
        <f t="shared" si="116"/>
        <v>42109.894942129627</v>
      </c>
      <c r="T1189" s="8">
        <f t="shared" si="117"/>
        <v>42141.75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3">
        <f t="shared" si="113"/>
        <v>160.54999999999998</v>
      </c>
      <c r="P1190" s="7">
        <f t="shared" si="114"/>
        <v>28054.316006149638</v>
      </c>
      <c r="Q1190" s="7" t="str">
        <f t="shared" si="115"/>
        <v>photography</v>
      </c>
      <c r="R1190" t="str">
        <f t="shared" si="112"/>
        <v>photobooks</v>
      </c>
      <c r="S1190" s="8">
        <f t="shared" si="116"/>
        <v>42711.700694444444</v>
      </c>
      <c r="T1190" s="8">
        <f t="shared" si="117"/>
        <v>42732.700694444444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3">
        <f t="shared" si="113"/>
        <v>107.77777777777777</v>
      </c>
      <c r="P1191" s="7">
        <f t="shared" si="114"/>
        <v>28062.806544771014</v>
      </c>
      <c r="Q1191" s="7" t="str">
        <f t="shared" si="115"/>
        <v>photography</v>
      </c>
      <c r="R1191" t="str">
        <f t="shared" si="112"/>
        <v>photobooks</v>
      </c>
      <c r="S1191" s="8">
        <f t="shared" si="116"/>
        <v>42529.979108796295</v>
      </c>
      <c r="T1191" s="8">
        <f t="shared" si="117"/>
        <v>42550.979108796295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3">
        <f t="shared" si="113"/>
        <v>135</v>
      </c>
      <c r="P1192" s="7">
        <f t="shared" si="114"/>
        <v>28069.084427350423</v>
      </c>
      <c r="Q1192" s="7" t="str">
        <f t="shared" si="115"/>
        <v>photography</v>
      </c>
      <c r="R1192" t="str">
        <f t="shared" si="112"/>
        <v>photobooks</v>
      </c>
      <c r="S1192" s="8">
        <f t="shared" si="116"/>
        <v>41852.665798611109</v>
      </c>
      <c r="T1192" s="8">
        <f t="shared" si="117"/>
        <v>41882.665798611109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3">
        <f t="shared" si="113"/>
        <v>109.07407407407408</v>
      </c>
      <c r="P1193" s="7">
        <f t="shared" si="114"/>
        <v>28078.453129274963</v>
      </c>
      <c r="Q1193" s="7" t="str">
        <f t="shared" si="115"/>
        <v>photography</v>
      </c>
      <c r="R1193" t="str">
        <f t="shared" si="112"/>
        <v>photobooks</v>
      </c>
      <c r="S1193" s="8">
        <f t="shared" si="116"/>
        <v>42419.603703703702</v>
      </c>
      <c r="T1193" s="8">
        <f t="shared" si="117"/>
        <v>42449.562037037031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3">
        <f t="shared" si="113"/>
        <v>290</v>
      </c>
      <c r="P1194" s="7">
        <f t="shared" si="114"/>
        <v>28087.051642148472</v>
      </c>
      <c r="Q1194" s="7" t="str">
        <f t="shared" si="115"/>
        <v>photography</v>
      </c>
      <c r="R1194" t="str">
        <f t="shared" si="112"/>
        <v>photobooks</v>
      </c>
      <c r="S1194" s="8">
        <f t="shared" si="116"/>
        <v>42747.506689814814</v>
      </c>
      <c r="T1194" s="8">
        <f t="shared" si="117"/>
        <v>42777.506689814814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3">
        <f t="shared" si="113"/>
        <v>103.95714285714286</v>
      </c>
      <c r="P1195" s="7">
        <f t="shared" si="114"/>
        <v>28096.564664613274</v>
      </c>
      <c r="Q1195" s="7" t="str">
        <f t="shared" si="115"/>
        <v>photography</v>
      </c>
      <c r="R1195" t="str">
        <f t="shared" si="112"/>
        <v>photobooks</v>
      </c>
      <c r="S1195" s="8">
        <f t="shared" si="116"/>
        <v>42409.776076388895</v>
      </c>
      <c r="T1195" s="8">
        <f t="shared" si="117"/>
        <v>42469.734409722223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3">
        <f t="shared" si="113"/>
        <v>322.24</v>
      </c>
      <c r="P1196" s="7">
        <f t="shared" si="114"/>
        <v>28098.709671345427</v>
      </c>
      <c r="Q1196" s="7" t="str">
        <f t="shared" si="115"/>
        <v>photography</v>
      </c>
      <c r="R1196" t="str">
        <f t="shared" si="112"/>
        <v>photobooks</v>
      </c>
      <c r="S1196" s="8">
        <f t="shared" si="116"/>
        <v>42072.488182870366</v>
      </c>
      <c r="T1196" s="8">
        <f t="shared" si="117"/>
        <v>42102.488182870366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3">
        <f t="shared" si="113"/>
        <v>135</v>
      </c>
      <c r="P1197" s="7">
        <f t="shared" si="114"/>
        <v>28094.537996575338</v>
      </c>
      <c r="Q1197" s="7" t="str">
        <f t="shared" si="115"/>
        <v>photography</v>
      </c>
      <c r="R1197" t="str">
        <f t="shared" si="112"/>
        <v>photobooks</v>
      </c>
      <c r="S1197" s="8">
        <f t="shared" si="116"/>
        <v>42298.34783564815</v>
      </c>
      <c r="T1197" s="8">
        <f t="shared" si="117"/>
        <v>42358.375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3">
        <f t="shared" si="113"/>
        <v>269.91034482758624</v>
      </c>
      <c r="P1198" s="7">
        <f t="shared" si="114"/>
        <v>28099.537838300785</v>
      </c>
      <c r="Q1198" s="7" t="str">
        <f t="shared" si="115"/>
        <v>photography</v>
      </c>
      <c r="R1198" t="str">
        <f t="shared" ref="R1198:R1261" si="118">RIGHT(N1198, (LEN(N1198)-FIND("/", N1198)))</f>
        <v>photobooks</v>
      </c>
      <c r="S1198" s="8">
        <f t="shared" si="116"/>
        <v>42326.818738425922</v>
      </c>
      <c r="T1198" s="8">
        <f t="shared" si="117"/>
        <v>42356.818738425922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3">
        <f t="shared" si="113"/>
        <v>253.29333333333332</v>
      </c>
      <c r="P1199" s="7">
        <f t="shared" si="114"/>
        <v>28095.75529472241</v>
      </c>
      <c r="Q1199" s="7" t="str">
        <f t="shared" si="115"/>
        <v>photography</v>
      </c>
      <c r="R1199" t="str">
        <f t="shared" si="118"/>
        <v>photobooks</v>
      </c>
      <c r="S1199" s="8">
        <f t="shared" si="116"/>
        <v>42503.66474537037</v>
      </c>
      <c r="T1199" s="8">
        <f t="shared" si="117"/>
        <v>42534.249305555553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3">
        <f t="shared" si="113"/>
        <v>260.59999999999997</v>
      </c>
      <c r="P1200" s="7">
        <f t="shared" si="114"/>
        <v>28092.361998628719</v>
      </c>
      <c r="Q1200" s="7" t="str">
        <f t="shared" si="115"/>
        <v>photography</v>
      </c>
      <c r="R1200" t="str">
        <f t="shared" si="118"/>
        <v>photobooks</v>
      </c>
      <c r="S1200" s="8">
        <f t="shared" si="116"/>
        <v>42333.619050925925</v>
      </c>
      <c r="T1200" s="8">
        <f t="shared" si="117"/>
        <v>42369.125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3">
        <f t="shared" si="113"/>
        <v>101.31677953348381</v>
      </c>
      <c r="P1201" s="7">
        <f t="shared" si="114"/>
        <v>28098.867952674889</v>
      </c>
      <c r="Q1201" s="7" t="str">
        <f t="shared" si="115"/>
        <v>photography</v>
      </c>
      <c r="R1201" t="str">
        <f t="shared" si="118"/>
        <v>photobooks</v>
      </c>
      <c r="S1201" s="8">
        <f t="shared" si="116"/>
        <v>42161.770833333328</v>
      </c>
      <c r="T1201" s="8">
        <f t="shared" si="117"/>
        <v>42193.770833333328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3">
        <f t="shared" si="113"/>
        <v>125.60416666666667</v>
      </c>
      <c r="P1202" s="7">
        <f t="shared" si="114"/>
        <v>28107.583516295017</v>
      </c>
      <c r="Q1202" s="7" t="str">
        <f t="shared" si="115"/>
        <v>photography</v>
      </c>
      <c r="R1202" t="str">
        <f t="shared" si="118"/>
        <v>photobooks</v>
      </c>
      <c r="S1202" s="8">
        <f t="shared" si="116"/>
        <v>42089.477500000001</v>
      </c>
      <c r="T1202" s="8">
        <f t="shared" si="117"/>
        <v>42110.477500000001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3">
        <f t="shared" si="113"/>
        <v>102.43783333333334</v>
      </c>
      <c r="P1203" s="7">
        <f t="shared" si="114"/>
        <v>28115.160243651328</v>
      </c>
      <c r="Q1203" s="7" t="str">
        <f t="shared" si="115"/>
        <v>photography</v>
      </c>
      <c r="R1203" t="str">
        <f t="shared" si="118"/>
        <v>photobooks</v>
      </c>
      <c r="S1203" s="8">
        <f t="shared" si="116"/>
        <v>42536.60701388889</v>
      </c>
      <c r="T1203" s="8">
        <f t="shared" si="117"/>
        <v>42566.60701388889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3">
        <f t="shared" si="113"/>
        <v>199.244</v>
      </c>
      <c r="P1204" s="7">
        <f t="shared" si="114"/>
        <v>28122.70191555097</v>
      </c>
      <c r="Q1204" s="7" t="str">
        <f t="shared" si="115"/>
        <v>photography</v>
      </c>
      <c r="R1204" t="str">
        <f t="shared" si="118"/>
        <v>photobooks</v>
      </c>
      <c r="S1204" s="8">
        <f t="shared" si="116"/>
        <v>42152.288819444439</v>
      </c>
      <c r="T1204" s="8">
        <f t="shared" si="117"/>
        <v>42182.288819444439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3">
        <f t="shared" si="113"/>
        <v>102.45398773006136</v>
      </c>
      <c r="P1205" s="7">
        <f t="shared" si="114"/>
        <v>28115.254010989003</v>
      </c>
      <c r="Q1205" s="7" t="str">
        <f t="shared" si="115"/>
        <v>photography</v>
      </c>
      <c r="R1205" t="str">
        <f t="shared" si="118"/>
        <v>photobooks</v>
      </c>
      <c r="S1205" s="8">
        <f t="shared" si="116"/>
        <v>42125.614895833336</v>
      </c>
      <c r="T1205" s="8">
        <f t="shared" si="117"/>
        <v>42155.614895833336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3">
        <f t="shared" si="113"/>
        <v>102.94615384615385</v>
      </c>
      <c r="P1206" s="7">
        <f t="shared" si="114"/>
        <v>28119.175431123316</v>
      </c>
      <c r="Q1206" s="7" t="str">
        <f t="shared" si="115"/>
        <v>photography</v>
      </c>
      <c r="R1206" t="str">
        <f t="shared" si="118"/>
        <v>photobooks</v>
      </c>
      <c r="S1206" s="8">
        <f t="shared" si="116"/>
        <v>42297.748067129629</v>
      </c>
      <c r="T1206" s="8">
        <f t="shared" si="117"/>
        <v>42342.208333333328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3">
        <f t="shared" si="113"/>
        <v>100.86153846153847</v>
      </c>
      <c r="P1207" s="7">
        <f t="shared" si="114"/>
        <v>28124.2394089347</v>
      </c>
      <c r="Q1207" s="7" t="str">
        <f t="shared" si="115"/>
        <v>photography</v>
      </c>
      <c r="R1207" t="str">
        <f t="shared" si="118"/>
        <v>photobooks</v>
      </c>
      <c r="S1207" s="8">
        <f t="shared" si="116"/>
        <v>42138.506377314814</v>
      </c>
      <c r="T1207" s="8">
        <f t="shared" si="117"/>
        <v>42168.506377314814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3">
        <f t="shared" si="113"/>
        <v>114.99999999999999</v>
      </c>
      <c r="P1208" s="7">
        <f t="shared" si="114"/>
        <v>28129.400027500851</v>
      </c>
      <c r="Q1208" s="7" t="str">
        <f t="shared" si="115"/>
        <v>photography</v>
      </c>
      <c r="R1208" t="str">
        <f t="shared" si="118"/>
        <v>photobooks</v>
      </c>
      <c r="S1208" s="8">
        <f t="shared" si="116"/>
        <v>42772.776076388895</v>
      </c>
      <c r="T1208" s="8">
        <f t="shared" si="117"/>
        <v>42805.561805555553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3">
        <f t="shared" si="113"/>
        <v>104.16766467065868</v>
      </c>
      <c r="P1209" s="7">
        <f t="shared" si="114"/>
        <v>28138.717221458039</v>
      </c>
      <c r="Q1209" s="7" t="str">
        <f t="shared" si="115"/>
        <v>photography</v>
      </c>
      <c r="R1209" t="str">
        <f t="shared" si="118"/>
        <v>photobooks</v>
      </c>
      <c r="S1209" s="8">
        <f t="shared" si="116"/>
        <v>42430.430243055554</v>
      </c>
      <c r="T1209" s="8">
        <f t="shared" si="117"/>
        <v>42460.416666666672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3">
        <f t="shared" si="113"/>
        <v>155.29999999999998</v>
      </c>
      <c r="P1210" s="7">
        <f t="shared" si="114"/>
        <v>28142.4126866185</v>
      </c>
      <c r="Q1210" s="7" t="str">
        <f t="shared" si="115"/>
        <v>photography</v>
      </c>
      <c r="R1210" t="str">
        <f t="shared" si="118"/>
        <v>photobooks</v>
      </c>
      <c r="S1210" s="8">
        <f t="shared" si="116"/>
        <v>42423.709074074075</v>
      </c>
      <c r="T1210" s="8">
        <f t="shared" si="117"/>
        <v>42453.667407407411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3">
        <f t="shared" si="113"/>
        <v>106</v>
      </c>
      <c r="P1211" s="7">
        <f t="shared" si="114"/>
        <v>28146.752814865788</v>
      </c>
      <c r="Q1211" s="7" t="str">
        <f t="shared" si="115"/>
        <v>photography</v>
      </c>
      <c r="R1211" t="str">
        <f t="shared" si="118"/>
        <v>photobooks</v>
      </c>
      <c r="S1211" s="8">
        <f t="shared" si="116"/>
        <v>42761.846122685187</v>
      </c>
      <c r="T1211" s="8">
        <f t="shared" si="117"/>
        <v>42791.846122685187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3">
        <f t="shared" si="113"/>
        <v>254.31499999999997</v>
      </c>
      <c r="P1212" s="7">
        <f t="shared" si="114"/>
        <v>28154.252557659202</v>
      </c>
      <c r="Q1212" s="7" t="str">
        <f t="shared" si="115"/>
        <v>photography</v>
      </c>
      <c r="R1212" t="str">
        <f t="shared" si="118"/>
        <v>photobooks</v>
      </c>
      <c r="S1212" s="8">
        <f t="shared" si="116"/>
        <v>42132.941805555558</v>
      </c>
      <c r="T1212" s="8">
        <f t="shared" si="117"/>
        <v>42155.875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3">
        <f t="shared" si="113"/>
        <v>101.1</v>
      </c>
      <c r="P1213" s="7">
        <f t="shared" si="114"/>
        <v>28146.432741046825</v>
      </c>
      <c r="Q1213" s="7" t="str">
        <f t="shared" si="115"/>
        <v>photography</v>
      </c>
      <c r="R1213" t="str">
        <f t="shared" si="118"/>
        <v>photobooks</v>
      </c>
      <c r="S1213" s="8">
        <f t="shared" si="116"/>
        <v>42515.866446759261</v>
      </c>
      <c r="T1213" s="8">
        <f t="shared" si="117"/>
        <v>42530.866446759261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3">
        <f t="shared" si="113"/>
        <v>129.04</v>
      </c>
      <c r="P1214" s="7">
        <f t="shared" si="114"/>
        <v>28155.780117120212</v>
      </c>
      <c r="Q1214" s="7" t="str">
        <f t="shared" si="115"/>
        <v>photography</v>
      </c>
      <c r="R1214" t="str">
        <f t="shared" si="118"/>
        <v>photobooks</v>
      </c>
      <c r="S1214" s="8">
        <f t="shared" si="116"/>
        <v>42318.950173611112</v>
      </c>
      <c r="T1214" s="8">
        <f t="shared" si="117"/>
        <v>42335.041666666672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3">
        <f t="shared" si="113"/>
        <v>102.23076923076924</v>
      </c>
      <c r="P1215" s="7">
        <f t="shared" si="114"/>
        <v>28164.370668504471</v>
      </c>
      <c r="Q1215" s="7" t="str">
        <f t="shared" si="115"/>
        <v>photography</v>
      </c>
      <c r="R1215" t="str">
        <f t="shared" si="118"/>
        <v>photobooks</v>
      </c>
      <c r="S1215" s="8">
        <f t="shared" si="116"/>
        <v>42731.755787037036</v>
      </c>
      <c r="T1215" s="8">
        <f t="shared" si="117"/>
        <v>42766.755787037036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3">
        <f t="shared" si="113"/>
        <v>131.80000000000001</v>
      </c>
      <c r="P1216" s="7">
        <f t="shared" si="114"/>
        <v>28171.788583247147</v>
      </c>
      <c r="Q1216" s="7" t="str">
        <f t="shared" si="115"/>
        <v>photography</v>
      </c>
      <c r="R1216" t="str">
        <f t="shared" si="118"/>
        <v>photobooks</v>
      </c>
      <c r="S1216" s="8">
        <f t="shared" si="116"/>
        <v>42104.840335648143</v>
      </c>
      <c r="T1216" s="8">
        <f t="shared" si="117"/>
        <v>42164.840335648143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3">
        <f t="shared" si="113"/>
        <v>786.0802000000001</v>
      </c>
      <c r="P1217" s="7">
        <f t="shared" si="114"/>
        <v>28180.594027586198</v>
      </c>
      <c r="Q1217" s="7" t="str">
        <f t="shared" si="115"/>
        <v>photography</v>
      </c>
      <c r="R1217" t="str">
        <f t="shared" si="118"/>
        <v>photobooks</v>
      </c>
      <c r="S1217" s="8">
        <f t="shared" si="116"/>
        <v>41759.923101851848</v>
      </c>
      <c r="T1217" s="8">
        <f t="shared" si="117"/>
        <v>41789.923101851848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3">
        <f t="shared" si="113"/>
        <v>145.70000000000002</v>
      </c>
      <c r="P1218" s="7">
        <f t="shared" si="114"/>
        <v>28176.757043808204</v>
      </c>
      <c r="Q1218" s="7" t="str">
        <f t="shared" si="115"/>
        <v>photography</v>
      </c>
      <c r="R1218" t="str">
        <f t="shared" si="118"/>
        <v>photobooks</v>
      </c>
      <c r="S1218" s="8">
        <f t="shared" si="116"/>
        <v>42247.616400462968</v>
      </c>
      <c r="T1218" s="8">
        <f t="shared" si="117"/>
        <v>42279.960416666669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3">
        <f t="shared" ref="O1219:O1282" si="119">(E1219/D1219)*100</f>
        <v>102.60000000000001</v>
      </c>
      <c r="P1219" s="7">
        <f t="shared" ref="P1219:P1282" si="120">AVERAGE(E1219:E5332)</f>
        <v>28179.441224982744</v>
      </c>
      <c r="Q1219" s="7" t="str">
        <f t="shared" ref="Q1219:Q1282" si="121">LEFT(N1219,(FIND("/",N1219)-1))</f>
        <v>photography</v>
      </c>
      <c r="R1219" t="str">
        <f t="shared" si="118"/>
        <v>photobooks</v>
      </c>
      <c r="S1219" s="8">
        <f t="shared" si="116"/>
        <v>42535.809490740736</v>
      </c>
      <c r="T1219" s="8">
        <f t="shared" si="117"/>
        <v>42565.809490740736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3">
        <f t="shared" si="119"/>
        <v>172.27777777777777</v>
      </c>
      <c r="P1220" s="7">
        <f t="shared" si="120"/>
        <v>28179.783110113905</v>
      </c>
      <c r="Q1220" s="7" t="str">
        <f t="shared" si="121"/>
        <v>photography</v>
      </c>
      <c r="R1220" t="str">
        <f t="shared" si="118"/>
        <v>photobooks</v>
      </c>
      <c r="S1220" s="8">
        <f t="shared" ref="S1220:S1283" si="122">(((J1220/60)/60)/24)+DATE(1970,1,1)</f>
        <v>42278.662037037036</v>
      </c>
      <c r="T1220" s="8">
        <f t="shared" ref="T1220:T1283" si="123">(((I1220/60)/60)/24)+DATE(1970,1,1)</f>
        <v>42309.125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3">
        <f t="shared" si="119"/>
        <v>159.16819571865443</v>
      </c>
      <c r="P1221" s="7">
        <f t="shared" si="120"/>
        <v>28184.159761740328</v>
      </c>
      <c r="Q1221" s="7" t="str">
        <f t="shared" si="121"/>
        <v>photography</v>
      </c>
      <c r="R1221" t="str">
        <f t="shared" si="118"/>
        <v>photobooks</v>
      </c>
      <c r="S1221" s="8">
        <f t="shared" si="122"/>
        <v>42633.461956018517</v>
      </c>
      <c r="T1221" s="8">
        <f t="shared" si="123"/>
        <v>42663.461956018517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3">
        <f t="shared" si="119"/>
        <v>103.76666666666668</v>
      </c>
      <c r="P1222" s="7">
        <f t="shared" si="120"/>
        <v>28184.905930915367</v>
      </c>
      <c r="Q1222" s="7" t="str">
        <f t="shared" si="121"/>
        <v>photography</v>
      </c>
      <c r="R1222" t="str">
        <f t="shared" si="118"/>
        <v>photobooks</v>
      </c>
      <c r="S1222" s="8">
        <f t="shared" si="122"/>
        <v>42211.628611111111</v>
      </c>
      <c r="T1222" s="8">
        <f t="shared" si="123"/>
        <v>42241.628611111111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3">
        <f t="shared" si="119"/>
        <v>111.40954545454547</v>
      </c>
      <c r="P1223" s="7">
        <f t="shared" si="120"/>
        <v>28189.266644782303</v>
      </c>
      <c r="Q1223" s="7" t="str">
        <f t="shared" si="121"/>
        <v>photography</v>
      </c>
      <c r="R1223" t="str">
        <f t="shared" si="118"/>
        <v>photobooks</v>
      </c>
      <c r="S1223" s="8">
        <f t="shared" si="122"/>
        <v>42680.47555555556</v>
      </c>
      <c r="T1223" s="8">
        <f t="shared" si="123"/>
        <v>42708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3">
        <f t="shared" si="119"/>
        <v>280.375</v>
      </c>
      <c r="P1224" s="7">
        <f t="shared" si="120"/>
        <v>28198.163380573798</v>
      </c>
      <c r="Q1224" s="7" t="str">
        <f t="shared" si="121"/>
        <v>photography</v>
      </c>
      <c r="R1224" t="str">
        <f t="shared" si="118"/>
        <v>photobooks</v>
      </c>
      <c r="S1224" s="8">
        <f t="shared" si="122"/>
        <v>42430.720451388886</v>
      </c>
      <c r="T1224" s="8">
        <f t="shared" si="123"/>
        <v>42461.166666666672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3">
        <f t="shared" si="119"/>
        <v>112.10606060606061</v>
      </c>
      <c r="P1225" s="7">
        <f t="shared" si="120"/>
        <v>28204.035843706777</v>
      </c>
      <c r="Q1225" s="7" t="str">
        <f t="shared" si="121"/>
        <v>photography</v>
      </c>
      <c r="R1225" t="str">
        <f t="shared" si="118"/>
        <v>photobooks</v>
      </c>
      <c r="S1225" s="8">
        <f t="shared" si="122"/>
        <v>42654.177187499998</v>
      </c>
      <c r="T1225" s="8">
        <f t="shared" si="123"/>
        <v>42684.218854166669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3">
        <f t="shared" si="119"/>
        <v>7.0666666666666673</v>
      </c>
      <c r="P1226" s="7">
        <f t="shared" si="120"/>
        <v>28206.113683846419</v>
      </c>
      <c r="Q1226" s="7" t="str">
        <f t="shared" si="121"/>
        <v>music</v>
      </c>
      <c r="R1226" t="str">
        <f t="shared" si="118"/>
        <v>world music</v>
      </c>
      <c r="S1226" s="8">
        <f t="shared" si="122"/>
        <v>41736.549791666665</v>
      </c>
      <c r="T1226" s="8">
        <f t="shared" si="123"/>
        <v>41796.549791666665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3">
        <f t="shared" si="119"/>
        <v>4.3999999999999995</v>
      </c>
      <c r="P1227" s="7">
        <f t="shared" si="120"/>
        <v>28215.506802768166</v>
      </c>
      <c r="Q1227" s="7" t="str">
        <f t="shared" si="121"/>
        <v>music</v>
      </c>
      <c r="R1227" t="str">
        <f t="shared" si="118"/>
        <v>world music</v>
      </c>
      <c r="S1227" s="8">
        <f t="shared" si="122"/>
        <v>41509.905995370369</v>
      </c>
      <c r="T1227" s="8">
        <f t="shared" si="123"/>
        <v>41569.905995370369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3">
        <f t="shared" si="119"/>
        <v>3.8739999999999997</v>
      </c>
      <c r="P1228" s="7">
        <f t="shared" si="120"/>
        <v>28225.227642782967</v>
      </c>
      <c r="Q1228" s="7" t="str">
        <f t="shared" si="121"/>
        <v>music</v>
      </c>
      <c r="R1228" t="str">
        <f t="shared" si="118"/>
        <v>world music</v>
      </c>
      <c r="S1228" s="8">
        <f t="shared" si="122"/>
        <v>41715.874780092592</v>
      </c>
      <c r="T1228" s="8">
        <f t="shared" si="123"/>
        <v>41750.041666666664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3">
        <f t="shared" si="119"/>
        <v>0</v>
      </c>
      <c r="P1229" s="7">
        <f t="shared" si="120"/>
        <v>28234.330214681439</v>
      </c>
      <c r="Q1229" s="7" t="str">
        <f t="shared" si="121"/>
        <v>music</v>
      </c>
      <c r="R1229" t="str">
        <f t="shared" si="118"/>
        <v>world music</v>
      </c>
      <c r="S1229" s="8">
        <f t="shared" si="122"/>
        <v>41827.919166666667</v>
      </c>
      <c r="T1229" s="8">
        <f t="shared" si="123"/>
        <v>41858.291666666664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3">
        <f t="shared" si="119"/>
        <v>29.299999999999997</v>
      </c>
      <c r="P1230" s="7">
        <f t="shared" si="120"/>
        <v>28244.110031174227</v>
      </c>
      <c r="Q1230" s="7" t="str">
        <f t="shared" si="121"/>
        <v>music</v>
      </c>
      <c r="R1230" t="str">
        <f t="shared" si="118"/>
        <v>world music</v>
      </c>
      <c r="S1230" s="8">
        <f t="shared" si="122"/>
        <v>40754.729259259257</v>
      </c>
      <c r="T1230" s="8">
        <f t="shared" si="123"/>
        <v>40814.729259259257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3">
        <f t="shared" si="119"/>
        <v>0.90909090909090906</v>
      </c>
      <c r="P1231" s="7">
        <f t="shared" si="120"/>
        <v>28253.389002079002</v>
      </c>
      <c r="Q1231" s="7" t="str">
        <f t="shared" si="121"/>
        <v>music</v>
      </c>
      <c r="R1231" t="str">
        <f t="shared" si="118"/>
        <v>world music</v>
      </c>
      <c r="S1231" s="8">
        <f t="shared" si="122"/>
        <v>40985.459803240738</v>
      </c>
      <c r="T1231" s="8">
        <f t="shared" si="123"/>
        <v>41015.666666666664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3">
        <f t="shared" si="119"/>
        <v>0</v>
      </c>
      <c r="P1232" s="7">
        <f t="shared" si="120"/>
        <v>28263.173538994801</v>
      </c>
      <c r="Q1232" s="7" t="str">
        <f t="shared" si="121"/>
        <v>music</v>
      </c>
      <c r="R1232" t="str">
        <f t="shared" si="118"/>
        <v>world music</v>
      </c>
      <c r="S1232" s="8">
        <f t="shared" si="122"/>
        <v>40568.972569444442</v>
      </c>
      <c r="T1232" s="8">
        <f t="shared" si="123"/>
        <v>40598.972569444442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3">
        <f t="shared" si="119"/>
        <v>0</v>
      </c>
      <c r="P1233" s="7">
        <f t="shared" si="120"/>
        <v>28272.973529819694</v>
      </c>
      <c r="Q1233" s="7" t="str">
        <f t="shared" si="121"/>
        <v>music</v>
      </c>
      <c r="R1233" t="str">
        <f t="shared" si="118"/>
        <v>world music</v>
      </c>
      <c r="S1233" s="8">
        <f t="shared" si="122"/>
        <v>42193.941759259258</v>
      </c>
      <c r="T1233" s="8">
        <f t="shared" si="123"/>
        <v>42244.041666666672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3">
        <f t="shared" si="119"/>
        <v>0.8</v>
      </c>
      <c r="P1234" s="7">
        <f t="shared" si="120"/>
        <v>28282.780319112037</v>
      </c>
      <c r="Q1234" s="7" t="str">
        <f t="shared" si="121"/>
        <v>music</v>
      </c>
      <c r="R1234" t="str">
        <f t="shared" si="118"/>
        <v>world music</v>
      </c>
      <c r="S1234" s="8">
        <f t="shared" si="122"/>
        <v>41506.848032407412</v>
      </c>
      <c r="T1234" s="8">
        <f t="shared" si="123"/>
        <v>41553.848032407412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3">
        <f t="shared" si="119"/>
        <v>11.600000000000001</v>
      </c>
      <c r="P1235" s="7">
        <f t="shared" si="120"/>
        <v>28292.580034698127</v>
      </c>
      <c r="Q1235" s="7" t="str">
        <f t="shared" si="121"/>
        <v>music</v>
      </c>
      <c r="R1235" t="str">
        <f t="shared" si="118"/>
        <v>world music</v>
      </c>
      <c r="S1235" s="8">
        <f t="shared" si="122"/>
        <v>40939.948773148149</v>
      </c>
      <c r="T1235" s="8">
        <f t="shared" si="123"/>
        <v>40960.948773148149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3">
        <f t="shared" si="119"/>
        <v>0</v>
      </c>
      <c r="P1236" s="7">
        <f t="shared" si="120"/>
        <v>28302.360173550849</v>
      </c>
      <c r="Q1236" s="7" t="str">
        <f t="shared" si="121"/>
        <v>music</v>
      </c>
      <c r="R1236" t="str">
        <f t="shared" si="118"/>
        <v>world music</v>
      </c>
      <c r="S1236" s="8">
        <f t="shared" si="122"/>
        <v>42007.788680555561</v>
      </c>
      <c r="T1236" s="8">
        <f t="shared" si="123"/>
        <v>42037.788680555561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3">
        <f t="shared" si="119"/>
        <v>2.7873639500929119</v>
      </c>
      <c r="P1237" s="7">
        <f t="shared" si="120"/>
        <v>28312.187381944444</v>
      </c>
      <c r="Q1237" s="7" t="str">
        <f t="shared" si="121"/>
        <v>music</v>
      </c>
      <c r="R1237" t="str">
        <f t="shared" si="118"/>
        <v>world music</v>
      </c>
      <c r="S1237" s="8">
        <f t="shared" si="122"/>
        <v>41583.135405092595</v>
      </c>
      <c r="T1237" s="8">
        <f t="shared" si="123"/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3">
        <f t="shared" si="119"/>
        <v>0</v>
      </c>
      <c r="P1238" s="7">
        <f t="shared" si="120"/>
        <v>28321.948475164987</v>
      </c>
      <c r="Q1238" s="7" t="str">
        <f t="shared" si="121"/>
        <v>music</v>
      </c>
      <c r="R1238" t="str">
        <f t="shared" si="118"/>
        <v>world music</v>
      </c>
      <c r="S1238" s="8">
        <f t="shared" si="122"/>
        <v>41110.680138888885</v>
      </c>
      <c r="T1238" s="8">
        <f t="shared" si="123"/>
        <v>41118.666666666664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3">
        <f t="shared" si="119"/>
        <v>0</v>
      </c>
      <c r="P1239" s="7">
        <f t="shared" si="120"/>
        <v>28331.789318971507</v>
      </c>
      <c r="Q1239" s="7" t="str">
        <f t="shared" si="121"/>
        <v>music</v>
      </c>
      <c r="R1239" t="str">
        <f t="shared" si="118"/>
        <v>world music</v>
      </c>
      <c r="S1239" s="8">
        <f t="shared" si="122"/>
        <v>41125.283159722225</v>
      </c>
      <c r="T1239" s="8">
        <f t="shared" si="123"/>
        <v>41145.283159722225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3">
        <f t="shared" si="119"/>
        <v>17.8</v>
      </c>
      <c r="P1240" s="7">
        <f t="shared" si="120"/>
        <v>28341.637003823427</v>
      </c>
      <c r="Q1240" s="7" t="str">
        <f t="shared" si="121"/>
        <v>music</v>
      </c>
      <c r="R1240" t="str">
        <f t="shared" si="118"/>
        <v>world music</v>
      </c>
      <c r="S1240" s="8">
        <f t="shared" si="122"/>
        <v>40731.61037037037</v>
      </c>
      <c r="T1240" s="8">
        <f t="shared" si="123"/>
        <v>40761.61037037037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3">
        <f t="shared" si="119"/>
        <v>0</v>
      </c>
      <c r="P1241" s="7">
        <f t="shared" si="120"/>
        <v>28351.429645340751</v>
      </c>
      <c r="Q1241" s="7" t="str">
        <f t="shared" si="121"/>
        <v>music</v>
      </c>
      <c r="R1241" t="str">
        <f t="shared" si="118"/>
        <v>world music</v>
      </c>
      <c r="S1241" s="8">
        <f t="shared" si="122"/>
        <v>40883.962581018517</v>
      </c>
      <c r="T1241" s="8">
        <f t="shared" si="123"/>
        <v>40913.962581018517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3">
        <f t="shared" si="119"/>
        <v>3.0124999999999997</v>
      </c>
      <c r="P1242" s="7">
        <f t="shared" si="120"/>
        <v>28361.291012173911</v>
      </c>
      <c r="Q1242" s="7" t="str">
        <f t="shared" si="121"/>
        <v>music</v>
      </c>
      <c r="R1242" t="str">
        <f t="shared" si="118"/>
        <v>world music</v>
      </c>
      <c r="S1242" s="8">
        <f t="shared" si="122"/>
        <v>41409.040011574078</v>
      </c>
      <c r="T1242" s="8">
        <f t="shared" si="123"/>
        <v>41467.910416666666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3">
        <f t="shared" si="119"/>
        <v>50.739999999999995</v>
      </c>
      <c r="P1243" s="7">
        <f t="shared" si="120"/>
        <v>28371.075386221291</v>
      </c>
      <c r="Q1243" s="7" t="str">
        <f t="shared" si="121"/>
        <v>music</v>
      </c>
      <c r="R1243" t="str">
        <f t="shared" si="118"/>
        <v>world music</v>
      </c>
      <c r="S1243" s="8">
        <f t="shared" si="122"/>
        <v>41923.837731481479</v>
      </c>
      <c r="T1243" s="8">
        <f t="shared" si="123"/>
        <v>41946.249305555553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3">
        <f t="shared" si="119"/>
        <v>0.54884742041712409</v>
      </c>
      <c r="P1244" s="7">
        <f t="shared" si="120"/>
        <v>28380.067406891751</v>
      </c>
      <c r="Q1244" s="7" t="str">
        <f t="shared" si="121"/>
        <v>music</v>
      </c>
      <c r="R1244" t="str">
        <f t="shared" si="118"/>
        <v>world music</v>
      </c>
      <c r="S1244" s="8">
        <f t="shared" si="122"/>
        <v>40782.165532407409</v>
      </c>
      <c r="T1244" s="8">
        <f t="shared" si="123"/>
        <v>40797.554166666669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3">
        <f t="shared" si="119"/>
        <v>14.091666666666667</v>
      </c>
      <c r="P1245" s="7">
        <f t="shared" si="120"/>
        <v>28389.947305013928</v>
      </c>
      <c r="Q1245" s="7" t="str">
        <f t="shared" si="121"/>
        <v>music</v>
      </c>
      <c r="R1245" t="str">
        <f t="shared" si="118"/>
        <v>world music</v>
      </c>
      <c r="S1245" s="8">
        <f t="shared" si="122"/>
        <v>40671.879293981481</v>
      </c>
      <c r="T1245" s="8">
        <f t="shared" si="123"/>
        <v>40732.875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3">
        <f t="shared" si="119"/>
        <v>103.8</v>
      </c>
      <c r="P1246" s="7">
        <f t="shared" si="120"/>
        <v>28399.246833855799</v>
      </c>
      <c r="Q1246" s="7" t="str">
        <f t="shared" si="121"/>
        <v>music</v>
      </c>
      <c r="R1246" t="str">
        <f t="shared" si="118"/>
        <v>rock</v>
      </c>
      <c r="S1246" s="8">
        <f t="shared" si="122"/>
        <v>41355.825497685182</v>
      </c>
      <c r="T1246" s="8">
        <f t="shared" si="123"/>
        <v>41386.875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3">
        <f t="shared" si="119"/>
        <v>120.24999999999999</v>
      </c>
      <c r="P1247" s="7">
        <f t="shared" si="120"/>
        <v>28408.418696864112</v>
      </c>
      <c r="Q1247" s="7" t="str">
        <f t="shared" si="121"/>
        <v>music</v>
      </c>
      <c r="R1247" t="str">
        <f t="shared" si="118"/>
        <v>rock</v>
      </c>
      <c r="S1247" s="8">
        <f t="shared" si="122"/>
        <v>41774.599930555552</v>
      </c>
      <c r="T1247" s="8">
        <f t="shared" si="123"/>
        <v>41804.599930555552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3">
        <f t="shared" si="119"/>
        <v>117</v>
      </c>
      <c r="P1248" s="7">
        <f t="shared" si="120"/>
        <v>28417.482279539909</v>
      </c>
      <c r="Q1248" s="7" t="str">
        <f t="shared" si="121"/>
        <v>music</v>
      </c>
      <c r="R1248" t="str">
        <f t="shared" si="118"/>
        <v>rock</v>
      </c>
      <c r="S1248" s="8">
        <f t="shared" si="122"/>
        <v>40838.043391203704</v>
      </c>
      <c r="T1248" s="8">
        <f t="shared" si="123"/>
        <v>40883.085057870368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3">
        <f t="shared" si="119"/>
        <v>122.14285714285715</v>
      </c>
      <c r="P1249" s="7">
        <f t="shared" si="120"/>
        <v>28426.574846582978</v>
      </c>
      <c r="Q1249" s="7" t="str">
        <f t="shared" si="121"/>
        <v>music</v>
      </c>
      <c r="R1249" t="str">
        <f t="shared" si="118"/>
        <v>rock</v>
      </c>
      <c r="S1249" s="8">
        <f t="shared" si="122"/>
        <v>41370.292303240742</v>
      </c>
      <c r="T1249" s="8">
        <f t="shared" si="123"/>
        <v>41400.292303240742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3">
        <f t="shared" si="119"/>
        <v>151.63999999999999</v>
      </c>
      <c r="P1250" s="7">
        <f t="shared" si="120"/>
        <v>28434.998835019178</v>
      </c>
      <c r="Q1250" s="7" t="str">
        <f t="shared" si="121"/>
        <v>music</v>
      </c>
      <c r="R1250" t="str">
        <f t="shared" si="118"/>
        <v>rock</v>
      </c>
      <c r="S1250" s="8">
        <f t="shared" si="122"/>
        <v>41767.656863425924</v>
      </c>
      <c r="T1250" s="8">
        <f t="shared" si="123"/>
        <v>41803.290972222225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3">
        <f t="shared" si="119"/>
        <v>104.44</v>
      </c>
      <c r="P1251" s="7">
        <f t="shared" si="120"/>
        <v>28443.597578506629</v>
      </c>
      <c r="Q1251" s="7" t="str">
        <f t="shared" si="121"/>
        <v>music</v>
      </c>
      <c r="R1251" t="str">
        <f t="shared" si="118"/>
        <v>rock</v>
      </c>
      <c r="S1251" s="8">
        <f t="shared" si="122"/>
        <v>41067.74086805556</v>
      </c>
      <c r="T1251" s="8">
        <f t="shared" si="123"/>
        <v>41097.74086805556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3">
        <f t="shared" si="119"/>
        <v>200.15333333333331</v>
      </c>
      <c r="P1252" s="7">
        <f t="shared" si="120"/>
        <v>28451.702848167537</v>
      </c>
      <c r="Q1252" s="7" t="str">
        <f t="shared" si="121"/>
        <v>music</v>
      </c>
      <c r="R1252" t="str">
        <f t="shared" si="118"/>
        <v>rock</v>
      </c>
      <c r="S1252" s="8">
        <f t="shared" si="122"/>
        <v>41843.64271990741</v>
      </c>
      <c r="T1252" s="8">
        <f t="shared" si="123"/>
        <v>41888.64271990741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3">
        <f t="shared" si="119"/>
        <v>101.8</v>
      </c>
      <c r="P1253" s="7">
        <f t="shared" si="120"/>
        <v>28440.6713198324</v>
      </c>
      <c r="Q1253" s="7" t="str">
        <f t="shared" si="121"/>
        <v>music</v>
      </c>
      <c r="R1253" t="str">
        <f t="shared" si="118"/>
        <v>rock</v>
      </c>
      <c r="S1253" s="8">
        <f t="shared" si="122"/>
        <v>40751.814432870371</v>
      </c>
      <c r="T1253" s="8">
        <f t="shared" si="123"/>
        <v>40811.814432870371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3">
        <f t="shared" si="119"/>
        <v>137.65714285714284</v>
      </c>
      <c r="P1254" s="7">
        <f t="shared" si="120"/>
        <v>28448.471763884038</v>
      </c>
      <c r="Q1254" s="7" t="str">
        <f t="shared" si="121"/>
        <v>music</v>
      </c>
      <c r="R1254" t="str">
        <f t="shared" si="118"/>
        <v>rock</v>
      </c>
      <c r="S1254" s="8">
        <f t="shared" si="122"/>
        <v>41543.988067129627</v>
      </c>
      <c r="T1254" s="8">
        <f t="shared" si="123"/>
        <v>41571.988067129627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3">
        <f t="shared" si="119"/>
        <v>303833.2</v>
      </c>
      <c r="P1255" s="7">
        <f t="shared" si="120"/>
        <v>28456.728392732355</v>
      </c>
      <c r="Q1255" s="7" t="str">
        <f t="shared" si="121"/>
        <v>music</v>
      </c>
      <c r="R1255" t="str">
        <f t="shared" si="118"/>
        <v>rock</v>
      </c>
      <c r="S1255" s="8">
        <f t="shared" si="122"/>
        <v>41855.783645833333</v>
      </c>
      <c r="T1255" s="8">
        <f t="shared" si="123"/>
        <v>41885.783645833333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3">
        <f t="shared" si="119"/>
        <v>198.85074626865671</v>
      </c>
      <c r="P1256" s="7">
        <f t="shared" si="120"/>
        <v>28456.054994757069</v>
      </c>
      <c r="Q1256" s="7" t="str">
        <f t="shared" si="121"/>
        <v>music</v>
      </c>
      <c r="R1256" t="str">
        <f t="shared" si="118"/>
        <v>rock</v>
      </c>
      <c r="S1256" s="8">
        <f t="shared" si="122"/>
        <v>40487.621365740742</v>
      </c>
      <c r="T1256" s="8">
        <f t="shared" si="123"/>
        <v>40544.207638888889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3">
        <f t="shared" si="119"/>
        <v>202.36666666666667</v>
      </c>
      <c r="P1257" s="7">
        <f t="shared" si="120"/>
        <v>28461.346272727264</v>
      </c>
      <c r="Q1257" s="7" t="str">
        <f t="shared" si="121"/>
        <v>music</v>
      </c>
      <c r="R1257" t="str">
        <f t="shared" si="118"/>
        <v>rock</v>
      </c>
      <c r="S1257" s="8">
        <f t="shared" si="122"/>
        <v>41579.845509259263</v>
      </c>
      <c r="T1257" s="8">
        <f t="shared" si="123"/>
        <v>41609.887175925927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3">
        <f t="shared" si="119"/>
        <v>117.96376666666666</v>
      </c>
      <c r="P1258" s="7">
        <f t="shared" si="120"/>
        <v>28469.177803427763</v>
      </c>
      <c r="Q1258" s="7" t="str">
        <f t="shared" si="121"/>
        <v>music</v>
      </c>
      <c r="R1258" t="str">
        <f t="shared" si="118"/>
        <v>rock</v>
      </c>
      <c r="S1258" s="8">
        <f t="shared" si="122"/>
        <v>40921.919340277782</v>
      </c>
      <c r="T1258" s="8">
        <f t="shared" si="123"/>
        <v>40951.919340277782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3">
        <f t="shared" si="119"/>
        <v>294.72727272727275</v>
      </c>
      <c r="P1259" s="7">
        <f t="shared" si="120"/>
        <v>28466.756546536031</v>
      </c>
      <c r="Q1259" s="7" t="str">
        <f t="shared" si="121"/>
        <v>music</v>
      </c>
      <c r="R1259" t="str">
        <f t="shared" si="118"/>
        <v>rock</v>
      </c>
      <c r="S1259" s="8">
        <f t="shared" si="122"/>
        <v>40587.085532407407</v>
      </c>
      <c r="T1259" s="8">
        <f t="shared" si="123"/>
        <v>40636.043865740743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3">
        <f t="shared" si="119"/>
        <v>213.14633333333336</v>
      </c>
      <c r="P1260" s="7">
        <f t="shared" si="120"/>
        <v>28471.046625831284</v>
      </c>
      <c r="Q1260" s="7" t="str">
        <f t="shared" si="121"/>
        <v>music</v>
      </c>
      <c r="R1260" t="str">
        <f t="shared" si="118"/>
        <v>rock</v>
      </c>
      <c r="S1260" s="8">
        <f t="shared" si="122"/>
        <v>41487.611250000002</v>
      </c>
      <c r="T1260" s="8">
        <f t="shared" si="123"/>
        <v>41517.611250000002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3">
        <f t="shared" si="119"/>
        <v>104.24</v>
      </c>
      <c r="P1261" s="7">
        <f t="shared" si="120"/>
        <v>28472.059751400553</v>
      </c>
      <c r="Q1261" s="7" t="str">
        <f t="shared" si="121"/>
        <v>music</v>
      </c>
      <c r="R1261" t="str">
        <f t="shared" si="118"/>
        <v>rock</v>
      </c>
      <c r="S1261" s="8">
        <f t="shared" si="122"/>
        <v>41766.970648148148</v>
      </c>
      <c r="T1261" s="8">
        <f t="shared" si="123"/>
        <v>41799.165972222225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3">
        <f t="shared" si="119"/>
        <v>113.66666666666667</v>
      </c>
      <c r="P1262" s="7">
        <f t="shared" si="120"/>
        <v>28481.11966725043</v>
      </c>
      <c r="Q1262" s="7" t="str">
        <f t="shared" si="121"/>
        <v>music</v>
      </c>
      <c r="R1262" t="str">
        <f t="shared" ref="R1262:R1325" si="124">RIGHT(N1262, (LEN(N1262)-FIND("/", N1262)))</f>
        <v>rock</v>
      </c>
      <c r="S1262" s="8">
        <f t="shared" si="122"/>
        <v>41666.842824074076</v>
      </c>
      <c r="T1262" s="8">
        <f t="shared" si="123"/>
        <v>41696.842824074076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3">
        <f t="shared" si="119"/>
        <v>101.25</v>
      </c>
      <c r="P1263" s="7">
        <f t="shared" si="120"/>
        <v>28489.784740714778</v>
      </c>
      <c r="Q1263" s="7" t="str">
        <f t="shared" si="121"/>
        <v>music</v>
      </c>
      <c r="R1263" t="str">
        <f t="shared" si="124"/>
        <v>rock</v>
      </c>
      <c r="S1263" s="8">
        <f t="shared" si="122"/>
        <v>41638.342905092592</v>
      </c>
      <c r="T1263" s="8">
        <f t="shared" si="123"/>
        <v>41668.342905092592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3">
        <f t="shared" si="119"/>
        <v>125.41538461538462</v>
      </c>
      <c r="P1264" s="7">
        <f t="shared" si="120"/>
        <v>28499.060865755338</v>
      </c>
      <c r="Q1264" s="7" t="str">
        <f t="shared" si="121"/>
        <v>music</v>
      </c>
      <c r="R1264" t="str">
        <f t="shared" si="124"/>
        <v>rock</v>
      </c>
      <c r="S1264" s="8">
        <f t="shared" si="122"/>
        <v>41656.762638888889</v>
      </c>
      <c r="T1264" s="8">
        <f t="shared" si="123"/>
        <v>41686.762638888889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3">
        <f t="shared" si="119"/>
        <v>119</v>
      </c>
      <c r="P1265" s="7">
        <f t="shared" si="120"/>
        <v>28506.195178821872</v>
      </c>
      <c r="Q1265" s="7" t="str">
        <f t="shared" si="121"/>
        <v>music</v>
      </c>
      <c r="R1265" t="str">
        <f t="shared" si="124"/>
        <v>rock</v>
      </c>
      <c r="S1265" s="8">
        <f t="shared" si="122"/>
        <v>41692.084143518521</v>
      </c>
      <c r="T1265" s="8">
        <f t="shared" si="123"/>
        <v>41727.041666666664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3">
        <f t="shared" si="119"/>
        <v>166.46153846153845</v>
      </c>
      <c r="P1266" s="7">
        <f t="shared" si="120"/>
        <v>28515.567748158534</v>
      </c>
      <c r="Q1266" s="7" t="str">
        <f t="shared" si="121"/>
        <v>music</v>
      </c>
      <c r="R1266" t="str">
        <f t="shared" si="124"/>
        <v>rock</v>
      </c>
      <c r="S1266" s="8">
        <f t="shared" si="122"/>
        <v>41547.662997685184</v>
      </c>
      <c r="T1266" s="8">
        <f t="shared" si="123"/>
        <v>41576.662997685184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3">
        <f t="shared" si="119"/>
        <v>119.14771428571429</v>
      </c>
      <c r="P1267" s="7">
        <f t="shared" si="120"/>
        <v>28525.193561403499</v>
      </c>
      <c r="Q1267" s="7" t="str">
        <f t="shared" si="121"/>
        <v>music</v>
      </c>
      <c r="R1267" t="str">
        <f t="shared" si="124"/>
        <v>rock</v>
      </c>
      <c r="S1267" s="8">
        <f t="shared" si="122"/>
        <v>40465.655266203699</v>
      </c>
      <c r="T1267" s="8">
        <f t="shared" si="123"/>
        <v>40512.655266203699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3">
        <f t="shared" si="119"/>
        <v>100.47368421052632</v>
      </c>
      <c r="P1268" s="7">
        <f t="shared" si="120"/>
        <v>28533.742183222181</v>
      </c>
      <c r="Q1268" s="7" t="str">
        <f t="shared" si="121"/>
        <v>music</v>
      </c>
      <c r="R1268" t="str">
        <f t="shared" si="124"/>
        <v>rock</v>
      </c>
      <c r="S1268" s="8">
        <f t="shared" si="122"/>
        <v>41620.87667824074</v>
      </c>
      <c r="T1268" s="8">
        <f t="shared" si="123"/>
        <v>41650.87667824074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3">
        <f t="shared" si="119"/>
        <v>101.8</v>
      </c>
      <c r="P1269" s="7">
        <f t="shared" si="120"/>
        <v>28540.409578651681</v>
      </c>
      <c r="Q1269" s="7" t="str">
        <f t="shared" si="121"/>
        <v>music</v>
      </c>
      <c r="R1269" t="str">
        <f t="shared" si="124"/>
        <v>rock</v>
      </c>
      <c r="S1269" s="8">
        <f t="shared" si="122"/>
        <v>41449.585162037038</v>
      </c>
      <c r="T1269" s="8">
        <f t="shared" si="123"/>
        <v>41479.585162037038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3">
        <f t="shared" si="119"/>
        <v>116.66666666666667</v>
      </c>
      <c r="P1270" s="7">
        <f t="shared" si="120"/>
        <v>28542.56778363189</v>
      </c>
      <c r="Q1270" s="7" t="str">
        <f t="shared" si="121"/>
        <v>music</v>
      </c>
      <c r="R1270" t="str">
        <f t="shared" si="124"/>
        <v>rock</v>
      </c>
      <c r="S1270" s="8">
        <f t="shared" si="122"/>
        <v>41507.845451388886</v>
      </c>
      <c r="T1270" s="8">
        <f t="shared" si="123"/>
        <v>41537.845451388886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3">
        <f t="shared" si="119"/>
        <v>108.64893617021276</v>
      </c>
      <c r="P1271" s="7">
        <f t="shared" si="120"/>
        <v>28547.677610681654</v>
      </c>
      <c r="Q1271" s="7" t="str">
        <f t="shared" si="121"/>
        <v>music</v>
      </c>
      <c r="R1271" t="str">
        <f t="shared" si="124"/>
        <v>rock</v>
      </c>
      <c r="S1271" s="8">
        <f t="shared" si="122"/>
        <v>42445.823055555549</v>
      </c>
      <c r="T1271" s="8">
        <f t="shared" si="123"/>
        <v>42476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3">
        <f t="shared" si="119"/>
        <v>114.72</v>
      </c>
      <c r="P1272" s="7">
        <f t="shared" si="120"/>
        <v>28550.532330404214</v>
      </c>
      <c r="Q1272" s="7" t="str">
        <f t="shared" si="121"/>
        <v>music</v>
      </c>
      <c r="R1272" t="str">
        <f t="shared" si="124"/>
        <v>rock</v>
      </c>
      <c r="S1272" s="8">
        <f t="shared" si="122"/>
        <v>40933.856967592597</v>
      </c>
      <c r="T1272" s="8">
        <f t="shared" si="123"/>
        <v>40993.815300925926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3">
        <f t="shared" si="119"/>
        <v>101.8</v>
      </c>
      <c r="P1273" s="7">
        <f t="shared" si="120"/>
        <v>28556.537440225031</v>
      </c>
      <c r="Q1273" s="7" t="str">
        <f t="shared" si="121"/>
        <v>music</v>
      </c>
      <c r="R1273" t="str">
        <f t="shared" si="124"/>
        <v>rock</v>
      </c>
      <c r="S1273" s="8">
        <f t="shared" si="122"/>
        <v>41561.683553240742</v>
      </c>
      <c r="T1273" s="8">
        <f t="shared" si="123"/>
        <v>41591.725219907406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3">
        <f t="shared" si="119"/>
        <v>106</v>
      </c>
      <c r="P1274" s="7">
        <f t="shared" si="120"/>
        <v>28563.896405205764</v>
      </c>
      <c r="Q1274" s="7" t="str">
        <f t="shared" si="121"/>
        <v>music</v>
      </c>
      <c r="R1274" t="str">
        <f t="shared" si="124"/>
        <v>rock</v>
      </c>
      <c r="S1274" s="8">
        <f t="shared" si="122"/>
        <v>40274.745127314818</v>
      </c>
      <c r="T1274" s="8">
        <f t="shared" si="123"/>
        <v>40344.166666666664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3">
        <f t="shared" si="119"/>
        <v>103.49999999999999</v>
      </c>
      <c r="P1275" s="7">
        <f t="shared" si="120"/>
        <v>28572.082153413085</v>
      </c>
      <c r="Q1275" s="7" t="str">
        <f t="shared" si="121"/>
        <v>music</v>
      </c>
      <c r="R1275" t="str">
        <f t="shared" si="124"/>
        <v>rock</v>
      </c>
      <c r="S1275" s="8">
        <f t="shared" si="122"/>
        <v>41852.730219907404</v>
      </c>
      <c r="T1275" s="8">
        <f t="shared" si="123"/>
        <v>41882.730219907404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3">
        <f t="shared" si="119"/>
        <v>154.97535999999999</v>
      </c>
      <c r="P1276" s="7">
        <f t="shared" si="120"/>
        <v>28580.681971136921</v>
      </c>
      <c r="Q1276" s="7" t="str">
        <f t="shared" si="121"/>
        <v>music</v>
      </c>
      <c r="R1276" t="str">
        <f t="shared" si="124"/>
        <v>rock</v>
      </c>
      <c r="S1276" s="8">
        <f t="shared" si="122"/>
        <v>41116.690104166664</v>
      </c>
      <c r="T1276" s="8">
        <f t="shared" si="123"/>
        <v>41151.690104166664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3">
        <f t="shared" si="119"/>
        <v>162.14066666666668</v>
      </c>
      <c r="P1277" s="7">
        <f t="shared" si="120"/>
        <v>28577.103394366193</v>
      </c>
      <c r="Q1277" s="7" t="str">
        <f t="shared" si="121"/>
        <v>music</v>
      </c>
      <c r="R1277" t="str">
        <f t="shared" si="124"/>
        <v>rock</v>
      </c>
      <c r="S1277" s="8">
        <f t="shared" si="122"/>
        <v>41458.867905092593</v>
      </c>
      <c r="T1277" s="8">
        <f t="shared" si="123"/>
        <v>41493.867905092593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3">
        <f t="shared" si="119"/>
        <v>104.42100000000001</v>
      </c>
      <c r="P1278" s="7">
        <f t="shared" si="120"/>
        <v>28578.602514970058</v>
      </c>
      <c r="Q1278" s="7" t="str">
        <f t="shared" si="121"/>
        <v>music</v>
      </c>
      <c r="R1278" t="str">
        <f t="shared" si="124"/>
        <v>rock</v>
      </c>
      <c r="S1278" s="8">
        <f t="shared" si="122"/>
        <v>40007.704247685186</v>
      </c>
      <c r="T1278" s="8">
        <f t="shared" si="123"/>
        <v>40057.166666666664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3">
        <f t="shared" si="119"/>
        <v>106.12433333333333</v>
      </c>
      <c r="P1279" s="7">
        <f t="shared" si="120"/>
        <v>28587.568678646934</v>
      </c>
      <c r="Q1279" s="7" t="str">
        <f t="shared" si="121"/>
        <v>music</v>
      </c>
      <c r="R1279" t="str">
        <f t="shared" si="124"/>
        <v>rock</v>
      </c>
      <c r="S1279" s="8">
        <f t="shared" si="122"/>
        <v>41121.561886574076</v>
      </c>
      <c r="T1279" s="8">
        <f t="shared" si="123"/>
        <v>41156.561886574076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3">
        <f t="shared" si="119"/>
        <v>154.93846153846152</v>
      </c>
      <c r="P1280" s="7">
        <f t="shared" si="120"/>
        <v>28592.034282692981</v>
      </c>
      <c r="Q1280" s="7" t="str">
        <f t="shared" si="121"/>
        <v>music</v>
      </c>
      <c r="R1280" t="str">
        <f t="shared" si="124"/>
        <v>rock</v>
      </c>
      <c r="S1280" s="8">
        <f t="shared" si="122"/>
        <v>41786.555162037039</v>
      </c>
      <c r="T1280" s="8">
        <f t="shared" si="123"/>
        <v>41815.083333333336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3">
        <f t="shared" si="119"/>
        <v>110.77157238734421</v>
      </c>
      <c r="P1281" s="7">
        <f t="shared" si="120"/>
        <v>28598.564971791253</v>
      </c>
      <c r="Q1281" s="7" t="str">
        <f t="shared" si="121"/>
        <v>music</v>
      </c>
      <c r="R1281" t="str">
        <f t="shared" si="124"/>
        <v>rock</v>
      </c>
      <c r="S1281" s="8">
        <f t="shared" si="122"/>
        <v>41682.099189814813</v>
      </c>
      <c r="T1281" s="8">
        <f t="shared" si="123"/>
        <v>41722.057523148149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3">
        <f t="shared" si="119"/>
        <v>110.91186666666665</v>
      </c>
      <c r="P1282" s="7">
        <f t="shared" si="120"/>
        <v>28603.762289241618</v>
      </c>
      <c r="Q1282" s="7" t="str">
        <f t="shared" si="121"/>
        <v>music</v>
      </c>
      <c r="R1282" t="str">
        <f t="shared" si="124"/>
        <v>rock</v>
      </c>
      <c r="S1282" s="8">
        <f t="shared" si="122"/>
        <v>40513.757569444446</v>
      </c>
      <c r="T1282" s="8">
        <f t="shared" si="123"/>
        <v>40603.757569444446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3">
        <f t="shared" ref="O1283:O1346" si="125">(E1283/D1283)*100</f>
        <v>110.71428571428572</v>
      </c>
      <c r="P1283" s="7">
        <f t="shared" ref="P1283:P1346" si="126">AVERAGE(E1283:E5396)</f>
        <v>28607.984936485529</v>
      </c>
      <c r="Q1283" s="7" t="str">
        <f t="shared" ref="Q1283:Q1346" si="127">LEFT(N1283,(FIND("/",N1283)-1))</f>
        <v>music</v>
      </c>
      <c r="R1283" t="str">
        <f t="shared" si="124"/>
        <v>rock</v>
      </c>
      <c r="S1283" s="8">
        <f t="shared" si="122"/>
        <v>41463.743472222224</v>
      </c>
      <c r="T1283" s="8">
        <f t="shared" si="123"/>
        <v>41483.743472222224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3">
        <f t="shared" si="125"/>
        <v>123.61333333333333</v>
      </c>
      <c r="P1284" s="7">
        <f t="shared" si="126"/>
        <v>28615.347444405219</v>
      </c>
      <c r="Q1284" s="7" t="str">
        <f t="shared" si="127"/>
        <v>music</v>
      </c>
      <c r="R1284" t="str">
        <f t="shared" si="124"/>
        <v>rock</v>
      </c>
      <c r="S1284" s="8">
        <f t="shared" ref="S1284:S1347" si="128">(((J1284/60)/60)/24)+DATE(1970,1,1)</f>
        <v>41586.475173611114</v>
      </c>
      <c r="T1284" s="8">
        <f t="shared" ref="T1284:T1347" si="129">(((I1284/60)/60)/24)+DATE(1970,1,1)</f>
        <v>41617.207638888889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3">
        <f t="shared" si="125"/>
        <v>211.05</v>
      </c>
      <c r="P1285" s="7">
        <f t="shared" si="126"/>
        <v>28618.904417372883</v>
      </c>
      <c r="Q1285" s="7" t="str">
        <f t="shared" si="127"/>
        <v>music</v>
      </c>
      <c r="R1285" t="str">
        <f t="shared" si="124"/>
        <v>rock</v>
      </c>
      <c r="S1285" s="8">
        <f t="shared" si="128"/>
        <v>41320.717465277776</v>
      </c>
      <c r="T1285" s="8">
        <f t="shared" si="129"/>
        <v>41344.166666666664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3">
        <f t="shared" si="125"/>
        <v>101</v>
      </c>
      <c r="P1286" s="7">
        <f t="shared" si="126"/>
        <v>28628.268036029673</v>
      </c>
      <c r="Q1286" s="7" t="str">
        <f t="shared" si="127"/>
        <v>theater</v>
      </c>
      <c r="R1286" t="str">
        <f t="shared" si="124"/>
        <v>plays</v>
      </c>
      <c r="S1286" s="8">
        <f t="shared" si="128"/>
        <v>42712.23474537037</v>
      </c>
      <c r="T1286" s="8">
        <f t="shared" si="129"/>
        <v>42735.707638888889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3">
        <f t="shared" si="125"/>
        <v>101.64999999999999</v>
      </c>
      <c r="P1287" s="7">
        <f t="shared" si="126"/>
        <v>28637.670250883391</v>
      </c>
      <c r="Q1287" s="7" t="str">
        <f t="shared" si="127"/>
        <v>theater</v>
      </c>
      <c r="R1287" t="str">
        <f t="shared" si="124"/>
        <v>plays</v>
      </c>
      <c r="S1287" s="8">
        <f t="shared" si="128"/>
        <v>42160.583043981482</v>
      </c>
      <c r="T1287" s="8">
        <f t="shared" si="129"/>
        <v>42175.583043981482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3">
        <f t="shared" si="125"/>
        <v>108.33333333333333</v>
      </c>
      <c r="P1288" s="7">
        <f t="shared" si="126"/>
        <v>28647.074517497349</v>
      </c>
      <c r="Q1288" s="7" t="str">
        <f t="shared" si="127"/>
        <v>theater</v>
      </c>
      <c r="R1288" t="str">
        <f t="shared" si="124"/>
        <v>plays</v>
      </c>
      <c r="S1288" s="8">
        <f t="shared" si="128"/>
        <v>42039.384571759263</v>
      </c>
      <c r="T1288" s="8">
        <f t="shared" si="129"/>
        <v>42052.583333333328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3">
        <f t="shared" si="125"/>
        <v>242</v>
      </c>
      <c r="P1289" s="7">
        <f t="shared" si="126"/>
        <v>28656.629706506366</v>
      </c>
      <c r="Q1289" s="7" t="str">
        <f t="shared" si="127"/>
        <v>theater</v>
      </c>
      <c r="R1289" t="str">
        <f t="shared" si="124"/>
        <v>plays</v>
      </c>
      <c r="S1289" s="8">
        <f t="shared" si="128"/>
        <v>42107.621018518519</v>
      </c>
      <c r="T1289" s="8">
        <f t="shared" si="129"/>
        <v>42167.621018518519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3">
        <f t="shared" si="125"/>
        <v>100.44999999999999</v>
      </c>
      <c r="P1290" s="7">
        <f t="shared" si="126"/>
        <v>28666.552461973824</v>
      </c>
      <c r="Q1290" s="7" t="str">
        <f t="shared" si="127"/>
        <v>theater</v>
      </c>
      <c r="R1290" t="str">
        <f t="shared" si="124"/>
        <v>plays</v>
      </c>
      <c r="S1290" s="8">
        <f t="shared" si="128"/>
        <v>42561.154664351852</v>
      </c>
      <c r="T1290" s="8">
        <f t="shared" si="129"/>
        <v>42592.166666666672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3">
        <f t="shared" si="125"/>
        <v>125.06666666666666</v>
      </c>
      <c r="P1291" s="7">
        <f t="shared" si="126"/>
        <v>28675.274525831566</v>
      </c>
      <c r="Q1291" s="7" t="str">
        <f t="shared" si="127"/>
        <v>theater</v>
      </c>
      <c r="R1291" t="str">
        <f t="shared" si="124"/>
        <v>plays</v>
      </c>
      <c r="S1291" s="8">
        <f t="shared" si="128"/>
        <v>42709.134780092587</v>
      </c>
      <c r="T1291" s="8">
        <f t="shared" si="129"/>
        <v>42739.134780092587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3">
        <f t="shared" si="125"/>
        <v>108.57142857142857</v>
      </c>
      <c r="P1292" s="7">
        <f t="shared" si="126"/>
        <v>28684.760994690267</v>
      </c>
      <c r="Q1292" s="7" t="str">
        <f t="shared" si="127"/>
        <v>theater</v>
      </c>
      <c r="R1292" t="str">
        <f t="shared" si="124"/>
        <v>plays</v>
      </c>
      <c r="S1292" s="8">
        <f t="shared" si="128"/>
        <v>42086.614942129629</v>
      </c>
      <c r="T1292" s="8">
        <f t="shared" si="129"/>
        <v>42117.290972222225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3">
        <f t="shared" si="125"/>
        <v>145.70000000000002</v>
      </c>
      <c r="P1293" s="7">
        <f t="shared" si="126"/>
        <v>28693.572878895186</v>
      </c>
      <c r="Q1293" s="7" t="str">
        <f t="shared" si="127"/>
        <v>theater</v>
      </c>
      <c r="R1293" t="str">
        <f t="shared" si="124"/>
        <v>plays</v>
      </c>
      <c r="S1293" s="8">
        <f t="shared" si="128"/>
        <v>42064.652673611112</v>
      </c>
      <c r="T1293" s="8">
        <f t="shared" si="129"/>
        <v>42101.291666666672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3">
        <f t="shared" si="125"/>
        <v>110.00000000000001</v>
      </c>
      <c r="P1294" s="7">
        <f t="shared" si="126"/>
        <v>28702.188738930217</v>
      </c>
      <c r="Q1294" s="7" t="str">
        <f t="shared" si="127"/>
        <v>theater</v>
      </c>
      <c r="R1294" t="str">
        <f t="shared" si="124"/>
        <v>plays</v>
      </c>
      <c r="S1294" s="8">
        <f t="shared" si="128"/>
        <v>42256.764212962968</v>
      </c>
      <c r="T1294" s="8">
        <f t="shared" si="129"/>
        <v>42283.957638888889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3">
        <f t="shared" si="125"/>
        <v>102.23333333333333</v>
      </c>
      <c r="P1295" s="7">
        <f t="shared" si="126"/>
        <v>28711.696956059532</v>
      </c>
      <c r="Q1295" s="7" t="str">
        <f t="shared" si="127"/>
        <v>theater</v>
      </c>
      <c r="R1295" t="str">
        <f t="shared" si="124"/>
        <v>plays</v>
      </c>
      <c r="S1295" s="8">
        <f t="shared" si="128"/>
        <v>42292.701053240744</v>
      </c>
      <c r="T1295" s="8">
        <f t="shared" si="129"/>
        <v>42322.742719907401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3">
        <f t="shared" si="125"/>
        <v>122</v>
      </c>
      <c r="P1296" s="7">
        <f t="shared" si="126"/>
        <v>28716.438784119109</v>
      </c>
      <c r="Q1296" s="7" t="str">
        <f t="shared" si="127"/>
        <v>theater</v>
      </c>
      <c r="R1296" t="str">
        <f t="shared" si="124"/>
        <v>plays</v>
      </c>
      <c r="S1296" s="8">
        <f t="shared" si="128"/>
        <v>42278.453668981485</v>
      </c>
      <c r="T1296" s="8">
        <f t="shared" si="129"/>
        <v>42296.458333333328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3">
        <f t="shared" si="125"/>
        <v>101.96000000000001</v>
      </c>
      <c r="P1297" s="7">
        <f t="shared" si="126"/>
        <v>28726.405606382981</v>
      </c>
      <c r="Q1297" s="7" t="str">
        <f t="shared" si="127"/>
        <v>theater</v>
      </c>
      <c r="R1297" t="str">
        <f t="shared" si="124"/>
        <v>plays</v>
      </c>
      <c r="S1297" s="8">
        <f t="shared" si="128"/>
        <v>42184.572881944448</v>
      </c>
      <c r="T1297" s="8">
        <f t="shared" si="129"/>
        <v>42214.708333333328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3">
        <f t="shared" si="125"/>
        <v>141.1764705882353</v>
      </c>
      <c r="P1298" s="7">
        <f t="shared" si="126"/>
        <v>28735.691667257895</v>
      </c>
      <c r="Q1298" s="7" t="str">
        <f t="shared" si="127"/>
        <v>theater</v>
      </c>
      <c r="R1298" t="str">
        <f t="shared" si="124"/>
        <v>plays</v>
      </c>
      <c r="S1298" s="8">
        <f t="shared" si="128"/>
        <v>42423.050613425927</v>
      </c>
      <c r="T1298" s="8">
        <f t="shared" si="129"/>
        <v>42443.008946759262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3">
        <f t="shared" si="125"/>
        <v>109.52500000000001</v>
      </c>
      <c r="P1299" s="7">
        <f t="shared" si="126"/>
        <v>28745.463026969483</v>
      </c>
      <c r="Q1299" s="7" t="str">
        <f t="shared" si="127"/>
        <v>theater</v>
      </c>
      <c r="R1299" t="str">
        <f t="shared" si="124"/>
        <v>plays</v>
      </c>
      <c r="S1299" s="8">
        <f t="shared" si="128"/>
        <v>42461.747199074074</v>
      </c>
      <c r="T1299" s="8">
        <f t="shared" si="129"/>
        <v>42491.747199074074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3">
        <f t="shared" si="125"/>
        <v>104.65</v>
      </c>
      <c r="P1300" s="7">
        <f t="shared" si="126"/>
        <v>28747.891306354279</v>
      </c>
      <c r="Q1300" s="7" t="str">
        <f t="shared" si="127"/>
        <v>theater</v>
      </c>
      <c r="R1300" t="str">
        <f t="shared" si="124"/>
        <v>plays</v>
      </c>
      <c r="S1300" s="8">
        <f t="shared" si="128"/>
        <v>42458.680925925932</v>
      </c>
      <c r="T1300" s="8">
        <f t="shared" si="129"/>
        <v>42488.680925925932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3">
        <f t="shared" si="125"/>
        <v>124</v>
      </c>
      <c r="P1301" s="7">
        <f t="shared" si="126"/>
        <v>28757.356821732956</v>
      </c>
      <c r="Q1301" s="7" t="str">
        <f t="shared" si="127"/>
        <v>theater</v>
      </c>
      <c r="R1301" t="str">
        <f t="shared" si="124"/>
        <v>plays</v>
      </c>
      <c r="S1301" s="8">
        <f t="shared" si="128"/>
        <v>42169.814340277779</v>
      </c>
      <c r="T1301" s="8">
        <f t="shared" si="129"/>
        <v>42199.814340277779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3">
        <f t="shared" si="125"/>
        <v>135</v>
      </c>
      <c r="P1302" s="7">
        <f t="shared" si="126"/>
        <v>28766.030838365899</v>
      </c>
      <c r="Q1302" s="7" t="str">
        <f t="shared" si="127"/>
        <v>theater</v>
      </c>
      <c r="R1302" t="str">
        <f t="shared" si="124"/>
        <v>plays</v>
      </c>
      <c r="S1302" s="8">
        <f t="shared" si="128"/>
        <v>42483.675208333334</v>
      </c>
      <c r="T1302" s="8">
        <f t="shared" si="129"/>
        <v>42522.789583333331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3">
        <f t="shared" si="125"/>
        <v>102.75000000000001</v>
      </c>
      <c r="P1303" s="7">
        <f t="shared" si="126"/>
        <v>28774.814076048329</v>
      </c>
      <c r="Q1303" s="7" t="str">
        <f t="shared" si="127"/>
        <v>theater</v>
      </c>
      <c r="R1303" t="str">
        <f t="shared" si="124"/>
        <v>plays</v>
      </c>
      <c r="S1303" s="8">
        <f t="shared" si="128"/>
        <v>42195.749745370369</v>
      </c>
      <c r="T1303" s="8">
        <f t="shared" si="129"/>
        <v>42206.125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3">
        <f t="shared" si="125"/>
        <v>100</v>
      </c>
      <c r="P1304" s="7">
        <f t="shared" si="126"/>
        <v>28784.312765730538</v>
      </c>
      <c r="Q1304" s="7" t="str">
        <f t="shared" si="127"/>
        <v>theater</v>
      </c>
      <c r="R1304" t="str">
        <f t="shared" si="124"/>
        <v>plays</v>
      </c>
      <c r="S1304" s="8">
        <f t="shared" si="128"/>
        <v>42675.057997685188</v>
      </c>
      <c r="T1304" s="8">
        <f t="shared" si="129"/>
        <v>42705.099664351852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3">
        <f t="shared" si="125"/>
        <v>130.26085714285716</v>
      </c>
      <c r="P1305" s="7">
        <f t="shared" si="126"/>
        <v>28793.659960881934</v>
      </c>
      <c r="Q1305" s="7" t="str">
        <f t="shared" si="127"/>
        <v>theater</v>
      </c>
      <c r="R1305" t="str">
        <f t="shared" si="124"/>
        <v>plays</v>
      </c>
      <c r="S1305" s="8">
        <f t="shared" si="128"/>
        <v>42566.441203703704</v>
      </c>
      <c r="T1305" s="8">
        <f t="shared" si="129"/>
        <v>42582.458333333328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3">
        <f t="shared" si="125"/>
        <v>39.627499999999998</v>
      </c>
      <c r="P1306" s="7">
        <f t="shared" si="126"/>
        <v>28802.281280683022</v>
      </c>
      <c r="Q1306" s="7" t="str">
        <f t="shared" si="127"/>
        <v>technology</v>
      </c>
      <c r="R1306" t="str">
        <f t="shared" si="124"/>
        <v>wearables</v>
      </c>
      <c r="S1306" s="8">
        <f t="shared" si="128"/>
        <v>42747.194502314815</v>
      </c>
      <c r="T1306" s="8">
        <f t="shared" si="129"/>
        <v>42807.152835648143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3">
        <f t="shared" si="125"/>
        <v>25.976666666666663</v>
      </c>
      <c r="P1307" s="7">
        <f t="shared" si="126"/>
        <v>28806.890277580067</v>
      </c>
      <c r="Q1307" s="7" t="str">
        <f t="shared" si="127"/>
        <v>technology</v>
      </c>
      <c r="R1307" t="str">
        <f t="shared" si="124"/>
        <v>wearables</v>
      </c>
      <c r="S1307" s="8">
        <f t="shared" si="128"/>
        <v>42543.665601851855</v>
      </c>
      <c r="T1307" s="8">
        <f t="shared" si="129"/>
        <v>42572.729166666672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3">
        <f t="shared" si="125"/>
        <v>65.24636363636364</v>
      </c>
      <c r="P1308" s="7">
        <f t="shared" si="126"/>
        <v>28814.371192595227</v>
      </c>
      <c r="Q1308" s="7" t="str">
        <f t="shared" si="127"/>
        <v>technology</v>
      </c>
      <c r="R1308" t="str">
        <f t="shared" si="124"/>
        <v>wearables</v>
      </c>
      <c r="S1308" s="8">
        <f t="shared" si="128"/>
        <v>41947.457569444443</v>
      </c>
      <c r="T1308" s="8">
        <f t="shared" si="129"/>
        <v>41977.457569444443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3">
        <f t="shared" si="125"/>
        <v>11.514000000000001</v>
      </c>
      <c r="P1309" s="7">
        <f t="shared" si="126"/>
        <v>28799.073247863245</v>
      </c>
      <c r="Q1309" s="7" t="str">
        <f t="shared" si="127"/>
        <v>technology</v>
      </c>
      <c r="R1309" t="str">
        <f t="shared" si="124"/>
        <v>wearables</v>
      </c>
      <c r="S1309" s="8">
        <f t="shared" si="128"/>
        <v>42387.503229166665</v>
      </c>
      <c r="T1309" s="8">
        <f t="shared" si="129"/>
        <v>42417.503229166665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3">
        <f t="shared" si="125"/>
        <v>11.360000000000001</v>
      </c>
      <c r="P1310" s="7">
        <f t="shared" si="126"/>
        <v>28807.282037762732</v>
      </c>
      <c r="Q1310" s="7" t="str">
        <f t="shared" si="127"/>
        <v>technology</v>
      </c>
      <c r="R1310" t="str">
        <f t="shared" si="124"/>
        <v>wearables</v>
      </c>
      <c r="S1310" s="8">
        <f t="shared" si="128"/>
        <v>42611.613564814819</v>
      </c>
      <c r="T1310" s="8">
        <f t="shared" si="129"/>
        <v>42651.613564814819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3">
        <f t="shared" si="125"/>
        <v>111.99130434782609</v>
      </c>
      <c r="P1311" s="7">
        <f t="shared" si="126"/>
        <v>28817.143506771201</v>
      </c>
      <c r="Q1311" s="7" t="str">
        <f t="shared" si="127"/>
        <v>technology</v>
      </c>
      <c r="R1311" t="str">
        <f t="shared" si="124"/>
        <v>wearables</v>
      </c>
      <c r="S1311" s="8">
        <f t="shared" si="128"/>
        <v>42257.882731481484</v>
      </c>
      <c r="T1311" s="8">
        <f t="shared" si="129"/>
        <v>42292.882731481484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3">
        <f t="shared" si="125"/>
        <v>15.5</v>
      </c>
      <c r="P1312" s="7">
        <f t="shared" si="126"/>
        <v>28822.825554367198</v>
      </c>
      <c r="Q1312" s="7" t="str">
        <f t="shared" si="127"/>
        <v>technology</v>
      </c>
      <c r="R1312" t="str">
        <f t="shared" si="124"/>
        <v>wearables</v>
      </c>
      <c r="S1312" s="8">
        <f t="shared" si="128"/>
        <v>42556.667245370365</v>
      </c>
      <c r="T1312" s="8">
        <f t="shared" si="129"/>
        <v>42601.667245370365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3">
        <f t="shared" si="125"/>
        <v>32.027999999999999</v>
      </c>
      <c r="P1313" s="7">
        <f t="shared" si="126"/>
        <v>28831.999172610555</v>
      </c>
      <c r="Q1313" s="7" t="str">
        <f t="shared" si="127"/>
        <v>technology</v>
      </c>
      <c r="R1313" t="str">
        <f t="shared" si="124"/>
        <v>wearables</v>
      </c>
      <c r="S1313" s="8">
        <f t="shared" si="128"/>
        <v>42669.802303240736</v>
      </c>
      <c r="T1313" s="8">
        <f t="shared" si="129"/>
        <v>42704.843969907408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3">
        <f t="shared" si="125"/>
        <v>0.60869565217391308</v>
      </c>
      <c r="P1314" s="7">
        <f t="shared" si="126"/>
        <v>28813.719471994289</v>
      </c>
      <c r="Q1314" s="7" t="str">
        <f t="shared" si="127"/>
        <v>technology</v>
      </c>
      <c r="R1314" t="str">
        <f t="shared" si="124"/>
        <v>wearables</v>
      </c>
      <c r="S1314" s="8">
        <f t="shared" si="128"/>
        <v>42082.702800925923</v>
      </c>
      <c r="T1314" s="8">
        <f t="shared" si="129"/>
        <v>42112.702800925923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3">
        <f t="shared" si="125"/>
        <v>31.114999999999998</v>
      </c>
      <c r="P1315" s="7">
        <f t="shared" si="126"/>
        <v>28823.992748037115</v>
      </c>
      <c r="Q1315" s="7" t="str">
        <f t="shared" si="127"/>
        <v>technology</v>
      </c>
      <c r="R1315" t="str">
        <f t="shared" si="124"/>
        <v>wearables</v>
      </c>
      <c r="S1315" s="8">
        <f t="shared" si="128"/>
        <v>42402.709652777776</v>
      </c>
      <c r="T1315" s="8">
        <f t="shared" si="129"/>
        <v>42432.709652777776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3">
        <f t="shared" si="125"/>
        <v>1.1266666666666667</v>
      </c>
      <c r="P1316" s="7">
        <f t="shared" si="126"/>
        <v>28829.839942877541</v>
      </c>
      <c r="Q1316" s="7" t="str">
        <f t="shared" si="127"/>
        <v>technology</v>
      </c>
      <c r="R1316" t="str">
        <f t="shared" si="124"/>
        <v>wearables</v>
      </c>
      <c r="S1316" s="8">
        <f t="shared" si="128"/>
        <v>42604.669675925921</v>
      </c>
      <c r="T1316" s="8">
        <f t="shared" si="129"/>
        <v>42664.669675925921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3">
        <f t="shared" si="125"/>
        <v>40.404000000000003</v>
      </c>
      <c r="P1317" s="7">
        <f t="shared" si="126"/>
        <v>28839.412028571427</v>
      </c>
      <c r="Q1317" s="7" t="str">
        <f t="shared" si="127"/>
        <v>technology</v>
      </c>
      <c r="R1317" t="str">
        <f t="shared" si="124"/>
        <v>wearables</v>
      </c>
      <c r="S1317" s="8">
        <f t="shared" si="128"/>
        <v>42278.498240740737</v>
      </c>
      <c r="T1317" s="8">
        <f t="shared" si="129"/>
        <v>42314.041666666672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3">
        <f t="shared" si="125"/>
        <v>1.3333333333333333E-3</v>
      </c>
      <c r="P1318" s="7">
        <f t="shared" si="126"/>
        <v>28835.280342979637</v>
      </c>
      <c r="Q1318" s="7" t="str">
        <f t="shared" si="127"/>
        <v>technology</v>
      </c>
      <c r="R1318" t="str">
        <f t="shared" si="124"/>
        <v>wearables</v>
      </c>
      <c r="S1318" s="8">
        <f t="shared" si="128"/>
        <v>42393.961909722217</v>
      </c>
      <c r="T1318" s="8">
        <f t="shared" si="129"/>
        <v>42428.961909722217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3">
        <f t="shared" si="125"/>
        <v>5.7334999999999994</v>
      </c>
      <c r="P1319" s="7">
        <f t="shared" si="126"/>
        <v>28845.585661186564</v>
      </c>
      <c r="Q1319" s="7" t="str">
        <f t="shared" si="127"/>
        <v>technology</v>
      </c>
      <c r="R1319" t="str">
        <f t="shared" si="124"/>
        <v>wearables</v>
      </c>
      <c r="S1319" s="8">
        <f t="shared" si="128"/>
        <v>42520.235486111109</v>
      </c>
      <c r="T1319" s="8">
        <f t="shared" si="129"/>
        <v>42572.583333333328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3">
        <f t="shared" si="125"/>
        <v>15.324999999999999</v>
      </c>
      <c r="P1320" s="7">
        <f t="shared" si="126"/>
        <v>28851.798956024315</v>
      </c>
      <c r="Q1320" s="7" t="str">
        <f t="shared" si="127"/>
        <v>technology</v>
      </c>
      <c r="R1320" t="str">
        <f t="shared" si="124"/>
        <v>wearables</v>
      </c>
      <c r="S1320" s="8">
        <f t="shared" si="128"/>
        <v>41985.043657407412</v>
      </c>
      <c r="T1320" s="8">
        <f t="shared" si="129"/>
        <v>42015.043657407412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3">
        <f t="shared" si="125"/>
        <v>15.103448275862069</v>
      </c>
      <c r="P1321" s="7">
        <f t="shared" si="126"/>
        <v>28859.92549356223</v>
      </c>
      <c r="Q1321" s="7" t="str">
        <f t="shared" si="127"/>
        <v>technology</v>
      </c>
      <c r="R1321" t="str">
        <f t="shared" si="124"/>
        <v>wearables</v>
      </c>
      <c r="S1321" s="8">
        <f t="shared" si="128"/>
        <v>41816.812094907407</v>
      </c>
      <c r="T1321" s="8">
        <f t="shared" si="129"/>
        <v>41831.666666666664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3">
        <f t="shared" si="125"/>
        <v>0.503</v>
      </c>
      <c r="P1322" s="7">
        <f t="shared" si="126"/>
        <v>28869.93763148479</v>
      </c>
      <c r="Q1322" s="7" t="str">
        <f t="shared" si="127"/>
        <v>technology</v>
      </c>
      <c r="R1322" t="str">
        <f t="shared" si="124"/>
        <v>wearables</v>
      </c>
      <c r="S1322" s="8">
        <f t="shared" si="128"/>
        <v>42705.690347222218</v>
      </c>
      <c r="T1322" s="8">
        <f t="shared" si="129"/>
        <v>42734.958333333328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3">
        <f t="shared" si="125"/>
        <v>1.3028138528138529</v>
      </c>
      <c r="P1323" s="7">
        <f t="shared" si="126"/>
        <v>28880.09043664996</v>
      </c>
      <c r="Q1323" s="7" t="str">
        <f t="shared" si="127"/>
        <v>technology</v>
      </c>
      <c r="R1323" t="str">
        <f t="shared" si="124"/>
        <v>wearables</v>
      </c>
      <c r="S1323" s="8">
        <f t="shared" si="128"/>
        <v>42697.74927083333</v>
      </c>
      <c r="T1323" s="8">
        <f t="shared" si="129"/>
        <v>42727.74927083333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3">
        <f t="shared" si="125"/>
        <v>0.30285714285714288</v>
      </c>
      <c r="P1324" s="7">
        <f t="shared" si="126"/>
        <v>28888.27557465091</v>
      </c>
      <c r="Q1324" s="7" t="str">
        <f t="shared" si="127"/>
        <v>technology</v>
      </c>
      <c r="R1324" t="str">
        <f t="shared" si="124"/>
        <v>wearables</v>
      </c>
      <c r="S1324" s="8">
        <f t="shared" si="128"/>
        <v>42115.656539351854</v>
      </c>
      <c r="T1324" s="8">
        <f t="shared" si="129"/>
        <v>42145.656539351854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3">
        <f t="shared" si="125"/>
        <v>8.8800000000000008</v>
      </c>
      <c r="P1325" s="7">
        <f t="shared" si="126"/>
        <v>28898.584412607448</v>
      </c>
      <c r="Q1325" s="7" t="str">
        <f t="shared" si="127"/>
        <v>technology</v>
      </c>
      <c r="R1325" t="str">
        <f t="shared" si="124"/>
        <v>wearables</v>
      </c>
      <c r="S1325" s="8">
        <f t="shared" si="128"/>
        <v>42451.698449074072</v>
      </c>
      <c r="T1325" s="8">
        <f t="shared" si="129"/>
        <v>42486.288194444445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3">
        <f t="shared" si="125"/>
        <v>9.84</v>
      </c>
      <c r="P1326" s="7">
        <f t="shared" si="126"/>
        <v>28908.461368685057</v>
      </c>
      <c r="Q1326" s="7" t="str">
        <f t="shared" si="127"/>
        <v>technology</v>
      </c>
      <c r="R1326" t="str">
        <f t="shared" ref="R1326:R1389" si="130">RIGHT(N1326, (LEN(N1326)-FIND("/", N1326)))</f>
        <v>wearables</v>
      </c>
      <c r="S1326" s="8">
        <f t="shared" si="128"/>
        <v>42626.633703703701</v>
      </c>
      <c r="T1326" s="8">
        <f t="shared" si="129"/>
        <v>42656.633703703701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3">
        <f t="shared" si="125"/>
        <v>2.4299999999999997</v>
      </c>
      <c r="P1327" s="7">
        <f t="shared" si="126"/>
        <v>28917.059383512544</v>
      </c>
      <c r="Q1327" s="7" t="str">
        <f t="shared" si="127"/>
        <v>technology</v>
      </c>
      <c r="R1327" t="str">
        <f t="shared" si="130"/>
        <v>wearables</v>
      </c>
      <c r="S1327" s="8">
        <f t="shared" si="128"/>
        <v>42704.086053240739</v>
      </c>
      <c r="T1327" s="8">
        <f t="shared" si="129"/>
        <v>42734.086053240739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3">
        <f t="shared" si="125"/>
        <v>1.1299999999999999</v>
      </c>
      <c r="P1328" s="7">
        <f t="shared" si="126"/>
        <v>28927.253381140192</v>
      </c>
      <c r="Q1328" s="7" t="str">
        <f t="shared" si="127"/>
        <v>technology</v>
      </c>
      <c r="R1328" t="str">
        <f t="shared" si="130"/>
        <v>wearables</v>
      </c>
      <c r="S1328" s="8">
        <f t="shared" si="128"/>
        <v>41974.791990740734</v>
      </c>
      <c r="T1328" s="8">
        <f t="shared" si="129"/>
        <v>42019.791990740734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3">
        <f t="shared" si="125"/>
        <v>3.5520833333333335</v>
      </c>
      <c r="P1329" s="7">
        <f t="shared" si="126"/>
        <v>28937.22370157819</v>
      </c>
      <c r="Q1329" s="7" t="str">
        <f t="shared" si="127"/>
        <v>technology</v>
      </c>
      <c r="R1329" t="str">
        <f t="shared" si="130"/>
        <v>wearables</v>
      </c>
      <c r="S1329" s="8">
        <f t="shared" si="128"/>
        <v>42123.678645833337</v>
      </c>
      <c r="T1329" s="8">
        <f t="shared" si="129"/>
        <v>42153.678645833337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3">
        <f t="shared" si="125"/>
        <v>2.3306666666666667</v>
      </c>
      <c r="P1330" s="7">
        <f t="shared" si="126"/>
        <v>28946.994861858628</v>
      </c>
      <c r="Q1330" s="7" t="str">
        <f t="shared" si="127"/>
        <v>technology</v>
      </c>
      <c r="R1330" t="str">
        <f t="shared" si="130"/>
        <v>wearables</v>
      </c>
      <c r="S1330" s="8">
        <f t="shared" si="128"/>
        <v>42612.642754629633</v>
      </c>
      <c r="T1330" s="8">
        <f t="shared" si="129"/>
        <v>42657.642754629633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3">
        <f t="shared" si="125"/>
        <v>0.81600000000000006</v>
      </c>
      <c r="P1331" s="7">
        <f t="shared" si="126"/>
        <v>28956.757602297199</v>
      </c>
      <c r="Q1331" s="7" t="str">
        <f t="shared" si="127"/>
        <v>technology</v>
      </c>
      <c r="R1331" t="str">
        <f t="shared" si="130"/>
        <v>wearables</v>
      </c>
      <c r="S1331" s="8">
        <f t="shared" si="128"/>
        <v>41935.221585648149</v>
      </c>
      <c r="T1331" s="8">
        <f t="shared" si="129"/>
        <v>41975.263252314813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3">
        <f t="shared" si="125"/>
        <v>22.494285714285713</v>
      </c>
      <c r="P1332" s="7">
        <f t="shared" si="126"/>
        <v>28967.008502692996</v>
      </c>
      <c r="Q1332" s="7" t="str">
        <f t="shared" si="127"/>
        <v>technology</v>
      </c>
      <c r="R1332" t="str">
        <f t="shared" si="130"/>
        <v>wearables</v>
      </c>
      <c r="S1332" s="8">
        <f t="shared" si="128"/>
        <v>42522.276724537034</v>
      </c>
      <c r="T1332" s="8">
        <f t="shared" si="129"/>
        <v>42553.166666666672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3">
        <f t="shared" si="125"/>
        <v>1.3668</v>
      </c>
      <c r="P1333" s="7">
        <f t="shared" si="126"/>
        <v>28974.585373563215</v>
      </c>
      <c r="Q1333" s="7" t="str">
        <f t="shared" si="127"/>
        <v>technology</v>
      </c>
      <c r="R1333" t="str">
        <f t="shared" si="130"/>
        <v>wearables</v>
      </c>
      <c r="S1333" s="8">
        <f t="shared" si="128"/>
        <v>42569.50409722222</v>
      </c>
      <c r="T1333" s="8">
        <f t="shared" si="129"/>
        <v>42599.50409722222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3">
        <f t="shared" si="125"/>
        <v>0</v>
      </c>
      <c r="P1334" s="7">
        <f t="shared" si="126"/>
        <v>28983.768839381959</v>
      </c>
      <c r="Q1334" s="7" t="str">
        <f t="shared" si="127"/>
        <v>technology</v>
      </c>
      <c r="R1334" t="str">
        <f t="shared" si="130"/>
        <v>wearables</v>
      </c>
      <c r="S1334" s="8">
        <f t="shared" si="128"/>
        <v>42732.060277777782</v>
      </c>
      <c r="T1334" s="8">
        <f t="shared" si="129"/>
        <v>42762.060277777782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3">
        <f t="shared" si="125"/>
        <v>0</v>
      </c>
      <c r="P1335" s="7">
        <f t="shared" si="126"/>
        <v>28994.187160316316</v>
      </c>
      <c r="Q1335" s="7" t="str">
        <f t="shared" si="127"/>
        <v>technology</v>
      </c>
      <c r="R1335" t="str">
        <f t="shared" si="130"/>
        <v>wearables</v>
      </c>
      <c r="S1335" s="8">
        <f t="shared" si="128"/>
        <v>41806.106770833336</v>
      </c>
      <c r="T1335" s="8">
        <f t="shared" si="129"/>
        <v>41836.106770833336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3">
        <f t="shared" si="125"/>
        <v>10.754135338345865</v>
      </c>
      <c r="P1336" s="7">
        <f t="shared" si="126"/>
        <v>29004.612973750445</v>
      </c>
      <c r="Q1336" s="7" t="str">
        <f t="shared" si="127"/>
        <v>technology</v>
      </c>
      <c r="R1336" t="str">
        <f t="shared" si="130"/>
        <v>wearables</v>
      </c>
      <c r="S1336" s="8">
        <f t="shared" si="128"/>
        <v>42410.774155092593</v>
      </c>
      <c r="T1336" s="8">
        <f t="shared" si="129"/>
        <v>42440.774155092593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3">
        <f t="shared" si="125"/>
        <v>19.759999999999998</v>
      </c>
      <c r="P1337" s="7">
        <f t="shared" si="126"/>
        <v>29009.901323741</v>
      </c>
      <c r="Q1337" s="7" t="str">
        <f t="shared" si="127"/>
        <v>technology</v>
      </c>
      <c r="R1337" t="str">
        <f t="shared" si="130"/>
        <v>wearables</v>
      </c>
      <c r="S1337" s="8">
        <f t="shared" si="128"/>
        <v>42313.936365740738</v>
      </c>
      <c r="T1337" s="8">
        <f t="shared" si="129"/>
        <v>42343.936365740738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3">
        <f t="shared" si="125"/>
        <v>84.946999999999989</v>
      </c>
      <c r="P1338" s="7">
        <f t="shared" si="126"/>
        <v>29018.562677222013</v>
      </c>
      <c r="Q1338" s="7" t="str">
        <f t="shared" si="127"/>
        <v>technology</v>
      </c>
      <c r="R1338" t="str">
        <f t="shared" si="130"/>
        <v>wearables</v>
      </c>
      <c r="S1338" s="8">
        <f t="shared" si="128"/>
        <v>41955.863750000004</v>
      </c>
      <c r="T1338" s="8">
        <f t="shared" si="129"/>
        <v>41990.863750000004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3">
        <f t="shared" si="125"/>
        <v>49.381999999999998</v>
      </c>
      <c r="P1339" s="7">
        <f t="shared" si="126"/>
        <v>28998.43005039596</v>
      </c>
      <c r="Q1339" s="7" t="str">
        <f t="shared" si="127"/>
        <v>technology</v>
      </c>
      <c r="R1339" t="str">
        <f t="shared" si="130"/>
        <v>wearables</v>
      </c>
      <c r="S1339" s="8">
        <f t="shared" si="128"/>
        <v>42767.577303240745</v>
      </c>
      <c r="T1339" s="8">
        <f t="shared" si="129"/>
        <v>42797.577303240745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3">
        <f t="shared" si="125"/>
        <v>3.3033333333333332</v>
      </c>
      <c r="P1340" s="7">
        <f t="shared" si="126"/>
        <v>28999.981159524657</v>
      </c>
      <c r="Q1340" s="7" t="str">
        <f t="shared" si="127"/>
        <v>technology</v>
      </c>
      <c r="R1340" t="str">
        <f t="shared" si="130"/>
        <v>wearables</v>
      </c>
      <c r="S1340" s="8">
        <f t="shared" si="128"/>
        <v>42188.803622685184</v>
      </c>
      <c r="T1340" s="8">
        <f t="shared" si="129"/>
        <v>42218.803622685184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3">
        <f t="shared" si="125"/>
        <v>6.6339999999999995</v>
      </c>
      <c r="P1341" s="7">
        <f t="shared" si="126"/>
        <v>29010.070850144086</v>
      </c>
      <c r="Q1341" s="7" t="str">
        <f t="shared" si="127"/>
        <v>technology</v>
      </c>
      <c r="R1341" t="str">
        <f t="shared" si="130"/>
        <v>wearables</v>
      </c>
      <c r="S1341" s="8">
        <f t="shared" si="128"/>
        <v>41936.647164351853</v>
      </c>
      <c r="T1341" s="8">
        <f t="shared" si="129"/>
        <v>41981.688831018517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3">
        <f t="shared" si="125"/>
        <v>0</v>
      </c>
      <c r="P1342" s="7">
        <f t="shared" si="126"/>
        <v>29019.329614414408</v>
      </c>
      <c r="Q1342" s="7" t="str">
        <f t="shared" si="127"/>
        <v>technology</v>
      </c>
      <c r="R1342" t="str">
        <f t="shared" si="130"/>
        <v>wearables</v>
      </c>
      <c r="S1342" s="8">
        <f t="shared" si="128"/>
        <v>41836.595520833333</v>
      </c>
      <c r="T1342" s="8">
        <f t="shared" si="129"/>
        <v>41866.595520833333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3">
        <f t="shared" si="125"/>
        <v>70.36</v>
      </c>
      <c r="P1343" s="7">
        <f t="shared" si="126"/>
        <v>29029.790800288385</v>
      </c>
      <c r="Q1343" s="7" t="str">
        <f t="shared" si="127"/>
        <v>technology</v>
      </c>
      <c r="R1343" t="str">
        <f t="shared" si="130"/>
        <v>wearables</v>
      </c>
      <c r="S1343" s="8">
        <f t="shared" si="128"/>
        <v>42612.624039351853</v>
      </c>
      <c r="T1343" s="8">
        <f t="shared" si="129"/>
        <v>42644.624039351853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3">
        <f t="shared" si="125"/>
        <v>0.2</v>
      </c>
      <c r="P1344" s="7">
        <f t="shared" si="126"/>
        <v>29033.916220699593</v>
      </c>
      <c r="Q1344" s="7" t="str">
        <f t="shared" si="127"/>
        <v>technology</v>
      </c>
      <c r="R1344" t="str">
        <f t="shared" si="130"/>
        <v>wearables</v>
      </c>
      <c r="S1344" s="8">
        <f t="shared" si="128"/>
        <v>42172.816423611104</v>
      </c>
      <c r="T1344" s="8">
        <f t="shared" si="129"/>
        <v>42202.816423611104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3">
        <f t="shared" si="125"/>
        <v>102.298</v>
      </c>
      <c r="P1345" s="7">
        <f t="shared" si="126"/>
        <v>29044.354141414133</v>
      </c>
      <c r="Q1345" s="7" t="str">
        <f t="shared" si="127"/>
        <v>technology</v>
      </c>
      <c r="R1345" t="str">
        <f t="shared" si="130"/>
        <v>wearables</v>
      </c>
      <c r="S1345" s="8">
        <f t="shared" si="128"/>
        <v>42542.526423611111</v>
      </c>
      <c r="T1345" s="8">
        <f t="shared" si="129"/>
        <v>42601.165972222225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3">
        <f t="shared" si="125"/>
        <v>377.73333333333335</v>
      </c>
      <c r="P1346" s="7">
        <f t="shared" si="126"/>
        <v>29036.37700469144</v>
      </c>
      <c r="Q1346" s="7" t="str">
        <f t="shared" si="127"/>
        <v>publishing</v>
      </c>
      <c r="R1346" t="str">
        <f t="shared" si="130"/>
        <v>nonfiction</v>
      </c>
      <c r="S1346" s="8">
        <f t="shared" si="128"/>
        <v>42522.789803240739</v>
      </c>
      <c r="T1346" s="8">
        <f t="shared" si="129"/>
        <v>42551.789803240739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3">
        <f t="shared" ref="O1347:O1410" si="131">(E1347/D1347)*100</f>
        <v>125</v>
      </c>
      <c r="P1347" s="7">
        <f t="shared" ref="P1347:P1410" si="132">AVERAGE(E1347:E5460)</f>
        <v>29044.813963898909</v>
      </c>
      <c r="Q1347" s="7" t="str">
        <f t="shared" ref="Q1347:Q1410" si="133">LEFT(N1347,(FIND("/",N1347)-1))</f>
        <v>publishing</v>
      </c>
      <c r="R1347" t="str">
        <f t="shared" si="130"/>
        <v>nonfiction</v>
      </c>
      <c r="S1347" s="8">
        <f t="shared" si="128"/>
        <v>41799.814340277779</v>
      </c>
      <c r="T1347" s="8">
        <f t="shared" si="129"/>
        <v>41834.814340277779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3">
        <f t="shared" si="131"/>
        <v>147.32653061224491</v>
      </c>
      <c r="P1348" s="7">
        <f t="shared" si="132"/>
        <v>29055.167815095694</v>
      </c>
      <c r="Q1348" s="7" t="str">
        <f t="shared" si="133"/>
        <v>publishing</v>
      </c>
      <c r="R1348" t="str">
        <f t="shared" si="130"/>
        <v>nonfiction</v>
      </c>
      <c r="S1348" s="8">
        <f t="shared" ref="S1348:S1411" si="134">(((J1348/60)/60)/24)+DATE(1970,1,1)</f>
        <v>41422.075821759259</v>
      </c>
      <c r="T1348" s="8">
        <f t="shared" ref="T1348:T1411" si="135">(((I1348/60)/60)/24)+DATE(1970,1,1)</f>
        <v>41452.075821759259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3">
        <f t="shared" si="131"/>
        <v>102.2</v>
      </c>
      <c r="P1349" s="7">
        <f t="shared" si="132"/>
        <v>29063.056604046236</v>
      </c>
      <c r="Q1349" s="7" t="str">
        <f t="shared" si="133"/>
        <v>publishing</v>
      </c>
      <c r="R1349" t="str">
        <f t="shared" si="130"/>
        <v>nonfiction</v>
      </c>
      <c r="S1349" s="8">
        <f t="shared" si="134"/>
        <v>42040.638020833328</v>
      </c>
      <c r="T1349" s="8">
        <f t="shared" si="135"/>
        <v>42070.638020833328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3">
        <f t="shared" si="131"/>
        <v>101.8723404255319</v>
      </c>
      <c r="P1350" s="7">
        <f t="shared" si="132"/>
        <v>29072.636675099377</v>
      </c>
      <c r="Q1350" s="7" t="str">
        <f t="shared" si="133"/>
        <v>publishing</v>
      </c>
      <c r="R1350" t="str">
        <f t="shared" si="130"/>
        <v>nonfiction</v>
      </c>
      <c r="S1350" s="8">
        <f t="shared" si="134"/>
        <v>41963.506168981476</v>
      </c>
      <c r="T1350" s="8">
        <f t="shared" si="135"/>
        <v>41991.506168981476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3">
        <f t="shared" si="131"/>
        <v>204.2</v>
      </c>
      <c r="P1351" s="7">
        <f t="shared" si="132"/>
        <v>29080.983615328987</v>
      </c>
      <c r="Q1351" s="7" t="str">
        <f t="shared" si="133"/>
        <v>publishing</v>
      </c>
      <c r="R1351" t="str">
        <f t="shared" si="130"/>
        <v>nonfiction</v>
      </c>
      <c r="S1351" s="8">
        <f t="shared" si="134"/>
        <v>42317.33258101852</v>
      </c>
      <c r="T1351" s="8">
        <f t="shared" si="135"/>
        <v>42354.290972222225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3">
        <f t="shared" si="131"/>
        <v>104.05</v>
      </c>
      <c r="P1352" s="7">
        <f t="shared" si="132"/>
        <v>29087.808564195289</v>
      </c>
      <c r="Q1352" s="7" t="str">
        <f t="shared" si="133"/>
        <v>publishing</v>
      </c>
      <c r="R1352" t="str">
        <f t="shared" si="130"/>
        <v>nonfiction</v>
      </c>
      <c r="S1352" s="8">
        <f t="shared" si="134"/>
        <v>42334.013124999998</v>
      </c>
      <c r="T1352" s="8">
        <f t="shared" si="135"/>
        <v>42364.013124999998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3">
        <f t="shared" si="131"/>
        <v>101.265</v>
      </c>
      <c r="P1353" s="7">
        <f t="shared" si="132"/>
        <v>29096.450137481901</v>
      </c>
      <c r="Q1353" s="7" t="str">
        <f t="shared" si="133"/>
        <v>publishing</v>
      </c>
      <c r="R1353" t="str">
        <f t="shared" si="130"/>
        <v>nonfiction</v>
      </c>
      <c r="S1353" s="8">
        <f t="shared" si="134"/>
        <v>42382.74009259259</v>
      </c>
      <c r="T1353" s="8">
        <f t="shared" si="135"/>
        <v>42412.74009259259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3">
        <f t="shared" si="131"/>
        <v>136.13999999999999</v>
      </c>
      <c r="P1354" s="7">
        <f t="shared" si="132"/>
        <v>29099.650807093731</v>
      </c>
      <c r="Q1354" s="7" t="str">
        <f t="shared" si="133"/>
        <v>publishing</v>
      </c>
      <c r="R1354" t="str">
        <f t="shared" si="130"/>
        <v>nonfiction</v>
      </c>
      <c r="S1354" s="8">
        <f t="shared" si="134"/>
        <v>42200.578310185185</v>
      </c>
      <c r="T1354" s="8">
        <f t="shared" si="135"/>
        <v>42252.165972222225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3">
        <f t="shared" si="131"/>
        <v>133.6</v>
      </c>
      <c r="P1355" s="7">
        <f t="shared" si="132"/>
        <v>29105.257487328014</v>
      </c>
      <c r="Q1355" s="7" t="str">
        <f t="shared" si="133"/>
        <v>publishing</v>
      </c>
      <c r="R1355" t="str">
        <f t="shared" si="130"/>
        <v>nonfiction</v>
      </c>
      <c r="S1355" s="8">
        <f t="shared" si="134"/>
        <v>41309.11791666667</v>
      </c>
      <c r="T1355" s="8">
        <f t="shared" si="135"/>
        <v>41344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3">
        <f t="shared" si="131"/>
        <v>130.25</v>
      </c>
      <c r="P1356" s="7">
        <f t="shared" si="132"/>
        <v>29115.315168417234</v>
      </c>
      <c r="Q1356" s="7" t="str">
        <f t="shared" si="133"/>
        <v>publishing</v>
      </c>
      <c r="R1356" t="str">
        <f t="shared" si="130"/>
        <v>nonfiction</v>
      </c>
      <c r="S1356" s="8">
        <f t="shared" si="134"/>
        <v>42502.807627314818</v>
      </c>
      <c r="T1356" s="8">
        <f t="shared" si="135"/>
        <v>42532.807627314818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3">
        <f t="shared" si="131"/>
        <v>122.67999999999999</v>
      </c>
      <c r="P1357" s="7">
        <f t="shared" si="132"/>
        <v>29125.297891304341</v>
      </c>
      <c r="Q1357" s="7" t="str">
        <f t="shared" si="133"/>
        <v>publishing</v>
      </c>
      <c r="R1357" t="str">
        <f t="shared" si="130"/>
        <v>nonfiction</v>
      </c>
      <c r="S1357" s="8">
        <f t="shared" si="134"/>
        <v>41213.254687499997</v>
      </c>
      <c r="T1357" s="8">
        <f t="shared" si="135"/>
        <v>41243.416666666664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3">
        <f t="shared" si="131"/>
        <v>182.81058823529412</v>
      </c>
      <c r="P1358" s="7">
        <f t="shared" si="132"/>
        <v>29134.742725625219</v>
      </c>
      <c r="Q1358" s="7" t="str">
        <f t="shared" si="133"/>
        <v>publishing</v>
      </c>
      <c r="R1358" t="str">
        <f t="shared" si="130"/>
        <v>nonfiction</v>
      </c>
      <c r="S1358" s="8">
        <f t="shared" si="134"/>
        <v>41430.038888888892</v>
      </c>
      <c r="T1358" s="8">
        <f t="shared" si="135"/>
        <v>41460.038888888892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3">
        <f t="shared" si="131"/>
        <v>125.29999999999998</v>
      </c>
      <c r="P1359" s="7">
        <f t="shared" si="132"/>
        <v>29143.052799129797</v>
      </c>
      <c r="Q1359" s="7" t="str">
        <f t="shared" si="133"/>
        <v>publishing</v>
      </c>
      <c r="R1359" t="str">
        <f t="shared" si="130"/>
        <v>nonfiction</v>
      </c>
      <c r="S1359" s="8">
        <f t="shared" si="134"/>
        <v>41304.962233796294</v>
      </c>
      <c r="T1359" s="8">
        <f t="shared" si="135"/>
        <v>41334.249305555553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3">
        <f t="shared" si="131"/>
        <v>111.66666666666667</v>
      </c>
      <c r="P1360" s="7">
        <f t="shared" si="132"/>
        <v>29152.714406964082</v>
      </c>
      <c r="Q1360" s="7" t="str">
        <f t="shared" si="133"/>
        <v>publishing</v>
      </c>
      <c r="R1360" t="str">
        <f t="shared" si="130"/>
        <v>nonfiction</v>
      </c>
      <c r="S1360" s="8">
        <f t="shared" si="134"/>
        <v>40689.570868055554</v>
      </c>
      <c r="T1360" s="8">
        <f t="shared" si="135"/>
        <v>40719.570868055554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3">
        <f t="shared" si="131"/>
        <v>115.75757575757575</v>
      </c>
      <c r="P1361" s="7">
        <f t="shared" si="132"/>
        <v>29162.076785195928</v>
      </c>
      <c r="Q1361" s="7" t="str">
        <f t="shared" si="133"/>
        <v>publishing</v>
      </c>
      <c r="R1361" t="str">
        <f t="shared" si="130"/>
        <v>nonfiction</v>
      </c>
      <c r="S1361" s="8">
        <f t="shared" si="134"/>
        <v>40668.814699074072</v>
      </c>
      <c r="T1361" s="8">
        <f t="shared" si="135"/>
        <v>40730.814699074072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3">
        <f t="shared" si="131"/>
        <v>173.2</v>
      </c>
      <c r="P1362" s="7">
        <f t="shared" si="132"/>
        <v>29172.384617059881</v>
      </c>
      <c r="Q1362" s="7" t="str">
        <f t="shared" si="133"/>
        <v>publishing</v>
      </c>
      <c r="R1362" t="str">
        <f t="shared" si="130"/>
        <v>nonfiction</v>
      </c>
      <c r="S1362" s="8">
        <f t="shared" si="134"/>
        <v>41095.900694444441</v>
      </c>
      <c r="T1362" s="8">
        <f t="shared" si="135"/>
        <v>41123.900694444441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3">
        <f t="shared" si="131"/>
        <v>125.98333333333333</v>
      </c>
      <c r="P1363" s="7">
        <f t="shared" si="132"/>
        <v>29182.03399419026</v>
      </c>
      <c r="Q1363" s="7" t="str">
        <f t="shared" si="133"/>
        <v>publishing</v>
      </c>
      <c r="R1363" t="str">
        <f t="shared" si="130"/>
        <v>nonfiction</v>
      </c>
      <c r="S1363" s="8">
        <f t="shared" si="134"/>
        <v>41781.717268518521</v>
      </c>
      <c r="T1363" s="8">
        <f t="shared" si="135"/>
        <v>41811.717268518521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3">
        <f t="shared" si="131"/>
        <v>109.1</v>
      </c>
      <c r="P1364" s="7">
        <f t="shared" si="132"/>
        <v>29189.888347257529</v>
      </c>
      <c r="Q1364" s="7" t="str">
        <f t="shared" si="133"/>
        <v>publishing</v>
      </c>
      <c r="R1364" t="str">
        <f t="shared" si="130"/>
        <v>nonfiction</v>
      </c>
      <c r="S1364" s="8">
        <f t="shared" si="134"/>
        <v>41464.934386574074</v>
      </c>
      <c r="T1364" s="8">
        <f t="shared" si="135"/>
        <v>41524.934386574074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3">
        <f t="shared" si="131"/>
        <v>100</v>
      </c>
      <c r="P1365" s="7">
        <f t="shared" si="132"/>
        <v>29200.098699127899</v>
      </c>
      <c r="Q1365" s="7" t="str">
        <f t="shared" si="133"/>
        <v>publishing</v>
      </c>
      <c r="R1365" t="str">
        <f t="shared" si="130"/>
        <v>nonfiction</v>
      </c>
      <c r="S1365" s="8">
        <f t="shared" si="134"/>
        <v>42396.8440625</v>
      </c>
      <c r="T1365" s="8">
        <f t="shared" si="135"/>
        <v>42415.332638888889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3">
        <f t="shared" si="131"/>
        <v>118.64285714285714</v>
      </c>
      <c r="P1366" s="7">
        <f t="shared" si="132"/>
        <v>29210.640356234089</v>
      </c>
      <c r="Q1366" s="7" t="str">
        <f t="shared" si="133"/>
        <v>music</v>
      </c>
      <c r="R1366" t="str">
        <f t="shared" si="130"/>
        <v>rock</v>
      </c>
      <c r="S1366" s="8">
        <f t="shared" si="134"/>
        <v>41951.695671296293</v>
      </c>
      <c r="T1366" s="8">
        <f t="shared" si="135"/>
        <v>42011.6956712963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3">
        <f t="shared" si="131"/>
        <v>100.26666666666667</v>
      </c>
      <c r="P1367" s="7">
        <f t="shared" si="132"/>
        <v>29203.142407272717</v>
      </c>
      <c r="Q1367" s="7" t="str">
        <f t="shared" si="133"/>
        <v>music</v>
      </c>
      <c r="R1367" t="str">
        <f t="shared" si="130"/>
        <v>rock</v>
      </c>
      <c r="S1367" s="8">
        <f t="shared" si="134"/>
        <v>42049.733240740738</v>
      </c>
      <c r="T1367" s="8">
        <f t="shared" si="135"/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3">
        <f t="shared" si="131"/>
        <v>126.48920000000001</v>
      </c>
      <c r="P1368" s="7">
        <f t="shared" si="132"/>
        <v>29211.030054565286</v>
      </c>
      <c r="Q1368" s="7" t="str">
        <f t="shared" si="133"/>
        <v>music</v>
      </c>
      <c r="R1368" t="str">
        <f t="shared" si="130"/>
        <v>rock</v>
      </c>
      <c r="S1368" s="8">
        <f t="shared" si="134"/>
        <v>41924.996099537035</v>
      </c>
      <c r="T1368" s="8">
        <f t="shared" si="135"/>
        <v>41970.037766203706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3">
        <f t="shared" si="131"/>
        <v>114.26</v>
      </c>
      <c r="P1369" s="7">
        <f t="shared" si="132"/>
        <v>29218.207762008726</v>
      </c>
      <c r="Q1369" s="7" t="str">
        <f t="shared" si="133"/>
        <v>music</v>
      </c>
      <c r="R1369" t="str">
        <f t="shared" si="130"/>
        <v>rock</v>
      </c>
      <c r="S1369" s="8">
        <f t="shared" si="134"/>
        <v>42292.002893518518</v>
      </c>
      <c r="T1369" s="8">
        <f t="shared" si="135"/>
        <v>42322.044560185182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3">
        <f t="shared" si="131"/>
        <v>110.7</v>
      </c>
      <c r="P1370" s="7">
        <f t="shared" si="132"/>
        <v>29226.764444848919</v>
      </c>
      <c r="Q1370" s="7" t="str">
        <f t="shared" si="133"/>
        <v>music</v>
      </c>
      <c r="R1370" t="str">
        <f t="shared" si="130"/>
        <v>rock</v>
      </c>
      <c r="S1370" s="8">
        <f t="shared" si="134"/>
        <v>42146.190902777773</v>
      </c>
      <c r="T1370" s="8">
        <f t="shared" si="135"/>
        <v>42170.190902777773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3">
        <f t="shared" si="131"/>
        <v>105.34805315203954</v>
      </c>
      <c r="P1371" s="7">
        <f t="shared" si="132"/>
        <v>29235.392181354691</v>
      </c>
      <c r="Q1371" s="7" t="str">
        <f t="shared" si="133"/>
        <v>music</v>
      </c>
      <c r="R1371" t="str">
        <f t="shared" si="130"/>
        <v>rock</v>
      </c>
      <c r="S1371" s="8">
        <f t="shared" si="134"/>
        <v>41710.594282407408</v>
      </c>
      <c r="T1371" s="8">
        <f t="shared" si="135"/>
        <v>41740.594282407408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3">
        <f t="shared" si="131"/>
        <v>103.66666666666666</v>
      </c>
      <c r="P1372" s="7">
        <f t="shared" si="132"/>
        <v>29233.623424408008</v>
      </c>
      <c r="Q1372" s="7" t="str">
        <f t="shared" si="133"/>
        <v>music</v>
      </c>
      <c r="R1372" t="str">
        <f t="shared" si="130"/>
        <v>rock</v>
      </c>
      <c r="S1372" s="8">
        <f t="shared" si="134"/>
        <v>41548.00335648148</v>
      </c>
      <c r="T1372" s="8">
        <f t="shared" si="135"/>
        <v>41563.00335648148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3">
        <f t="shared" si="131"/>
        <v>107.08672667523933</v>
      </c>
      <c r="P1373" s="7">
        <f t="shared" si="132"/>
        <v>29243.710386297371</v>
      </c>
      <c r="Q1373" s="7" t="str">
        <f t="shared" si="133"/>
        <v>music</v>
      </c>
      <c r="R1373" t="str">
        <f t="shared" si="130"/>
        <v>rock</v>
      </c>
      <c r="S1373" s="8">
        <f t="shared" si="134"/>
        <v>42101.758587962962</v>
      </c>
      <c r="T1373" s="8">
        <f t="shared" si="135"/>
        <v>42131.758587962962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3">
        <f t="shared" si="131"/>
        <v>124</v>
      </c>
      <c r="P1374" s="7">
        <f t="shared" si="132"/>
        <v>29251.639190667145</v>
      </c>
      <c r="Q1374" s="7" t="str">
        <f t="shared" si="133"/>
        <v>music</v>
      </c>
      <c r="R1374" t="str">
        <f t="shared" si="130"/>
        <v>rock</v>
      </c>
      <c r="S1374" s="8">
        <f t="shared" si="134"/>
        <v>41072.739953703705</v>
      </c>
      <c r="T1374" s="8">
        <f t="shared" si="135"/>
        <v>41102.739953703705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3">
        <f t="shared" si="131"/>
        <v>105.01</v>
      </c>
      <c r="P1375" s="7">
        <f t="shared" si="132"/>
        <v>29262.081072210058</v>
      </c>
      <c r="Q1375" s="7" t="str">
        <f t="shared" si="133"/>
        <v>music</v>
      </c>
      <c r="R1375" t="str">
        <f t="shared" si="130"/>
        <v>rock</v>
      </c>
      <c r="S1375" s="8">
        <f t="shared" si="134"/>
        <v>42704.95177083333</v>
      </c>
      <c r="T1375" s="8">
        <f t="shared" si="135"/>
        <v>42734.95177083333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3">
        <f t="shared" si="131"/>
        <v>189.46666666666667</v>
      </c>
      <c r="P1376" s="7">
        <f t="shared" si="132"/>
        <v>29268.925684056907</v>
      </c>
      <c r="Q1376" s="7" t="str">
        <f t="shared" si="133"/>
        <v>music</v>
      </c>
      <c r="R1376" t="str">
        <f t="shared" si="130"/>
        <v>rock</v>
      </c>
      <c r="S1376" s="8">
        <f t="shared" si="134"/>
        <v>42424.161898148144</v>
      </c>
      <c r="T1376" s="8">
        <f t="shared" si="135"/>
        <v>42454.12023148148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3">
        <f t="shared" si="131"/>
        <v>171.32499999999999</v>
      </c>
      <c r="P1377" s="7">
        <f t="shared" si="132"/>
        <v>29278.570547445248</v>
      </c>
      <c r="Q1377" s="7" t="str">
        <f t="shared" si="133"/>
        <v>music</v>
      </c>
      <c r="R1377" t="str">
        <f t="shared" si="130"/>
        <v>rock</v>
      </c>
      <c r="S1377" s="8">
        <f t="shared" si="134"/>
        <v>42720.066192129627</v>
      </c>
      <c r="T1377" s="8">
        <f t="shared" si="135"/>
        <v>42750.066192129627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3">
        <f t="shared" si="131"/>
        <v>252.48648648648651</v>
      </c>
      <c r="P1378" s="7">
        <f t="shared" si="132"/>
        <v>29286.758050383345</v>
      </c>
      <c r="Q1378" s="7" t="str">
        <f t="shared" si="133"/>
        <v>music</v>
      </c>
      <c r="R1378" t="str">
        <f t="shared" si="130"/>
        <v>rock</v>
      </c>
      <c r="S1378" s="8">
        <f t="shared" si="134"/>
        <v>42677.669050925921</v>
      </c>
      <c r="T1378" s="8">
        <f t="shared" si="135"/>
        <v>42707.710717592592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3">
        <f t="shared" si="131"/>
        <v>116.15384615384616</v>
      </c>
      <c r="P1379" s="7">
        <f t="shared" si="132"/>
        <v>29294.042476260038</v>
      </c>
      <c r="Q1379" s="7" t="str">
        <f t="shared" si="133"/>
        <v>music</v>
      </c>
      <c r="R1379" t="str">
        <f t="shared" si="130"/>
        <v>rock</v>
      </c>
      <c r="S1379" s="8">
        <f t="shared" si="134"/>
        <v>42747.219560185185</v>
      </c>
      <c r="T1379" s="8">
        <f t="shared" si="135"/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3">
        <f t="shared" si="131"/>
        <v>203.35000000000002</v>
      </c>
      <c r="P1380" s="7">
        <f t="shared" si="132"/>
        <v>29304.193752283514</v>
      </c>
      <c r="Q1380" s="7" t="str">
        <f t="shared" si="133"/>
        <v>music</v>
      </c>
      <c r="R1380" t="str">
        <f t="shared" si="130"/>
        <v>rock</v>
      </c>
      <c r="S1380" s="8">
        <f t="shared" si="134"/>
        <v>42568.759374999994</v>
      </c>
      <c r="T1380" s="8">
        <f t="shared" si="135"/>
        <v>42583.759374999994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3">
        <f t="shared" si="131"/>
        <v>111.60000000000001</v>
      </c>
      <c r="P1381" s="7">
        <f t="shared" si="132"/>
        <v>29313.417872807011</v>
      </c>
      <c r="Q1381" s="7" t="str">
        <f t="shared" si="133"/>
        <v>music</v>
      </c>
      <c r="R1381" t="str">
        <f t="shared" si="130"/>
        <v>rock</v>
      </c>
      <c r="S1381" s="8">
        <f t="shared" si="134"/>
        <v>42130.491620370376</v>
      </c>
      <c r="T1381" s="8">
        <f t="shared" si="135"/>
        <v>42160.491620370376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3">
        <f t="shared" si="131"/>
        <v>424</v>
      </c>
      <c r="P1382" s="7">
        <f t="shared" si="132"/>
        <v>29320.055319926869</v>
      </c>
      <c r="Q1382" s="7" t="str">
        <f t="shared" si="133"/>
        <v>music</v>
      </c>
      <c r="R1382" t="str">
        <f t="shared" si="130"/>
        <v>rock</v>
      </c>
      <c r="S1382" s="8">
        <f t="shared" si="134"/>
        <v>42141.762800925921</v>
      </c>
      <c r="T1382" s="8">
        <f t="shared" si="135"/>
        <v>42164.083333333328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3">
        <f t="shared" si="131"/>
        <v>107.1</v>
      </c>
      <c r="P1383" s="7">
        <f t="shared" si="132"/>
        <v>29330.740782735913</v>
      </c>
      <c r="Q1383" s="7" t="str">
        <f t="shared" si="133"/>
        <v>music</v>
      </c>
      <c r="R1383" t="str">
        <f t="shared" si="130"/>
        <v>rock</v>
      </c>
      <c r="S1383" s="8">
        <f t="shared" si="134"/>
        <v>42703.214409722219</v>
      </c>
      <c r="T1383" s="8">
        <f t="shared" si="135"/>
        <v>42733.214409722219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3">
        <f t="shared" si="131"/>
        <v>104.3625</v>
      </c>
      <c r="P1384" s="7">
        <f t="shared" si="132"/>
        <v>29339.513465056709</v>
      </c>
      <c r="Q1384" s="7" t="str">
        <f t="shared" si="133"/>
        <v>music</v>
      </c>
      <c r="R1384" t="str">
        <f t="shared" si="130"/>
        <v>rock</v>
      </c>
      <c r="S1384" s="8">
        <f t="shared" si="134"/>
        <v>41370.800185185188</v>
      </c>
      <c r="T1384" s="8">
        <f t="shared" si="135"/>
        <v>41400.800185185188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3">
        <f t="shared" si="131"/>
        <v>212.40909090909091</v>
      </c>
      <c r="P1385" s="7">
        <f t="shared" si="132"/>
        <v>29347.196669106874</v>
      </c>
      <c r="Q1385" s="7" t="str">
        <f t="shared" si="133"/>
        <v>music</v>
      </c>
      <c r="R1385" t="str">
        <f t="shared" si="130"/>
        <v>rock</v>
      </c>
      <c r="S1385" s="8">
        <f t="shared" si="134"/>
        <v>42707.074976851851</v>
      </c>
      <c r="T1385" s="8">
        <f t="shared" si="135"/>
        <v>42727.074976851851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3">
        <f t="shared" si="131"/>
        <v>124.08571428571429</v>
      </c>
      <c r="P1386" s="7">
        <f t="shared" si="132"/>
        <v>29356.231526913212</v>
      </c>
      <c r="Q1386" s="7" t="str">
        <f t="shared" si="133"/>
        <v>music</v>
      </c>
      <c r="R1386" t="str">
        <f t="shared" si="130"/>
        <v>rock</v>
      </c>
      <c r="S1386" s="8">
        <f t="shared" si="134"/>
        <v>42160.735208333332</v>
      </c>
      <c r="T1386" s="8">
        <f t="shared" si="135"/>
        <v>42190.735208333332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3">
        <f t="shared" si="131"/>
        <v>110.406125</v>
      </c>
      <c r="P1387" s="7">
        <f t="shared" si="132"/>
        <v>29365.393882783876</v>
      </c>
      <c r="Q1387" s="7" t="str">
        <f t="shared" si="133"/>
        <v>music</v>
      </c>
      <c r="R1387" t="str">
        <f t="shared" si="130"/>
        <v>rock</v>
      </c>
      <c r="S1387" s="8">
        <f t="shared" si="134"/>
        <v>42433.688900462963</v>
      </c>
      <c r="T1387" s="8">
        <f t="shared" si="135"/>
        <v>42489.507638888885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3">
        <f t="shared" si="131"/>
        <v>218.75</v>
      </c>
      <c r="P1388" s="7">
        <f t="shared" si="132"/>
        <v>29372.917849028945</v>
      </c>
      <c r="Q1388" s="7" t="str">
        <f t="shared" si="133"/>
        <v>music</v>
      </c>
      <c r="R1388" t="str">
        <f t="shared" si="130"/>
        <v>rock</v>
      </c>
      <c r="S1388" s="8">
        <f t="shared" si="134"/>
        <v>42184.646863425922</v>
      </c>
      <c r="T1388" s="8">
        <f t="shared" si="135"/>
        <v>42214.646863425922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3">
        <f t="shared" si="131"/>
        <v>136.625</v>
      </c>
      <c r="P1389" s="7">
        <f t="shared" si="132"/>
        <v>29383.364299853369</v>
      </c>
      <c r="Q1389" s="7" t="str">
        <f t="shared" si="133"/>
        <v>music</v>
      </c>
      <c r="R1389" t="str">
        <f t="shared" si="130"/>
        <v>rock</v>
      </c>
      <c r="S1389" s="8">
        <f t="shared" si="134"/>
        <v>42126.92123842593</v>
      </c>
      <c r="T1389" s="8">
        <f t="shared" si="135"/>
        <v>42158.1875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3">
        <f t="shared" si="131"/>
        <v>134.8074</v>
      </c>
      <c r="P1390" s="7">
        <f t="shared" si="132"/>
        <v>29392.135243857709</v>
      </c>
      <c r="Q1390" s="7" t="str">
        <f t="shared" si="133"/>
        <v>music</v>
      </c>
      <c r="R1390" t="str">
        <f t="shared" ref="R1390:R1453" si="136">RIGHT(N1390, (LEN(N1390)-FIND("/", N1390)))</f>
        <v>rock</v>
      </c>
      <c r="S1390" s="8">
        <f t="shared" si="134"/>
        <v>42634.614780092597</v>
      </c>
      <c r="T1390" s="8">
        <f t="shared" si="135"/>
        <v>42660.676388888889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3">
        <f t="shared" si="131"/>
        <v>145.4</v>
      </c>
      <c r="P1391" s="7">
        <f t="shared" si="132"/>
        <v>29400.444768892143</v>
      </c>
      <c r="Q1391" s="7" t="str">
        <f t="shared" si="133"/>
        <v>music</v>
      </c>
      <c r="R1391" t="str">
        <f t="shared" si="136"/>
        <v>rock</v>
      </c>
      <c r="S1391" s="8">
        <f t="shared" si="134"/>
        <v>42565.480983796297</v>
      </c>
      <c r="T1391" s="8">
        <f t="shared" si="135"/>
        <v>42595.480983796297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3">
        <f t="shared" si="131"/>
        <v>109.10714285714285</v>
      </c>
      <c r="P1392" s="7">
        <f t="shared" si="132"/>
        <v>29410.967133944949</v>
      </c>
      <c r="Q1392" s="7" t="str">
        <f t="shared" si="133"/>
        <v>music</v>
      </c>
      <c r="R1392" t="str">
        <f t="shared" si="136"/>
        <v>rock</v>
      </c>
      <c r="S1392" s="8">
        <f t="shared" si="134"/>
        <v>42087.803310185183</v>
      </c>
      <c r="T1392" s="8">
        <f t="shared" si="135"/>
        <v>42121.716666666667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3">
        <f t="shared" si="131"/>
        <v>110.2</v>
      </c>
      <c r="P1393" s="7">
        <f t="shared" si="132"/>
        <v>29420.642599118935</v>
      </c>
      <c r="Q1393" s="7" t="str">
        <f t="shared" si="133"/>
        <v>music</v>
      </c>
      <c r="R1393" t="str">
        <f t="shared" si="136"/>
        <v>rock</v>
      </c>
      <c r="S1393" s="8">
        <f t="shared" si="134"/>
        <v>42193.650671296295</v>
      </c>
      <c r="T1393" s="8">
        <f t="shared" si="135"/>
        <v>42238.207638888889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3">
        <f t="shared" si="131"/>
        <v>113.64000000000001</v>
      </c>
      <c r="P1394" s="7">
        <f t="shared" si="132"/>
        <v>29431.244744766795</v>
      </c>
      <c r="Q1394" s="7" t="str">
        <f t="shared" si="133"/>
        <v>music</v>
      </c>
      <c r="R1394" t="str">
        <f t="shared" si="136"/>
        <v>rock</v>
      </c>
      <c r="S1394" s="8">
        <f t="shared" si="134"/>
        <v>42401.154930555553</v>
      </c>
      <c r="T1394" s="8">
        <f t="shared" si="135"/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3">
        <f t="shared" si="131"/>
        <v>102.35000000000001</v>
      </c>
      <c r="P1395" s="7">
        <f t="shared" si="132"/>
        <v>29441.013387215276</v>
      </c>
      <c r="Q1395" s="7" t="str">
        <f t="shared" si="133"/>
        <v>music</v>
      </c>
      <c r="R1395" t="str">
        <f t="shared" si="136"/>
        <v>rock</v>
      </c>
      <c r="S1395" s="8">
        <f t="shared" si="134"/>
        <v>42553.681979166664</v>
      </c>
      <c r="T1395" s="8">
        <f t="shared" si="135"/>
        <v>42583.681979166664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3">
        <f t="shared" si="131"/>
        <v>122.13333333333334</v>
      </c>
      <c r="P1396" s="7">
        <f t="shared" si="132"/>
        <v>29448.071826534357</v>
      </c>
      <c r="Q1396" s="7" t="str">
        <f t="shared" si="133"/>
        <v>music</v>
      </c>
      <c r="R1396" t="str">
        <f t="shared" si="136"/>
        <v>rock</v>
      </c>
      <c r="S1396" s="8">
        <f t="shared" si="134"/>
        <v>42752.144976851851</v>
      </c>
      <c r="T1396" s="8">
        <f t="shared" si="135"/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3">
        <f t="shared" si="131"/>
        <v>111.88571428571427</v>
      </c>
      <c r="P1397" s="7">
        <f t="shared" si="132"/>
        <v>29458.561558823523</v>
      </c>
      <c r="Q1397" s="7" t="str">
        <f t="shared" si="133"/>
        <v>music</v>
      </c>
      <c r="R1397" t="str">
        <f t="shared" si="136"/>
        <v>rock</v>
      </c>
      <c r="S1397" s="8">
        <f t="shared" si="134"/>
        <v>42719.90834490741</v>
      </c>
      <c r="T1397" s="8">
        <f t="shared" si="135"/>
        <v>42749.90834490741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3">
        <f t="shared" si="131"/>
        <v>107.3</v>
      </c>
      <c r="P1398" s="7">
        <f t="shared" si="132"/>
        <v>29467.95566016918</v>
      </c>
      <c r="Q1398" s="7" t="str">
        <f t="shared" si="133"/>
        <v>music</v>
      </c>
      <c r="R1398" t="str">
        <f t="shared" si="136"/>
        <v>rock</v>
      </c>
      <c r="S1398" s="8">
        <f t="shared" si="134"/>
        <v>42018.99863425926</v>
      </c>
      <c r="T1398" s="8">
        <f t="shared" si="135"/>
        <v>42048.99863425926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3">
        <f t="shared" si="131"/>
        <v>113.85000000000001</v>
      </c>
      <c r="P1399" s="7">
        <f t="shared" si="132"/>
        <v>29476.428785871958</v>
      </c>
      <c r="Q1399" s="7" t="str">
        <f t="shared" si="133"/>
        <v>music</v>
      </c>
      <c r="R1399" t="str">
        <f t="shared" si="136"/>
        <v>rock</v>
      </c>
      <c r="S1399" s="8">
        <f t="shared" si="134"/>
        <v>42640.917939814812</v>
      </c>
      <c r="T1399" s="8">
        <f t="shared" si="135"/>
        <v>42670.888194444444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3">
        <f t="shared" si="131"/>
        <v>109.68181818181819</v>
      </c>
      <c r="P1400" s="7">
        <f t="shared" si="132"/>
        <v>29483.087390504224</v>
      </c>
      <c r="Q1400" s="7" t="str">
        <f t="shared" si="133"/>
        <v>music</v>
      </c>
      <c r="R1400" t="str">
        <f t="shared" si="136"/>
        <v>rock</v>
      </c>
      <c r="S1400" s="8">
        <f t="shared" si="134"/>
        <v>42526.874236111107</v>
      </c>
      <c r="T1400" s="8">
        <f t="shared" si="135"/>
        <v>42556.874236111107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3">
        <f t="shared" si="131"/>
        <v>126.14444444444443</v>
      </c>
      <c r="P1401" s="7">
        <f t="shared" si="132"/>
        <v>29492.165846833574</v>
      </c>
      <c r="Q1401" s="7" t="str">
        <f t="shared" si="133"/>
        <v>music</v>
      </c>
      <c r="R1401" t="str">
        <f t="shared" si="136"/>
        <v>rock</v>
      </c>
      <c r="S1401" s="8">
        <f t="shared" si="134"/>
        <v>41889.004317129627</v>
      </c>
      <c r="T1401" s="8">
        <f t="shared" si="135"/>
        <v>41919.004317129627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3">
        <f t="shared" si="131"/>
        <v>167.42857142857144</v>
      </c>
      <c r="P1402" s="7">
        <f t="shared" si="132"/>
        <v>29498.846939226514</v>
      </c>
      <c r="Q1402" s="7" t="str">
        <f t="shared" si="133"/>
        <v>music</v>
      </c>
      <c r="R1402" t="str">
        <f t="shared" si="136"/>
        <v>rock</v>
      </c>
      <c r="S1402" s="8">
        <f t="shared" si="134"/>
        <v>42498.341122685189</v>
      </c>
      <c r="T1402" s="8">
        <f t="shared" si="135"/>
        <v>42533.229166666672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3">
        <f t="shared" si="131"/>
        <v>496.52000000000004</v>
      </c>
      <c r="P1403" s="7">
        <f t="shared" si="132"/>
        <v>29509.500162122324</v>
      </c>
      <c r="Q1403" s="7" t="str">
        <f t="shared" si="133"/>
        <v>music</v>
      </c>
      <c r="R1403" t="str">
        <f t="shared" si="136"/>
        <v>rock</v>
      </c>
      <c r="S1403" s="8">
        <f t="shared" si="134"/>
        <v>41399.99622685185</v>
      </c>
      <c r="T1403" s="8">
        <f t="shared" si="135"/>
        <v>41420.99622685185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3">
        <f t="shared" si="131"/>
        <v>109.16</v>
      </c>
      <c r="P1404" s="7">
        <f t="shared" si="132"/>
        <v>29515.801857722072</v>
      </c>
      <c r="Q1404" s="7" t="str">
        <f t="shared" si="133"/>
        <v>music</v>
      </c>
      <c r="R1404" t="str">
        <f t="shared" si="136"/>
        <v>rock</v>
      </c>
      <c r="S1404" s="8">
        <f t="shared" si="134"/>
        <v>42065.053368055553</v>
      </c>
      <c r="T1404" s="8">
        <f t="shared" si="135"/>
        <v>42125.011701388896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3">
        <f t="shared" si="131"/>
        <v>102.57499999999999</v>
      </c>
      <c r="P1405" s="7">
        <f t="shared" si="132"/>
        <v>29525.678997050141</v>
      </c>
      <c r="Q1405" s="7" t="str">
        <f t="shared" si="133"/>
        <v>music</v>
      </c>
      <c r="R1405" t="str">
        <f t="shared" si="136"/>
        <v>rock</v>
      </c>
      <c r="S1405" s="8">
        <f t="shared" si="134"/>
        <v>41451.062905092593</v>
      </c>
      <c r="T1405" s="8">
        <f t="shared" si="135"/>
        <v>41481.062905092593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3">
        <f t="shared" si="131"/>
        <v>1.6620689655172414</v>
      </c>
      <c r="P1406" s="7">
        <f t="shared" si="132"/>
        <v>29535.056599040938</v>
      </c>
      <c r="Q1406" s="7" t="str">
        <f t="shared" si="133"/>
        <v>publishing</v>
      </c>
      <c r="R1406" t="str">
        <f t="shared" si="136"/>
        <v>translations</v>
      </c>
      <c r="S1406" s="8">
        <f t="shared" si="134"/>
        <v>42032.510243055556</v>
      </c>
      <c r="T1406" s="8">
        <f t="shared" si="135"/>
        <v>42057.510243055556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3">
        <f t="shared" si="131"/>
        <v>0.42</v>
      </c>
      <c r="P1407" s="7">
        <f t="shared" si="132"/>
        <v>29545.866214022135</v>
      </c>
      <c r="Q1407" s="7" t="str">
        <f t="shared" si="133"/>
        <v>publishing</v>
      </c>
      <c r="R1407" t="str">
        <f t="shared" si="136"/>
        <v>translations</v>
      </c>
      <c r="S1407" s="8">
        <f t="shared" si="134"/>
        <v>41941.680567129632</v>
      </c>
      <c r="T1407" s="8">
        <f t="shared" si="135"/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3">
        <f t="shared" si="131"/>
        <v>0.125</v>
      </c>
      <c r="P1408" s="7">
        <f t="shared" si="132"/>
        <v>29556.734012550751</v>
      </c>
      <c r="Q1408" s="7" t="str">
        <f t="shared" si="133"/>
        <v>publishing</v>
      </c>
      <c r="R1408" t="str">
        <f t="shared" si="136"/>
        <v>translations</v>
      </c>
      <c r="S1408" s="8">
        <f t="shared" si="134"/>
        <v>42297.432951388888</v>
      </c>
      <c r="T1408" s="8">
        <f t="shared" si="135"/>
        <v>42350.416666666672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3">
        <f t="shared" si="131"/>
        <v>0.5</v>
      </c>
      <c r="P1409" s="7">
        <f t="shared" si="132"/>
        <v>29567.643072378134</v>
      </c>
      <c r="Q1409" s="7" t="str">
        <f t="shared" si="133"/>
        <v>publishing</v>
      </c>
      <c r="R1409" t="str">
        <f t="shared" si="136"/>
        <v>translations</v>
      </c>
      <c r="S1409" s="8">
        <f t="shared" si="134"/>
        <v>41838.536782407406</v>
      </c>
      <c r="T1409" s="8">
        <f t="shared" si="135"/>
        <v>41863.536782407406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3">
        <f t="shared" si="131"/>
        <v>7.1999999999999993</v>
      </c>
      <c r="P1410" s="7">
        <f t="shared" si="132"/>
        <v>29578.560192094563</v>
      </c>
      <c r="Q1410" s="7" t="str">
        <f t="shared" si="133"/>
        <v>publishing</v>
      </c>
      <c r="R1410" t="str">
        <f t="shared" si="136"/>
        <v>translations</v>
      </c>
      <c r="S1410" s="8">
        <f t="shared" si="134"/>
        <v>42291.872175925921</v>
      </c>
      <c r="T1410" s="8">
        <f t="shared" si="135"/>
        <v>42321.913842592592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3">
        <f t="shared" ref="O1411:O1474" si="137">(E1411/D1411)*100</f>
        <v>0</v>
      </c>
      <c r="P1411" s="7">
        <f t="shared" ref="P1411:P1474" si="138">AVERAGE(E1411:E5524)</f>
        <v>29589.464316334066</v>
      </c>
      <c r="Q1411" s="7" t="str">
        <f t="shared" ref="Q1411:Q1474" si="139">LEFT(N1411,(FIND("/",N1411)-1))</f>
        <v>publishing</v>
      </c>
      <c r="R1411" t="str">
        <f t="shared" si="136"/>
        <v>translations</v>
      </c>
      <c r="S1411" s="8">
        <f t="shared" si="134"/>
        <v>41945.133506944447</v>
      </c>
      <c r="T1411" s="8">
        <f t="shared" si="135"/>
        <v>42005.175173611111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3">
        <f t="shared" si="137"/>
        <v>1.6666666666666666E-2</v>
      </c>
      <c r="P1412" s="7">
        <f t="shared" si="138"/>
        <v>29600.403120147868</v>
      </c>
      <c r="Q1412" s="7" t="str">
        <f t="shared" si="139"/>
        <v>publishing</v>
      </c>
      <c r="R1412" t="str">
        <f t="shared" si="136"/>
        <v>translations</v>
      </c>
      <c r="S1412" s="8">
        <f t="shared" ref="S1412:S1475" si="140">(((J1412/60)/60)/24)+DATE(1970,1,1)</f>
        <v>42479.318518518514</v>
      </c>
      <c r="T1412" s="8">
        <f t="shared" ref="T1412:T1475" si="141">(((I1412/60)/60)/24)+DATE(1970,1,1)</f>
        <v>42524.318518518514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3">
        <f t="shared" si="137"/>
        <v>0.23333333333333336</v>
      </c>
      <c r="P1413" s="7">
        <f t="shared" si="138"/>
        <v>29611.349644970407</v>
      </c>
      <c r="Q1413" s="7" t="str">
        <f t="shared" si="139"/>
        <v>publishing</v>
      </c>
      <c r="R1413" t="str">
        <f t="shared" si="136"/>
        <v>translations</v>
      </c>
      <c r="S1413" s="8">
        <f t="shared" si="140"/>
        <v>42013.059027777781</v>
      </c>
      <c r="T1413" s="8">
        <f t="shared" si="141"/>
        <v>42041.059027777781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3">
        <f t="shared" si="137"/>
        <v>4.5714285714285712</v>
      </c>
      <c r="P1414" s="7">
        <f t="shared" si="138"/>
        <v>29622.30204957454</v>
      </c>
      <c r="Q1414" s="7" t="str">
        <f t="shared" si="139"/>
        <v>publishing</v>
      </c>
      <c r="R1414" t="str">
        <f t="shared" si="136"/>
        <v>translations</v>
      </c>
      <c r="S1414" s="8">
        <f t="shared" si="140"/>
        <v>41947.063645833332</v>
      </c>
      <c r="T1414" s="8">
        <f t="shared" si="141"/>
        <v>41977.063645833332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3">
        <f t="shared" si="137"/>
        <v>5</v>
      </c>
      <c r="P1415" s="7">
        <f t="shared" si="138"/>
        <v>29633.146720947439</v>
      </c>
      <c r="Q1415" s="7" t="str">
        <f t="shared" si="139"/>
        <v>publishing</v>
      </c>
      <c r="R1415" t="str">
        <f t="shared" si="136"/>
        <v>translations</v>
      </c>
      <c r="S1415" s="8">
        <f t="shared" si="140"/>
        <v>42360.437152777777</v>
      </c>
      <c r="T1415" s="8">
        <f t="shared" si="141"/>
        <v>42420.437152777777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3">
        <f t="shared" si="137"/>
        <v>0.2</v>
      </c>
      <c r="P1416" s="7">
        <f t="shared" si="138"/>
        <v>29644.080873750456</v>
      </c>
      <c r="Q1416" s="7" t="str">
        <f t="shared" si="139"/>
        <v>publishing</v>
      </c>
      <c r="R1416" t="str">
        <f t="shared" si="136"/>
        <v>translations</v>
      </c>
      <c r="S1416" s="8">
        <f t="shared" si="140"/>
        <v>42708.25309027778</v>
      </c>
      <c r="T1416" s="8">
        <f t="shared" si="141"/>
        <v>42738.25309027778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3">
        <f t="shared" si="137"/>
        <v>18.181818181818183</v>
      </c>
      <c r="P1417" s="7">
        <f t="shared" si="138"/>
        <v>29655.059792592587</v>
      </c>
      <c r="Q1417" s="7" t="str">
        <f t="shared" si="139"/>
        <v>publishing</v>
      </c>
      <c r="R1417" t="str">
        <f t="shared" si="136"/>
        <v>translations</v>
      </c>
      <c r="S1417" s="8">
        <f t="shared" si="140"/>
        <v>42192.675821759258</v>
      </c>
      <c r="T1417" s="8">
        <f t="shared" si="141"/>
        <v>42232.675821759258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3">
        <f t="shared" si="137"/>
        <v>0</v>
      </c>
      <c r="P1418" s="7">
        <f t="shared" si="138"/>
        <v>29665.750811411628</v>
      </c>
      <c r="Q1418" s="7" t="str">
        <f t="shared" si="139"/>
        <v>publishing</v>
      </c>
      <c r="R1418" t="str">
        <f t="shared" si="136"/>
        <v>translations</v>
      </c>
      <c r="S1418" s="8">
        <f t="shared" si="140"/>
        <v>42299.926145833335</v>
      </c>
      <c r="T1418" s="8">
        <f t="shared" si="141"/>
        <v>42329.967812499999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3">
        <f t="shared" si="137"/>
        <v>1.2222222222222223</v>
      </c>
      <c r="P1419" s="7">
        <f t="shared" si="138"/>
        <v>29676.746271312077</v>
      </c>
      <c r="Q1419" s="7" t="str">
        <f t="shared" si="139"/>
        <v>publishing</v>
      </c>
      <c r="R1419" t="str">
        <f t="shared" si="136"/>
        <v>translations</v>
      </c>
      <c r="S1419" s="8">
        <f t="shared" si="140"/>
        <v>42232.15016203704</v>
      </c>
      <c r="T1419" s="8">
        <f t="shared" si="141"/>
        <v>42262.465972222228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3">
        <f t="shared" si="137"/>
        <v>0.2</v>
      </c>
      <c r="P1420" s="7">
        <f t="shared" si="138"/>
        <v>29687.729492028175</v>
      </c>
      <c r="Q1420" s="7" t="str">
        <f t="shared" si="139"/>
        <v>publishing</v>
      </c>
      <c r="R1420" t="str">
        <f t="shared" si="136"/>
        <v>translations</v>
      </c>
      <c r="S1420" s="8">
        <f t="shared" si="140"/>
        <v>42395.456412037034</v>
      </c>
      <c r="T1420" s="8">
        <f t="shared" si="141"/>
        <v>42425.456412037034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3">
        <f t="shared" si="137"/>
        <v>7.0634920634920633</v>
      </c>
      <c r="P1421" s="7">
        <f t="shared" si="138"/>
        <v>29698.739035608301</v>
      </c>
      <c r="Q1421" s="7" t="str">
        <f t="shared" si="139"/>
        <v>publishing</v>
      </c>
      <c r="R1421" t="str">
        <f t="shared" si="136"/>
        <v>translations</v>
      </c>
      <c r="S1421" s="8">
        <f t="shared" si="140"/>
        <v>42622.456238425926</v>
      </c>
      <c r="T1421" s="8">
        <f t="shared" si="141"/>
        <v>42652.456238425926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3">
        <f t="shared" si="137"/>
        <v>2.7272727272727271</v>
      </c>
      <c r="P1422" s="7">
        <f t="shared" si="138"/>
        <v>29709.593855287563</v>
      </c>
      <c r="Q1422" s="7" t="str">
        <f t="shared" si="139"/>
        <v>publishing</v>
      </c>
      <c r="R1422" t="str">
        <f t="shared" si="136"/>
        <v>translations</v>
      </c>
      <c r="S1422" s="8">
        <f t="shared" si="140"/>
        <v>42524.667662037042</v>
      </c>
      <c r="T1422" s="8">
        <f t="shared" si="141"/>
        <v>42549.667662037042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3">
        <f t="shared" si="137"/>
        <v>0.1</v>
      </c>
      <c r="P1423" s="7">
        <f t="shared" si="138"/>
        <v>29720.62080178173</v>
      </c>
      <c r="Q1423" s="7" t="str">
        <f t="shared" si="139"/>
        <v>publishing</v>
      </c>
      <c r="R1423" t="str">
        <f t="shared" si="136"/>
        <v>translations</v>
      </c>
      <c r="S1423" s="8">
        <f t="shared" si="140"/>
        <v>42013.915613425925</v>
      </c>
      <c r="T1423" s="8">
        <f t="shared" si="141"/>
        <v>42043.915613425925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3">
        <f t="shared" si="137"/>
        <v>0.104</v>
      </c>
      <c r="P1424" s="7">
        <f t="shared" si="138"/>
        <v>29731.582784998136</v>
      </c>
      <c r="Q1424" s="7" t="str">
        <f t="shared" si="139"/>
        <v>publishing</v>
      </c>
      <c r="R1424" t="str">
        <f t="shared" si="136"/>
        <v>translations</v>
      </c>
      <c r="S1424" s="8">
        <f t="shared" si="140"/>
        <v>42604.239629629628</v>
      </c>
      <c r="T1424" s="8">
        <f t="shared" si="141"/>
        <v>42634.239629629628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3">
        <f t="shared" si="137"/>
        <v>0.33333333333333337</v>
      </c>
      <c r="P1425" s="7">
        <f t="shared" si="138"/>
        <v>29742.617548291226</v>
      </c>
      <c r="Q1425" s="7" t="str">
        <f t="shared" si="139"/>
        <v>publishing</v>
      </c>
      <c r="R1425" t="str">
        <f t="shared" si="136"/>
        <v>translations</v>
      </c>
      <c r="S1425" s="8">
        <f t="shared" si="140"/>
        <v>42340.360312500001</v>
      </c>
      <c r="T1425" s="8">
        <f t="shared" si="141"/>
        <v>42370.360312500001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3">
        <f t="shared" si="137"/>
        <v>20.36</v>
      </c>
      <c r="P1426" s="7">
        <f t="shared" si="138"/>
        <v>29753.633013749528</v>
      </c>
      <c r="Q1426" s="7" t="str">
        <f t="shared" si="139"/>
        <v>publishing</v>
      </c>
      <c r="R1426" t="str">
        <f t="shared" si="136"/>
        <v>translations</v>
      </c>
      <c r="S1426" s="8">
        <f t="shared" si="140"/>
        <v>42676.717615740738</v>
      </c>
      <c r="T1426" s="8">
        <f t="shared" si="141"/>
        <v>42689.759282407409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3">
        <f t="shared" si="137"/>
        <v>0</v>
      </c>
      <c r="P1427" s="7">
        <f t="shared" si="138"/>
        <v>29764.1261858736</v>
      </c>
      <c r="Q1427" s="7" t="str">
        <f t="shared" si="139"/>
        <v>publishing</v>
      </c>
      <c r="R1427" t="str">
        <f t="shared" si="136"/>
        <v>translations</v>
      </c>
      <c r="S1427" s="8">
        <f t="shared" si="140"/>
        <v>42093.131469907406</v>
      </c>
      <c r="T1427" s="8">
        <f t="shared" si="141"/>
        <v>42123.131469907406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3">
        <f t="shared" si="137"/>
        <v>0</v>
      </c>
      <c r="P1428" s="7">
        <f t="shared" si="138"/>
        <v>29775.195031610259</v>
      </c>
      <c r="Q1428" s="7" t="str">
        <f t="shared" si="139"/>
        <v>publishing</v>
      </c>
      <c r="R1428" t="str">
        <f t="shared" si="136"/>
        <v>translations</v>
      </c>
      <c r="S1428" s="8">
        <f t="shared" si="140"/>
        <v>42180.390277777777</v>
      </c>
      <c r="T1428" s="8">
        <f t="shared" si="141"/>
        <v>42240.390277777777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3">
        <f t="shared" si="137"/>
        <v>8.3800000000000008</v>
      </c>
      <c r="P1429" s="7">
        <f t="shared" si="138"/>
        <v>29786.27211309523</v>
      </c>
      <c r="Q1429" s="7" t="str">
        <f t="shared" si="139"/>
        <v>publishing</v>
      </c>
      <c r="R1429" t="str">
        <f t="shared" si="136"/>
        <v>translations</v>
      </c>
      <c r="S1429" s="8">
        <f t="shared" si="140"/>
        <v>42601.851678240739</v>
      </c>
      <c r="T1429" s="8">
        <f t="shared" si="141"/>
        <v>42631.851678240739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3">
        <f t="shared" si="137"/>
        <v>4.5</v>
      </c>
      <c r="P1430" s="7">
        <f t="shared" si="138"/>
        <v>29797.201503535536</v>
      </c>
      <c r="Q1430" s="7" t="str">
        <f t="shared" si="139"/>
        <v>publishing</v>
      </c>
      <c r="R1430" t="str">
        <f t="shared" si="136"/>
        <v>translations</v>
      </c>
      <c r="S1430" s="8">
        <f t="shared" si="140"/>
        <v>42432.379826388889</v>
      </c>
      <c r="T1430" s="8">
        <f t="shared" si="141"/>
        <v>42462.338159722218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3">
        <f t="shared" si="137"/>
        <v>0</v>
      </c>
      <c r="P1431" s="7">
        <f t="shared" si="138"/>
        <v>29808.278272524192</v>
      </c>
      <c r="Q1431" s="7" t="str">
        <f t="shared" si="139"/>
        <v>publishing</v>
      </c>
      <c r="R1431" t="str">
        <f t="shared" si="136"/>
        <v>translations</v>
      </c>
      <c r="S1431" s="8">
        <f t="shared" si="140"/>
        <v>42074.060671296291</v>
      </c>
      <c r="T1431" s="8">
        <f t="shared" si="141"/>
        <v>42104.060671296291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3">
        <f t="shared" si="137"/>
        <v>8.06</v>
      </c>
      <c r="P1432" s="7">
        <f t="shared" si="138"/>
        <v>29819.380052141521</v>
      </c>
      <c r="Q1432" s="7" t="str">
        <f t="shared" si="139"/>
        <v>publishing</v>
      </c>
      <c r="R1432" t="str">
        <f t="shared" si="136"/>
        <v>translations</v>
      </c>
      <c r="S1432" s="8">
        <f t="shared" si="140"/>
        <v>41961.813518518517</v>
      </c>
      <c r="T1432" s="8">
        <f t="shared" si="141"/>
        <v>41992.813518518517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3">
        <f t="shared" si="137"/>
        <v>31.94705882352941</v>
      </c>
      <c r="P1433" s="7">
        <f t="shared" si="138"/>
        <v>29830.339955290605</v>
      </c>
      <c r="Q1433" s="7" t="str">
        <f t="shared" si="139"/>
        <v>publishing</v>
      </c>
      <c r="R1433" t="str">
        <f t="shared" si="136"/>
        <v>translations</v>
      </c>
      <c r="S1433" s="8">
        <f t="shared" si="140"/>
        <v>42304.210833333331</v>
      </c>
      <c r="T1433" s="8">
        <f t="shared" si="141"/>
        <v>42334.252500000002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3">
        <f t="shared" si="137"/>
        <v>0</v>
      </c>
      <c r="P1434" s="7">
        <f t="shared" si="138"/>
        <v>29839.4340067089</v>
      </c>
      <c r="Q1434" s="7" t="str">
        <f t="shared" si="139"/>
        <v>publishing</v>
      </c>
      <c r="R1434" t="str">
        <f t="shared" si="136"/>
        <v>translations</v>
      </c>
      <c r="S1434" s="8">
        <f t="shared" si="140"/>
        <v>42175.780416666668</v>
      </c>
      <c r="T1434" s="8">
        <f t="shared" si="141"/>
        <v>42205.780416666668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3">
        <f t="shared" si="137"/>
        <v>6.708333333333333</v>
      </c>
      <c r="P1435" s="7">
        <f t="shared" si="138"/>
        <v>29850.559821029077</v>
      </c>
      <c r="Q1435" s="7" t="str">
        <f t="shared" si="139"/>
        <v>publishing</v>
      </c>
      <c r="R1435" t="str">
        <f t="shared" si="136"/>
        <v>translations</v>
      </c>
      <c r="S1435" s="8">
        <f t="shared" si="140"/>
        <v>42673.625868055555</v>
      </c>
      <c r="T1435" s="8">
        <f t="shared" si="141"/>
        <v>42714.458333333328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3">
        <f t="shared" si="137"/>
        <v>9.9878048780487809</v>
      </c>
      <c r="P1436" s="7">
        <f t="shared" si="138"/>
        <v>29861.393674002233</v>
      </c>
      <c r="Q1436" s="7" t="str">
        <f t="shared" si="139"/>
        <v>publishing</v>
      </c>
      <c r="R1436" t="str">
        <f t="shared" si="136"/>
        <v>translations</v>
      </c>
      <c r="S1436" s="8">
        <f t="shared" si="140"/>
        <v>42142.767106481479</v>
      </c>
      <c r="T1436" s="8">
        <f t="shared" si="141"/>
        <v>42163.625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3">
        <f t="shared" si="137"/>
        <v>0.1</v>
      </c>
      <c r="P1437" s="7">
        <f t="shared" si="138"/>
        <v>29869.480014925368</v>
      </c>
      <c r="Q1437" s="7" t="str">
        <f t="shared" si="139"/>
        <v>publishing</v>
      </c>
      <c r="R1437" t="str">
        <f t="shared" si="136"/>
        <v>translations</v>
      </c>
      <c r="S1437" s="8">
        <f t="shared" si="140"/>
        <v>42258.780324074076</v>
      </c>
      <c r="T1437" s="8">
        <f t="shared" si="141"/>
        <v>42288.780324074076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3">
        <f t="shared" si="137"/>
        <v>0.77</v>
      </c>
      <c r="P1438" s="7">
        <f t="shared" si="138"/>
        <v>29880.623904441949</v>
      </c>
      <c r="Q1438" s="7" t="str">
        <f t="shared" si="139"/>
        <v>publishing</v>
      </c>
      <c r="R1438" t="str">
        <f t="shared" si="136"/>
        <v>translations</v>
      </c>
      <c r="S1438" s="8">
        <f t="shared" si="140"/>
        <v>42391.35019675926</v>
      </c>
      <c r="T1438" s="8">
        <f t="shared" si="141"/>
        <v>42421.35019675926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3">
        <f t="shared" si="137"/>
        <v>26.900000000000002</v>
      </c>
      <c r="P1439" s="7">
        <f t="shared" si="138"/>
        <v>29891.752964899173</v>
      </c>
      <c r="Q1439" s="7" t="str">
        <f t="shared" si="139"/>
        <v>publishing</v>
      </c>
      <c r="R1439" t="str">
        <f t="shared" si="136"/>
        <v>translations</v>
      </c>
      <c r="S1439" s="8">
        <f t="shared" si="140"/>
        <v>41796.531701388885</v>
      </c>
      <c r="T1439" s="8">
        <f t="shared" si="141"/>
        <v>41833.207638888889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3">
        <f t="shared" si="137"/>
        <v>3</v>
      </c>
      <c r="P1440" s="7">
        <f t="shared" si="138"/>
        <v>29902.617646619343</v>
      </c>
      <c r="Q1440" s="7" t="str">
        <f t="shared" si="139"/>
        <v>publishing</v>
      </c>
      <c r="R1440" t="str">
        <f t="shared" si="136"/>
        <v>translations</v>
      </c>
      <c r="S1440" s="8">
        <f t="shared" si="140"/>
        <v>42457.871516203704</v>
      </c>
      <c r="T1440" s="8">
        <f t="shared" si="141"/>
        <v>42487.579861111109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3">
        <f t="shared" si="137"/>
        <v>6.6055045871559637</v>
      </c>
      <c r="P1441" s="7">
        <f t="shared" si="138"/>
        <v>29913.567802690577</v>
      </c>
      <c r="Q1441" s="7" t="str">
        <f t="shared" si="139"/>
        <v>publishing</v>
      </c>
      <c r="R1441" t="str">
        <f t="shared" si="136"/>
        <v>translations</v>
      </c>
      <c r="S1441" s="8">
        <f t="shared" si="140"/>
        <v>42040.829872685179</v>
      </c>
      <c r="T1441" s="8">
        <f t="shared" si="141"/>
        <v>42070.829872685179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3">
        <f t="shared" si="137"/>
        <v>7.6923076923076927E-3</v>
      </c>
      <c r="P1442" s="7">
        <f t="shared" si="138"/>
        <v>29924.683155140181</v>
      </c>
      <c r="Q1442" s="7" t="str">
        <f t="shared" si="139"/>
        <v>publishing</v>
      </c>
      <c r="R1442" t="str">
        <f t="shared" si="136"/>
        <v>translations</v>
      </c>
      <c r="S1442" s="8">
        <f t="shared" si="140"/>
        <v>42486.748414351852</v>
      </c>
      <c r="T1442" s="8">
        <f t="shared" si="141"/>
        <v>42516.748414351852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3">
        <f t="shared" si="137"/>
        <v>1.1222222222222222</v>
      </c>
      <c r="P1443" s="7">
        <f t="shared" si="138"/>
        <v>29935.873762154071</v>
      </c>
      <c r="Q1443" s="7" t="str">
        <f t="shared" si="139"/>
        <v>publishing</v>
      </c>
      <c r="R1443" t="str">
        <f t="shared" si="136"/>
        <v>translations</v>
      </c>
      <c r="S1443" s="8">
        <f t="shared" si="140"/>
        <v>42198.765844907408</v>
      </c>
      <c r="T1443" s="8">
        <f t="shared" si="141"/>
        <v>42258.765844907408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3">
        <f t="shared" si="137"/>
        <v>0</v>
      </c>
      <c r="P1444" s="7">
        <f t="shared" si="138"/>
        <v>29946.317411148517</v>
      </c>
      <c r="Q1444" s="7" t="str">
        <f t="shared" si="139"/>
        <v>publishing</v>
      </c>
      <c r="R1444" t="str">
        <f t="shared" si="136"/>
        <v>translations</v>
      </c>
      <c r="S1444" s="8">
        <f t="shared" si="140"/>
        <v>42485.64534722222</v>
      </c>
      <c r="T1444" s="8">
        <f t="shared" si="141"/>
        <v>42515.64534722222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3">
        <f t="shared" si="137"/>
        <v>0</v>
      </c>
      <c r="P1445" s="7">
        <f t="shared" si="138"/>
        <v>29957.524865269454</v>
      </c>
      <c r="Q1445" s="7" t="str">
        <f t="shared" si="139"/>
        <v>publishing</v>
      </c>
      <c r="R1445" t="str">
        <f t="shared" si="136"/>
        <v>translations</v>
      </c>
      <c r="S1445" s="8">
        <f t="shared" si="140"/>
        <v>42707.926030092596</v>
      </c>
      <c r="T1445" s="8">
        <f t="shared" si="141"/>
        <v>42737.926030092596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3">
        <f t="shared" si="137"/>
        <v>0</v>
      </c>
      <c r="P1446" s="7">
        <f t="shared" si="138"/>
        <v>29968.74071134406</v>
      </c>
      <c r="Q1446" s="7" t="str">
        <f t="shared" si="139"/>
        <v>publishing</v>
      </c>
      <c r="R1446" t="str">
        <f t="shared" si="136"/>
        <v>translations</v>
      </c>
      <c r="S1446" s="8">
        <f t="shared" si="140"/>
        <v>42199.873402777783</v>
      </c>
      <c r="T1446" s="8">
        <f t="shared" si="141"/>
        <v>42259.873402777783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3">
        <f t="shared" si="137"/>
        <v>0</v>
      </c>
      <c r="P1447" s="7">
        <f t="shared" si="138"/>
        <v>29979.964958801491</v>
      </c>
      <c r="Q1447" s="7" t="str">
        <f t="shared" si="139"/>
        <v>publishing</v>
      </c>
      <c r="R1447" t="str">
        <f t="shared" si="136"/>
        <v>translations</v>
      </c>
      <c r="S1447" s="8">
        <f t="shared" si="140"/>
        <v>42139.542303240742</v>
      </c>
      <c r="T1447" s="8">
        <f t="shared" si="141"/>
        <v>42169.542303240742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3">
        <f t="shared" si="137"/>
        <v>0</v>
      </c>
      <c r="P1448" s="7">
        <f t="shared" si="138"/>
        <v>29991.197617085043</v>
      </c>
      <c r="Q1448" s="7" t="str">
        <f t="shared" si="139"/>
        <v>publishing</v>
      </c>
      <c r="R1448" t="str">
        <f t="shared" si="136"/>
        <v>translations</v>
      </c>
      <c r="S1448" s="8">
        <f t="shared" si="140"/>
        <v>42461.447662037041</v>
      </c>
      <c r="T1448" s="8">
        <f t="shared" si="141"/>
        <v>42481.447662037041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3">
        <f t="shared" si="137"/>
        <v>1.4999999999999999E-2</v>
      </c>
      <c r="P1449" s="7">
        <f t="shared" si="138"/>
        <v>30002.438695652167</v>
      </c>
      <c r="Q1449" s="7" t="str">
        <f t="shared" si="139"/>
        <v>publishing</v>
      </c>
      <c r="R1449" t="str">
        <f t="shared" si="136"/>
        <v>translations</v>
      </c>
      <c r="S1449" s="8">
        <f t="shared" si="140"/>
        <v>42529.730717592596</v>
      </c>
      <c r="T1449" s="8">
        <f t="shared" si="141"/>
        <v>42559.730717592596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3">
        <f t="shared" si="137"/>
        <v>0</v>
      </c>
      <c r="P1450" s="7">
        <f t="shared" si="138"/>
        <v>30013.660082489681</v>
      </c>
      <c r="Q1450" s="7" t="str">
        <f t="shared" si="139"/>
        <v>publishing</v>
      </c>
      <c r="R1450" t="str">
        <f t="shared" si="136"/>
        <v>translations</v>
      </c>
      <c r="S1450" s="8">
        <f t="shared" si="140"/>
        <v>42115.936550925922</v>
      </c>
      <c r="T1450" s="8">
        <f t="shared" si="141"/>
        <v>42146.225694444445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3">
        <f t="shared" si="137"/>
        <v>0</v>
      </c>
      <c r="P1451" s="7">
        <f t="shared" si="138"/>
        <v>30024.918019504868</v>
      </c>
      <c r="Q1451" s="7" t="str">
        <f t="shared" si="139"/>
        <v>publishing</v>
      </c>
      <c r="R1451" t="str">
        <f t="shared" si="136"/>
        <v>translations</v>
      </c>
      <c r="S1451" s="8">
        <f t="shared" si="140"/>
        <v>42086.811400462961</v>
      </c>
      <c r="T1451" s="8">
        <f t="shared" si="141"/>
        <v>42134.811400462961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3">
        <f t="shared" si="137"/>
        <v>1E-3</v>
      </c>
      <c r="P1452" s="7">
        <f t="shared" si="138"/>
        <v>30036.184405253276</v>
      </c>
      <c r="Q1452" s="7" t="str">
        <f t="shared" si="139"/>
        <v>publishing</v>
      </c>
      <c r="R1452" t="str">
        <f t="shared" si="136"/>
        <v>translations</v>
      </c>
      <c r="S1452" s="8">
        <f t="shared" si="140"/>
        <v>42390.171261574069</v>
      </c>
      <c r="T1452" s="8">
        <f t="shared" si="141"/>
        <v>42420.171261574069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3">
        <f t="shared" si="137"/>
        <v>1.0554089709762533E-2</v>
      </c>
      <c r="P1453" s="7">
        <f t="shared" si="138"/>
        <v>30047.458873873868</v>
      </c>
      <c r="Q1453" s="7" t="str">
        <f t="shared" si="139"/>
        <v>publishing</v>
      </c>
      <c r="R1453" t="str">
        <f t="shared" si="136"/>
        <v>translations</v>
      </c>
      <c r="S1453" s="8">
        <f t="shared" si="140"/>
        <v>41931.959016203706</v>
      </c>
      <c r="T1453" s="8">
        <f t="shared" si="141"/>
        <v>41962.00068287037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3">
        <f t="shared" si="137"/>
        <v>0</v>
      </c>
      <c r="P1454" s="7">
        <f t="shared" si="138"/>
        <v>30058.741434472395</v>
      </c>
      <c r="Q1454" s="7" t="str">
        <f t="shared" si="139"/>
        <v>publishing</v>
      </c>
      <c r="R1454" t="str">
        <f t="shared" ref="R1454:R1517" si="142">RIGHT(N1454, (LEN(N1454)-FIND("/", N1454)))</f>
        <v>translations</v>
      </c>
      <c r="S1454" s="8">
        <f t="shared" si="140"/>
        <v>41818.703275462962</v>
      </c>
      <c r="T1454" s="8">
        <f t="shared" si="141"/>
        <v>41848.703275462962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3">
        <f t="shared" si="137"/>
        <v>0</v>
      </c>
      <c r="P1455" s="7">
        <f t="shared" si="138"/>
        <v>30070.03322314049</v>
      </c>
      <c r="Q1455" s="7" t="str">
        <f t="shared" si="139"/>
        <v>publishing</v>
      </c>
      <c r="R1455" t="str">
        <f t="shared" si="142"/>
        <v>translations</v>
      </c>
      <c r="S1455" s="8">
        <f t="shared" si="140"/>
        <v>42795.696145833332</v>
      </c>
      <c r="T1455" s="8">
        <f t="shared" si="141"/>
        <v>42840.654479166667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3">
        <f t="shared" si="137"/>
        <v>0.85714285714285721</v>
      </c>
      <c r="P1456" s="7">
        <f t="shared" si="138"/>
        <v>30081.3334986847</v>
      </c>
      <c r="Q1456" s="7" t="str">
        <f t="shared" si="139"/>
        <v>publishing</v>
      </c>
      <c r="R1456" t="str">
        <f t="shared" si="142"/>
        <v>translations</v>
      </c>
      <c r="S1456" s="8">
        <f t="shared" si="140"/>
        <v>42463.866666666669</v>
      </c>
      <c r="T1456" s="8">
        <f t="shared" si="141"/>
        <v>42484.915972222225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3">
        <f t="shared" si="137"/>
        <v>10.5</v>
      </c>
      <c r="P1457" s="7">
        <f t="shared" si="138"/>
        <v>30092.636631578942</v>
      </c>
      <c r="Q1457" s="7" t="str">
        <f t="shared" si="139"/>
        <v>publishing</v>
      </c>
      <c r="R1457" t="str">
        <f t="shared" si="142"/>
        <v>translations</v>
      </c>
      <c r="S1457" s="8">
        <f t="shared" si="140"/>
        <v>41832.672685185185</v>
      </c>
      <c r="T1457" s="8">
        <f t="shared" si="141"/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3">
        <f t="shared" si="137"/>
        <v>2.9000000000000004</v>
      </c>
      <c r="P1458" s="7">
        <f t="shared" si="138"/>
        <v>30103.361579541175</v>
      </c>
      <c r="Q1458" s="7" t="str">
        <f t="shared" si="139"/>
        <v>publishing</v>
      </c>
      <c r="R1458" t="str">
        <f t="shared" si="142"/>
        <v>translations</v>
      </c>
      <c r="S1458" s="8">
        <f t="shared" si="140"/>
        <v>42708.668576388889</v>
      </c>
      <c r="T1458" s="8">
        <f t="shared" si="141"/>
        <v>42738.668576388889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3">
        <f t="shared" si="137"/>
        <v>0</v>
      </c>
      <c r="P1459" s="7">
        <f t="shared" si="138"/>
        <v>30114.63259593679</v>
      </c>
      <c r="Q1459" s="7" t="str">
        <f t="shared" si="139"/>
        <v>publishing</v>
      </c>
      <c r="R1459" t="str">
        <f t="shared" si="142"/>
        <v>translations</v>
      </c>
      <c r="S1459" s="8">
        <f t="shared" si="140"/>
        <v>42289.89634259259</v>
      </c>
      <c r="T1459" s="8">
        <f t="shared" si="141"/>
        <v>42319.938009259262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3">
        <f t="shared" si="137"/>
        <v>0</v>
      </c>
      <c r="P1460" s="7">
        <f t="shared" si="138"/>
        <v>30125.966669175756</v>
      </c>
      <c r="Q1460" s="7" t="str">
        <f t="shared" si="139"/>
        <v>publishing</v>
      </c>
      <c r="R1460" t="str">
        <f t="shared" si="142"/>
        <v>translations</v>
      </c>
      <c r="S1460" s="8">
        <f t="shared" si="140"/>
        <v>41831.705555555556</v>
      </c>
      <c r="T1460" s="8">
        <f t="shared" si="141"/>
        <v>41862.166666666664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3">
        <f t="shared" si="137"/>
        <v>0</v>
      </c>
      <c r="P1461" s="7">
        <f t="shared" si="138"/>
        <v>30137.309277108427</v>
      </c>
      <c r="Q1461" s="7" t="str">
        <f t="shared" si="139"/>
        <v>publishing</v>
      </c>
      <c r="R1461" t="str">
        <f t="shared" si="142"/>
        <v>translations</v>
      </c>
      <c r="S1461" s="8">
        <f t="shared" si="140"/>
        <v>42312.204814814817</v>
      </c>
      <c r="T1461" s="8">
        <f t="shared" si="141"/>
        <v>42340.725694444445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3">
        <f t="shared" si="137"/>
        <v>0</v>
      </c>
      <c r="P1462" s="7">
        <f t="shared" si="138"/>
        <v>30148.660429378524</v>
      </c>
      <c r="Q1462" s="7" t="str">
        <f t="shared" si="139"/>
        <v>publishing</v>
      </c>
      <c r="R1462" t="str">
        <f t="shared" si="142"/>
        <v>translations</v>
      </c>
      <c r="S1462" s="8">
        <f t="shared" si="140"/>
        <v>41915.896967592591</v>
      </c>
      <c r="T1462" s="8">
        <f t="shared" si="141"/>
        <v>41973.989583333328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3">
        <f t="shared" si="137"/>
        <v>101.24459999999999</v>
      </c>
      <c r="P1463" s="7">
        <f t="shared" si="138"/>
        <v>30160.020135644303</v>
      </c>
      <c r="Q1463" s="7" t="str">
        <f t="shared" si="139"/>
        <v>publishing</v>
      </c>
      <c r="R1463" t="str">
        <f t="shared" si="142"/>
        <v>radio &amp; podcasts</v>
      </c>
      <c r="S1463" s="8">
        <f t="shared" si="140"/>
        <v>41899.645300925928</v>
      </c>
      <c r="T1463" s="8">
        <f t="shared" si="141"/>
        <v>41933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3">
        <f t="shared" si="137"/>
        <v>108.5175</v>
      </c>
      <c r="P1464" s="7">
        <f t="shared" si="138"/>
        <v>30165.664059555216</v>
      </c>
      <c r="Q1464" s="7" t="str">
        <f t="shared" si="139"/>
        <v>publishing</v>
      </c>
      <c r="R1464" t="str">
        <f t="shared" si="142"/>
        <v>radio &amp; podcasts</v>
      </c>
      <c r="S1464" s="8">
        <f t="shared" si="140"/>
        <v>41344.662858796299</v>
      </c>
      <c r="T1464" s="8">
        <f t="shared" si="141"/>
        <v>41374.662858796299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3">
        <f t="shared" si="137"/>
        <v>147.66666666666666</v>
      </c>
      <c r="P1465" s="7">
        <f t="shared" si="138"/>
        <v>30175.401979638002</v>
      </c>
      <c r="Q1465" s="7" t="str">
        <f t="shared" si="139"/>
        <v>publishing</v>
      </c>
      <c r="R1465" t="str">
        <f t="shared" si="142"/>
        <v>radio &amp; podcasts</v>
      </c>
      <c r="S1465" s="8">
        <f t="shared" si="140"/>
        <v>41326.911319444444</v>
      </c>
      <c r="T1465" s="8">
        <f t="shared" si="141"/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3">
        <f t="shared" si="137"/>
        <v>163.19999999999999</v>
      </c>
      <c r="P1466" s="7">
        <f t="shared" si="138"/>
        <v>30186.450414937754</v>
      </c>
      <c r="Q1466" s="7" t="str">
        <f t="shared" si="139"/>
        <v>publishing</v>
      </c>
      <c r="R1466" t="str">
        <f t="shared" si="142"/>
        <v>radio &amp; podcasts</v>
      </c>
      <c r="S1466" s="8">
        <f t="shared" si="140"/>
        <v>41291.661550925928</v>
      </c>
      <c r="T1466" s="8">
        <f t="shared" si="141"/>
        <v>41321.661550925928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3">
        <f t="shared" si="137"/>
        <v>456.41449999999998</v>
      </c>
      <c r="P1467" s="7">
        <f t="shared" si="138"/>
        <v>30194.762283018863</v>
      </c>
      <c r="Q1467" s="7" t="str">
        <f t="shared" si="139"/>
        <v>publishing</v>
      </c>
      <c r="R1467" t="str">
        <f t="shared" si="142"/>
        <v>radio &amp; podcasts</v>
      </c>
      <c r="S1467" s="8">
        <f t="shared" si="140"/>
        <v>40959.734398148146</v>
      </c>
      <c r="T1467" s="8">
        <f t="shared" si="141"/>
        <v>40990.125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3">
        <f t="shared" si="137"/>
        <v>107.87731249999999</v>
      </c>
      <c r="P1468" s="7">
        <f t="shared" si="138"/>
        <v>30154.471762929403</v>
      </c>
      <c r="Q1468" s="7" t="str">
        <f t="shared" si="139"/>
        <v>publishing</v>
      </c>
      <c r="R1468" t="str">
        <f t="shared" si="142"/>
        <v>radio &amp; podcasts</v>
      </c>
      <c r="S1468" s="8">
        <f t="shared" si="140"/>
        <v>42340.172060185185</v>
      </c>
      <c r="T1468" s="8">
        <f t="shared" si="141"/>
        <v>42381.208333333328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3">
        <f t="shared" si="137"/>
        <v>115.08</v>
      </c>
      <c r="P1469" s="7">
        <f t="shared" si="138"/>
        <v>30159.341136706942</v>
      </c>
      <c r="Q1469" s="7" t="str">
        <f t="shared" si="139"/>
        <v>publishing</v>
      </c>
      <c r="R1469" t="str">
        <f t="shared" si="142"/>
        <v>radio &amp; podcasts</v>
      </c>
      <c r="S1469" s="8">
        <f t="shared" si="140"/>
        <v>40933.80190972222</v>
      </c>
      <c r="T1469" s="8">
        <f t="shared" si="141"/>
        <v>40993.760243055556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3">
        <f t="shared" si="137"/>
        <v>102.36842105263158</v>
      </c>
      <c r="P1470" s="7">
        <f t="shared" si="138"/>
        <v>30153.344665659231</v>
      </c>
      <c r="Q1470" s="7" t="str">
        <f t="shared" si="139"/>
        <v>publishing</v>
      </c>
      <c r="R1470" t="str">
        <f t="shared" si="142"/>
        <v>radio &amp; podcasts</v>
      </c>
      <c r="S1470" s="8">
        <f t="shared" si="140"/>
        <v>40646.014456018522</v>
      </c>
      <c r="T1470" s="8">
        <f t="shared" si="141"/>
        <v>40706.014456018522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3">
        <f t="shared" si="137"/>
        <v>108.42485875706214</v>
      </c>
      <c r="P1471" s="7">
        <f t="shared" si="138"/>
        <v>30161.065128495837</v>
      </c>
      <c r="Q1471" s="7" t="str">
        <f t="shared" si="139"/>
        <v>publishing</v>
      </c>
      <c r="R1471" t="str">
        <f t="shared" si="142"/>
        <v>radio &amp; podcasts</v>
      </c>
      <c r="S1471" s="8">
        <f t="shared" si="140"/>
        <v>41290.598483796297</v>
      </c>
      <c r="T1471" s="8">
        <f t="shared" si="141"/>
        <v>41320.598483796297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3">
        <f t="shared" si="137"/>
        <v>125.13333333333334</v>
      </c>
      <c r="P1472" s="7">
        <f t="shared" si="138"/>
        <v>30154.329047258972</v>
      </c>
      <c r="Q1472" s="7" t="str">
        <f t="shared" si="139"/>
        <v>publishing</v>
      </c>
      <c r="R1472" t="str">
        <f t="shared" si="142"/>
        <v>radio &amp; podcasts</v>
      </c>
      <c r="S1472" s="8">
        <f t="shared" si="140"/>
        <v>41250.827118055553</v>
      </c>
      <c r="T1472" s="8">
        <f t="shared" si="141"/>
        <v>41271.827118055553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3">
        <f t="shared" si="137"/>
        <v>103.840625</v>
      </c>
      <c r="P1473" s="7">
        <f t="shared" si="138"/>
        <v>30165.023952344927</v>
      </c>
      <c r="Q1473" s="7" t="str">
        <f t="shared" si="139"/>
        <v>publishing</v>
      </c>
      <c r="R1473" t="str">
        <f t="shared" si="142"/>
        <v>radio &amp; podcasts</v>
      </c>
      <c r="S1473" s="8">
        <f t="shared" si="140"/>
        <v>42073.957569444443</v>
      </c>
      <c r="T1473" s="8">
        <f t="shared" si="141"/>
        <v>42103.957569444443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3">
        <f t="shared" si="137"/>
        <v>138.70400000000001</v>
      </c>
      <c r="P1474" s="7">
        <f t="shared" si="138"/>
        <v>30163.864672720389</v>
      </c>
      <c r="Q1474" s="7" t="str">
        <f t="shared" si="139"/>
        <v>publishing</v>
      </c>
      <c r="R1474" t="str">
        <f t="shared" si="142"/>
        <v>radio &amp; podcasts</v>
      </c>
      <c r="S1474" s="8">
        <f t="shared" si="140"/>
        <v>41533.542858796296</v>
      </c>
      <c r="T1474" s="8">
        <f t="shared" si="141"/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3">
        <f t="shared" ref="O1475:O1538" si="143">(E1475/D1475)*100</f>
        <v>120.51600000000001</v>
      </c>
      <c r="P1475" s="7">
        <f t="shared" ref="P1475:P1538" si="144">AVERAGE(E1475:E5588)</f>
        <v>30162.156824375466</v>
      </c>
      <c r="Q1475" s="7" t="str">
        <f t="shared" ref="Q1475:Q1538" si="145">LEFT(N1475,(FIND("/",N1475)-1))</f>
        <v>publishing</v>
      </c>
      <c r="R1475" t="str">
        <f t="shared" si="142"/>
        <v>radio &amp; podcasts</v>
      </c>
      <c r="S1475" s="8">
        <f t="shared" si="140"/>
        <v>40939.979618055557</v>
      </c>
      <c r="T1475" s="8">
        <f t="shared" si="141"/>
        <v>40969.979618055557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3">
        <f t="shared" si="143"/>
        <v>112.26666666666667</v>
      </c>
      <c r="P1476" s="7">
        <f t="shared" si="144"/>
        <v>30172.893067020057</v>
      </c>
      <c r="Q1476" s="7" t="str">
        <f t="shared" si="145"/>
        <v>publishing</v>
      </c>
      <c r="R1476" t="str">
        <f t="shared" si="142"/>
        <v>radio &amp; podcasts</v>
      </c>
      <c r="S1476" s="8">
        <f t="shared" ref="S1476:S1539" si="146">(((J1476/60)/60)/24)+DATE(1970,1,1)</f>
        <v>41500.727916666663</v>
      </c>
      <c r="T1476" s="8">
        <f t="shared" ref="T1476:T1539" si="147">(((I1476/60)/60)/24)+DATE(1970,1,1)</f>
        <v>41530.727916666663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3">
        <f t="shared" si="143"/>
        <v>188.66966666666667</v>
      </c>
      <c r="P1477" s="7">
        <f t="shared" si="144"/>
        <v>30183.046435606051</v>
      </c>
      <c r="Q1477" s="7" t="str">
        <f t="shared" si="145"/>
        <v>publishing</v>
      </c>
      <c r="R1477" t="str">
        <f t="shared" si="142"/>
        <v>radio &amp; podcasts</v>
      </c>
      <c r="S1477" s="8">
        <f t="shared" si="146"/>
        <v>41960.722951388889</v>
      </c>
      <c r="T1477" s="8">
        <f t="shared" si="147"/>
        <v>41993.207638888889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3">
        <f t="shared" si="143"/>
        <v>661.55466666666666</v>
      </c>
      <c r="P1478" s="7">
        <f t="shared" si="144"/>
        <v>30183.759810534288</v>
      </c>
      <c r="Q1478" s="7" t="str">
        <f t="shared" si="145"/>
        <v>publishing</v>
      </c>
      <c r="R1478" t="str">
        <f t="shared" si="142"/>
        <v>radio &amp; podcasts</v>
      </c>
      <c r="S1478" s="8">
        <f t="shared" si="146"/>
        <v>40766.041921296295</v>
      </c>
      <c r="T1478" s="8">
        <f t="shared" si="147"/>
        <v>40796.041921296295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3">
        <f t="shared" si="143"/>
        <v>111.31</v>
      </c>
      <c r="P1479" s="7">
        <f t="shared" si="144"/>
        <v>30180.154988627743</v>
      </c>
      <c r="Q1479" s="7" t="str">
        <f t="shared" si="145"/>
        <v>publishing</v>
      </c>
      <c r="R1479" t="str">
        <f t="shared" si="142"/>
        <v>radio &amp; podcasts</v>
      </c>
      <c r="S1479" s="8">
        <f t="shared" si="146"/>
        <v>40840.615787037037</v>
      </c>
      <c r="T1479" s="8">
        <f t="shared" si="147"/>
        <v>40900.125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3">
        <f t="shared" si="143"/>
        <v>1181.6142199999999</v>
      </c>
      <c r="P1480" s="7">
        <f t="shared" si="144"/>
        <v>30178.936617368214</v>
      </c>
      <c r="Q1480" s="7" t="str">
        <f t="shared" si="145"/>
        <v>publishing</v>
      </c>
      <c r="R1480" t="str">
        <f t="shared" si="142"/>
        <v>radio &amp; podcasts</v>
      </c>
      <c r="S1480" s="8">
        <f t="shared" si="146"/>
        <v>41394.871678240743</v>
      </c>
      <c r="T1480" s="8">
        <f t="shared" si="147"/>
        <v>41408.871678240743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3">
        <f t="shared" si="143"/>
        <v>137.375</v>
      </c>
      <c r="P1481" s="7">
        <f t="shared" si="144"/>
        <v>29966.25521623671</v>
      </c>
      <c r="Q1481" s="7" t="str">
        <f t="shared" si="145"/>
        <v>publishing</v>
      </c>
      <c r="R1481" t="str">
        <f t="shared" si="142"/>
        <v>radio &amp; podcasts</v>
      </c>
      <c r="S1481" s="8">
        <f t="shared" si="146"/>
        <v>41754.745243055557</v>
      </c>
      <c r="T1481" s="8">
        <f t="shared" si="147"/>
        <v>41769.165972222225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3">
        <f t="shared" si="143"/>
        <v>117.04040000000001</v>
      </c>
      <c r="P1482" s="7">
        <f t="shared" si="144"/>
        <v>29976.793453510425</v>
      </c>
      <c r="Q1482" s="7" t="str">
        <f t="shared" si="145"/>
        <v>publishing</v>
      </c>
      <c r="R1482" t="str">
        <f t="shared" si="142"/>
        <v>radio &amp; podcasts</v>
      </c>
      <c r="S1482" s="8">
        <f t="shared" si="146"/>
        <v>41464.934016203704</v>
      </c>
      <c r="T1482" s="8">
        <f t="shared" si="147"/>
        <v>41481.708333333336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3">
        <f t="shared" si="143"/>
        <v>2.1</v>
      </c>
      <c r="P1483" s="7">
        <f t="shared" si="144"/>
        <v>29965.956928625659</v>
      </c>
      <c r="Q1483" s="7" t="str">
        <f t="shared" si="145"/>
        <v>publishing</v>
      </c>
      <c r="R1483" t="str">
        <f t="shared" si="142"/>
        <v>fiction</v>
      </c>
      <c r="S1483" s="8">
        <f t="shared" si="146"/>
        <v>41550.922974537039</v>
      </c>
      <c r="T1483" s="8">
        <f t="shared" si="147"/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3">
        <f t="shared" si="143"/>
        <v>0.1</v>
      </c>
      <c r="P1484" s="7">
        <f t="shared" si="144"/>
        <v>29977.29796809722</v>
      </c>
      <c r="Q1484" s="7" t="str">
        <f t="shared" si="145"/>
        <v>publishing</v>
      </c>
      <c r="R1484" t="str">
        <f t="shared" si="142"/>
        <v>fiction</v>
      </c>
      <c r="S1484" s="8">
        <f t="shared" si="146"/>
        <v>41136.85805555556</v>
      </c>
      <c r="T1484" s="8">
        <f t="shared" si="147"/>
        <v>41159.32708333333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3">
        <f t="shared" si="143"/>
        <v>0.7142857142857143</v>
      </c>
      <c r="P1485" s="7">
        <f t="shared" si="144"/>
        <v>29988.685619300904</v>
      </c>
      <c r="Q1485" s="7" t="str">
        <f t="shared" si="145"/>
        <v>publishing</v>
      </c>
      <c r="R1485" t="str">
        <f t="shared" si="142"/>
        <v>fiction</v>
      </c>
      <c r="S1485" s="8">
        <f t="shared" si="146"/>
        <v>42548.192997685182</v>
      </c>
      <c r="T1485" s="8">
        <f t="shared" si="147"/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3">
        <f t="shared" si="143"/>
        <v>0</v>
      </c>
      <c r="P1486" s="7">
        <f t="shared" si="144"/>
        <v>30000.064823261109</v>
      </c>
      <c r="Q1486" s="7" t="str">
        <f t="shared" si="145"/>
        <v>publishing</v>
      </c>
      <c r="R1486" t="str">
        <f t="shared" si="142"/>
        <v>fiction</v>
      </c>
      <c r="S1486" s="8">
        <f t="shared" si="146"/>
        <v>41053.200960648144</v>
      </c>
      <c r="T1486" s="8">
        <f t="shared" si="147"/>
        <v>41111.618750000001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3">
        <f t="shared" si="143"/>
        <v>2.2388059701492535</v>
      </c>
      <c r="P1487" s="7">
        <f t="shared" si="144"/>
        <v>30011.471692015202</v>
      </c>
      <c r="Q1487" s="7" t="str">
        <f t="shared" si="145"/>
        <v>publishing</v>
      </c>
      <c r="R1487" t="str">
        <f t="shared" si="142"/>
        <v>fiction</v>
      </c>
      <c r="S1487" s="8">
        <f t="shared" si="146"/>
        <v>42130.795983796299</v>
      </c>
      <c r="T1487" s="8">
        <f t="shared" si="147"/>
        <v>42175.795983796299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3">
        <f t="shared" si="143"/>
        <v>0.24</v>
      </c>
      <c r="P1488" s="7">
        <f t="shared" si="144"/>
        <v>30022.83018257892</v>
      </c>
      <c r="Q1488" s="7" t="str">
        <f t="shared" si="145"/>
        <v>publishing</v>
      </c>
      <c r="R1488" t="str">
        <f t="shared" si="142"/>
        <v>fiction</v>
      </c>
      <c r="S1488" s="8">
        <f t="shared" si="146"/>
        <v>42032.168530092589</v>
      </c>
      <c r="T1488" s="8">
        <f t="shared" si="147"/>
        <v>42062.168530092589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3">
        <f t="shared" si="143"/>
        <v>0</v>
      </c>
      <c r="P1489" s="7">
        <f t="shared" si="144"/>
        <v>30034.236130136978</v>
      </c>
      <c r="Q1489" s="7" t="str">
        <f t="shared" si="145"/>
        <v>publishing</v>
      </c>
      <c r="R1489" t="str">
        <f t="shared" si="142"/>
        <v>fiction</v>
      </c>
      <c r="S1489" s="8">
        <f t="shared" si="146"/>
        <v>42554.917488425926</v>
      </c>
      <c r="T1489" s="8">
        <f t="shared" si="147"/>
        <v>42584.917488425926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3">
        <f t="shared" si="143"/>
        <v>2.4</v>
      </c>
      <c r="P1490" s="7">
        <f t="shared" si="144"/>
        <v>30045.669033117618</v>
      </c>
      <c r="Q1490" s="7" t="str">
        <f t="shared" si="145"/>
        <v>publishing</v>
      </c>
      <c r="R1490" t="str">
        <f t="shared" si="142"/>
        <v>fiction</v>
      </c>
      <c r="S1490" s="8">
        <f t="shared" si="146"/>
        <v>41614.563194444447</v>
      </c>
      <c r="T1490" s="8">
        <f t="shared" si="147"/>
        <v>41644.563194444447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3">
        <f t="shared" si="143"/>
        <v>0</v>
      </c>
      <c r="P1491" s="7">
        <f t="shared" si="144"/>
        <v>30056.97355293221</v>
      </c>
      <c r="Q1491" s="7" t="str">
        <f t="shared" si="145"/>
        <v>publishing</v>
      </c>
      <c r="R1491" t="str">
        <f t="shared" si="142"/>
        <v>fiction</v>
      </c>
      <c r="S1491" s="8">
        <f t="shared" si="146"/>
        <v>41198.611712962964</v>
      </c>
      <c r="T1491" s="8">
        <f t="shared" si="147"/>
        <v>41228.653379629628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3">
        <f t="shared" si="143"/>
        <v>30.862068965517242</v>
      </c>
      <c r="P1492" s="7">
        <f t="shared" si="144"/>
        <v>30068.42382857142</v>
      </c>
      <c r="Q1492" s="7" t="str">
        <f t="shared" si="145"/>
        <v>publishing</v>
      </c>
      <c r="R1492" t="str">
        <f t="shared" si="142"/>
        <v>fiction</v>
      </c>
      <c r="S1492" s="8">
        <f t="shared" si="146"/>
        <v>41520.561041666668</v>
      </c>
      <c r="T1492" s="8">
        <f t="shared" si="147"/>
        <v>41549.561041666668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3">
        <f t="shared" si="143"/>
        <v>8.3333333333333321</v>
      </c>
      <c r="P1493" s="7">
        <f t="shared" si="144"/>
        <v>30079.541749237796</v>
      </c>
      <c r="Q1493" s="7" t="str">
        <f t="shared" si="145"/>
        <v>publishing</v>
      </c>
      <c r="R1493" t="str">
        <f t="shared" si="142"/>
        <v>fiction</v>
      </c>
      <c r="S1493" s="8">
        <f t="shared" si="146"/>
        <v>41991.713460648149</v>
      </c>
      <c r="T1493" s="8">
        <f t="shared" si="147"/>
        <v>42050.651388888888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3">
        <f t="shared" si="143"/>
        <v>0.75</v>
      </c>
      <c r="P1494" s="7">
        <f t="shared" si="144"/>
        <v>30090.971235226833</v>
      </c>
      <c r="Q1494" s="7" t="str">
        <f t="shared" si="145"/>
        <v>publishing</v>
      </c>
      <c r="R1494" t="str">
        <f t="shared" si="142"/>
        <v>fiction</v>
      </c>
      <c r="S1494" s="8">
        <f t="shared" si="146"/>
        <v>40682.884791666671</v>
      </c>
      <c r="T1494" s="8">
        <f t="shared" si="147"/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3">
        <f t="shared" si="143"/>
        <v>0</v>
      </c>
      <c r="P1495" s="7">
        <f t="shared" si="144"/>
        <v>30102.436136536988</v>
      </c>
      <c r="Q1495" s="7" t="str">
        <f t="shared" si="145"/>
        <v>publishing</v>
      </c>
      <c r="R1495" t="str">
        <f t="shared" si="142"/>
        <v>fiction</v>
      </c>
      <c r="S1495" s="8">
        <f t="shared" si="146"/>
        <v>41411.866608796299</v>
      </c>
      <c r="T1495" s="8">
        <f t="shared" si="147"/>
        <v>41441.866608796299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3">
        <f t="shared" si="143"/>
        <v>8.9</v>
      </c>
      <c r="P1496" s="7">
        <f t="shared" si="144"/>
        <v>30113.921232354056</v>
      </c>
      <c r="Q1496" s="7" t="str">
        <f t="shared" si="145"/>
        <v>publishing</v>
      </c>
      <c r="R1496" t="str">
        <f t="shared" si="142"/>
        <v>fiction</v>
      </c>
      <c r="S1496" s="8">
        <f t="shared" si="146"/>
        <v>42067.722372685181</v>
      </c>
      <c r="T1496" s="8">
        <f t="shared" si="147"/>
        <v>42097.651388888888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3">
        <f t="shared" si="143"/>
        <v>0</v>
      </c>
      <c r="P1497" s="7">
        <f t="shared" si="144"/>
        <v>30125.245248091596</v>
      </c>
      <c r="Q1497" s="7" t="str">
        <f t="shared" si="145"/>
        <v>publishing</v>
      </c>
      <c r="R1497" t="str">
        <f t="shared" si="142"/>
        <v>fiction</v>
      </c>
      <c r="S1497" s="8">
        <f t="shared" si="146"/>
        <v>40752.789710648147</v>
      </c>
      <c r="T1497" s="8">
        <f t="shared" si="147"/>
        <v>40782.789710648147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3">
        <f t="shared" si="143"/>
        <v>0</v>
      </c>
      <c r="P1498" s="7">
        <f t="shared" si="144"/>
        <v>30136.747823596786</v>
      </c>
      <c r="Q1498" s="7" t="str">
        <f t="shared" si="145"/>
        <v>publishing</v>
      </c>
      <c r="R1498" t="str">
        <f t="shared" si="142"/>
        <v>fiction</v>
      </c>
      <c r="S1498" s="8">
        <f t="shared" si="146"/>
        <v>41838.475219907406</v>
      </c>
      <c r="T1498" s="8">
        <f t="shared" si="147"/>
        <v>41898.475219907406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3">
        <f t="shared" si="143"/>
        <v>6.6666666666666671E-3</v>
      </c>
      <c r="P1499" s="7">
        <f t="shared" si="144"/>
        <v>30148.259186401825</v>
      </c>
      <c r="Q1499" s="7" t="str">
        <f t="shared" si="145"/>
        <v>publishing</v>
      </c>
      <c r="R1499" t="str">
        <f t="shared" si="142"/>
        <v>fiction</v>
      </c>
      <c r="S1499" s="8">
        <f t="shared" si="146"/>
        <v>41444.64261574074</v>
      </c>
      <c r="T1499" s="8">
        <f t="shared" si="147"/>
        <v>41486.821527777778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3">
        <f t="shared" si="143"/>
        <v>1.9</v>
      </c>
      <c r="P1500" s="7">
        <f t="shared" si="144"/>
        <v>30159.778964463119</v>
      </c>
      <c r="Q1500" s="7" t="str">
        <f t="shared" si="145"/>
        <v>publishing</v>
      </c>
      <c r="R1500" t="str">
        <f t="shared" si="142"/>
        <v>fiction</v>
      </c>
      <c r="S1500" s="8">
        <f t="shared" si="146"/>
        <v>41840.983541666668</v>
      </c>
      <c r="T1500" s="8">
        <f t="shared" si="147"/>
        <v>41885.983541666668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3">
        <f t="shared" si="143"/>
        <v>0.25</v>
      </c>
      <c r="P1501" s="7">
        <f t="shared" si="144"/>
        <v>30171.286142966354</v>
      </c>
      <c r="Q1501" s="7" t="str">
        <f t="shared" si="145"/>
        <v>publishing</v>
      </c>
      <c r="R1501" t="str">
        <f t="shared" si="142"/>
        <v>fiction</v>
      </c>
      <c r="S1501" s="8">
        <f t="shared" si="146"/>
        <v>42527.007326388892</v>
      </c>
      <c r="T1501" s="8">
        <f t="shared" si="147"/>
        <v>42587.007326388892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3">
        <f t="shared" si="143"/>
        <v>25.035714285714285</v>
      </c>
      <c r="P1502" s="7">
        <f t="shared" si="144"/>
        <v>30182.822007648178</v>
      </c>
      <c r="Q1502" s="7" t="str">
        <f t="shared" si="145"/>
        <v>publishing</v>
      </c>
      <c r="R1502" t="str">
        <f t="shared" si="142"/>
        <v>fiction</v>
      </c>
      <c r="S1502" s="8">
        <f t="shared" si="146"/>
        <v>41365.904594907406</v>
      </c>
      <c r="T1502" s="8">
        <f t="shared" si="147"/>
        <v>41395.904594907406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3">
        <f t="shared" si="143"/>
        <v>166.33076923076925</v>
      </c>
      <c r="P1503" s="7">
        <f t="shared" si="144"/>
        <v>30194.100439938786</v>
      </c>
      <c r="Q1503" s="7" t="str">
        <f t="shared" si="145"/>
        <v>photography</v>
      </c>
      <c r="R1503" t="str">
        <f t="shared" si="142"/>
        <v>photobooks</v>
      </c>
      <c r="S1503" s="8">
        <f t="shared" si="146"/>
        <v>42163.583599537036</v>
      </c>
      <c r="T1503" s="8">
        <f t="shared" si="147"/>
        <v>42193.583599537036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3">
        <f t="shared" si="143"/>
        <v>101.44545454545455</v>
      </c>
      <c r="P1504" s="7">
        <f t="shared" si="144"/>
        <v>30172.55512820512</v>
      </c>
      <c r="Q1504" s="7" t="str">
        <f t="shared" si="145"/>
        <v>photography</v>
      </c>
      <c r="R1504" t="str">
        <f t="shared" si="142"/>
        <v>photobooks</v>
      </c>
      <c r="S1504" s="8">
        <f t="shared" si="146"/>
        <v>42426.542592592596</v>
      </c>
      <c r="T1504" s="8">
        <f t="shared" si="147"/>
        <v>42454.916666666672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3">
        <f t="shared" si="143"/>
        <v>107.89146666666667</v>
      </c>
      <c r="P1505" s="7">
        <f t="shared" si="144"/>
        <v>30175.562232006119</v>
      </c>
      <c r="Q1505" s="7" t="str">
        <f t="shared" si="145"/>
        <v>photography</v>
      </c>
      <c r="R1505" t="str">
        <f t="shared" si="142"/>
        <v>photobooks</v>
      </c>
      <c r="S1505" s="8">
        <f t="shared" si="146"/>
        <v>42606.347233796296</v>
      </c>
      <c r="T1505" s="8">
        <f t="shared" si="147"/>
        <v>42666.347233796296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3">
        <f t="shared" si="143"/>
        <v>277.93846153846158</v>
      </c>
      <c r="P1506" s="7">
        <f t="shared" si="144"/>
        <v>30185.569751053226</v>
      </c>
      <c r="Q1506" s="7" t="str">
        <f t="shared" si="145"/>
        <v>photography</v>
      </c>
      <c r="R1506" t="str">
        <f t="shared" si="142"/>
        <v>photobooks</v>
      </c>
      <c r="S1506" s="8">
        <f t="shared" si="146"/>
        <v>41772.657685185186</v>
      </c>
      <c r="T1506" s="8">
        <f t="shared" si="147"/>
        <v>41800.356249999997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3">
        <f t="shared" si="143"/>
        <v>103.58125</v>
      </c>
      <c r="P1507" s="7">
        <f t="shared" si="144"/>
        <v>30190.213264367805</v>
      </c>
      <c r="Q1507" s="7" t="str">
        <f t="shared" si="145"/>
        <v>photography</v>
      </c>
      <c r="R1507" t="str">
        <f t="shared" si="142"/>
        <v>photobooks</v>
      </c>
      <c r="S1507" s="8">
        <f t="shared" si="146"/>
        <v>42414.44332175926</v>
      </c>
      <c r="T1507" s="8">
        <f t="shared" si="147"/>
        <v>42451.834027777775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3">
        <f t="shared" si="143"/>
        <v>111.4</v>
      </c>
      <c r="P1508" s="7">
        <f t="shared" si="144"/>
        <v>30195.432587198149</v>
      </c>
      <c r="Q1508" s="7" t="str">
        <f t="shared" si="145"/>
        <v>photography</v>
      </c>
      <c r="R1508" t="str">
        <f t="shared" si="142"/>
        <v>photobooks</v>
      </c>
      <c r="S1508" s="8">
        <f t="shared" si="146"/>
        <v>41814.785925925928</v>
      </c>
      <c r="T1508" s="8">
        <f t="shared" si="147"/>
        <v>41844.785925925928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3">
        <f t="shared" si="143"/>
        <v>215</v>
      </c>
      <c r="P1509" s="7">
        <f t="shared" si="144"/>
        <v>30206.369869631893</v>
      </c>
      <c r="Q1509" s="7" t="str">
        <f t="shared" si="145"/>
        <v>photography</v>
      </c>
      <c r="R1509" t="str">
        <f t="shared" si="142"/>
        <v>photobooks</v>
      </c>
      <c r="S1509" s="8">
        <f t="shared" si="146"/>
        <v>40254.450335648151</v>
      </c>
      <c r="T1509" s="8">
        <f t="shared" si="147"/>
        <v>40313.340277777781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3">
        <f t="shared" si="143"/>
        <v>110.76216216216217</v>
      </c>
      <c r="P1510" s="7">
        <f t="shared" si="144"/>
        <v>30216.966866129642</v>
      </c>
      <c r="Q1510" s="7" t="str">
        <f t="shared" si="145"/>
        <v>photography</v>
      </c>
      <c r="R1510" t="str">
        <f t="shared" si="142"/>
        <v>photobooks</v>
      </c>
      <c r="S1510" s="8">
        <f t="shared" si="146"/>
        <v>41786.614363425928</v>
      </c>
      <c r="T1510" s="8">
        <f t="shared" si="147"/>
        <v>41817.614363425928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3">
        <f t="shared" si="143"/>
        <v>123.64125714285714</v>
      </c>
      <c r="P1511" s="7">
        <f t="shared" si="144"/>
        <v>30220.699009976968</v>
      </c>
      <c r="Q1511" s="7" t="str">
        <f t="shared" si="145"/>
        <v>photography</v>
      </c>
      <c r="R1511" t="str">
        <f t="shared" si="142"/>
        <v>photobooks</v>
      </c>
      <c r="S1511" s="8">
        <f t="shared" si="146"/>
        <v>42751.533391203702</v>
      </c>
      <c r="T1511" s="8">
        <f t="shared" si="147"/>
        <v>42780.957638888889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3">
        <f t="shared" si="143"/>
        <v>101.03500000000001</v>
      </c>
      <c r="P1512" s="7">
        <f t="shared" si="144"/>
        <v>30223.994011516304</v>
      </c>
      <c r="Q1512" s="7" t="str">
        <f t="shared" si="145"/>
        <v>photography</v>
      </c>
      <c r="R1512" t="str">
        <f t="shared" si="142"/>
        <v>photobooks</v>
      </c>
      <c r="S1512" s="8">
        <f t="shared" si="146"/>
        <v>41809.385162037033</v>
      </c>
      <c r="T1512" s="8">
        <f t="shared" si="147"/>
        <v>41839.385162037033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3">
        <f t="shared" si="143"/>
        <v>111.79285714285714</v>
      </c>
      <c r="P1513" s="7">
        <f t="shared" si="144"/>
        <v>30229.392780337934</v>
      </c>
      <c r="Q1513" s="7" t="str">
        <f t="shared" si="145"/>
        <v>photography</v>
      </c>
      <c r="R1513" t="str">
        <f t="shared" si="142"/>
        <v>photobooks</v>
      </c>
      <c r="S1513" s="8">
        <f t="shared" si="146"/>
        <v>42296.583379629628</v>
      </c>
      <c r="T1513" s="8">
        <f t="shared" si="147"/>
        <v>42326.625046296293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3">
        <f t="shared" si="143"/>
        <v>558.7714285714286</v>
      </c>
      <c r="P1514" s="7">
        <f t="shared" si="144"/>
        <v>30234.993392239718</v>
      </c>
      <c r="Q1514" s="7" t="str">
        <f t="shared" si="145"/>
        <v>photography</v>
      </c>
      <c r="R1514" t="str">
        <f t="shared" si="142"/>
        <v>photobooks</v>
      </c>
      <c r="S1514" s="8">
        <f t="shared" si="146"/>
        <v>42741.684479166666</v>
      </c>
      <c r="T1514" s="8">
        <f t="shared" si="147"/>
        <v>42771.684479166666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3">
        <f t="shared" si="143"/>
        <v>150.01875000000001</v>
      </c>
      <c r="P1515" s="7">
        <f t="shared" si="144"/>
        <v>30239.097156033815</v>
      </c>
      <c r="Q1515" s="7" t="str">
        <f t="shared" si="145"/>
        <v>photography</v>
      </c>
      <c r="R1515" t="str">
        <f t="shared" si="142"/>
        <v>photobooks</v>
      </c>
      <c r="S1515" s="8">
        <f t="shared" si="146"/>
        <v>41806.637337962966</v>
      </c>
      <c r="T1515" s="8">
        <f t="shared" si="147"/>
        <v>41836.637337962966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3">
        <f t="shared" si="143"/>
        <v>106.476</v>
      </c>
      <c r="P1516" s="7">
        <f t="shared" si="144"/>
        <v>30246.108919646282</v>
      </c>
      <c r="Q1516" s="7" t="str">
        <f t="shared" si="145"/>
        <v>photography</v>
      </c>
      <c r="R1516" t="str">
        <f t="shared" si="142"/>
        <v>photobooks</v>
      </c>
      <c r="S1516" s="8">
        <f t="shared" si="146"/>
        <v>42234.597685185188</v>
      </c>
      <c r="T1516" s="8">
        <f t="shared" si="147"/>
        <v>42274.597685185188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3">
        <f t="shared" si="143"/>
        <v>157.18899999999999</v>
      </c>
      <c r="P1517" s="7">
        <f t="shared" si="144"/>
        <v>30247.503961538456</v>
      </c>
      <c r="Q1517" s="7" t="str">
        <f t="shared" si="145"/>
        <v>photography</v>
      </c>
      <c r="R1517" t="str">
        <f t="shared" si="142"/>
        <v>photobooks</v>
      </c>
      <c r="S1517" s="8">
        <f t="shared" si="146"/>
        <v>42415.253437499996</v>
      </c>
      <c r="T1517" s="8">
        <f t="shared" si="147"/>
        <v>42445.211770833332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3">
        <f t="shared" si="143"/>
        <v>108.65882352941176</v>
      </c>
      <c r="P1518" s="7">
        <f t="shared" si="144"/>
        <v>30077.700384763364</v>
      </c>
      <c r="Q1518" s="7" t="str">
        <f t="shared" si="145"/>
        <v>photography</v>
      </c>
      <c r="R1518" t="str">
        <f t="shared" ref="R1518:R1581" si="148">RIGHT(N1518, (LEN(N1518)-FIND("/", N1518)))</f>
        <v>photobooks</v>
      </c>
      <c r="S1518" s="8">
        <f t="shared" si="146"/>
        <v>42619.466342592597</v>
      </c>
      <c r="T1518" s="8">
        <f t="shared" si="147"/>
        <v>42649.583333333328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3">
        <f t="shared" si="143"/>
        <v>161.97999999999999</v>
      </c>
      <c r="P1519" s="7">
        <f t="shared" si="144"/>
        <v>30082.167551963041</v>
      </c>
      <c r="Q1519" s="7" t="str">
        <f t="shared" si="145"/>
        <v>photography</v>
      </c>
      <c r="R1519" t="str">
        <f t="shared" si="148"/>
        <v>photobooks</v>
      </c>
      <c r="S1519" s="8">
        <f t="shared" si="146"/>
        <v>41948.56658564815</v>
      </c>
      <c r="T1519" s="8">
        <f t="shared" si="147"/>
        <v>41979.25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3">
        <f t="shared" si="143"/>
        <v>205.36666666666665</v>
      </c>
      <c r="P1520" s="7">
        <f t="shared" si="144"/>
        <v>30084.39518675394</v>
      </c>
      <c r="Q1520" s="7" t="str">
        <f t="shared" si="145"/>
        <v>photography</v>
      </c>
      <c r="R1520" t="str">
        <f t="shared" si="148"/>
        <v>photobooks</v>
      </c>
      <c r="S1520" s="8">
        <f t="shared" si="146"/>
        <v>41760.8200462963</v>
      </c>
      <c r="T1520" s="8">
        <f t="shared" si="147"/>
        <v>41790.8200462963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3">
        <f t="shared" si="143"/>
        <v>103.36388888888889</v>
      </c>
      <c r="P1521" s="7">
        <f t="shared" si="144"/>
        <v>30084.117604006158</v>
      </c>
      <c r="Q1521" s="7" t="str">
        <f t="shared" si="145"/>
        <v>photography</v>
      </c>
      <c r="R1521" t="str">
        <f t="shared" si="148"/>
        <v>photobooks</v>
      </c>
      <c r="S1521" s="8">
        <f t="shared" si="146"/>
        <v>41782.741701388892</v>
      </c>
      <c r="T1521" s="8">
        <f t="shared" si="147"/>
        <v>41810.915972222225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3">
        <f t="shared" si="143"/>
        <v>103.47222222222223</v>
      </c>
      <c r="P1522" s="7">
        <f t="shared" si="144"/>
        <v>30092.125838150281</v>
      </c>
      <c r="Q1522" s="7" t="str">
        <f t="shared" si="145"/>
        <v>photography</v>
      </c>
      <c r="R1522" t="str">
        <f t="shared" si="148"/>
        <v>photobooks</v>
      </c>
      <c r="S1522" s="8">
        <f t="shared" si="146"/>
        <v>41955.857789351852</v>
      </c>
      <c r="T1522" s="8">
        <f t="shared" si="147"/>
        <v>41992.166666666672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3">
        <f t="shared" si="143"/>
        <v>106.81333333333333</v>
      </c>
      <c r="P1523" s="7">
        <f t="shared" si="144"/>
        <v>30096.546472629136</v>
      </c>
      <c r="Q1523" s="7" t="str">
        <f t="shared" si="145"/>
        <v>photography</v>
      </c>
      <c r="R1523" t="str">
        <f t="shared" si="148"/>
        <v>photobooks</v>
      </c>
      <c r="S1523" s="8">
        <f t="shared" si="146"/>
        <v>42493.167719907404</v>
      </c>
      <c r="T1523" s="8">
        <f t="shared" si="147"/>
        <v>42528.167719907404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3">
        <f t="shared" si="143"/>
        <v>138.96574712643678</v>
      </c>
      <c r="P1524" s="7">
        <f t="shared" si="144"/>
        <v>30092.705958349394</v>
      </c>
      <c r="Q1524" s="7" t="str">
        <f t="shared" si="145"/>
        <v>photography</v>
      </c>
      <c r="R1524" t="str">
        <f t="shared" si="148"/>
        <v>photobooks</v>
      </c>
      <c r="S1524" s="8">
        <f t="shared" si="146"/>
        <v>41899.830312500002</v>
      </c>
      <c r="T1524" s="8">
        <f t="shared" si="147"/>
        <v>41929.830312500002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3">
        <f t="shared" si="143"/>
        <v>124.84324324324325</v>
      </c>
      <c r="P1525" s="7">
        <f t="shared" si="144"/>
        <v>30080.994000771596</v>
      </c>
      <c r="Q1525" s="7" t="str">
        <f t="shared" si="145"/>
        <v>photography</v>
      </c>
      <c r="R1525" t="str">
        <f t="shared" si="148"/>
        <v>photobooks</v>
      </c>
      <c r="S1525" s="8">
        <f t="shared" si="146"/>
        <v>41964.751342592594</v>
      </c>
      <c r="T1525" s="8">
        <f t="shared" si="147"/>
        <v>41996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3">
        <f t="shared" si="143"/>
        <v>206.99999999999997</v>
      </c>
      <c r="P1526" s="7">
        <f t="shared" si="144"/>
        <v>30083.689868776524</v>
      </c>
      <c r="Q1526" s="7" t="str">
        <f t="shared" si="145"/>
        <v>photography</v>
      </c>
      <c r="R1526" t="str">
        <f t="shared" si="148"/>
        <v>photobooks</v>
      </c>
      <c r="S1526" s="8">
        <f t="shared" si="146"/>
        <v>42756.501041666663</v>
      </c>
      <c r="T1526" s="8">
        <f t="shared" si="147"/>
        <v>42786.501041666663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3">
        <f t="shared" si="143"/>
        <v>174.00576923076923</v>
      </c>
      <c r="P1527" s="7">
        <f t="shared" si="144"/>
        <v>30092.907509652498</v>
      </c>
      <c r="Q1527" s="7" t="str">
        <f t="shared" si="145"/>
        <v>photography</v>
      </c>
      <c r="R1527" t="str">
        <f t="shared" si="148"/>
        <v>photobooks</v>
      </c>
      <c r="S1527" s="8">
        <f t="shared" si="146"/>
        <v>42570.702986111108</v>
      </c>
      <c r="T1527" s="8">
        <f t="shared" si="147"/>
        <v>42600.702986111108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3">
        <f t="shared" si="143"/>
        <v>120.32608695652173</v>
      </c>
      <c r="P1528" s="7">
        <f t="shared" si="144"/>
        <v>30102.783429895706</v>
      </c>
      <c r="Q1528" s="7" t="str">
        <f t="shared" si="145"/>
        <v>photography</v>
      </c>
      <c r="R1528" t="str">
        <f t="shared" si="148"/>
        <v>photobooks</v>
      </c>
      <c r="S1528" s="8">
        <f t="shared" si="146"/>
        <v>42339.276006944448</v>
      </c>
      <c r="T1528" s="8">
        <f t="shared" si="147"/>
        <v>42388.276006944448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3">
        <f t="shared" si="143"/>
        <v>110.44428571428573</v>
      </c>
      <c r="P1529" s="7">
        <f t="shared" si="144"/>
        <v>30103.721522411121</v>
      </c>
      <c r="Q1529" s="7" t="str">
        <f t="shared" si="145"/>
        <v>photography</v>
      </c>
      <c r="R1529" t="str">
        <f t="shared" si="148"/>
        <v>photobooks</v>
      </c>
      <c r="S1529" s="8">
        <f t="shared" si="146"/>
        <v>42780.600532407407</v>
      </c>
      <c r="T1529" s="8">
        <f t="shared" si="147"/>
        <v>42808.558865740735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3">
        <f t="shared" si="143"/>
        <v>281.56666666666666</v>
      </c>
      <c r="P1530" s="7">
        <f t="shared" si="144"/>
        <v>30113.863838422873</v>
      </c>
      <c r="Q1530" s="7" t="str">
        <f t="shared" si="145"/>
        <v>photography</v>
      </c>
      <c r="R1530" t="str">
        <f t="shared" si="148"/>
        <v>photobooks</v>
      </c>
      <c r="S1530" s="8">
        <f t="shared" si="146"/>
        <v>42736.732893518521</v>
      </c>
      <c r="T1530" s="8">
        <f t="shared" si="147"/>
        <v>42767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3">
        <f t="shared" si="143"/>
        <v>100.67894736842105</v>
      </c>
      <c r="P1531" s="7">
        <f t="shared" si="144"/>
        <v>30122.24236272234</v>
      </c>
      <c r="Q1531" s="7" t="str">
        <f t="shared" si="145"/>
        <v>photography</v>
      </c>
      <c r="R1531" t="str">
        <f t="shared" si="148"/>
        <v>photobooks</v>
      </c>
      <c r="S1531" s="8">
        <f t="shared" si="146"/>
        <v>42052.628703703704</v>
      </c>
      <c r="T1531" s="8">
        <f t="shared" si="147"/>
        <v>42082.587037037039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3">
        <f t="shared" si="143"/>
        <v>134.82571428571427</v>
      </c>
      <c r="P1532" s="7">
        <f t="shared" si="144"/>
        <v>30126.495067698248</v>
      </c>
      <c r="Q1532" s="7" t="str">
        <f t="shared" si="145"/>
        <v>photography</v>
      </c>
      <c r="R1532" t="str">
        <f t="shared" si="148"/>
        <v>photobooks</v>
      </c>
      <c r="S1532" s="8">
        <f t="shared" si="146"/>
        <v>42275.767303240747</v>
      </c>
      <c r="T1532" s="8">
        <f t="shared" si="147"/>
        <v>42300.767303240747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3">
        <f t="shared" si="143"/>
        <v>175.95744680851064</v>
      </c>
      <c r="P1533" s="7">
        <f t="shared" si="144"/>
        <v>30119.89193111454</v>
      </c>
      <c r="Q1533" s="7" t="str">
        <f t="shared" si="145"/>
        <v>photography</v>
      </c>
      <c r="R1533" t="str">
        <f t="shared" si="148"/>
        <v>photobooks</v>
      </c>
      <c r="S1533" s="8">
        <f t="shared" si="146"/>
        <v>41941.802384259259</v>
      </c>
      <c r="T1533" s="8">
        <f t="shared" si="147"/>
        <v>41974.125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3">
        <f t="shared" si="143"/>
        <v>484.02000000000004</v>
      </c>
      <c r="P1534" s="7">
        <f t="shared" si="144"/>
        <v>30129.95189701896</v>
      </c>
      <c r="Q1534" s="7" t="str">
        <f t="shared" si="145"/>
        <v>photography</v>
      </c>
      <c r="R1534" t="str">
        <f t="shared" si="148"/>
        <v>photobooks</v>
      </c>
      <c r="S1534" s="8">
        <f t="shared" si="146"/>
        <v>42391.475289351853</v>
      </c>
      <c r="T1534" s="8">
        <f t="shared" si="147"/>
        <v>42415.625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3">
        <f t="shared" si="143"/>
        <v>145.14000000000001</v>
      </c>
      <c r="P1535" s="7">
        <f t="shared" si="144"/>
        <v>30132.248160340809</v>
      </c>
      <c r="Q1535" s="7" t="str">
        <f t="shared" si="145"/>
        <v>photography</v>
      </c>
      <c r="R1535" t="str">
        <f t="shared" si="148"/>
        <v>photobooks</v>
      </c>
      <c r="S1535" s="8">
        <f t="shared" si="146"/>
        <v>42443.00204861111</v>
      </c>
      <c r="T1535" s="8">
        <f t="shared" si="147"/>
        <v>42492.165972222225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3">
        <f t="shared" si="143"/>
        <v>417.73333333333335</v>
      </c>
      <c r="P1536" s="7">
        <f t="shared" si="144"/>
        <v>30118.61749321967</v>
      </c>
      <c r="Q1536" s="7" t="str">
        <f t="shared" si="145"/>
        <v>photography</v>
      </c>
      <c r="R1536" t="str">
        <f t="shared" si="148"/>
        <v>photobooks</v>
      </c>
      <c r="S1536" s="8">
        <f t="shared" si="146"/>
        <v>42221.67432870371</v>
      </c>
      <c r="T1536" s="8">
        <f t="shared" si="147"/>
        <v>42251.67432870371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3">
        <f t="shared" si="143"/>
        <v>132.42499999999998</v>
      </c>
      <c r="P1537" s="7">
        <f t="shared" si="144"/>
        <v>30118.147965116266</v>
      </c>
      <c r="Q1537" s="7" t="str">
        <f t="shared" si="145"/>
        <v>photography</v>
      </c>
      <c r="R1537" t="str">
        <f t="shared" si="148"/>
        <v>photobooks</v>
      </c>
      <c r="S1537" s="8">
        <f t="shared" si="146"/>
        <v>42484.829062500001</v>
      </c>
      <c r="T1537" s="8">
        <f t="shared" si="147"/>
        <v>42513.916666666672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3">
        <f t="shared" si="143"/>
        <v>250.30841666666666</v>
      </c>
      <c r="P1538" s="7">
        <f t="shared" si="144"/>
        <v>30127.772295463346</v>
      </c>
      <c r="Q1538" s="7" t="str">
        <f t="shared" si="145"/>
        <v>photography</v>
      </c>
      <c r="R1538" t="str">
        <f t="shared" si="148"/>
        <v>photobooks</v>
      </c>
      <c r="S1538" s="8">
        <f t="shared" si="146"/>
        <v>42213.802199074074</v>
      </c>
      <c r="T1538" s="8">
        <f t="shared" si="147"/>
        <v>42243.802199074074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3">
        <f t="shared" ref="O1539:O1602" si="149">(E1539/D1539)*100</f>
        <v>179.9</v>
      </c>
      <c r="P1539" s="7">
        <f t="shared" ref="P1539:P1602" si="150">AVERAGE(E1539:E5652)</f>
        <v>30127.807501939482</v>
      </c>
      <c r="Q1539" s="7" t="str">
        <f t="shared" ref="Q1539:Q1602" si="151">LEFT(N1539,(FIND("/",N1539)-1))</f>
        <v>photography</v>
      </c>
      <c r="R1539" t="str">
        <f t="shared" si="148"/>
        <v>photobooks</v>
      </c>
      <c r="S1539" s="8">
        <f t="shared" si="146"/>
        <v>42552.315127314811</v>
      </c>
      <c r="T1539" s="8">
        <f t="shared" si="147"/>
        <v>42588.75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3">
        <f t="shared" si="149"/>
        <v>102.62857142857142</v>
      </c>
      <c r="P1540" s="7">
        <f t="shared" si="150"/>
        <v>30131.121358168406</v>
      </c>
      <c r="Q1540" s="7" t="str">
        <f t="shared" si="151"/>
        <v>photography</v>
      </c>
      <c r="R1540" t="str">
        <f t="shared" si="148"/>
        <v>photobooks</v>
      </c>
      <c r="S1540" s="8">
        <f t="shared" ref="S1540:S1603" si="152">(((J1540/60)/60)/24)+DATE(1970,1,1)</f>
        <v>41981.782060185185</v>
      </c>
      <c r="T1540" s="8">
        <f t="shared" ref="T1540:T1603" si="153">(((I1540/60)/60)/24)+DATE(1970,1,1)</f>
        <v>42026.782060185185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3">
        <f t="shared" si="149"/>
        <v>135.98609999999999</v>
      </c>
      <c r="P1541" s="7">
        <f t="shared" si="150"/>
        <v>30140.029402173906</v>
      </c>
      <c r="Q1541" s="7" t="str">
        <f t="shared" si="151"/>
        <v>photography</v>
      </c>
      <c r="R1541" t="str">
        <f t="shared" si="148"/>
        <v>photobooks</v>
      </c>
      <c r="S1541" s="8">
        <f t="shared" si="152"/>
        <v>42705.919201388882</v>
      </c>
      <c r="T1541" s="8">
        <f t="shared" si="153"/>
        <v>42738.919201388882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3">
        <f t="shared" si="149"/>
        <v>117.86666666666667</v>
      </c>
      <c r="P1542" s="7">
        <f t="shared" si="150"/>
        <v>30141.17224077669</v>
      </c>
      <c r="Q1542" s="7" t="str">
        <f t="shared" si="151"/>
        <v>photography</v>
      </c>
      <c r="R1542" t="str">
        <f t="shared" si="148"/>
        <v>photobooks</v>
      </c>
      <c r="S1542" s="8">
        <f t="shared" si="152"/>
        <v>41939.00712962963</v>
      </c>
      <c r="T1542" s="8">
        <f t="shared" si="153"/>
        <v>41969.052083333328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3">
        <f t="shared" si="149"/>
        <v>3.3333333333333333E-2</v>
      </c>
      <c r="P1543" s="7">
        <f t="shared" si="150"/>
        <v>30146.013411033404</v>
      </c>
      <c r="Q1543" s="7" t="str">
        <f t="shared" si="151"/>
        <v>photography</v>
      </c>
      <c r="R1543" t="str">
        <f t="shared" si="148"/>
        <v>nature</v>
      </c>
      <c r="S1543" s="8">
        <f t="shared" si="152"/>
        <v>41974.712245370371</v>
      </c>
      <c r="T1543" s="8">
        <f t="shared" si="153"/>
        <v>42004.712245370371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3">
        <f t="shared" si="149"/>
        <v>4</v>
      </c>
      <c r="P1544" s="7">
        <f t="shared" si="150"/>
        <v>30157.72736883015</v>
      </c>
      <c r="Q1544" s="7" t="str">
        <f t="shared" si="151"/>
        <v>photography</v>
      </c>
      <c r="R1544" t="str">
        <f t="shared" si="148"/>
        <v>nature</v>
      </c>
      <c r="S1544" s="8">
        <f t="shared" si="152"/>
        <v>42170.996527777781</v>
      </c>
      <c r="T1544" s="8">
        <f t="shared" si="153"/>
        <v>42185.996527777781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3">
        <f t="shared" si="149"/>
        <v>0.44444444444444442</v>
      </c>
      <c r="P1545" s="7">
        <f t="shared" si="150"/>
        <v>30169.444992223944</v>
      </c>
      <c r="Q1545" s="7" t="str">
        <f t="shared" si="151"/>
        <v>photography</v>
      </c>
      <c r="R1545" t="str">
        <f t="shared" si="148"/>
        <v>nature</v>
      </c>
      <c r="S1545" s="8">
        <f t="shared" si="152"/>
        <v>41935.509652777779</v>
      </c>
      <c r="T1545" s="8">
        <f t="shared" si="153"/>
        <v>41965.551319444443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3">
        <f t="shared" si="149"/>
        <v>0</v>
      </c>
      <c r="P1546" s="7">
        <f t="shared" si="150"/>
        <v>30181.175620381167</v>
      </c>
      <c r="Q1546" s="7" t="str">
        <f t="shared" si="151"/>
        <v>photography</v>
      </c>
      <c r="R1546" t="str">
        <f t="shared" si="148"/>
        <v>nature</v>
      </c>
      <c r="S1546" s="8">
        <f t="shared" si="152"/>
        <v>42053.051203703704</v>
      </c>
      <c r="T1546" s="8">
        <f t="shared" si="153"/>
        <v>42095.012499999997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3">
        <f t="shared" si="149"/>
        <v>3.3333333333333333E-2</v>
      </c>
      <c r="P1547" s="7">
        <f t="shared" si="150"/>
        <v>30192.919268482481</v>
      </c>
      <c r="Q1547" s="7" t="str">
        <f t="shared" si="151"/>
        <v>photography</v>
      </c>
      <c r="R1547" t="str">
        <f t="shared" si="148"/>
        <v>nature</v>
      </c>
      <c r="S1547" s="8">
        <f t="shared" si="152"/>
        <v>42031.884652777779</v>
      </c>
      <c r="T1547" s="8">
        <f t="shared" si="153"/>
        <v>42065.886111111111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3">
        <f t="shared" si="149"/>
        <v>28.9</v>
      </c>
      <c r="P1548" s="7">
        <f t="shared" si="150"/>
        <v>30204.671669910462</v>
      </c>
      <c r="Q1548" s="7" t="str">
        <f t="shared" si="151"/>
        <v>photography</v>
      </c>
      <c r="R1548" t="str">
        <f t="shared" si="148"/>
        <v>nature</v>
      </c>
      <c r="S1548" s="8">
        <f t="shared" si="152"/>
        <v>41839.212951388887</v>
      </c>
      <c r="T1548" s="8">
        <f t="shared" si="153"/>
        <v>41899.212951388887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3">
        <f t="shared" si="149"/>
        <v>0</v>
      </c>
      <c r="P1549" s="7">
        <f t="shared" si="150"/>
        <v>30216.321074766347</v>
      </c>
      <c r="Q1549" s="7" t="str">
        <f t="shared" si="151"/>
        <v>photography</v>
      </c>
      <c r="R1549" t="str">
        <f t="shared" si="148"/>
        <v>nature</v>
      </c>
      <c r="S1549" s="8">
        <f t="shared" si="152"/>
        <v>42782.426875000005</v>
      </c>
      <c r="T1549" s="8">
        <f t="shared" si="153"/>
        <v>42789.426875000005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3">
        <f t="shared" si="149"/>
        <v>8.5714285714285712</v>
      </c>
      <c r="P1550" s="7">
        <f t="shared" si="150"/>
        <v>30228.092138683282</v>
      </c>
      <c r="Q1550" s="7" t="str">
        <f t="shared" si="151"/>
        <v>photography</v>
      </c>
      <c r="R1550" t="str">
        <f t="shared" si="148"/>
        <v>nature</v>
      </c>
      <c r="S1550" s="8">
        <f t="shared" si="152"/>
        <v>42286.88217592593</v>
      </c>
      <c r="T1550" s="8">
        <f t="shared" si="153"/>
        <v>42316.923842592587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3">
        <f t="shared" si="149"/>
        <v>34</v>
      </c>
      <c r="P1551" s="7">
        <f t="shared" si="150"/>
        <v>30239.848994544031</v>
      </c>
      <c r="Q1551" s="7" t="str">
        <f t="shared" si="151"/>
        <v>photography</v>
      </c>
      <c r="R1551" t="str">
        <f t="shared" si="148"/>
        <v>nature</v>
      </c>
      <c r="S1551" s="8">
        <f t="shared" si="152"/>
        <v>42281.136099537034</v>
      </c>
      <c r="T1551" s="8">
        <f t="shared" si="153"/>
        <v>42311.177766203706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3">
        <f t="shared" si="149"/>
        <v>13.466666666666665</v>
      </c>
      <c r="P1552" s="7">
        <f t="shared" si="150"/>
        <v>30251.5721325536</v>
      </c>
      <c r="Q1552" s="7" t="str">
        <f t="shared" si="151"/>
        <v>photography</v>
      </c>
      <c r="R1552" t="str">
        <f t="shared" si="148"/>
        <v>nature</v>
      </c>
      <c r="S1552" s="8">
        <f t="shared" si="152"/>
        <v>42472.449467592596</v>
      </c>
      <c r="T1552" s="8">
        <f t="shared" si="153"/>
        <v>42502.449467592596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3">
        <f t="shared" si="149"/>
        <v>0</v>
      </c>
      <c r="P1553" s="7">
        <f t="shared" si="150"/>
        <v>30263.331326053034</v>
      </c>
      <c r="Q1553" s="7" t="str">
        <f t="shared" si="151"/>
        <v>photography</v>
      </c>
      <c r="R1553" t="str">
        <f t="shared" si="148"/>
        <v>nature</v>
      </c>
      <c r="S1553" s="8">
        <f t="shared" si="152"/>
        <v>42121.824525462958</v>
      </c>
      <c r="T1553" s="8">
        <f t="shared" si="153"/>
        <v>42151.824525462958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3">
        <f t="shared" si="149"/>
        <v>49.186046511627907</v>
      </c>
      <c r="P1554" s="7">
        <f t="shared" si="150"/>
        <v>30275.139102614117</v>
      </c>
      <c r="Q1554" s="7" t="str">
        <f t="shared" si="151"/>
        <v>photography</v>
      </c>
      <c r="R1554" t="str">
        <f t="shared" si="148"/>
        <v>nature</v>
      </c>
      <c r="S1554" s="8">
        <f t="shared" si="152"/>
        <v>41892.688750000001</v>
      </c>
      <c r="T1554" s="8">
        <f t="shared" si="153"/>
        <v>41913.165972222225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3">
        <f t="shared" si="149"/>
        <v>0</v>
      </c>
      <c r="P1555" s="7">
        <f t="shared" si="150"/>
        <v>30286.130569867284</v>
      </c>
      <c r="Q1555" s="7" t="str">
        <f t="shared" si="151"/>
        <v>photography</v>
      </c>
      <c r="R1555" t="str">
        <f t="shared" si="148"/>
        <v>nature</v>
      </c>
      <c r="S1555" s="8">
        <f t="shared" si="152"/>
        <v>42219.282951388886</v>
      </c>
      <c r="T1555" s="8">
        <f t="shared" si="153"/>
        <v>42249.282951388886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3">
        <f t="shared" si="149"/>
        <v>0</v>
      </c>
      <c r="P1556" s="7">
        <f t="shared" si="150"/>
        <v>30297.956470128847</v>
      </c>
      <c r="Q1556" s="7" t="str">
        <f t="shared" si="151"/>
        <v>photography</v>
      </c>
      <c r="R1556" t="str">
        <f t="shared" si="148"/>
        <v>nature</v>
      </c>
      <c r="S1556" s="8">
        <f t="shared" si="152"/>
        <v>42188.252199074079</v>
      </c>
      <c r="T1556" s="8">
        <f t="shared" si="153"/>
        <v>42218.252199074079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3">
        <f t="shared" si="149"/>
        <v>0</v>
      </c>
      <c r="P1557" s="7">
        <f t="shared" si="150"/>
        <v>30309.791609374992</v>
      </c>
      <c r="Q1557" s="7" t="str">
        <f t="shared" si="151"/>
        <v>photography</v>
      </c>
      <c r="R1557" t="str">
        <f t="shared" si="148"/>
        <v>nature</v>
      </c>
      <c r="S1557" s="8">
        <f t="shared" si="152"/>
        <v>42241.613796296297</v>
      </c>
      <c r="T1557" s="8">
        <f t="shared" si="153"/>
        <v>42264.708333333328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3">
        <f t="shared" si="149"/>
        <v>45.133333333333333</v>
      </c>
      <c r="P1558" s="7">
        <f t="shared" si="150"/>
        <v>30321.635998436883</v>
      </c>
      <c r="Q1558" s="7" t="str">
        <f t="shared" si="151"/>
        <v>photography</v>
      </c>
      <c r="R1558" t="str">
        <f t="shared" si="148"/>
        <v>nature</v>
      </c>
      <c r="S1558" s="8">
        <f t="shared" si="152"/>
        <v>42525.153055555551</v>
      </c>
      <c r="T1558" s="8">
        <f t="shared" si="153"/>
        <v>42555.153055555551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3">
        <f t="shared" si="149"/>
        <v>4</v>
      </c>
      <c r="P1559" s="7">
        <f t="shared" si="150"/>
        <v>30333.224988272079</v>
      </c>
      <c r="Q1559" s="7" t="str">
        <f t="shared" si="151"/>
        <v>photography</v>
      </c>
      <c r="R1559" t="str">
        <f t="shared" si="148"/>
        <v>nature</v>
      </c>
      <c r="S1559" s="8">
        <f t="shared" si="152"/>
        <v>41871.65315972222</v>
      </c>
      <c r="T1559" s="8">
        <f t="shared" si="153"/>
        <v>41902.65315972222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3">
        <f t="shared" si="149"/>
        <v>4.666666666666667</v>
      </c>
      <c r="P1560" s="7">
        <f t="shared" si="150"/>
        <v>30345.0486976926</v>
      </c>
      <c r="Q1560" s="7" t="str">
        <f t="shared" si="151"/>
        <v>photography</v>
      </c>
      <c r="R1560" t="str">
        <f t="shared" si="148"/>
        <v>nature</v>
      </c>
      <c r="S1560" s="8">
        <f t="shared" si="152"/>
        <v>42185.397673611107</v>
      </c>
      <c r="T1560" s="8">
        <f t="shared" si="153"/>
        <v>42244.508333333331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3">
        <f t="shared" si="149"/>
        <v>0.33333333333333337</v>
      </c>
      <c r="P1561" s="7">
        <f t="shared" si="150"/>
        <v>30356.907089201872</v>
      </c>
      <c r="Q1561" s="7" t="str">
        <f t="shared" si="151"/>
        <v>photography</v>
      </c>
      <c r="R1561" t="str">
        <f t="shared" si="148"/>
        <v>nature</v>
      </c>
      <c r="S1561" s="8">
        <f t="shared" si="152"/>
        <v>42108.05322916666</v>
      </c>
      <c r="T1561" s="8">
        <f t="shared" si="153"/>
        <v>42123.05322916666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3">
        <f t="shared" si="149"/>
        <v>3.7600000000000002</v>
      </c>
      <c r="P1562" s="7">
        <f t="shared" si="150"/>
        <v>30368.768892367898</v>
      </c>
      <c r="Q1562" s="7" t="str">
        <f t="shared" si="151"/>
        <v>photography</v>
      </c>
      <c r="R1562" t="str">
        <f t="shared" si="148"/>
        <v>nature</v>
      </c>
      <c r="S1562" s="8">
        <f t="shared" si="152"/>
        <v>41936.020752314813</v>
      </c>
      <c r="T1562" s="8">
        <f t="shared" si="153"/>
        <v>41956.062418981484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3">
        <f t="shared" si="149"/>
        <v>0.67</v>
      </c>
      <c r="P1563" s="7">
        <f t="shared" si="150"/>
        <v>30380.622756460445</v>
      </c>
      <c r="Q1563" s="7" t="str">
        <f t="shared" si="151"/>
        <v>publishing</v>
      </c>
      <c r="R1563" t="str">
        <f t="shared" si="148"/>
        <v>art books</v>
      </c>
      <c r="S1563" s="8">
        <f t="shared" si="152"/>
        <v>41555.041701388887</v>
      </c>
      <c r="T1563" s="8">
        <f t="shared" si="153"/>
        <v>41585.083368055559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3">
        <f t="shared" si="149"/>
        <v>0</v>
      </c>
      <c r="P1564" s="7">
        <f t="shared" si="150"/>
        <v>30392.496482569517</v>
      </c>
      <c r="Q1564" s="7" t="str">
        <f t="shared" si="151"/>
        <v>publishing</v>
      </c>
      <c r="R1564" t="str">
        <f t="shared" si="148"/>
        <v>art books</v>
      </c>
      <c r="S1564" s="8">
        <f t="shared" si="152"/>
        <v>40079.566157407404</v>
      </c>
      <c r="T1564" s="8">
        <f t="shared" si="153"/>
        <v>40149.034722222219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3">
        <f t="shared" si="149"/>
        <v>1.4166666666666665</v>
      </c>
      <c r="P1565" s="7">
        <f t="shared" si="150"/>
        <v>30404.40576802507</v>
      </c>
      <c r="Q1565" s="7" t="str">
        <f t="shared" si="151"/>
        <v>publishing</v>
      </c>
      <c r="R1565" t="str">
        <f t="shared" si="148"/>
        <v>art books</v>
      </c>
      <c r="S1565" s="8">
        <f t="shared" si="152"/>
        <v>41652.742488425924</v>
      </c>
      <c r="T1565" s="8">
        <f t="shared" si="153"/>
        <v>41712.700821759259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3">
        <f t="shared" si="149"/>
        <v>0.1</v>
      </c>
      <c r="P1566" s="7">
        <f t="shared" si="150"/>
        <v>30416.291070168554</v>
      </c>
      <c r="Q1566" s="7" t="str">
        <f t="shared" si="151"/>
        <v>publishing</v>
      </c>
      <c r="R1566" t="str">
        <f t="shared" si="148"/>
        <v>art books</v>
      </c>
      <c r="S1566" s="8">
        <f t="shared" si="152"/>
        <v>42121.367002314815</v>
      </c>
      <c r="T1566" s="8">
        <f t="shared" si="153"/>
        <v>42152.836805555555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3">
        <f t="shared" si="149"/>
        <v>2.5</v>
      </c>
      <c r="P1567" s="7">
        <f t="shared" si="150"/>
        <v>30428.215105882344</v>
      </c>
      <c r="Q1567" s="7" t="str">
        <f t="shared" si="151"/>
        <v>publishing</v>
      </c>
      <c r="R1567" t="str">
        <f t="shared" si="148"/>
        <v>art books</v>
      </c>
      <c r="S1567" s="8">
        <f t="shared" si="152"/>
        <v>40672.729872685188</v>
      </c>
      <c r="T1567" s="8">
        <f t="shared" si="153"/>
        <v>40702.729872685188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3">
        <f t="shared" si="149"/>
        <v>21.25</v>
      </c>
      <c r="P1568" s="7">
        <f t="shared" si="150"/>
        <v>30440.113189486066</v>
      </c>
      <c r="Q1568" s="7" t="str">
        <f t="shared" si="151"/>
        <v>publishing</v>
      </c>
      <c r="R1568" t="str">
        <f t="shared" si="148"/>
        <v>art books</v>
      </c>
      <c r="S1568" s="8">
        <f t="shared" si="152"/>
        <v>42549.916712962964</v>
      </c>
      <c r="T1568" s="8">
        <f t="shared" si="153"/>
        <v>42578.916666666672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3">
        <f t="shared" si="149"/>
        <v>4.117647058823529</v>
      </c>
      <c r="P1569" s="7">
        <f t="shared" si="150"/>
        <v>30449.557896389317</v>
      </c>
      <c r="Q1569" s="7" t="str">
        <f t="shared" si="151"/>
        <v>publishing</v>
      </c>
      <c r="R1569" t="str">
        <f t="shared" si="148"/>
        <v>art books</v>
      </c>
      <c r="S1569" s="8">
        <f t="shared" si="152"/>
        <v>41671.936863425923</v>
      </c>
      <c r="T1569" s="8">
        <f t="shared" si="153"/>
        <v>41687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3">
        <f t="shared" si="149"/>
        <v>13.639999999999999</v>
      </c>
      <c r="P1570" s="7">
        <f t="shared" si="150"/>
        <v>30461.375547703174</v>
      </c>
      <c r="Q1570" s="7" t="str">
        <f t="shared" si="151"/>
        <v>publishing</v>
      </c>
      <c r="R1570" t="str">
        <f t="shared" si="148"/>
        <v>art books</v>
      </c>
      <c r="S1570" s="8">
        <f t="shared" si="152"/>
        <v>41962.062326388885</v>
      </c>
      <c r="T1570" s="8">
        <f t="shared" si="153"/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3">
        <f t="shared" si="149"/>
        <v>0</v>
      </c>
      <c r="P1571" s="7">
        <f t="shared" si="150"/>
        <v>30472.000597014918</v>
      </c>
      <c r="Q1571" s="7" t="str">
        <f t="shared" si="151"/>
        <v>publishing</v>
      </c>
      <c r="R1571" t="str">
        <f t="shared" si="148"/>
        <v>art books</v>
      </c>
      <c r="S1571" s="8">
        <f t="shared" si="152"/>
        <v>41389.679560185185</v>
      </c>
      <c r="T1571" s="8">
        <f t="shared" si="153"/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3">
        <f t="shared" si="149"/>
        <v>41.4</v>
      </c>
      <c r="P1572" s="7">
        <f t="shared" si="150"/>
        <v>30483.973878192526</v>
      </c>
      <c r="Q1572" s="7" t="str">
        <f t="shared" si="151"/>
        <v>publishing</v>
      </c>
      <c r="R1572" t="str">
        <f t="shared" si="148"/>
        <v>art books</v>
      </c>
      <c r="S1572" s="8">
        <f t="shared" si="152"/>
        <v>42438.813449074078</v>
      </c>
      <c r="T1572" s="8">
        <f t="shared" si="153"/>
        <v>42468.771782407406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3">
        <f t="shared" si="149"/>
        <v>0.66115702479338845</v>
      </c>
      <c r="P1573" s="7">
        <f t="shared" si="150"/>
        <v>30494.980157232698</v>
      </c>
      <c r="Q1573" s="7" t="str">
        <f t="shared" si="151"/>
        <v>publishing</v>
      </c>
      <c r="R1573" t="str">
        <f t="shared" si="148"/>
        <v>art books</v>
      </c>
      <c r="S1573" s="8">
        <f t="shared" si="152"/>
        <v>42144.769479166673</v>
      </c>
      <c r="T1573" s="8">
        <f t="shared" si="153"/>
        <v>42174.769479166673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3">
        <f t="shared" si="149"/>
        <v>5</v>
      </c>
      <c r="P1574" s="7">
        <f t="shared" si="150"/>
        <v>30506.940432559961</v>
      </c>
      <c r="Q1574" s="7" t="str">
        <f t="shared" si="151"/>
        <v>publishing</v>
      </c>
      <c r="R1574" t="str">
        <f t="shared" si="148"/>
        <v>art books</v>
      </c>
      <c r="S1574" s="8">
        <f t="shared" si="152"/>
        <v>42404.033090277779</v>
      </c>
      <c r="T1574" s="8">
        <f t="shared" si="153"/>
        <v>42428.999305555553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3">
        <f t="shared" si="149"/>
        <v>2.4777777777777779</v>
      </c>
      <c r="P1575" s="7">
        <f t="shared" si="150"/>
        <v>30518.89241542092</v>
      </c>
      <c r="Q1575" s="7" t="str">
        <f t="shared" si="151"/>
        <v>publishing</v>
      </c>
      <c r="R1575" t="str">
        <f t="shared" si="148"/>
        <v>art books</v>
      </c>
      <c r="S1575" s="8">
        <f t="shared" si="152"/>
        <v>42786.000023148154</v>
      </c>
      <c r="T1575" s="8">
        <f t="shared" si="153"/>
        <v>42826.165972222225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3">
        <f t="shared" si="149"/>
        <v>5.0599999999999996</v>
      </c>
      <c r="P1576" s="7">
        <f t="shared" si="150"/>
        <v>30530.815238095231</v>
      </c>
      <c r="Q1576" s="7" t="str">
        <f t="shared" si="151"/>
        <v>publishing</v>
      </c>
      <c r="R1576" t="str">
        <f t="shared" si="148"/>
        <v>art books</v>
      </c>
      <c r="S1576" s="8">
        <f t="shared" si="152"/>
        <v>42017.927418981482</v>
      </c>
      <c r="T1576" s="8">
        <f t="shared" si="153"/>
        <v>42052.927418981482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3">
        <f t="shared" si="149"/>
        <v>22.91</v>
      </c>
      <c r="P1577" s="7">
        <f t="shared" si="150"/>
        <v>30542.636031496055</v>
      </c>
      <c r="Q1577" s="7" t="str">
        <f t="shared" si="151"/>
        <v>publishing</v>
      </c>
      <c r="R1577" t="str">
        <f t="shared" si="148"/>
        <v>art books</v>
      </c>
      <c r="S1577" s="8">
        <f t="shared" si="152"/>
        <v>41799.524259259262</v>
      </c>
      <c r="T1577" s="8">
        <f t="shared" si="153"/>
        <v>41829.524259259262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3">
        <f t="shared" si="149"/>
        <v>13</v>
      </c>
      <c r="P1578" s="7">
        <f t="shared" si="150"/>
        <v>30553.763103584082</v>
      </c>
      <c r="Q1578" s="7" t="str">
        <f t="shared" si="151"/>
        <v>publishing</v>
      </c>
      <c r="R1578" t="str">
        <f t="shared" si="148"/>
        <v>art books</v>
      </c>
      <c r="S1578" s="8">
        <f t="shared" si="152"/>
        <v>42140.879259259258</v>
      </c>
      <c r="T1578" s="8">
        <f t="shared" si="153"/>
        <v>42185.879259259258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3">
        <f t="shared" si="149"/>
        <v>0.54999999999999993</v>
      </c>
      <c r="P1579" s="7">
        <f t="shared" si="150"/>
        <v>30565.545516154445</v>
      </c>
      <c r="Q1579" s="7" t="str">
        <f t="shared" si="151"/>
        <v>publishing</v>
      </c>
      <c r="R1579" t="str">
        <f t="shared" si="148"/>
        <v>art books</v>
      </c>
      <c r="S1579" s="8">
        <f t="shared" si="152"/>
        <v>41054.847777777781</v>
      </c>
      <c r="T1579" s="8">
        <f t="shared" si="153"/>
        <v>41114.847777777781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3">
        <f t="shared" si="149"/>
        <v>10.806536636794938</v>
      </c>
      <c r="P1580" s="7">
        <f t="shared" si="150"/>
        <v>30577.571746156871</v>
      </c>
      <c r="Q1580" s="7" t="str">
        <f t="shared" si="151"/>
        <v>publishing</v>
      </c>
      <c r="R1580" t="str">
        <f t="shared" si="148"/>
        <v>art books</v>
      </c>
      <c r="S1580" s="8">
        <f t="shared" si="152"/>
        <v>40399.065868055557</v>
      </c>
      <c r="T1580" s="8">
        <f t="shared" si="153"/>
        <v>40423.083333333336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3">
        <f t="shared" si="149"/>
        <v>0.84008400840084008</v>
      </c>
      <c r="P1581" s="7">
        <f t="shared" si="150"/>
        <v>30589.548312302832</v>
      </c>
      <c r="Q1581" s="7" t="str">
        <f t="shared" si="151"/>
        <v>publishing</v>
      </c>
      <c r="R1581" t="str">
        <f t="shared" si="148"/>
        <v>art books</v>
      </c>
      <c r="S1581" s="8">
        <f t="shared" si="152"/>
        <v>41481.996423611112</v>
      </c>
      <c r="T1581" s="8">
        <f t="shared" si="153"/>
        <v>41514.996423611112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3">
        <f t="shared" si="149"/>
        <v>0</v>
      </c>
      <c r="P1582" s="7">
        <f t="shared" si="150"/>
        <v>30601.604149901374</v>
      </c>
      <c r="Q1582" s="7" t="str">
        <f t="shared" si="151"/>
        <v>publishing</v>
      </c>
      <c r="R1582" t="str">
        <f t="shared" ref="R1582:R1645" si="154">RIGHT(N1582, (LEN(N1582)-FIND("/", N1582)))</f>
        <v>art books</v>
      </c>
      <c r="S1582" s="8">
        <f t="shared" si="152"/>
        <v>40990.050069444449</v>
      </c>
      <c r="T1582" s="8">
        <f t="shared" si="153"/>
        <v>41050.050069444449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3">
        <f t="shared" si="149"/>
        <v>0.5</v>
      </c>
      <c r="P1583" s="7">
        <f t="shared" si="150"/>
        <v>30613.680552486181</v>
      </c>
      <c r="Q1583" s="7" t="str">
        <f t="shared" si="151"/>
        <v>photography</v>
      </c>
      <c r="R1583" t="str">
        <f t="shared" si="154"/>
        <v>places</v>
      </c>
      <c r="S1583" s="8">
        <f t="shared" si="152"/>
        <v>42325.448958333334</v>
      </c>
      <c r="T1583" s="8">
        <f t="shared" si="153"/>
        <v>42357.448958333334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3">
        <f t="shared" si="149"/>
        <v>9.3000000000000007</v>
      </c>
      <c r="P1584" s="7">
        <f t="shared" si="150"/>
        <v>30625.764516383726</v>
      </c>
      <c r="Q1584" s="7" t="str">
        <f t="shared" si="151"/>
        <v>photography</v>
      </c>
      <c r="R1584" t="str">
        <f t="shared" si="154"/>
        <v>places</v>
      </c>
      <c r="S1584" s="8">
        <f t="shared" si="152"/>
        <v>42246.789965277778</v>
      </c>
      <c r="T1584" s="8">
        <f t="shared" si="153"/>
        <v>42303.888888888891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3">
        <f t="shared" si="149"/>
        <v>7.4999999999999997E-2</v>
      </c>
      <c r="P1585" s="7">
        <f t="shared" si="150"/>
        <v>30637.823270142173</v>
      </c>
      <c r="Q1585" s="7" t="str">
        <f t="shared" si="151"/>
        <v>photography</v>
      </c>
      <c r="R1585" t="str">
        <f t="shared" si="154"/>
        <v>places</v>
      </c>
      <c r="S1585" s="8">
        <f t="shared" si="152"/>
        <v>41877.904988425929</v>
      </c>
      <c r="T1585" s="8">
        <f t="shared" si="153"/>
        <v>41907.904988425929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3">
        <f t="shared" si="149"/>
        <v>0</v>
      </c>
      <c r="P1586" s="7">
        <f t="shared" si="150"/>
        <v>30649.922370604498</v>
      </c>
      <c r="Q1586" s="7" t="str">
        <f t="shared" si="151"/>
        <v>photography</v>
      </c>
      <c r="R1586" t="str">
        <f t="shared" si="154"/>
        <v>places</v>
      </c>
      <c r="S1586" s="8">
        <f t="shared" si="152"/>
        <v>41779.649317129632</v>
      </c>
      <c r="T1586" s="8">
        <f t="shared" si="153"/>
        <v>41789.649317129632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3">
        <f t="shared" si="149"/>
        <v>79</v>
      </c>
      <c r="P1587" s="7">
        <f t="shared" si="150"/>
        <v>30662.036964426869</v>
      </c>
      <c r="Q1587" s="7" t="str">
        <f t="shared" si="151"/>
        <v>photography</v>
      </c>
      <c r="R1587" t="str">
        <f t="shared" si="154"/>
        <v>places</v>
      </c>
      <c r="S1587" s="8">
        <f t="shared" si="152"/>
        <v>42707.895462962959</v>
      </c>
      <c r="T1587" s="8">
        <f t="shared" si="153"/>
        <v>42729.458333333328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3">
        <f t="shared" si="149"/>
        <v>0</v>
      </c>
      <c r="P1588" s="7">
        <f t="shared" si="150"/>
        <v>30673.536385923282</v>
      </c>
      <c r="Q1588" s="7" t="str">
        <f t="shared" si="151"/>
        <v>photography</v>
      </c>
      <c r="R1588" t="str">
        <f t="shared" si="154"/>
        <v>places</v>
      </c>
      <c r="S1588" s="8">
        <f t="shared" si="152"/>
        <v>42069.104421296302</v>
      </c>
      <c r="T1588" s="8">
        <f t="shared" si="153"/>
        <v>42099.062754629631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3">
        <f t="shared" si="149"/>
        <v>1.3333333333333334E-2</v>
      </c>
      <c r="P1589" s="7">
        <f t="shared" si="150"/>
        <v>30685.669905063285</v>
      </c>
      <c r="Q1589" s="7" t="str">
        <f t="shared" si="151"/>
        <v>photography</v>
      </c>
      <c r="R1589" t="str">
        <f t="shared" si="154"/>
        <v>places</v>
      </c>
      <c r="S1589" s="8">
        <f t="shared" si="152"/>
        <v>41956.950983796298</v>
      </c>
      <c r="T1589" s="8">
        <f t="shared" si="153"/>
        <v>41986.950983796298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3">
        <f t="shared" si="149"/>
        <v>0</v>
      </c>
      <c r="P1590" s="7">
        <f t="shared" si="150"/>
        <v>30697.812631578941</v>
      </c>
      <c r="Q1590" s="7" t="str">
        <f t="shared" si="151"/>
        <v>photography</v>
      </c>
      <c r="R1590" t="str">
        <f t="shared" si="154"/>
        <v>places</v>
      </c>
      <c r="S1590" s="8">
        <f t="shared" si="152"/>
        <v>42005.24998842593</v>
      </c>
      <c r="T1590" s="8">
        <f t="shared" si="153"/>
        <v>42035.841666666667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3">
        <f t="shared" si="149"/>
        <v>0</v>
      </c>
      <c r="P1591" s="7">
        <f t="shared" si="150"/>
        <v>30709.965368171015</v>
      </c>
      <c r="Q1591" s="7" t="str">
        <f t="shared" si="151"/>
        <v>photography</v>
      </c>
      <c r="R1591" t="str">
        <f t="shared" si="154"/>
        <v>places</v>
      </c>
      <c r="S1591" s="8">
        <f t="shared" si="152"/>
        <v>42256.984791666662</v>
      </c>
      <c r="T1591" s="8">
        <f t="shared" si="153"/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3">
        <f t="shared" si="149"/>
        <v>1.7000000000000002</v>
      </c>
      <c r="P1592" s="7">
        <f t="shared" si="150"/>
        <v>30722.127730693061</v>
      </c>
      <c r="Q1592" s="7" t="str">
        <f t="shared" si="151"/>
        <v>photography</v>
      </c>
      <c r="R1592" t="str">
        <f t="shared" si="154"/>
        <v>places</v>
      </c>
      <c r="S1592" s="8">
        <f t="shared" si="152"/>
        <v>42240.857222222221</v>
      </c>
      <c r="T1592" s="8">
        <f t="shared" si="153"/>
        <v>42270.857222222221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3">
        <f t="shared" si="149"/>
        <v>29.228571428571428</v>
      </c>
      <c r="P1593" s="7">
        <f t="shared" si="150"/>
        <v>30733.895610142623</v>
      </c>
      <c r="Q1593" s="7" t="str">
        <f t="shared" si="151"/>
        <v>photography</v>
      </c>
      <c r="R1593" t="str">
        <f t="shared" si="154"/>
        <v>places</v>
      </c>
      <c r="S1593" s="8">
        <f t="shared" si="152"/>
        <v>42433.726168981477</v>
      </c>
      <c r="T1593" s="8">
        <f t="shared" si="153"/>
        <v>42463.68450231482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3">
        <f t="shared" si="149"/>
        <v>0</v>
      </c>
      <c r="P1594" s="7">
        <f t="shared" si="150"/>
        <v>30744.455219976211</v>
      </c>
      <c r="Q1594" s="7" t="str">
        <f t="shared" si="151"/>
        <v>photography</v>
      </c>
      <c r="R1594" t="str">
        <f t="shared" si="154"/>
        <v>places</v>
      </c>
      <c r="S1594" s="8">
        <f t="shared" si="152"/>
        <v>42046.072743055556</v>
      </c>
      <c r="T1594" s="8">
        <f t="shared" si="153"/>
        <v>42091.031076388885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3">
        <f t="shared" si="149"/>
        <v>1.3636363636363637E-2</v>
      </c>
      <c r="P1595" s="7">
        <f t="shared" si="150"/>
        <v>30756.645725614584</v>
      </c>
      <c r="Q1595" s="7" t="str">
        <f t="shared" si="151"/>
        <v>photography</v>
      </c>
      <c r="R1595" t="str">
        <f t="shared" si="154"/>
        <v>places</v>
      </c>
      <c r="S1595" s="8">
        <f t="shared" si="152"/>
        <v>42033.845543981486</v>
      </c>
      <c r="T1595" s="8">
        <f t="shared" si="153"/>
        <v>42063.845543981486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3">
        <f t="shared" si="149"/>
        <v>20.5</v>
      </c>
      <c r="P1596" s="7">
        <f t="shared" si="150"/>
        <v>30768.844712415699</v>
      </c>
      <c r="Q1596" s="7" t="str">
        <f t="shared" si="151"/>
        <v>photography</v>
      </c>
      <c r="R1596" t="str">
        <f t="shared" si="154"/>
        <v>places</v>
      </c>
      <c r="S1596" s="8">
        <f t="shared" si="152"/>
        <v>42445.712754629625</v>
      </c>
      <c r="T1596" s="8">
        <f t="shared" si="153"/>
        <v>42505.681249999994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3">
        <f t="shared" si="149"/>
        <v>0.27999999999999997</v>
      </c>
      <c r="P1597" s="7">
        <f t="shared" si="150"/>
        <v>30780.973222222216</v>
      </c>
      <c r="Q1597" s="7" t="str">
        <f t="shared" si="151"/>
        <v>photography</v>
      </c>
      <c r="R1597" t="str">
        <f t="shared" si="154"/>
        <v>places</v>
      </c>
      <c r="S1597" s="8">
        <f t="shared" si="152"/>
        <v>41780.050092592595</v>
      </c>
      <c r="T1597" s="8">
        <f t="shared" si="153"/>
        <v>41808.842361111114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3">
        <f t="shared" si="149"/>
        <v>2.3076923076923079</v>
      </c>
      <c r="P1598" s="7">
        <f t="shared" si="150"/>
        <v>30793.081587931712</v>
      </c>
      <c r="Q1598" s="7" t="str">
        <f t="shared" si="151"/>
        <v>photography</v>
      </c>
      <c r="R1598" t="str">
        <f t="shared" si="154"/>
        <v>places</v>
      </c>
      <c r="S1598" s="8">
        <f t="shared" si="152"/>
        <v>41941.430196759262</v>
      </c>
      <c r="T1598" s="8">
        <f t="shared" si="153"/>
        <v>41986.471863425926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3">
        <f t="shared" si="149"/>
        <v>0</v>
      </c>
      <c r="P1599" s="7">
        <f t="shared" si="150"/>
        <v>30805.280984908652</v>
      </c>
      <c r="Q1599" s="7" t="str">
        <f t="shared" si="151"/>
        <v>photography</v>
      </c>
      <c r="R1599" t="str">
        <f t="shared" si="154"/>
        <v>places</v>
      </c>
      <c r="S1599" s="8">
        <f t="shared" si="152"/>
        <v>42603.354131944448</v>
      </c>
      <c r="T1599" s="8">
        <f t="shared" si="153"/>
        <v>42633.354131944448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3">
        <f t="shared" si="149"/>
        <v>0.125</v>
      </c>
      <c r="P1600" s="7">
        <f t="shared" si="150"/>
        <v>30817.519872864515</v>
      </c>
      <c r="Q1600" s="7" t="str">
        <f t="shared" si="151"/>
        <v>photography</v>
      </c>
      <c r="R1600" t="str">
        <f t="shared" si="154"/>
        <v>places</v>
      </c>
      <c r="S1600" s="8">
        <f t="shared" si="152"/>
        <v>42151.667337962965</v>
      </c>
      <c r="T1600" s="8">
        <f t="shared" si="153"/>
        <v>42211.667337962965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3">
        <f t="shared" si="149"/>
        <v>0</v>
      </c>
      <c r="P1601" s="7">
        <f t="shared" si="150"/>
        <v>30829.768092209848</v>
      </c>
      <c r="Q1601" s="7" t="str">
        <f t="shared" si="151"/>
        <v>photography</v>
      </c>
      <c r="R1601" t="str">
        <f t="shared" si="154"/>
        <v>places</v>
      </c>
      <c r="S1601" s="8">
        <f t="shared" si="152"/>
        <v>42438.53907407407</v>
      </c>
      <c r="T1601" s="8">
        <f t="shared" si="153"/>
        <v>42468.497407407413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3">
        <f t="shared" si="149"/>
        <v>7.3400000000000007</v>
      </c>
      <c r="P1602" s="7">
        <f t="shared" si="150"/>
        <v>30842.026449304169</v>
      </c>
      <c r="Q1602" s="7" t="str">
        <f t="shared" si="151"/>
        <v>photography</v>
      </c>
      <c r="R1602" t="str">
        <f t="shared" si="154"/>
        <v>places</v>
      </c>
      <c r="S1602" s="8">
        <f t="shared" si="152"/>
        <v>41791.057314814818</v>
      </c>
      <c r="T1602" s="8">
        <f t="shared" si="153"/>
        <v>41835.21597222222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3">
        <f t="shared" ref="O1603:O1666" si="155">(E1603/D1603)*100</f>
        <v>108.2492</v>
      </c>
      <c r="P1603" s="7">
        <f t="shared" ref="P1603:P1666" si="156">AVERAGE(E1603:E5716)</f>
        <v>30854.148575974534</v>
      </c>
      <c r="Q1603" s="7" t="str">
        <f t="shared" ref="Q1603:Q1666" si="157">LEFT(N1603,(FIND("/",N1603)-1))</f>
        <v>music</v>
      </c>
      <c r="R1603" t="str">
        <f t="shared" si="154"/>
        <v>rock</v>
      </c>
      <c r="S1603" s="8">
        <f t="shared" si="152"/>
        <v>40638.092974537038</v>
      </c>
      <c r="T1603" s="8">
        <f t="shared" si="153"/>
        <v>40668.092974537038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3">
        <f t="shared" si="155"/>
        <v>100.16666666666667</v>
      </c>
      <c r="P1604" s="7">
        <f t="shared" si="156"/>
        <v>30865.349498607233</v>
      </c>
      <c r="Q1604" s="7" t="str">
        <f t="shared" si="157"/>
        <v>music</v>
      </c>
      <c r="R1604" t="str">
        <f t="shared" si="154"/>
        <v>rock</v>
      </c>
      <c r="S1604" s="8">
        <f t="shared" ref="S1604:S1667" si="158">(((J1604/60)/60)/24)+DATE(1970,1,1)</f>
        <v>40788.297650462962</v>
      </c>
      <c r="T1604" s="8">
        <f t="shared" ref="T1604:T1667" si="159">(((I1604/60)/60)/24)+DATE(1970,1,1)</f>
        <v>40830.958333333336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3">
        <f t="shared" si="155"/>
        <v>100.03299999999999</v>
      </c>
      <c r="P1605" s="7">
        <f t="shared" si="156"/>
        <v>30877.038531050945</v>
      </c>
      <c r="Q1605" s="7" t="str">
        <f t="shared" si="157"/>
        <v>music</v>
      </c>
      <c r="R1605" t="str">
        <f t="shared" si="154"/>
        <v>rock</v>
      </c>
      <c r="S1605" s="8">
        <f t="shared" si="158"/>
        <v>40876.169664351852</v>
      </c>
      <c r="T1605" s="8">
        <f t="shared" si="159"/>
        <v>40936.169664351852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3">
        <f t="shared" si="155"/>
        <v>122.10714285714286</v>
      </c>
      <c r="P1606" s="7">
        <f t="shared" si="156"/>
        <v>30888.538482676217</v>
      </c>
      <c r="Q1606" s="7" t="str">
        <f t="shared" si="157"/>
        <v>music</v>
      </c>
      <c r="R1606" t="str">
        <f t="shared" si="154"/>
        <v>rock</v>
      </c>
      <c r="S1606" s="8">
        <f t="shared" si="158"/>
        <v>40945.845312500001</v>
      </c>
      <c r="T1606" s="8">
        <f t="shared" si="159"/>
        <v>40985.80364583333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3">
        <f t="shared" si="155"/>
        <v>100.69333333333334</v>
      </c>
      <c r="P1607" s="7">
        <f t="shared" si="156"/>
        <v>30899.482521912341</v>
      </c>
      <c r="Q1607" s="7" t="str">
        <f t="shared" si="157"/>
        <v>music</v>
      </c>
      <c r="R1607" t="str">
        <f t="shared" si="154"/>
        <v>rock</v>
      </c>
      <c r="S1607" s="8">
        <f t="shared" si="158"/>
        <v>40747.012881944444</v>
      </c>
      <c r="T1607" s="8">
        <f t="shared" si="159"/>
        <v>40756.291666666664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3">
        <f t="shared" si="155"/>
        <v>101.004125</v>
      </c>
      <c r="P1608" s="7">
        <f t="shared" si="156"/>
        <v>30909.390007971291</v>
      </c>
      <c r="Q1608" s="7" t="str">
        <f t="shared" si="157"/>
        <v>music</v>
      </c>
      <c r="R1608" t="str">
        <f t="shared" si="154"/>
        <v>rock</v>
      </c>
      <c r="S1608" s="8">
        <f t="shared" si="158"/>
        <v>40536.111550925925</v>
      </c>
      <c r="T1608" s="8">
        <f t="shared" si="159"/>
        <v>40626.069884259261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3">
        <f t="shared" si="155"/>
        <v>145.11000000000001</v>
      </c>
      <c r="P1609" s="7">
        <f t="shared" si="156"/>
        <v>30918.492503987236</v>
      </c>
      <c r="Q1609" s="7" t="str">
        <f t="shared" si="157"/>
        <v>music</v>
      </c>
      <c r="R1609" t="str">
        <f t="shared" si="154"/>
        <v>rock</v>
      </c>
      <c r="S1609" s="8">
        <f t="shared" si="158"/>
        <v>41053.80846064815</v>
      </c>
      <c r="T1609" s="8">
        <f t="shared" si="159"/>
        <v>41074.80846064815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3">
        <f t="shared" si="155"/>
        <v>101.25</v>
      </c>
      <c r="P1610" s="7">
        <f t="shared" si="156"/>
        <v>30925.037175907455</v>
      </c>
      <c r="Q1610" s="7" t="str">
        <f t="shared" si="157"/>
        <v>music</v>
      </c>
      <c r="R1610" t="str">
        <f t="shared" si="154"/>
        <v>rock</v>
      </c>
      <c r="S1610" s="8">
        <f t="shared" si="158"/>
        <v>41607.83085648148</v>
      </c>
      <c r="T1610" s="8">
        <f t="shared" si="159"/>
        <v>41640.226388888892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3">
        <f t="shared" si="155"/>
        <v>118.33333333333333</v>
      </c>
      <c r="P1611" s="7">
        <f t="shared" si="156"/>
        <v>30936.892737430164</v>
      </c>
      <c r="Q1611" s="7" t="str">
        <f t="shared" si="157"/>
        <v>music</v>
      </c>
      <c r="R1611" t="str">
        <f t="shared" si="154"/>
        <v>rock</v>
      </c>
      <c r="S1611" s="8">
        <f t="shared" si="158"/>
        <v>40796.001261574071</v>
      </c>
      <c r="T1611" s="8">
        <f t="shared" si="159"/>
        <v>40849.333333333336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3">
        <f t="shared" si="155"/>
        <v>271.85000000000002</v>
      </c>
      <c r="P1612" s="7">
        <f t="shared" si="156"/>
        <v>30948.53421157684</v>
      </c>
      <c r="Q1612" s="7" t="str">
        <f t="shared" si="157"/>
        <v>music</v>
      </c>
      <c r="R1612" t="str">
        <f t="shared" si="154"/>
        <v>rock</v>
      </c>
      <c r="S1612" s="8">
        <f t="shared" si="158"/>
        <v>41228.924884259257</v>
      </c>
      <c r="T1612" s="8">
        <f t="shared" si="159"/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3">
        <f t="shared" si="155"/>
        <v>125.125</v>
      </c>
      <c r="P1613" s="7">
        <f t="shared" si="156"/>
        <v>30958.722523961656</v>
      </c>
      <c r="Q1613" s="7" t="str">
        <f t="shared" si="157"/>
        <v>music</v>
      </c>
      <c r="R1613" t="str">
        <f t="shared" si="154"/>
        <v>rock</v>
      </c>
      <c r="S1613" s="8">
        <f t="shared" si="158"/>
        <v>41409.00037037037</v>
      </c>
      <c r="T1613" s="8">
        <f t="shared" si="159"/>
        <v>41430.00037037037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3">
        <f t="shared" si="155"/>
        <v>110.00000000000001</v>
      </c>
      <c r="P1614" s="7">
        <f t="shared" si="156"/>
        <v>30970.691250499396</v>
      </c>
      <c r="Q1614" s="7" t="str">
        <f t="shared" si="157"/>
        <v>music</v>
      </c>
      <c r="R1614" t="str">
        <f t="shared" si="154"/>
        <v>rock</v>
      </c>
      <c r="S1614" s="8">
        <f t="shared" si="158"/>
        <v>41246.874814814815</v>
      </c>
      <c r="T1614" s="8">
        <f t="shared" si="159"/>
        <v>41276.874814814815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3">
        <f t="shared" si="155"/>
        <v>101.49999999999999</v>
      </c>
      <c r="P1615" s="7">
        <f t="shared" si="156"/>
        <v>30982.849800159867</v>
      </c>
      <c r="Q1615" s="7" t="str">
        <f t="shared" si="157"/>
        <v>music</v>
      </c>
      <c r="R1615" t="str">
        <f t="shared" si="154"/>
        <v>rock</v>
      </c>
      <c r="S1615" s="8">
        <f t="shared" si="158"/>
        <v>41082.069467592592</v>
      </c>
      <c r="T1615" s="8">
        <f t="shared" si="159"/>
        <v>41112.069467592592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3">
        <f t="shared" si="155"/>
        <v>102.69999999999999</v>
      </c>
      <c r="P1616" s="7">
        <f t="shared" si="156"/>
        <v>30994.83214714114</v>
      </c>
      <c r="Q1616" s="7" t="str">
        <f t="shared" si="157"/>
        <v>music</v>
      </c>
      <c r="R1616" t="str">
        <f t="shared" si="154"/>
        <v>rock</v>
      </c>
      <c r="S1616" s="8">
        <f t="shared" si="158"/>
        <v>41794.981122685182</v>
      </c>
      <c r="T1616" s="8">
        <f t="shared" si="159"/>
        <v>41854.708333333336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3">
        <f t="shared" si="155"/>
        <v>114.12500000000001</v>
      </c>
      <c r="P1617" s="7">
        <f t="shared" si="156"/>
        <v>31005.176079999994</v>
      </c>
      <c r="Q1617" s="7" t="str">
        <f t="shared" si="157"/>
        <v>music</v>
      </c>
      <c r="R1617" t="str">
        <f t="shared" si="154"/>
        <v>rock</v>
      </c>
      <c r="S1617" s="8">
        <f t="shared" si="158"/>
        <v>40845.050879629627</v>
      </c>
      <c r="T1617" s="8">
        <f t="shared" si="159"/>
        <v>40890.092546296299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3">
        <f t="shared" si="155"/>
        <v>104.2</v>
      </c>
      <c r="P1618" s="7">
        <f t="shared" si="156"/>
        <v>31013.929651860741</v>
      </c>
      <c r="Q1618" s="7" t="str">
        <f t="shared" si="157"/>
        <v>music</v>
      </c>
      <c r="R1618" t="str">
        <f t="shared" si="154"/>
        <v>rock</v>
      </c>
      <c r="S1618" s="8">
        <f t="shared" si="158"/>
        <v>41194.715520833335</v>
      </c>
      <c r="T1618" s="8">
        <f t="shared" si="159"/>
        <v>41235.916666666664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3">
        <f t="shared" si="155"/>
        <v>145.85714285714286</v>
      </c>
      <c r="P1619" s="7">
        <f t="shared" si="156"/>
        <v>31022.173819055239</v>
      </c>
      <c r="Q1619" s="7" t="str">
        <f t="shared" si="157"/>
        <v>music</v>
      </c>
      <c r="R1619" t="str">
        <f t="shared" si="154"/>
        <v>rock</v>
      </c>
      <c r="S1619" s="8">
        <f t="shared" si="158"/>
        <v>41546.664212962962</v>
      </c>
      <c r="T1619" s="8">
        <f t="shared" si="159"/>
        <v>41579.791666666664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3">
        <f t="shared" si="155"/>
        <v>105.06666666666666</v>
      </c>
      <c r="P1620" s="7">
        <f t="shared" si="156"/>
        <v>31030.508690428509</v>
      </c>
      <c r="Q1620" s="7" t="str">
        <f t="shared" si="157"/>
        <v>music</v>
      </c>
      <c r="R1620" t="str">
        <f t="shared" si="154"/>
        <v>rock</v>
      </c>
      <c r="S1620" s="8">
        <f t="shared" si="158"/>
        <v>41301.654340277775</v>
      </c>
      <c r="T1620" s="8">
        <f t="shared" si="159"/>
        <v>41341.654340277775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3">
        <f t="shared" si="155"/>
        <v>133.33333333333331</v>
      </c>
      <c r="P1621" s="7">
        <f t="shared" si="156"/>
        <v>31042.309374999993</v>
      </c>
      <c r="Q1621" s="7" t="str">
        <f t="shared" si="157"/>
        <v>music</v>
      </c>
      <c r="R1621" t="str">
        <f t="shared" si="154"/>
        <v>rock</v>
      </c>
      <c r="S1621" s="8">
        <f t="shared" si="158"/>
        <v>41876.18618055556</v>
      </c>
      <c r="T1621" s="8">
        <f t="shared" si="159"/>
        <v>41897.18618055556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3">
        <f t="shared" si="155"/>
        <v>112.99999999999999</v>
      </c>
      <c r="P1622" s="7">
        <f t="shared" si="156"/>
        <v>31053.94957915831</v>
      </c>
      <c r="Q1622" s="7" t="str">
        <f t="shared" si="157"/>
        <v>music</v>
      </c>
      <c r="R1622" t="str">
        <f t="shared" si="154"/>
        <v>rock</v>
      </c>
      <c r="S1622" s="8">
        <f t="shared" si="158"/>
        <v>41321.339583333334</v>
      </c>
      <c r="T1622" s="8">
        <f t="shared" si="159"/>
        <v>41328.339583333334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3">
        <f t="shared" si="155"/>
        <v>121.2</v>
      </c>
      <c r="P1623" s="7">
        <f t="shared" si="156"/>
        <v>31065.947955092215</v>
      </c>
      <c r="Q1623" s="7" t="str">
        <f t="shared" si="157"/>
        <v>music</v>
      </c>
      <c r="R1623" t="str">
        <f t="shared" si="154"/>
        <v>rock</v>
      </c>
      <c r="S1623" s="8">
        <f t="shared" si="158"/>
        <v>41003.60665509259</v>
      </c>
      <c r="T1623" s="8">
        <f t="shared" si="159"/>
        <v>41057.165972222225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3">
        <f t="shared" si="155"/>
        <v>101.72463768115942</v>
      </c>
      <c r="P1624" s="7">
        <f t="shared" si="156"/>
        <v>31075.978419574803</v>
      </c>
      <c r="Q1624" s="7" t="str">
        <f t="shared" si="157"/>
        <v>music</v>
      </c>
      <c r="R1624" t="str">
        <f t="shared" si="154"/>
        <v>rock</v>
      </c>
      <c r="S1624" s="8">
        <f t="shared" si="158"/>
        <v>41950.29483796296</v>
      </c>
      <c r="T1624" s="8">
        <f t="shared" si="159"/>
        <v>41990.332638888889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3">
        <f t="shared" si="155"/>
        <v>101.06666666666666</v>
      </c>
      <c r="P1625" s="7">
        <f t="shared" si="156"/>
        <v>31085.632102728727</v>
      </c>
      <c r="Q1625" s="7" t="str">
        <f t="shared" si="157"/>
        <v>music</v>
      </c>
      <c r="R1625" t="str">
        <f t="shared" si="154"/>
        <v>rock</v>
      </c>
      <c r="S1625" s="8">
        <f t="shared" si="158"/>
        <v>41453.688530092593</v>
      </c>
      <c r="T1625" s="8">
        <f t="shared" si="159"/>
        <v>41513.688530092593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3">
        <f t="shared" si="155"/>
        <v>118</v>
      </c>
      <c r="P1626" s="7">
        <f t="shared" si="156"/>
        <v>31097.806985146522</v>
      </c>
      <c r="Q1626" s="7" t="str">
        <f t="shared" si="157"/>
        <v>music</v>
      </c>
      <c r="R1626" t="str">
        <f t="shared" si="154"/>
        <v>rock</v>
      </c>
      <c r="S1626" s="8">
        <f t="shared" si="158"/>
        <v>41243.367303240739</v>
      </c>
      <c r="T1626" s="8">
        <f t="shared" si="159"/>
        <v>41283.367303240739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3">
        <f t="shared" si="155"/>
        <v>155.33333333333331</v>
      </c>
      <c r="P1627" s="7">
        <f t="shared" si="156"/>
        <v>31109.822168674695</v>
      </c>
      <c r="Q1627" s="7" t="str">
        <f t="shared" si="157"/>
        <v>music</v>
      </c>
      <c r="R1627" t="str">
        <f t="shared" si="154"/>
        <v>rock</v>
      </c>
      <c r="S1627" s="8">
        <f t="shared" si="158"/>
        <v>41135.699687500004</v>
      </c>
      <c r="T1627" s="8">
        <f t="shared" si="159"/>
        <v>41163.699687500004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3">
        <f t="shared" si="155"/>
        <v>101.18750000000001</v>
      </c>
      <c r="P1628" s="7">
        <f t="shared" si="156"/>
        <v>31117.640498192039</v>
      </c>
      <c r="Q1628" s="7" t="str">
        <f t="shared" si="157"/>
        <v>music</v>
      </c>
      <c r="R1628" t="str">
        <f t="shared" si="154"/>
        <v>rock</v>
      </c>
      <c r="S1628" s="8">
        <f t="shared" si="158"/>
        <v>41579.847997685189</v>
      </c>
      <c r="T1628" s="8">
        <f t="shared" si="159"/>
        <v>41609.889664351853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3">
        <f t="shared" si="155"/>
        <v>117</v>
      </c>
      <c r="P1629" s="7">
        <f t="shared" si="156"/>
        <v>31126.89397106109</v>
      </c>
      <c r="Q1629" s="7" t="str">
        <f t="shared" si="157"/>
        <v>music</v>
      </c>
      <c r="R1629" t="str">
        <f t="shared" si="154"/>
        <v>rock</v>
      </c>
      <c r="S1629" s="8">
        <f t="shared" si="158"/>
        <v>41205.707048611112</v>
      </c>
      <c r="T1629" s="8">
        <f t="shared" si="159"/>
        <v>41239.207638888889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3">
        <f t="shared" si="155"/>
        <v>100.925</v>
      </c>
      <c r="P1630" s="7">
        <f t="shared" si="156"/>
        <v>31138.468918375547</v>
      </c>
      <c r="Q1630" s="7" t="str">
        <f t="shared" si="157"/>
        <v>music</v>
      </c>
      <c r="R1630" t="str">
        <f t="shared" si="154"/>
        <v>rock</v>
      </c>
      <c r="S1630" s="8">
        <f t="shared" si="158"/>
        <v>41774.737060185187</v>
      </c>
      <c r="T1630" s="8">
        <f t="shared" si="159"/>
        <v>41807.737060185187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3">
        <f t="shared" si="155"/>
        <v>103.66666666666666</v>
      </c>
      <c r="P1631" s="7">
        <f t="shared" si="156"/>
        <v>31149.370555108602</v>
      </c>
      <c r="Q1631" s="7" t="str">
        <f t="shared" si="157"/>
        <v>music</v>
      </c>
      <c r="R1631" t="str">
        <f t="shared" si="154"/>
        <v>rock</v>
      </c>
      <c r="S1631" s="8">
        <f t="shared" si="158"/>
        <v>41645.867280092592</v>
      </c>
      <c r="T1631" s="8">
        <f t="shared" si="159"/>
        <v>41690.867280092592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3">
        <f t="shared" si="155"/>
        <v>265.25</v>
      </c>
      <c r="P1632" s="7">
        <f t="shared" si="156"/>
        <v>31159.402494969814</v>
      </c>
      <c r="Q1632" s="7" t="str">
        <f t="shared" si="157"/>
        <v>music</v>
      </c>
      <c r="R1632" t="str">
        <f t="shared" si="154"/>
        <v>rock</v>
      </c>
      <c r="S1632" s="8">
        <f t="shared" si="158"/>
        <v>40939.837673611109</v>
      </c>
      <c r="T1632" s="8">
        <f t="shared" si="159"/>
        <v>40970.290972222225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3">
        <f t="shared" si="155"/>
        <v>155.91</v>
      </c>
      <c r="P1633" s="7">
        <f t="shared" si="156"/>
        <v>31167.675201288239</v>
      </c>
      <c r="Q1633" s="7" t="str">
        <f t="shared" si="157"/>
        <v>music</v>
      </c>
      <c r="R1633" t="str">
        <f t="shared" si="154"/>
        <v>rock</v>
      </c>
      <c r="S1633" s="8">
        <f t="shared" si="158"/>
        <v>41164.859502314815</v>
      </c>
      <c r="T1633" s="8">
        <f t="shared" si="159"/>
        <v>41194.859502314815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3">
        <f t="shared" si="155"/>
        <v>101.62500000000001</v>
      </c>
      <c r="P1634" s="7">
        <f t="shared" si="156"/>
        <v>31173.948530004021</v>
      </c>
      <c r="Q1634" s="7" t="str">
        <f t="shared" si="157"/>
        <v>music</v>
      </c>
      <c r="R1634" t="str">
        <f t="shared" si="154"/>
        <v>rock</v>
      </c>
      <c r="S1634" s="8">
        <f t="shared" si="158"/>
        <v>40750.340902777774</v>
      </c>
      <c r="T1634" s="8">
        <f t="shared" si="159"/>
        <v>40810.340902777774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3">
        <f t="shared" si="155"/>
        <v>100</v>
      </c>
      <c r="P1635" s="7">
        <f t="shared" si="156"/>
        <v>31184.870749395643</v>
      </c>
      <c r="Q1635" s="7" t="str">
        <f t="shared" si="157"/>
        <v>music</v>
      </c>
      <c r="R1635" t="str">
        <f t="shared" si="154"/>
        <v>rock</v>
      </c>
      <c r="S1635" s="8">
        <f t="shared" si="158"/>
        <v>40896.883750000001</v>
      </c>
      <c r="T1635" s="8">
        <f t="shared" si="159"/>
        <v>40924.208333333336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3">
        <f t="shared" si="155"/>
        <v>100.49999999999999</v>
      </c>
      <c r="P1636" s="7">
        <f t="shared" si="156"/>
        <v>31193.409592906082</v>
      </c>
      <c r="Q1636" s="7" t="str">
        <f t="shared" si="157"/>
        <v>music</v>
      </c>
      <c r="R1636" t="str">
        <f t="shared" si="154"/>
        <v>rock</v>
      </c>
      <c r="S1636" s="8">
        <f t="shared" si="158"/>
        <v>40658.189826388887</v>
      </c>
      <c r="T1636" s="8">
        <f t="shared" si="159"/>
        <v>40696.249305555553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3">
        <f t="shared" si="155"/>
        <v>125.29999999999998</v>
      </c>
      <c r="P1637" s="7">
        <f t="shared" si="156"/>
        <v>31205.17709677419</v>
      </c>
      <c r="Q1637" s="7" t="str">
        <f t="shared" si="157"/>
        <v>music</v>
      </c>
      <c r="R1637" t="str">
        <f t="shared" si="154"/>
        <v>rock</v>
      </c>
      <c r="S1637" s="8">
        <f t="shared" si="158"/>
        <v>42502.868761574078</v>
      </c>
      <c r="T1637" s="8">
        <f t="shared" si="159"/>
        <v>42562.868761574078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3">
        <f t="shared" si="155"/>
        <v>103.55555555555556</v>
      </c>
      <c r="P1638" s="7">
        <f t="shared" si="156"/>
        <v>31216.754013715203</v>
      </c>
      <c r="Q1638" s="7" t="str">
        <f t="shared" si="157"/>
        <v>music</v>
      </c>
      <c r="R1638" t="str">
        <f t="shared" si="154"/>
        <v>rock</v>
      </c>
      <c r="S1638" s="8">
        <f t="shared" si="158"/>
        <v>40663.08666666667</v>
      </c>
      <c r="T1638" s="8">
        <f t="shared" si="159"/>
        <v>40706.166666666664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3">
        <f t="shared" si="155"/>
        <v>103.8</v>
      </c>
      <c r="P1639" s="7">
        <f t="shared" si="156"/>
        <v>31227.471025020172</v>
      </c>
      <c r="Q1639" s="7" t="str">
        <f t="shared" si="157"/>
        <v>music</v>
      </c>
      <c r="R1639" t="str">
        <f t="shared" si="154"/>
        <v>rock</v>
      </c>
      <c r="S1639" s="8">
        <f t="shared" si="158"/>
        <v>40122.751620370371</v>
      </c>
      <c r="T1639" s="8">
        <f t="shared" si="159"/>
        <v>40178.98541666667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3">
        <f t="shared" si="155"/>
        <v>105</v>
      </c>
      <c r="P1640" s="7">
        <f t="shared" si="156"/>
        <v>31239.868469923291</v>
      </c>
      <c r="Q1640" s="7" t="str">
        <f t="shared" si="157"/>
        <v>music</v>
      </c>
      <c r="R1640" t="str">
        <f t="shared" si="154"/>
        <v>rock</v>
      </c>
      <c r="S1640" s="8">
        <f t="shared" si="158"/>
        <v>41288.68712962963</v>
      </c>
      <c r="T1640" s="8">
        <f t="shared" si="159"/>
        <v>41333.892361111109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3">
        <f t="shared" si="155"/>
        <v>100</v>
      </c>
      <c r="P1641" s="7">
        <f t="shared" si="156"/>
        <v>31252.06147011308</v>
      </c>
      <c r="Q1641" s="7" t="str">
        <f t="shared" si="157"/>
        <v>music</v>
      </c>
      <c r="R1641" t="str">
        <f t="shared" si="154"/>
        <v>rock</v>
      </c>
      <c r="S1641" s="8">
        <f t="shared" si="158"/>
        <v>40941.652372685188</v>
      </c>
      <c r="T1641" s="8">
        <f t="shared" si="159"/>
        <v>40971.652372685188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3">
        <f t="shared" si="155"/>
        <v>169.86</v>
      </c>
      <c r="P1642" s="7">
        <f t="shared" si="156"/>
        <v>31263.961292929289</v>
      </c>
      <c r="Q1642" s="7" t="str">
        <f t="shared" si="157"/>
        <v>music</v>
      </c>
      <c r="R1642" t="str">
        <f t="shared" si="154"/>
        <v>rock</v>
      </c>
      <c r="S1642" s="8">
        <f t="shared" si="158"/>
        <v>40379.23096064815</v>
      </c>
      <c r="T1642" s="8">
        <f t="shared" si="159"/>
        <v>40393.082638888889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3">
        <f t="shared" si="155"/>
        <v>101.4</v>
      </c>
      <c r="P1643" s="7">
        <f t="shared" si="156"/>
        <v>31276.323670169757</v>
      </c>
      <c r="Q1643" s="7" t="str">
        <f t="shared" si="157"/>
        <v>music</v>
      </c>
      <c r="R1643" t="str">
        <f t="shared" si="154"/>
        <v>pop</v>
      </c>
      <c r="S1643" s="8">
        <f t="shared" si="158"/>
        <v>41962.596574074079</v>
      </c>
      <c r="T1643" s="8">
        <f t="shared" si="159"/>
        <v>41992.596574074079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3">
        <f t="shared" si="155"/>
        <v>100</v>
      </c>
      <c r="P1644" s="7">
        <f t="shared" si="156"/>
        <v>31287.945717751707</v>
      </c>
      <c r="Q1644" s="7" t="str">
        <f t="shared" si="157"/>
        <v>music</v>
      </c>
      <c r="R1644" t="str">
        <f t="shared" si="154"/>
        <v>pop</v>
      </c>
      <c r="S1644" s="8">
        <f t="shared" si="158"/>
        <v>40688.024618055555</v>
      </c>
      <c r="T1644" s="8">
        <f t="shared" si="159"/>
        <v>40708.024618055555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3">
        <f t="shared" si="155"/>
        <v>124.70000000000002</v>
      </c>
      <c r="P1645" s="7">
        <f t="shared" si="156"/>
        <v>31300.117216828468</v>
      </c>
      <c r="Q1645" s="7" t="str">
        <f t="shared" si="157"/>
        <v>music</v>
      </c>
      <c r="R1645" t="str">
        <f t="shared" si="154"/>
        <v>pop</v>
      </c>
      <c r="S1645" s="8">
        <f t="shared" si="158"/>
        <v>41146.824212962965</v>
      </c>
      <c r="T1645" s="8">
        <f t="shared" si="159"/>
        <v>41176.824212962965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3">
        <f t="shared" si="155"/>
        <v>109.5</v>
      </c>
      <c r="P1646" s="7">
        <f t="shared" si="156"/>
        <v>31310.260930797238</v>
      </c>
      <c r="Q1646" s="7" t="str">
        <f t="shared" si="157"/>
        <v>music</v>
      </c>
      <c r="R1646" t="str">
        <f t="shared" ref="R1646:R1709" si="160">RIGHT(N1646, (LEN(N1646)-FIND("/", N1646)))</f>
        <v>pop</v>
      </c>
      <c r="S1646" s="8">
        <f t="shared" si="158"/>
        <v>41175.05972222222</v>
      </c>
      <c r="T1646" s="8">
        <f t="shared" si="159"/>
        <v>41235.101388888892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3">
        <f t="shared" si="155"/>
        <v>110.80000000000001</v>
      </c>
      <c r="P1647" s="7">
        <f t="shared" si="156"/>
        <v>31318.503951416995</v>
      </c>
      <c r="Q1647" s="7" t="str">
        <f t="shared" si="157"/>
        <v>music</v>
      </c>
      <c r="R1647" t="str">
        <f t="shared" si="160"/>
        <v>pop</v>
      </c>
      <c r="S1647" s="8">
        <f t="shared" si="158"/>
        <v>41521.617361111108</v>
      </c>
      <c r="T1647" s="8">
        <f t="shared" si="159"/>
        <v>41535.617361111108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3">
        <f t="shared" si="155"/>
        <v>110.2</v>
      </c>
      <c r="P1648" s="7">
        <f t="shared" si="156"/>
        <v>31328.944819765078</v>
      </c>
      <c r="Q1648" s="7" t="str">
        <f t="shared" si="157"/>
        <v>music</v>
      </c>
      <c r="R1648" t="str">
        <f t="shared" si="160"/>
        <v>pop</v>
      </c>
      <c r="S1648" s="8">
        <f t="shared" si="158"/>
        <v>41833.450266203705</v>
      </c>
      <c r="T1648" s="8">
        <f t="shared" si="159"/>
        <v>41865.757638888892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3">
        <f t="shared" si="155"/>
        <v>104.71999999999998</v>
      </c>
      <c r="P1649" s="7">
        <f t="shared" si="156"/>
        <v>31340.745850891399</v>
      </c>
      <c r="Q1649" s="7" t="str">
        <f t="shared" si="157"/>
        <v>music</v>
      </c>
      <c r="R1649" t="str">
        <f t="shared" si="160"/>
        <v>pop</v>
      </c>
      <c r="S1649" s="8">
        <f t="shared" si="158"/>
        <v>41039.409456018519</v>
      </c>
      <c r="T1649" s="8">
        <f t="shared" si="159"/>
        <v>41069.409456018519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3">
        <f t="shared" si="155"/>
        <v>125.26086956521738</v>
      </c>
      <c r="P1650" s="7">
        <f t="shared" si="156"/>
        <v>31351.327426023501</v>
      </c>
      <c r="Q1650" s="7" t="str">
        <f t="shared" si="157"/>
        <v>music</v>
      </c>
      <c r="R1650" t="str">
        <f t="shared" si="160"/>
        <v>pop</v>
      </c>
      <c r="S1650" s="8">
        <f t="shared" si="158"/>
        <v>40592.704652777778</v>
      </c>
      <c r="T1650" s="8">
        <f t="shared" si="159"/>
        <v>40622.662986111114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3">
        <f t="shared" si="155"/>
        <v>100.58763157894737</v>
      </c>
      <c r="P1651" s="7">
        <f t="shared" si="156"/>
        <v>31362.872570965115</v>
      </c>
      <c r="Q1651" s="7" t="str">
        <f t="shared" si="157"/>
        <v>music</v>
      </c>
      <c r="R1651" t="str">
        <f t="shared" si="160"/>
        <v>pop</v>
      </c>
      <c r="S1651" s="8">
        <f t="shared" si="158"/>
        <v>41737.684664351851</v>
      </c>
      <c r="T1651" s="8">
        <f t="shared" si="159"/>
        <v>41782.684664351851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3">
        <f t="shared" si="155"/>
        <v>141.55000000000001</v>
      </c>
      <c r="P1652" s="7">
        <f t="shared" si="156"/>
        <v>31374.045204868144</v>
      </c>
      <c r="Q1652" s="7" t="str">
        <f t="shared" si="157"/>
        <v>music</v>
      </c>
      <c r="R1652" t="str">
        <f t="shared" si="160"/>
        <v>pop</v>
      </c>
      <c r="S1652" s="8">
        <f t="shared" si="158"/>
        <v>41526.435613425929</v>
      </c>
      <c r="T1652" s="8">
        <f t="shared" si="159"/>
        <v>41556.435613425929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3">
        <f t="shared" si="155"/>
        <v>100.75</v>
      </c>
      <c r="P1653" s="7">
        <f t="shared" si="156"/>
        <v>31385.629232954536</v>
      </c>
      <c r="Q1653" s="7" t="str">
        <f t="shared" si="157"/>
        <v>music</v>
      </c>
      <c r="R1653" t="str">
        <f t="shared" si="160"/>
        <v>pop</v>
      </c>
      <c r="S1653" s="8">
        <f t="shared" si="158"/>
        <v>40625.900694444441</v>
      </c>
      <c r="T1653" s="8">
        <f t="shared" si="159"/>
        <v>40659.290972222225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3">
        <f t="shared" si="155"/>
        <v>100.66666666666666</v>
      </c>
      <c r="P1654" s="7">
        <f t="shared" si="156"/>
        <v>31397.553970767349</v>
      </c>
      <c r="Q1654" s="7" t="str">
        <f t="shared" si="157"/>
        <v>music</v>
      </c>
      <c r="R1654" t="str">
        <f t="shared" si="160"/>
        <v>pop</v>
      </c>
      <c r="S1654" s="8">
        <f t="shared" si="158"/>
        <v>41572.492974537039</v>
      </c>
      <c r="T1654" s="8">
        <f t="shared" si="159"/>
        <v>41602.534641203703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3">
        <f t="shared" si="155"/>
        <v>174.2304</v>
      </c>
      <c r="P1655" s="7">
        <f t="shared" si="156"/>
        <v>31408.466868399664</v>
      </c>
      <c r="Q1655" s="7" t="str">
        <f t="shared" si="157"/>
        <v>music</v>
      </c>
      <c r="R1655" t="str">
        <f t="shared" si="160"/>
        <v>pop</v>
      </c>
      <c r="S1655" s="8">
        <f t="shared" si="158"/>
        <v>40626.834444444445</v>
      </c>
      <c r="T1655" s="8">
        <f t="shared" si="159"/>
        <v>40657.834444444445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3">
        <f t="shared" si="155"/>
        <v>119.90909090909089</v>
      </c>
      <c r="P1656" s="7">
        <f t="shared" si="156"/>
        <v>31417.689520520107</v>
      </c>
      <c r="Q1656" s="7" t="str">
        <f t="shared" si="157"/>
        <v>music</v>
      </c>
      <c r="R1656" t="str">
        <f t="shared" si="160"/>
        <v>pop</v>
      </c>
      <c r="S1656" s="8">
        <f t="shared" si="158"/>
        <v>40987.890740740739</v>
      </c>
      <c r="T1656" s="8">
        <f t="shared" si="159"/>
        <v>41017.890740740739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3">
        <f t="shared" si="155"/>
        <v>142.86666666666667</v>
      </c>
      <c r="P1657" s="7">
        <f t="shared" si="156"/>
        <v>31429.924760162594</v>
      </c>
      <c r="Q1657" s="7" t="str">
        <f t="shared" si="157"/>
        <v>music</v>
      </c>
      <c r="R1657" t="str">
        <f t="shared" si="160"/>
        <v>pop</v>
      </c>
      <c r="S1657" s="8">
        <f t="shared" si="158"/>
        <v>40974.791898148149</v>
      </c>
      <c r="T1657" s="8">
        <f t="shared" si="159"/>
        <v>41004.750231481477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3">
        <f t="shared" si="155"/>
        <v>100.33493333333334</v>
      </c>
      <c r="P1658" s="7">
        <f t="shared" si="156"/>
        <v>31441.834855632362</v>
      </c>
      <c r="Q1658" s="7" t="str">
        <f t="shared" si="157"/>
        <v>music</v>
      </c>
      <c r="R1658" t="str">
        <f t="shared" si="160"/>
        <v>pop</v>
      </c>
      <c r="S1658" s="8">
        <f t="shared" si="158"/>
        <v>41226.928842592592</v>
      </c>
      <c r="T1658" s="8">
        <f t="shared" si="159"/>
        <v>41256.928842592592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3">
        <f t="shared" si="155"/>
        <v>104.93380000000001</v>
      </c>
      <c r="P1659" s="7">
        <f t="shared" si="156"/>
        <v>31451.565008136688</v>
      </c>
      <c r="Q1659" s="7" t="str">
        <f t="shared" si="157"/>
        <v>music</v>
      </c>
      <c r="R1659" t="str">
        <f t="shared" si="160"/>
        <v>pop</v>
      </c>
      <c r="S1659" s="8">
        <f t="shared" si="158"/>
        <v>41023.782037037039</v>
      </c>
      <c r="T1659" s="8">
        <f t="shared" si="159"/>
        <v>41053.782037037039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3">
        <f t="shared" si="155"/>
        <v>132.23333333333335</v>
      </c>
      <c r="P1660" s="7">
        <f t="shared" si="156"/>
        <v>31453.688783068774</v>
      </c>
      <c r="Q1660" s="7" t="str">
        <f t="shared" si="157"/>
        <v>music</v>
      </c>
      <c r="R1660" t="str">
        <f t="shared" si="160"/>
        <v>pop</v>
      </c>
      <c r="S1660" s="8">
        <f t="shared" si="158"/>
        <v>41223.22184027778</v>
      </c>
      <c r="T1660" s="8">
        <f t="shared" si="159"/>
        <v>41261.597222222219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3">
        <f t="shared" si="155"/>
        <v>112.79999999999998</v>
      </c>
      <c r="P1661" s="7">
        <f t="shared" si="156"/>
        <v>31463.265203583051</v>
      </c>
      <c r="Q1661" s="7" t="str">
        <f t="shared" si="157"/>
        <v>music</v>
      </c>
      <c r="R1661" t="str">
        <f t="shared" si="160"/>
        <v>pop</v>
      </c>
      <c r="S1661" s="8">
        <f t="shared" si="158"/>
        <v>41596.913437499999</v>
      </c>
      <c r="T1661" s="8">
        <f t="shared" si="159"/>
        <v>41625.5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3">
        <f t="shared" si="155"/>
        <v>1253.75</v>
      </c>
      <c r="P1662" s="7">
        <f t="shared" si="156"/>
        <v>31475.851462321782</v>
      </c>
      <c r="Q1662" s="7" t="str">
        <f t="shared" si="157"/>
        <v>music</v>
      </c>
      <c r="R1662" t="str">
        <f t="shared" si="160"/>
        <v>pop</v>
      </c>
      <c r="S1662" s="8">
        <f t="shared" si="158"/>
        <v>42459.693865740745</v>
      </c>
      <c r="T1662" s="8">
        <f t="shared" si="159"/>
        <v>42490.915972222225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3">
        <f t="shared" si="155"/>
        <v>102.50632911392405</v>
      </c>
      <c r="P1663" s="7">
        <f t="shared" si="156"/>
        <v>31488.269087204553</v>
      </c>
      <c r="Q1663" s="7" t="str">
        <f t="shared" si="157"/>
        <v>music</v>
      </c>
      <c r="R1663" t="str">
        <f t="shared" si="160"/>
        <v>pop</v>
      </c>
      <c r="S1663" s="8">
        <f t="shared" si="158"/>
        <v>42343.998043981483</v>
      </c>
      <c r="T1663" s="8">
        <f t="shared" si="159"/>
        <v>42386.875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3">
        <f t="shared" si="155"/>
        <v>102.6375</v>
      </c>
      <c r="P1664" s="7">
        <f t="shared" si="156"/>
        <v>31497.804459845076</v>
      </c>
      <c r="Q1664" s="7" t="str">
        <f t="shared" si="157"/>
        <v>music</v>
      </c>
      <c r="R1664" t="str">
        <f t="shared" si="160"/>
        <v>pop</v>
      </c>
      <c r="S1664" s="8">
        <f t="shared" si="158"/>
        <v>40848.198333333334</v>
      </c>
      <c r="T1664" s="8">
        <f t="shared" si="159"/>
        <v>40908.239999999998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3">
        <f t="shared" si="155"/>
        <v>108</v>
      </c>
      <c r="P1665" s="7">
        <f t="shared" si="156"/>
        <v>31507.301525285471</v>
      </c>
      <c r="Q1665" s="7" t="str">
        <f t="shared" si="157"/>
        <v>music</v>
      </c>
      <c r="R1665" t="str">
        <f t="shared" si="160"/>
        <v>pop</v>
      </c>
      <c r="S1665" s="8">
        <f t="shared" si="158"/>
        <v>42006.02207175926</v>
      </c>
      <c r="T1665" s="8">
        <f t="shared" si="159"/>
        <v>42036.02207175926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3">
        <f t="shared" si="155"/>
        <v>122.40879999999999</v>
      </c>
      <c r="P1666" s="7">
        <f t="shared" si="156"/>
        <v>31519.715764993871</v>
      </c>
      <c r="Q1666" s="7" t="str">
        <f t="shared" si="157"/>
        <v>music</v>
      </c>
      <c r="R1666" t="str">
        <f t="shared" si="160"/>
        <v>pop</v>
      </c>
      <c r="S1666" s="8">
        <f t="shared" si="158"/>
        <v>40939.761782407404</v>
      </c>
      <c r="T1666" s="8">
        <f t="shared" si="159"/>
        <v>40984.165972222225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3">
        <f t="shared" ref="O1667:O1730" si="161">(E1667/D1667)*100</f>
        <v>119.45714285714286</v>
      </c>
      <c r="P1667" s="7">
        <f t="shared" ref="P1667:P1730" si="162">AVERAGE(E1667:E5780)</f>
        <v>31531.331885714277</v>
      </c>
      <c r="Q1667" s="7" t="str">
        <f t="shared" ref="Q1667:Q1730" si="163">LEFT(N1667,(FIND("/",N1667)-1))</f>
        <v>music</v>
      </c>
      <c r="R1667" t="str">
        <f t="shared" si="160"/>
        <v>pop</v>
      </c>
      <c r="S1667" s="8">
        <f t="shared" si="158"/>
        <v>40564.649456018517</v>
      </c>
      <c r="T1667" s="8">
        <f t="shared" si="159"/>
        <v>40596.125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3">
        <f t="shared" si="161"/>
        <v>160.88</v>
      </c>
      <c r="P1668" s="7">
        <f t="shared" si="162"/>
        <v>31542.499844834616</v>
      </c>
      <c r="Q1668" s="7" t="str">
        <f t="shared" si="163"/>
        <v>music</v>
      </c>
      <c r="R1668" t="str">
        <f t="shared" si="160"/>
        <v>pop</v>
      </c>
      <c r="S1668" s="8">
        <f t="shared" ref="S1668:S1731" si="164">(((J1668/60)/60)/24)+DATE(1970,1,1)</f>
        <v>41331.253159722226</v>
      </c>
      <c r="T1668" s="8">
        <f t="shared" ref="T1668:T1731" si="165">(((I1668/60)/60)/24)+DATE(1970,1,1)</f>
        <v>41361.211493055554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3">
        <f t="shared" si="161"/>
        <v>126.85294117647059</v>
      </c>
      <c r="P1669" s="7">
        <f t="shared" si="162"/>
        <v>31553.741879084959</v>
      </c>
      <c r="Q1669" s="7" t="str">
        <f t="shared" si="163"/>
        <v>music</v>
      </c>
      <c r="R1669" t="str">
        <f t="shared" si="160"/>
        <v>pop</v>
      </c>
      <c r="S1669" s="8">
        <f t="shared" si="164"/>
        <v>41682.0705787037</v>
      </c>
      <c r="T1669" s="8">
        <f t="shared" si="165"/>
        <v>41709.290972222225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3">
        <f t="shared" si="161"/>
        <v>102.6375</v>
      </c>
      <c r="P1670" s="7">
        <f t="shared" si="162"/>
        <v>31564.874180629333</v>
      </c>
      <c r="Q1670" s="7" t="str">
        <f t="shared" si="163"/>
        <v>music</v>
      </c>
      <c r="R1670" t="str">
        <f t="shared" si="160"/>
        <v>pop</v>
      </c>
      <c r="S1670" s="8">
        <f t="shared" si="164"/>
        <v>40845.14975694444</v>
      </c>
      <c r="T1670" s="8">
        <f t="shared" si="165"/>
        <v>40875.191423611112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3">
        <f t="shared" si="161"/>
        <v>139.75</v>
      </c>
      <c r="P1671" s="7">
        <f t="shared" si="162"/>
        <v>31574.421962387562</v>
      </c>
      <c r="Q1671" s="7" t="str">
        <f t="shared" si="163"/>
        <v>music</v>
      </c>
      <c r="R1671" t="str">
        <f t="shared" si="160"/>
        <v>pop</v>
      </c>
      <c r="S1671" s="8">
        <f t="shared" si="164"/>
        <v>42461.885138888887</v>
      </c>
      <c r="T1671" s="8">
        <f t="shared" si="165"/>
        <v>42521.885138888887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3">
        <f t="shared" si="161"/>
        <v>102.60000000000001</v>
      </c>
      <c r="P1672" s="7">
        <f t="shared" si="162"/>
        <v>31586.192687116552</v>
      </c>
      <c r="Q1672" s="7" t="str">
        <f t="shared" si="163"/>
        <v>music</v>
      </c>
      <c r="R1672" t="str">
        <f t="shared" si="160"/>
        <v>pop</v>
      </c>
      <c r="S1672" s="8">
        <f t="shared" si="164"/>
        <v>40313.930543981485</v>
      </c>
      <c r="T1672" s="8">
        <f t="shared" si="165"/>
        <v>40364.166666666664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3">
        <f t="shared" si="161"/>
        <v>100.67349999999999</v>
      </c>
      <c r="P1673" s="7">
        <f t="shared" si="162"/>
        <v>31598.696857610463</v>
      </c>
      <c r="Q1673" s="7" t="str">
        <f t="shared" si="163"/>
        <v>music</v>
      </c>
      <c r="R1673" t="str">
        <f t="shared" si="160"/>
        <v>pop</v>
      </c>
      <c r="S1673" s="8">
        <f t="shared" si="164"/>
        <v>42553.54414351852</v>
      </c>
      <c r="T1673" s="8">
        <f t="shared" si="165"/>
        <v>42583.54414351852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3">
        <f t="shared" si="161"/>
        <v>112.94117647058823</v>
      </c>
      <c r="P1674" s="7">
        <f t="shared" si="162"/>
        <v>31610.807060990577</v>
      </c>
      <c r="Q1674" s="7" t="str">
        <f t="shared" si="163"/>
        <v>music</v>
      </c>
      <c r="R1674" t="str">
        <f t="shared" si="160"/>
        <v>pop</v>
      </c>
      <c r="S1674" s="8">
        <f t="shared" si="164"/>
        <v>41034.656597222223</v>
      </c>
      <c r="T1674" s="8">
        <f t="shared" si="165"/>
        <v>41064.656597222223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3">
        <f t="shared" si="161"/>
        <v>128.09523809523807</v>
      </c>
      <c r="P1675" s="7">
        <f t="shared" si="162"/>
        <v>31622.96545864045</v>
      </c>
      <c r="Q1675" s="7" t="str">
        <f t="shared" si="163"/>
        <v>music</v>
      </c>
      <c r="R1675" t="str">
        <f t="shared" si="160"/>
        <v>pop</v>
      </c>
      <c r="S1675" s="8">
        <f t="shared" si="164"/>
        <v>42039.878379629634</v>
      </c>
      <c r="T1675" s="8">
        <f t="shared" si="165"/>
        <v>42069.878379629634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3">
        <f t="shared" si="161"/>
        <v>201.7</v>
      </c>
      <c r="P1676" s="7">
        <f t="shared" si="162"/>
        <v>31634.81837361736</v>
      </c>
      <c r="Q1676" s="7" t="str">
        <f t="shared" si="163"/>
        <v>music</v>
      </c>
      <c r="R1676" t="str">
        <f t="shared" si="160"/>
        <v>pop</v>
      </c>
      <c r="S1676" s="8">
        <f t="shared" si="164"/>
        <v>42569.605393518519</v>
      </c>
      <c r="T1676" s="8">
        <f t="shared" si="165"/>
        <v>42600.290972222225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3">
        <f t="shared" si="161"/>
        <v>137.416</v>
      </c>
      <c r="P1677" s="7">
        <f t="shared" si="162"/>
        <v>31643.650266393433</v>
      </c>
      <c r="Q1677" s="7" t="str">
        <f t="shared" si="163"/>
        <v>music</v>
      </c>
      <c r="R1677" t="str">
        <f t="shared" si="160"/>
        <v>pop</v>
      </c>
      <c r="S1677" s="8">
        <f t="shared" si="164"/>
        <v>40802.733101851853</v>
      </c>
      <c r="T1677" s="8">
        <f t="shared" si="165"/>
        <v>40832.918749999997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3">
        <f t="shared" si="161"/>
        <v>115.33333333333333</v>
      </c>
      <c r="P1678" s="7">
        <f t="shared" si="162"/>
        <v>31656.060881508805</v>
      </c>
      <c r="Q1678" s="7" t="str">
        <f t="shared" si="163"/>
        <v>music</v>
      </c>
      <c r="R1678" t="str">
        <f t="shared" si="160"/>
        <v>pop</v>
      </c>
      <c r="S1678" s="8">
        <f t="shared" si="164"/>
        <v>40973.72623842593</v>
      </c>
      <c r="T1678" s="8">
        <f t="shared" si="165"/>
        <v>41020.165972222225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3">
        <f t="shared" si="161"/>
        <v>111.66666666666667</v>
      </c>
      <c r="P1679" s="7">
        <f t="shared" si="162"/>
        <v>31667.626123872018</v>
      </c>
      <c r="Q1679" s="7" t="str">
        <f t="shared" si="163"/>
        <v>music</v>
      </c>
      <c r="R1679" t="str">
        <f t="shared" si="160"/>
        <v>pop</v>
      </c>
      <c r="S1679" s="8">
        <f t="shared" si="164"/>
        <v>42416.407129629632</v>
      </c>
      <c r="T1679" s="8">
        <f t="shared" si="165"/>
        <v>42476.249305555553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3">
        <f t="shared" si="161"/>
        <v>118.39999999999999</v>
      </c>
      <c r="P1680" s="7">
        <f t="shared" si="162"/>
        <v>31677.871354123916</v>
      </c>
      <c r="Q1680" s="7" t="str">
        <f t="shared" si="163"/>
        <v>music</v>
      </c>
      <c r="R1680" t="str">
        <f t="shared" si="160"/>
        <v>pop</v>
      </c>
      <c r="S1680" s="8">
        <f t="shared" si="164"/>
        <v>41662.854988425926</v>
      </c>
      <c r="T1680" s="8">
        <f t="shared" si="165"/>
        <v>41676.854988425926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3">
        <f t="shared" si="161"/>
        <v>175</v>
      </c>
      <c r="P1681" s="7">
        <f t="shared" si="162"/>
        <v>31690.146342364525</v>
      </c>
      <c r="Q1681" s="7" t="str">
        <f t="shared" si="163"/>
        <v>music</v>
      </c>
      <c r="R1681" t="str">
        <f t="shared" si="160"/>
        <v>pop</v>
      </c>
      <c r="S1681" s="8">
        <f t="shared" si="164"/>
        <v>40723.068807870368</v>
      </c>
      <c r="T1681" s="8">
        <f t="shared" si="165"/>
        <v>40746.068807870368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3">
        <f t="shared" si="161"/>
        <v>117.5</v>
      </c>
      <c r="P1682" s="7">
        <f t="shared" si="162"/>
        <v>31701.723404517445</v>
      </c>
      <c r="Q1682" s="7" t="str">
        <f t="shared" si="163"/>
        <v>music</v>
      </c>
      <c r="R1682" t="str">
        <f t="shared" si="160"/>
        <v>pop</v>
      </c>
      <c r="S1682" s="8">
        <f t="shared" si="164"/>
        <v>41802.757719907408</v>
      </c>
      <c r="T1682" s="8">
        <f t="shared" si="165"/>
        <v>41832.757719907408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3">
        <f t="shared" si="161"/>
        <v>101.42212307692309</v>
      </c>
      <c r="P1683" s="7">
        <f t="shared" si="162"/>
        <v>31714.265197206238</v>
      </c>
      <c r="Q1683" s="7" t="str">
        <f t="shared" si="163"/>
        <v>music</v>
      </c>
      <c r="R1683" t="str">
        <f t="shared" si="160"/>
        <v>faith</v>
      </c>
      <c r="S1683" s="8">
        <f t="shared" si="164"/>
        <v>42774.121342592596</v>
      </c>
      <c r="T1683" s="8">
        <f t="shared" si="165"/>
        <v>42823.083333333328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3">
        <f t="shared" si="161"/>
        <v>0</v>
      </c>
      <c r="P1684" s="7">
        <f t="shared" si="162"/>
        <v>31700.204319769826</v>
      </c>
      <c r="Q1684" s="7" t="str">
        <f t="shared" si="163"/>
        <v>music</v>
      </c>
      <c r="R1684" t="str">
        <f t="shared" si="160"/>
        <v>faith</v>
      </c>
      <c r="S1684" s="8">
        <f t="shared" si="164"/>
        <v>42779.21365740741</v>
      </c>
      <c r="T1684" s="8">
        <f t="shared" si="165"/>
        <v>42839.171990740739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3">
        <f t="shared" si="161"/>
        <v>21.714285714285715</v>
      </c>
      <c r="P1685" s="7">
        <f t="shared" si="162"/>
        <v>31713.238943256572</v>
      </c>
      <c r="Q1685" s="7" t="str">
        <f t="shared" si="163"/>
        <v>music</v>
      </c>
      <c r="R1685" t="str">
        <f t="shared" si="160"/>
        <v>faith</v>
      </c>
      <c r="S1685" s="8">
        <f t="shared" si="164"/>
        <v>42808.781689814816</v>
      </c>
      <c r="T1685" s="8">
        <f t="shared" si="165"/>
        <v>42832.781689814816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3">
        <f t="shared" si="161"/>
        <v>109.125</v>
      </c>
      <c r="P1686" s="7">
        <f t="shared" si="162"/>
        <v>31725.971661867537</v>
      </c>
      <c r="Q1686" s="7" t="str">
        <f t="shared" si="163"/>
        <v>music</v>
      </c>
      <c r="R1686" t="str">
        <f t="shared" si="160"/>
        <v>faith</v>
      </c>
      <c r="S1686" s="8">
        <f t="shared" si="164"/>
        <v>42783.815289351856</v>
      </c>
      <c r="T1686" s="8">
        <f t="shared" si="165"/>
        <v>42811.773622685185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3">
        <f t="shared" si="161"/>
        <v>102.85714285714285</v>
      </c>
      <c r="P1687" s="7">
        <f t="shared" si="162"/>
        <v>31735.435024691353</v>
      </c>
      <c r="Q1687" s="7" t="str">
        <f t="shared" si="163"/>
        <v>music</v>
      </c>
      <c r="R1687" t="str">
        <f t="shared" si="160"/>
        <v>faith</v>
      </c>
      <c r="S1687" s="8">
        <f t="shared" si="164"/>
        <v>42788.2502662037</v>
      </c>
      <c r="T1687" s="8">
        <f t="shared" si="165"/>
        <v>42818.208599537036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3">
        <f t="shared" si="161"/>
        <v>0.36</v>
      </c>
      <c r="P1688" s="7">
        <f t="shared" si="162"/>
        <v>31748.352041992584</v>
      </c>
      <c r="Q1688" s="7" t="str">
        <f t="shared" si="163"/>
        <v>music</v>
      </c>
      <c r="R1688" t="str">
        <f t="shared" si="160"/>
        <v>faith</v>
      </c>
      <c r="S1688" s="8">
        <f t="shared" si="164"/>
        <v>42792.843969907408</v>
      </c>
      <c r="T1688" s="8">
        <f t="shared" si="165"/>
        <v>42852.802303240736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3">
        <f t="shared" si="161"/>
        <v>31.25</v>
      </c>
      <c r="P1689" s="7">
        <f t="shared" si="162"/>
        <v>31761.420556013174</v>
      </c>
      <c r="Q1689" s="7" t="str">
        <f t="shared" si="163"/>
        <v>music</v>
      </c>
      <c r="R1689" t="str">
        <f t="shared" si="160"/>
        <v>faith</v>
      </c>
      <c r="S1689" s="8">
        <f t="shared" si="164"/>
        <v>42802.046817129631</v>
      </c>
      <c r="T1689" s="8">
        <f t="shared" si="165"/>
        <v>42835.84375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3">
        <f t="shared" si="161"/>
        <v>44.3</v>
      </c>
      <c r="P1690" s="7">
        <f t="shared" si="162"/>
        <v>31773.219658014004</v>
      </c>
      <c r="Q1690" s="7" t="str">
        <f t="shared" si="163"/>
        <v>music</v>
      </c>
      <c r="R1690" t="str">
        <f t="shared" si="160"/>
        <v>faith</v>
      </c>
      <c r="S1690" s="8">
        <f t="shared" si="164"/>
        <v>42804.534652777773</v>
      </c>
      <c r="T1690" s="8">
        <f t="shared" si="165"/>
        <v>42834.492986111116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3">
        <f t="shared" si="161"/>
        <v>100</v>
      </c>
      <c r="P1691" s="7">
        <f t="shared" si="162"/>
        <v>31785.586195383341</v>
      </c>
      <c r="Q1691" s="7" t="str">
        <f t="shared" si="163"/>
        <v>music</v>
      </c>
      <c r="R1691" t="str">
        <f t="shared" si="160"/>
        <v>faith</v>
      </c>
      <c r="S1691" s="8">
        <f t="shared" si="164"/>
        <v>42780.942476851851</v>
      </c>
      <c r="T1691" s="8">
        <f t="shared" si="165"/>
        <v>42810.900810185187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3">
        <f t="shared" si="161"/>
        <v>25.4</v>
      </c>
      <c r="P1692" s="7">
        <f t="shared" si="162"/>
        <v>31797.703962886593</v>
      </c>
      <c r="Q1692" s="7" t="str">
        <f t="shared" si="163"/>
        <v>music</v>
      </c>
      <c r="R1692" t="str">
        <f t="shared" si="160"/>
        <v>faith</v>
      </c>
      <c r="S1692" s="8">
        <f t="shared" si="164"/>
        <v>42801.43104166667</v>
      </c>
      <c r="T1692" s="8">
        <f t="shared" si="165"/>
        <v>42831.389374999999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3">
        <f t="shared" si="161"/>
        <v>33.473333333333329</v>
      </c>
      <c r="P1693" s="7">
        <f t="shared" si="162"/>
        <v>31810.559863861381</v>
      </c>
      <c r="Q1693" s="7" t="str">
        <f t="shared" si="163"/>
        <v>music</v>
      </c>
      <c r="R1693" t="str">
        <f t="shared" si="160"/>
        <v>faith</v>
      </c>
      <c r="S1693" s="8">
        <f t="shared" si="164"/>
        <v>42795.701481481476</v>
      </c>
      <c r="T1693" s="8">
        <f t="shared" si="165"/>
        <v>42828.041666666672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3">
        <f t="shared" si="161"/>
        <v>47.8</v>
      </c>
      <c r="P1694" s="7">
        <f t="shared" si="162"/>
        <v>31819.54399917457</v>
      </c>
      <c r="Q1694" s="7" t="str">
        <f t="shared" si="163"/>
        <v>music</v>
      </c>
      <c r="R1694" t="str">
        <f t="shared" si="160"/>
        <v>faith</v>
      </c>
      <c r="S1694" s="8">
        <f t="shared" si="164"/>
        <v>42788.151238425926</v>
      </c>
      <c r="T1694" s="8">
        <f t="shared" si="165"/>
        <v>42820.999305555553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3">
        <f t="shared" si="161"/>
        <v>9.3333333333333339</v>
      </c>
      <c r="P1695" s="7">
        <f t="shared" si="162"/>
        <v>31831.694925681248</v>
      </c>
      <c r="Q1695" s="7" t="str">
        <f t="shared" si="163"/>
        <v>music</v>
      </c>
      <c r="R1695" t="str">
        <f t="shared" si="160"/>
        <v>faith</v>
      </c>
      <c r="S1695" s="8">
        <f t="shared" si="164"/>
        <v>42803.920277777783</v>
      </c>
      <c r="T1695" s="8">
        <f t="shared" si="165"/>
        <v>42834.833333333328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3">
        <f t="shared" si="161"/>
        <v>0.05</v>
      </c>
      <c r="P1696" s="7">
        <f t="shared" si="162"/>
        <v>31844.727430813706</v>
      </c>
      <c r="Q1696" s="7" t="str">
        <f t="shared" si="163"/>
        <v>music</v>
      </c>
      <c r="R1696" t="str">
        <f t="shared" si="160"/>
        <v>faith</v>
      </c>
      <c r="S1696" s="8">
        <f t="shared" si="164"/>
        <v>42791.669837962967</v>
      </c>
      <c r="T1696" s="8">
        <f t="shared" si="165"/>
        <v>42821.191666666666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3">
        <f t="shared" si="161"/>
        <v>11.708333333333334</v>
      </c>
      <c r="P1697" s="7">
        <f t="shared" si="162"/>
        <v>31857.884342975201</v>
      </c>
      <c r="Q1697" s="7" t="str">
        <f t="shared" si="163"/>
        <v>music</v>
      </c>
      <c r="R1697" t="str">
        <f t="shared" si="160"/>
        <v>faith</v>
      </c>
      <c r="S1697" s="8">
        <f t="shared" si="164"/>
        <v>42801.031412037039</v>
      </c>
      <c r="T1697" s="8">
        <f t="shared" si="165"/>
        <v>42835.041666666672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3">
        <f t="shared" si="161"/>
        <v>0</v>
      </c>
      <c r="P1698" s="7">
        <f t="shared" si="162"/>
        <v>31870.473381562624</v>
      </c>
      <c r="Q1698" s="7" t="str">
        <f t="shared" si="163"/>
        <v>music</v>
      </c>
      <c r="R1698" t="str">
        <f t="shared" si="160"/>
        <v>faith</v>
      </c>
      <c r="S1698" s="8">
        <f t="shared" si="164"/>
        <v>42796.069571759261</v>
      </c>
      <c r="T1698" s="8">
        <f t="shared" si="165"/>
        <v>42826.027905092589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3">
        <f t="shared" si="161"/>
        <v>20.208000000000002</v>
      </c>
      <c r="P1699" s="7">
        <f t="shared" si="162"/>
        <v>31883.653891645983</v>
      </c>
      <c r="Q1699" s="7" t="str">
        <f t="shared" si="163"/>
        <v>music</v>
      </c>
      <c r="R1699" t="str">
        <f t="shared" si="160"/>
        <v>faith</v>
      </c>
      <c r="S1699" s="8">
        <f t="shared" si="164"/>
        <v>42805.032962962956</v>
      </c>
      <c r="T1699" s="8">
        <f t="shared" si="165"/>
        <v>42834.991296296299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3">
        <f t="shared" si="161"/>
        <v>0</v>
      </c>
      <c r="P1700" s="7">
        <f t="shared" si="162"/>
        <v>31895.800211005371</v>
      </c>
      <c r="Q1700" s="7" t="str">
        <f t="shared" si="163"/>
        <v>music</v>
      </c>
      <c r="R1700" t="str">
        <f t="shared" si="160"/>
        <v>faith</v>
      </c>
      <c r="S1700" s="8">
        <f t="shared" si="164"/>
        <v>42796.207870370374</v>
      </c>
      <c r="T1700" s="8">
        <f t="shared" si="165"/>
        <v>42820.147916666669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3">
        <f t="shared" si="161"/>
        <v>4.2311459353574925</v>
      </c>
      <c r="P1701" s="7">
        <f t="shared" si="162"/>
        <v>31909.002115066218</v>
      </c>
      <c r="Q1701" s="7" t="str">
        <f t="shared" si="163"/>
        <v>music</v>
      </c>
      <c r="R1701" t="str">
        <f t="shared" si="160"/>
        <v>faith</v>
      </c>
      <c r="S1701" s="8">
        <f t="shared" si="164"/>
        <v>42806.863946759258</v>
      </c>
      <c r="T1701" s="8">
        <f t="shared" si="165"/>
        <v>42836.863946759258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3">
        <f t="shared" si="161"/>
        <v>26.06</v>
      </c>
      <c r="P1702" s="7">
        <f t="shared" si="162"/>
        <v>31922.125511387156</v>
      </c>
      <c r="Q1702" s="7" t="str">
        <f t="shared" si="163"/>
        <v>music</v>
      </c>
      <c r="R1702" t="str">
        <f t="shared" si="160"/>
        <v>faith</v>
      </c>
      <c r="S1702" s="8">
        <f t="shared" si="164"/>
        <v>42796.071643518517</v>
      </c>
      <c r="T1702" s="8">
        <f t="shared" si="165"/>
        <v>42826.166666666672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3">
        <f t="shared" si="161"/>
        <v>0.19801980198019803</v>
      </c>
      <c r="P1703" s="7">
        <f t="shared" si="162"/>
        <v>31933.190186412587</v>
      </c>
      <c r="Q1703" s="7" t="str">
        <f t="shared" si="163"/>
        <v>music</v>
      </c>
      <c r="R1703" t="str">
        <f t="shared" si="160"/>
        <v>faith</v>
      </c>
      <c r="S1703" s="8">
        <f t="shared" si="164"/>
        <v>41989.664409722223</v>
      </c>
      <c r="T1703" s="8">
        <f t="shared" si="165"/>
        <v>42019.664409722223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3">
        <f t="shared" si="161"/>
        <v>6.0606060606060606E-3</v>
      </c>
      <c r="P1704" s="7">
        <f t="shared" si="162"/>
        <v>31946.419854952335</v>
      </c>
      <c r="Q1704" s="7" t="str">
        <f t="shared" si="163"/>
        <v>music</v>
      </c>
      <c r="R1704" t="str">
        <f t="shared" si="160"/>
        <v>faith</v>
      </c>
      <c r="S1704" s="8">
        <f t="shared" si="164"/>
        <v>42063.869791666672</v>
      </c>
      <c r="T1704" s="8">
        <f t="shared" si="165"/>
        <v>42093.828125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3">
        <f t="shared" si="161"/>
        <v>1.02</v>
      </c>
      <c r="P1705" s="7">
        <f t="shared" si="162"/>
        <v>31959.664224709777</v>
      </c>
      <c r="Q1705" s="7" t="str">
        <f t="shared" si="163"/>
        <v>music</v>
      </c>
      <c r="R1705" t="str">
        <f t="shared" si="160"/>
        <v>faith</v>
      </c>
      <c r="S1705" s="8">
        <f t="shared" si="164"/>
        <v>42187.281678240746</v>
      </c>
      <c r="T1705" s="8">
        <f t="shared" si="165"/>
        <v>42247.281678240746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3">
        <f t="shared" si="161"/>
        <v>65.100000000000009</v>
      </c>
      <c r="P1706" s="7">
        <f t="shared" si="162"/>
        <v>31972.89884280381</v>
      </c>
      <c r="Q1706" s="7" t="str">
        <f t="shared" si="163"/>
        <v>music</v>
      </c>
      <c r="R1706" t="str">
        <f t="shared" si="160"/>
        <v>faith</v>
      </c>
      <c r="S1706" s="8">
        <f t="shared" si="164"/>
        <v>42021.139733796299</v>
      </c>
      <c r="T1706" s="8">
        <f t="shared" si="165"/>
        <v>42051.139733796299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3">
        <f t="shared" si="161"/>
        <v>0</v>
      </c>
      <c r="P1707" s="7">
        <f t="shared" si="162"/>
        <v>31985.625356846467</v>
      </c>
      <c r="Q1707" s="7" t="str">
        <f t="shared" si="163"/>
        <v>music</v>
      </c>
      <c r="R1707" t="str">
        <f t="shared" si="160"/>
        <v>faith</v>
      </c>
      <c r="S1707" s="8">
        <f t="shared" si="164"/>
        <v>42245.016736111109</v>
      </c>
      <c r="T1707" s="8">
        <f t="shared" si="165"/>
        <v>42256.666666666672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3">
        <f t="shared" si="161"/>
        <v>0</v>
      </c>
      <c r="P1708" s="7">
        <f t="shared" si="162"/>
        <v>31998.902909921122</v>
      </c>
      <c r="Q1708" s="7" t="str">
        <f t="shared" si="163"/>
        <v>music</v>
      </c>
      <c r="R1708" t="str">
        <f t="shared" si="160"/>
        <v>faith</v>
      </c>
      <c r="S1708" s="8">
        <f t="shared" si="164"/>
        <v>42179.306388888886</v>
      </c>
      <c r="T1708" s="8">
        <f t="shared" si="165"/>
        <v>42239.306388888886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3">
        <f t="shared" si="161"/>
        <v>9.74</v>
      </c>
      <c r="P1709" s="7">
        <f t="shared" si="162"/>
        <v>32012.191490863781</v>
      </c>
      <c r="Q1709" s="7" t="str">
        <f t="shared" si="163"/>
        <v>music</v>
      </c>
      <c r="R1709" t="str">
        <f t="shared" si="160"/>
        <v>faith</v>
      </c>
      <c r="S1709" s="8">
        <f t="shared" si="164"/>
        <v>42427.721006944441</v>
      </c>
      <c r="T1709" s="8">
        <f t="shared" si="165"/>
        <v>42457.679340277777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3">
        <f t="shared" si="161"/>
        <v>0</v>
      </c>
      <c r="P1710" s="7">
        <f t="shared" si="162"/>
        <v>32025.288786871617</v>
      </c>
      <c r="Q1710" s="7" t="str">
        <f t="shared" si="163"/>
        <v>music</v>
      </c>
      <c r="R1710" t="str">
        <f t="shared" ref="R1710:R1773" si="166">RIGHT(N1710, (LEN(N1710)-FIND("/", N1710)))</f>
        <v>faith</v>
      </c>
      <c r="S1710" s="8">
        <f t="shared" si="164"/>
        <v>42451.866967592592</v>
      </c>
      <c r="T1710" s="8">
        <f t="shared" si="165"/>
        <v>42491.866967592592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3">
        <f t="shared" si="161"/>
        <v>4.8571428571428568</v>
      </c>
      <c r="P1711" s="7">
        <f t="shared" si="162"/>
        <v>32038.599380714873</v>
      </c>
      <c r="Q1711" s="7" t="str">
        <f t="shared" si="163"/>
        <v>music</v>
      </c>
      <c r="R1711" t="str">
        <f t="shared" si="166"/>
        <v>faith</v>
      </c>
      <c r="S1711" s="8">
        <f t="shared" si="164"/>
        <v>41841.56381944444</v>
      </c>
      <c r="T1711" s="8">
        <f t="shared" si="165"/>
        <v>41882.818749999999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3">
        <f t="shared" si="161"/>
        <v>0.67999999999999994</v>
      </c>
      <c r="P1712" s="7">
        <f t="shared" si="162"/>
        <v>32051.885700623694</v>
      </c>
      <c r="Q1712" s="7" t="str">
        <f t="shared" si="163"/>
        <v>music</v>
      </c>
      <c r="R1712" t="str">
        <f t="shared" si="166"/>
        <v>faith</v>
      </c>
      <c r="S1712" s="8">
        <f t="shared" si="164"/>
        <v>42341.59129629629</v>
      </c>
      <c r="T1712" s="8">
        <f t="shared" si="165"/>
        <v>42387.541666666672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3">
        <f t="shared" si="161"/>
        <v>10.5</v>
      </c>
      <c r="P1713" s="7">
        <f t="shared" si="162"/>
        <v>32065.204288685516</v>
      </c>
      <c r="Q1713" s="7" t="str">
        <f t="shared" si="163"/>
        <v>music</v>
      </c>
      <c r="R1713" t="str">
        <f t="shared" si="166"/>
        <v>faith</v>
      </c>
      <c r="S1713" s="8">
        <f t="shared" si="164"/>
        <v>41852.646226851852</v>
      </c>
      <c r="T1713" s="8">
        <f t="shared" si="165"/>
        <v>41883.646226851852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3">
        <f t="shared" si="161"/>
        <v>0</v>
      </c>
      <c r="P1714" s="7">
        <f t="shared" si="162"/>
        <v>32078.111156887218</v>
      </c>
      <c r="Q1714" s="7" t="str">
        <f t="shared" si="163"/>
        <v>music</v>
      </c>
      <c r="R1714" t="str">
        <f t="shared" si="166"/>
        <v>faith</v>
      </c>
      <c r="S1714" s="8">
        <f t="shared" si="164"/>
        <v>42125.913807870369</v>
      </c>
      <c r="T1714" s="8">
        <f t="shared" si="165"/>
        <v>42185.913807870369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3">
        <f t="shared" si="161"/>
        <v>1.6666666666666667</v>
      </c>
      <c r="P1715" s="7">
        <f t="shared" si="162"/>
        <v>32091.465907577014</v>
      </c>
      <c r="Q1715" s="7" t="str">
        <f t="shared" si="163"/>
        <v>music</v>
      </c>
      <c r="R1715" t="str">
        <f t="shared" si="166"/>
        <v>faith</v>
      </c>
      <c r="S1715" s="8">
        <f t="shared" si="164"/>
        <v>41887.801064814819</v>
      </c>
      <c r="T1715" s="8">
        <f t="shared" si="165"/>
        <v>41917.801064814819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3">
        <f t="shared" si="161"/>
        <v>7.8680000000000003</v>
      </c>
      <c r="P1716" s="7">
        <f t="shared" si="162"/>
        <v>32104.810957934187</v>
      </c>
      <c r="Q1716" s="7" t="str">
        <f t="shared" si="163"/>
        <v>music</v>
      </c>
      <c r="R1716" t="str">
        <f t="shared" si="166"/>
        <v>faith</v>
      </c>
      <c r="S1716" s="8">
        <f t="shared" si="164"/>
        <v>42095.918530092589</v>
      </c>
      <c r="T1716" s="8">
        <f t="shared" si="165"/>
        <v>42125.918530092589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3">
        <f t="shared" si="161"/>
        <v>0.22</v>
      </c>
      <c r="P1717" s="7">
        <f t="shared" si="162"/>
        <v>32117.368379166659</v>
      </c>
      <c r="Q1717" s="7" t="str">
        <f t="shared" si="163"/>
        <v>music</v>
      </c>
      <c r="R1717" t="str">
        <f t="shared" si="166"/>
        <v>faith</v>
      </c>
      <c r="S1717" s="8">
        <f t="shared" si="164"/>
        <v>42064.217418981483</v>
      </c>
      <c r="T1717" s="8">
        <f t="shared" si="165"/>
        <v>42094.140277777777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3">
        <f t="shared" si="161"/>
        <v>7.5</v>
      </c>
      <c r="P1718" s="7">
        <f t="shared" si="162"/>
        <v>32130.751609003746</v>
      </c>
      <c r="Q1718" s="7" t="str">
        <f t="shared" si="163"/>
        <v>music</v>
      </c>
      <c r="R1718" t="str">
        <f t="shared" si="166"/>
        <v>faith</v>
      </c>
      <c r="S1718" s="8">
        <f t="shared" si="164"/>
        <v>42673.577534722222</v>
      </c>
      <c r="T1718" s="8">
        <f t="shared" si="165"/>
        <v>42713.619201388887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3">
        <f t="shared" si="161"/>
        <v>42.725880551301685</v>
      </c>
      <c r="P1719" s="7">
        <f t="shared" si="162"/>
        <v>32144.088035863213</v>
      </c>
      <c r="Q1719" s="7" t="str">
        <f t="shared" si="163"/>
        <v>music</v>
      </c>
      <c r="R1719" t="str">
        <f t="shared" si="166"/>
        <v>faith</v>
      </c>
      <c r="S1719" s="8">
        <f t="shared" si="164"/>
        <v>42460.98192129629</v>
      </c>
      <c r="T1719" s="8">
        <f t="shared" si="165"/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3">
        <f t="shared" si="161"/>
        <v>0.2142857142857143</v>
      </c>
      <c r="P1720" s="7">
        <f t="shared" si="162"/>
        <v>32156.916191072167</v>
      </c>
      <c r="Q1720" s="7" t="str">
        <f t="shared" si="163"/>
        <v>music</v>
      </c>
      <c r="R1720" t="str">
        <f t="shared" si="166"/>
        <v>faith</v>
      </c>
      <c r="S1720" s="8">
        <f t="shared" si="164"/>
        <v>42460.610520833332</v>
      </c>
      <c r="T1720" s="8">
        <f t="shared" si="165"/>
        <v>42504.207638888889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3">
        <f t="shared" si="161"/>
        <v>0.87500000000000011</v>
      </c>
      <c r="P1721" s="7">
        <f t="shared" si="162"/>
        <v>32170.305972454084</v>
      </c>
      <c r="Q1721" s="7" t="str">
        <f t="shared" si="163"/>
        <v>music</v>
      </c>
      <c r="R1721" t="str">
        <f t="shared" si="166"/>
        <v>faith</v>
      </c>
      <c r="S1721" s="8">
        <f t="shared" si="164"/>
        <v>41869.534618055557</v>
      </c>
      <c r="T1721" s="8">
        <f t="shared" si="165"/>
        <v>41899.534618055557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3">
        <f t="shared" si="161"/>
        <v>5.625</v>
      </c>
      <c r="P1722" s="7">
        <f t="shared" si="162"/>
        <v>32183.723636743209</v>
      </c>
      <c r="Q1722" s="7" t="str">
        <f t="shared" si="163"/>
        <v>music</v>
      </c>
      <c r="R1722" t="str">
        <f t="shared" si="166"/>
        <v>faith</v>
      </c>
      <c r="S1722" s="8">
        <f t="shared" si="164"/>
        <v>41922.783229166671</v>
      </c>
      <c r="T1722" s="8">
        <f t="shared" si="165"/>
        <v>41952.824895833335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3">
        <f t="shared" si="161"/>
        <v>0</v>
      </c>
      <c r="P1723" s="7">
        <f t="shared" si="162"/>
        <v>32197.073145363403</v>
      </c>
      <c r="Q1723" s="7" t="str">
        <f t="shared" si="163"/>
        <v>music</v>
      </c>
      <c r="R1723" t="str">
        <f t="shared" si="166"/>
        <v>faith</v>
      </c>
      <c r="S1723" s="8">
        <f t="shared" si="164"/>
        <v>42319.461377314816</v>
      </c>
      <c r="T1723" s="8">
        <f t="shared" si="165"/>
        <v>42349.461377314816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3">
        <f t="shared" si="161"/>
        <v>3.4722222222222224E-2</v>
      </c>
      <c r="P1724" s="7">
        <f t="shared" si="162"/>
        <v>32210.527835353107</v>
      </c>
      <c r="Q1724" s="7" t="str">
        <f t="shared" si="163"/>
        <v>music</v>
      </c>
      <c r="R1724" t="str">
        <f t="shared" si="166"/>
        <v>faith</v>
      </c>
      <c r="S1724" s="8">
        <f t="shared" si="164"/>
        <v>42425.960983796293</v>
      </c>
      <c r="T1724" s="8">
        <f t="shared" si="165"/>
        <v>42463.006944444445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3">
        <f t="shared" si="161"/>
        <v>6.5</v>
      </c>
      <c r="P1725" s="7">
        <f t="shared" si="162"/>
        <v>32223.993357023406</v>
      </c>
      <c r="Q1725" s="7" t="str">
        <f t="shared" si="163"/>
        <v>music</v>
      </c>
      <c r="R1725" t="str">
        <f t="shared" si="166"/>
        <v>faith</v>
      </c>
      <c r="S1725" s="8">
        <f t="shared" si="164"/>
        <v>42129.82540509259</v>
      </c>
      <c r="T1725" s="8">
        <f t="shared" si="165"/>
        <v>42186.25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3">
        <f t="shared" si="161"/>
        <v>0.58333333333333337</v>
      </c>
      <c r="P1726" s="7">
        <f t="shared" si="162"/>
        <v>32237.198707653693</v>
      </c>
      <c r="Q1726" s="7" t="str">
        <f t="shared" si="163"/>
        <v>music</v>
      </c>
      <c r="R1726" t="str">
        <f t="shared" si="166"/>
        <v>faith</v>
      </c>
      <c r="S1726" s="8">
        <f t="shared" si="164"/>
        <v>41912.932430555556</v>
      </c>
      <c r="T1726" s="8">
        <f t="shared" si="165"/>
        <v>41942.932430555556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3">
        <f t="shared" si="161"/>
        <v>10.181818181818182</v>
      </c>
      <c r="P1727" s="7">
        <f t="shared" si="162"/>
        <v>32250.672430962335</v>
      </c>
      <c r="Q1727" s="7" t="str">
        <f t="shared" si="163"/>
        <v>music</v>
      </c>
      <c r="R1727" t="str">
        <f t="shared" si="166"/>
        <v>faith</v>
      </c>
      <c r="S1727" s="8">
        <f t="shared" si="164"/>
        <v>41845.968159722222</v>
      </c>
      <c r="T1727" s="8">
        <f t="shared" si="165"/>
        <v>41875.968159722222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3">
        <f t="shared" si="161"/>
        <v>33.784615384615385</v>
      </c>
      <c r="P1728" s="7">
        <f t="shared" si="162"/>
        <v>32263.937676852234</v>
      </c>
      <c r="Q1728" s="7" t="str">
        <f t="shared" si="163"/>
        <v>music</v>
      </c>
      <c r="R1728" t="str">
        <f t="shared" si="166"/>
        <v>faith</v>
      </c>
      <c r="S1728" s="8">
        <f t="shared" si="164"/>
        <v>41788.919722222221</v>
      </c>
      <c r="T1728" s="8">
        <f t="shared" si="165"/>
        <v>41817.919722222221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3">
        <f t="shared" si="161"/>
        <v>3.3333333333333333E-2</v>
      </c>
      <c r="P1729" s="7">
        <f t="shared" si="162"/>
        <v>32276.528940536005</v>
      </c>
      <c r="Q1729" s="7" t="str">
        <f t="shared" si="163"/>
        <v>music</v>
      </c>
      <c r="R1729" t="str">
        <f t="shared" si="166"/>
        <v>faith</v>
      </c>
      <c r="S1729" s="8">
        <f t="shared" si="164"/>
        <v>42044.927974537044</v>
      </c>
      <c r="T1729" s="8">
        <f t="shared" si="165"/>
        <v>42099.458333333328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3">
        <f t="shared" si="161"/>
        <v>68.400000000000006</v>
      </c>
      <c r="P1730" s="7">
        <f t="shared" si="162"/>
        <v>32290.050318391281</v>
      </c>
      <c r="Q1730" s="7" t="str">
        <f t="shared" si="163"/>
        <v>music</v>
      </c>
      <c r="R1730" t="str">
        <f t="shared" si="166"/>
        <v>faith</v>
      </c>
      <c r="S1730" s="8">
        <f t="shared" si="164"/>
        <v>42268.625856481478</v>
      </c>
      <c r="T1730" s="8">
        <f t="shared" si="165"/>
        <v>42298.625856481478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3">
        <f t="shared" ref="O1731:O1794" si="167">(E1731/D1731)*100</f>
        <v>0</v>
      </c>
      <c r="P1731" s="7">
        <f t="shared" ref="P1731:P1794" si="168">AVERAGE(E1731:E5844)</f>
        <v>32303.225108968978</v>
      </c>
      <c r="Q1731" s="7" t="str">
        <f t="shared" ref="Q1731:Q1794" si="169">LEFT(N1731,(FIND("/",N1731)-1))</f>
        <v>music</v>
      </c>
      <c r="R1731" t="str">
        <f t="shared" si="166"/>
        <v>faith</v>
      </c>
      <c r="S1731" s="8">
        <f t="shared" si="164"/>
        <v>42471.052152777775</v>
      </c>
      <c r="T1731" s="8">
        <f t="shared" si="165"/>
        <v>42531.052152777775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3">
        <f t="shared" si="167"/>
        <v>0</v>
      </c>
      <c r="P1732" s="7">
        <f t="shared" si="168"/>
        <v>32316.76943815513</v>
      </c>
      <c r="Q1732" s="7" t="str">
        <f t="shared" si="169"/>
        <v>music</v>
      </c>
      <c r="R1732" t="str">
        <f t="shared" si="166"/>
        <v>faith</v>
      </c>
      <c r="S1732" s="8">
        <f t="shared" ref="S1732:S1795" si="170">(((J1732/60)/60)/24)+DATE(1970,1,1)</f>
        <v>42272.087766203709</v>
      </c>
      <c r="T1732" s="8">
        <f t="shared" ref="T1732:T1795" si="171">(((I1732/60)/60)/24)+DATE(1970,1,1)</f>
        <v>42302.087766203709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3">
        <f t="shared" si="167"/>
        <v>0</v>
      </c>
      <c r="P1733" s="7">
        <f t="shared" si="168"/>
        <v>32330.325130033551</v>
      </c>
      <c r="Q1733" s="7" t="str">
        <f t="shared" si="169"/>
        <v>music</v>
      </c>
      <c r="R1733" t="str">
        <f t="shared" si="166"/>
        <v>faith</v>
      </c>
      <c r="S1733" s="8">
        <f t="shared" si="170"/>
        <v>42152.906851851847</v>
      </c>
      <c r="T1733" s="8">
        <f t="shared" si="171"/>
        <v>42166.625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3">
        <f t="shared" si="167"/>
        <v>0</v>
      </c>
      <c r="P1734" s="7">
        <f t="shared" si="168"/>
        <v>32343.892198908932</v>
      </c>
      <c r="Q1734" s="7" t="str">
        <f t="shared" si="169"/>
        <v>music</v>
      </c>
      <c r="R1734" t="str">
        <f t="shared" si="166"/>
        <v>faith</v>
      </c>
      <c r="S1734" s="8">
        <f t="shared" si="170"/>
        <v>42325.683807870373</v>
      </c>
      <c r="T1734" s="8">
        <f t="shared" si="171"/>
        <v>42385.208333333328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3">
        <f t="shared" si="167"/>
        <v>0</v>
      </c>
      <c r="P1735" s="7">
        <f t="shared" si="168"/>
        <v>32357.470659109986</v>
      </c>
      <c r="Q1735" s="7" t="str">
        <f t="shared" si="169"/>
        <v>music</v>
      </c>
      <c r="R1735" t="str">
        <f t="shared" si="166"/>
        <v>faith</v>
      </c>
      <c r="S1735" s="8">
        <f t="shared" si="170"/>
        <v>42614.675625000003</v>
      </c>
      <c r="T1735" s="8">
        <f t="shared" si="171"/>
        <v>42626.895833333328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3">
        <f t="shared" si="167"/>
        <v>2.2222222222222223E-2</v>
      </c>
      <c r="P1736" s="7">
        <f t="shared" si="168"/>
        <v>32371.060524989494</v>
      </c>
      <c r="Q1736" s="7" t="str">
        <f t="shared" si="169"/>
        <v>music</v>
      </c>
      <c r="R1736" t="str">
        <f t="shared" si="166"/>
        <v>faith</v>
      </c>
      <c r="S1736" s="8">
        <f t="shared" si="170"/>
        <v>42102.036527777775</v>
      </c>
      <c r="T1736" s="8">
        <f t="shared" si="171"/>
        <v>42132.036527777775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3">
        <f t="shared" si="167"/>
        <v>11</v>
      </c>
      <c r="P1737" s="7">
        <f t="shared" si="168"/>
        <v>32384.661390756297</v>
      </c>
      <c r="Q1737" s="7" t="str">
        <f t="shared" si="169"/>
        <v>music</v>
      </c>
      <c r="R1737" t="str">
        <f t="shared" si="166"/>
        <v>faith</v>
      </c>
      <c r="S1737" s="8">
        <f t="shared" si="170"/>
        <v>42559.814178240747</v>
      </c>
      <c r="T1737" s="8">
        <f t="shared" si="171"/>
        <v>42589.814178240747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3">
        <f t="shared" si="167"/>
        <v>0.73333333333333328</v>
      </c>
      <c r="P1738" s="7">
        <f t="shared" si="168"/>
        <v>32398.227873055901</v>
      </c>
      <c r="Q1738" s="7" t="str">
        <f t="shared" si="169"/>
        <v>music</v>
      </c>
      <c r="R1738" t="str">
        <f t="shared" si="166"/>
        <v>faith</v>
      </c>
      <c r="S1738" s="8">
        <f t="shared" si="170"/>
        <v>42286.861493055556</v>
      </c>
      <c r="T1738" s="8">
        <f t="shared" si="171"/>
        <v>42316.90315972222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3">
        <f t="shared" si="167"/>
        <v>21.25</v>
      </c>
      <c r="P1739" s="7">
        <f t="shared" si="168"/>
        <v>32411.842771236326</v>
      </c>
      <c r="Q1739" s="7" t="str">
        <f t="shared" si="169"/>
        <v>music</v>
      </c>
      <c r="R1739" t="str">
        <f t="shared" si="166"/>
        <v>faith</v>
      </c>
      <c r="S1739" s="8">
        <f t="shared" si="170"/>
        <v>42175.948981481488</v>
      </c>
      <c r="T1739" s="8">
        <f t="shared" si="171"/>
        <v>42205.948981481488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3">
        <f t="shared" si="167"/>
        <v>0.4</v>
      </c>
      <c r="P1740" s="7">
        <f t="shared" si="168"/>
        <v>32425.120786705924</v>
      </c>
      <c r="Q1740" s="7" t="str">
        <f t="shared" si="169"/>
        <v>music</v>
      </c>
      <c r="R1740" t="str">
        <f t="shared" si="166"/>
        <v>faith</v>
      </c>
      <c r="S1740" s="8">
        <f t="shared" si="170"/>
        <v>41884.874328703707</v>
      </c>
      <c r="T1740" s="8">
        <f t="shared" si="171"/>
        <v>41914.874328703707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3">
        <f t="shared" si="167"/>
        <v>0.1</v>
      </c>
      <c r="P1741" s="7">
        <f t="shared" si="168"/>
        <v>32438.759305555548</v>
      </c>
      <c r="Q1741" s="7" t="str">
        <f t="shared" si="169"/>
        <v>music</v>
      </c>
      <c r="R1741" t="str">
        <f t="shared" si="166"/>
        <v>faith</v>
      </c>
      <c r="S1741" s="8">
        <f t="shared" si="170"/>
        <v>42435.874212962968</v>
      </c>
      <c r="T1741" s="8">
        <f t="shared" si="171"/>
        <v>42494.832546296297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3">
        <f t="shared" si="167"/>
        <v>0</v>
      </c>
      <c r="P1742" s="7">
        <f t="shared" si="168"/>
        <v>32452.417309473676</v>
      </c>
      <c r="Q1742" s="7" t="str">
        <f t="shared" si="169"/>
        <v>music</v>
      </c>
      <c r="R1742" t="str">
        <f t="shared" si="166"/>
        <v>faith</v>
      </c>
      <c r="S1742" s="8">
        <f t="shared" si="170"/>
        <v>42171.817384259266</v>
      </c>
      <c r="T1742" s="8">
        <f t="shared" si="171"/>
        <v>42201.817384259266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3">
        <f t="shared" si="167"/>
        <v>110.83333333333334</v>
      </c>
      <c r="P1743" s="7">
        <f t="shared" si="168"/>
        <v>32466.087240943547</v>
      </c>
      <c r="Q1743" s="7" t="str">
        <f t="shared" si="169"/>
        <v>photography</v>
      </c>
      <c r="R1743" t="str">
        <f t="shared" si="166"/>
        <v>photobooks</v>
      </c>
      <c r="S1743" s="8">
        <f t="shared" si="170"/>
        <v>42120.628136574072</v>
      </c>
      <c r="T1743" s="8">
        <f t="shared" si="171"/>
        <v>42165.628136574072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3">
        <f t="shared" si="167"/>
        <v>108.74999999999999</v>
      </c>
      <c r="P1744" s="7">
        <f t="shared" si="168"/>
        <v>32479.208221660338</v>
      </c>
      <c r="Q1744" s="7" t="str">
        <f t="shared" si="169"/>
        <v>photography</v>
      </c>
      <c r="R1744" t="str">
        <f t="shared" si="166"/>
        <v>photobooks</v>
      </c>
      <c r="S1744" s="8">
        <f t="shared" si="170"/>
        <v>42710.876967592587</v>
      </c>
      <c r="T1744" s="8">
        <f t="shared" si="171"/>
        <v>42742.875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3">
        <f t="shared" si="167"/>
        <v>100.41666666666667</v>
      </c>
      <c r="P1745" s="7">
        <f t="shared" si="168"/>
        <v>32491.984026138274</v>
      </c>
      <c r="Q1745" s="7" t="str">
        <f t="shared" si="169"/>
        <v>photography</v>
      </c>
      <c r="R1745" t="str">
        <f t="shared" si="166"/>
        <v>photobooks</v>
      </c>
      <c r="S1745" s="8">
        <f t="shared" si="170"/>
        <v>42586.925636574073</v>
      </c>
      <c r="T1745" s="8">
        <f t="shared" si="171"/>
        <v>42609.165972222225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3">
        <f t="shared" si="167"/>
        <v>118.45454545454545</v>
      </c>
      <c r="P1746" s="7">
        <f t="shared" si="168"/>
        <v>32503.146819907204</v>
      </c>
      <c r="Q1746" s="7" t="str">
        <f t="shared" si="169"/>
        <v>photography</v>
      </c>
      <c r="R1746" t="str">
        <f t="shared" si="166"/>
        <v>photobooks</v>
      </c>
      <c r="S1746" s="8">
        <f t="shared" si="170"/>
        <v>42026.605057870373</v>
      </c>
      <c r="T1746" s="8">
        <f t="shared" si="171"/>
        <v>42071.563391203701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3">
        <f t="shared" si="167"/>
        <v>114.01428571428571</v>
      </c>
      <c r="P1747" s="7">
        <f t="shared" si="168"/>
        <v>32514.112282700415</v>
      </c>
      <c r="Q1747" s="7" t="str">
        <f t="shared" si="169"/>
        <v>photography</v>
      </c>
      <c r="R1747" t="str">
        <f t="shared" si="166"/>
        <v>photobooks</v>
      </c>
      <c r="S1747" s="8">
        <f t="shared" si="170"/>
        <v>42690.259699074071</v>
      </c>
      <c r="T1747" s="8">
        <f t="shared" si="171"/>
        <v>42726.083333333328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3">
        <f t="shared" si="167"/>
        <v>148.10000000000002</v>
      </c>
      <c r="P1748" s="7">
        <f t="shared" si="168"/>
        <v>32524.468176445753</v>
      </c>
      <c r="Q1748" s="7" t="str">
        <f t="shared" si="169"/>
        <v>photography</v>
      </c>
      <c r="R1748" t="str">
        <f t="shared" si="166"/>
        <v>photobooks</v>
      </c>
      <c r="S1748" s="8">
        <f t="shared" si="170"/>
        <v>42668.176701388889</v>
      </c>
      <c r="T1748" s="8">
        <f t="shared" si="171"/>
        <v>42698.083333333328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3">
        <f t="shared" si="167"/>
        <v>104.95555555555556</v>
      </c>
      <c r="P1749" s="7">
        <f t="shared" si="168"/>
        <v>32528.821836993237</v>
      </c>
      <c r="Q1749" s="7" t="str">
        <f t="shared" si="169"/>
        <v>photography</v>
      </c>
      <c r="R1749" t="str">
        <f t="shared" si="166"/>
        <v>photobooks</v>
      </c>
      <c r="S1749" s="8">
        <f t="shared" si="170"/>
        <v>42292.435532407413</v>
      </c>
      <c r="T1749" s="8">
        <f t="shared" si="171"/>
        <v>42321.625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3">
        <f t="shared" si="167"/>
        <v>129.94800000000001</v>
      </c>
      <c r="P1750" s="7">
        <f t="shared" si="168"/>
        <v>32538.573768483304</v>
      </c>
      <c r="Q1750" s="7" t="str">
        <f t="shared" si="169"/>
        <v>photography</v>
      </c>
      <c r="R1750" t="str">
        <f t="shared" si="166"/>
        <v>photobooks</v>
      </c>
      <c r="S1750" s="8">
        <f t="shared" si="170"/>
        <v>42219.950729166667</v>
      </c>
      <c r="T1750" s="8">
        <f t="shared" si="171"/>
        <v>42249.950729166667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3">
        <f t="shared" si="167"/>
        <v>123.48756218905473</v>
      </c>
      <c r="P1751" s="7">
        <f t="shared" si="168"/>
        <v>32524.864797125945</v>
      </c>
      <c r="Q1751" s="7" t="str">
        <f t="shared" si="169"/>
        <v>photography</v>
      </c>
      <c r="R1751" t="str">
        <f t="shared" si="166"/>
        <v>photobooks</v>
      </c>
      <c r="S1751" s="8">
        <f t="shared" si="170"/>
        <v>42758.975937499999</v>
      </c>
      <c r="T1751" s="8">
        <f t="shared" si="171"/>
        <v>42795.791666666672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3">
        <f t="shared" si="167"/>
        <v>201.62</v>
      </c>
      <c r="P1752" s="7">
        <f t="shared" si="168"/>
        <v>32533.369813953483</v>
      </c>
      <c r="Q1752" s="7" t="str">
        <f t="shared" si="169"/>
        <v>photography</v>
      </c>
      <c r="R1752" t="str">
        <f t="shared" si="166"/>
        <v>photobooks</v>
      </c>
      <c r="S1752" s="8">
        <f t="shared" si="170"/>
        <v>42454.836851851855</v>
      </c>
      <c r="T1752" s="8">
        <f t="shared" si="171"/>
        <v>42479.836851851855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3">
        <f t="shared" si="167"/>
        <v>102.89999999999999</v>
      </c>
      <c r="P1753" s="7">
        <f t="shared" si="168"/>
        <v>32542.867432318097</v>
      </c>
      <c r="Q1753" s="7" t="str">
        <f t="shared" si="169"/>
        <v>photography</v>
      </c>
      <c r="R1753" t="str">
        <f t="shared" si="166"/>
        <v>photobooks</v>
      </c>
      <c r="S1753" s="8">
        <f t="shared" si="170"/>
        <v>42052.7815162037</v>
      </c>
      <c r="T1753" s="8">
        <f t="shared" si="171"/>
        <v>42082.739849537036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3">
        <f t="shared" si="167"/>
        <v>260.16666666666663</v>
      </c>
      <c r="P1754" s="7">
        <f t="shared" si="168"/>
        <v>32552.284642403716</v>
      </c>
      <c r="Q1754" s="7" t="str">
        <f t="shared" si="169"/>
        <v>photography</v>
      </c>
      <c r="R1754" t="str">
        <f t="shared" si="166"/>
        <v>photobooks</v>
      </c>
      <c r="S1754" s="8">
        <f t="shared" si="170"/>
        <v>42627.253263888888</v>
      </c>
      <c r="T1754" s="8">
        <f t="shared" si="171"/>
        <v>42657.253263888888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3">
        <f t="shared" si="167"/>
        <v>108</v>
      </c>
      <c r="P1755" s="7">
        <f t="shared" si="168"/>
        <v>32564.744542760367</v>
      </c>
      <c r="Q1755" s="7" t="str">
        <f t="shared" si="169"/>
        <v>photography</v>
      </c>
      <c r="R1755" t="str">
        <f t="shared" si="166"/>
        <v>photobooks</v>
      </c>
      <c r="S1755" s="8">
        <f t="shared" si="170"/>
        <v>42420.74962962963</v>
      </c>
      <c r="T1755" s="8">
        <f t="shared" si="171"/>
        <v>42450.707962962959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3">
        <f t="shared" si="167"/>
        <v>110.52941176470587</v>
      </c>
      <c r="P1756" s="7">
        <f t="shared" si="168"/>
        <v>32571.675819567972</v>
      </c>
      <c r="Q1756" s="7" t="str">
        <f t="shared" si="169"/>
        <v>photography</v>
      </c>
      <c r="R1756" t="str">
        <f t="shared" si="166"/>
        <v>photobooks</v>
      </c>
      <c r="S1756" s="8">
        <f t="shared" si="170"/>
        <v>42067.876770833333</v>
      </c>
      <c r="T1756" s="8">
        <f t="shared" si="171"/>
        <v>42097.835104166668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3">
        <f t="shared" si="167"/>
        <v>120</v>
      </c>
      <c r="P1757" s="7">
        <f t="shared" si="168"/>
        <v>32581.496444915247</v>
      </c>
      <c r="Q1757" s="7" t="str">
        <f t="shared" si="169"/>
        <v>photography</v>
      </c>
      <c r="R1757" t="str">
        <f t="shared" si="166"/>
        <v>photobooks</v>
      </c>
      <c r="S1757" s="8">
        <f t="shared" si="170"/>
        <v>42252.788900462961</v>
      </c>
      <c r="T1757" s="8">
        <f t="shared" si="171"/>
        <v>42282.788900462961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3">
        <f t="shared" si="167"/>
        <v>102.82909090909091</v>
      </c>
      <c r="P1758" s="7">
        <f t="shared" si="168"/>
        <v>32595.295298855439</v>
      </c>
      <c r="Q1758" s="7" t="str">
        <f t="shared" si="169"/>
        <v>photography</v>
      </c>
      <c r="R1758" t="str">
        <f t="shared" si="166"/>
        <v>photobooks</v>
      </c>
      <c r="S1758" s="8">
        <f t="shared" si="170"/>
        <v>42571.167465277773</v>
      </c>
      <c r="T1758" s="8">
        <f t="shared" si="171"/>
        <v>42611.167465277773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3">
        <f t="shared" si="167"/>
        <v>115.99999999999999</v>
      </c>
      <c r="P1759" s="7">
        <f t="shared" si="168"/>
        <v>32606.720106022043</v>
      </c>
      <c r="Q1759" s="7" t="str">
        <f t="shared" si="169"/>
        <v>photography</v>
      </c>
      <c r="R1759" t="str">
        <f t="shared" si="166"/>
        <v>photobooks</v>
      </c>
      <c r="S1759" s="8">
        <f t="shared" si="170"/>
        <v>42733.827349537038</v>
      </c>
      <c r="T1759" s="8">
        <f t="shared" si="171"/>
        <v>42763.811805555553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3">
        <f t="shared" si="167"/>
        <v>114.7</v>
      </c>
      <c r="P1760" s="7">
        <f t="shared" si="168"/>
        <v>32618.093343232911</v>
      </c>
      <c r="Q1760" s="7" t="str">
        <f t="shared" si="169"/>
        <v>photography</v>
      </c>
      <c r="R1760" t="str">
        <f t="shared" si="166"/>
        <v>photobooks</v>
      </c>
      <c r="S1760" s="8">
        <f t="shared" si="170"/>
        <v>42505.955925925926</v>
      </c>
      <c r="T1760" s="8">
        <f t="shared" si="171"/>
        <v>42565.955925925926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3">
        <f t="shared" si="167"/>
        <v>106.60000000000001</v>
      </c>
      <c r="P1761" s="7">
        <f t="shared" si="168"/>
        <v>32631.451192699482</v>
      </c>
      <c r="Q1761" s="7" t="str">
        <f t="shared" si="169"/>
        <v>photography</v>
      </c>
      <c r="R1761" t="str">
        <f t="shared" si="166"/>
        <v>photobooks</v>
      </c>
      <c r="S1761" s="8">
        <f t="shared" si="170"/>
        <v>42068.829039351855</v>
      </c>
      <c r="T1761" s="8">
        <f t="shared" si="171"/>
        <v>42088.787372685183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3">
        <f t="shared" si="167"/>
        <v>165.44</v>
      </c>
      <c r="P1762" s="7">
        <f t="shared" si="168"/>
        <v>32643.044165605086</v>
      </c>
      <c r="Q1762" s="7" t="str">
        <f t="shared" si="169"/>
        <v>photography</v>
      </c>
      <c r="R1762" t="str">
        <f t="shared" si="166"/>
        <v>photobooks</v>
      </c>
      <c r="S1762" s="8">
        <f t="shared" si="170"/>
        <v>42405.67260416667</v>
      </c>
      <c r="T1762" s="8">
        <f t="shared" si="171"/>
        <v>42425.67260416667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3">
        <f t="shared" si="167"/>
        <v>155</v>
      </c>
      <c r="P1763" s="7">
        <f t="shared" si="168"/>
        <v>32653.39720050976</v>
      </c>
      <c r="Q1763" s="7" t="str">
        <f t="shared" si="169"/>
        <v>photography</v>
      </c>
      <c r="R1763" t="str">
        <f t="shared" si="166"/>
        <v>photobooks</v>
      </c>
      <c r="S1763" s="8">
        <f t="shared" si="170"/>
        <v>42209.567824074074</v>
      </c>
      <c r="T1763" s="8">
        <f t="shared" si="171"/>
        <v>42259.567824074074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3">
        <f t="shared" si="167"/>
        <v>885</v>
      </c>
      <c r="P1764" s="7">
        <f t="shared" si="168"/>
        <v>32667.20867403314</v>
      </c>
      <c r="Q1764" s="7" t="str">
        <f t="shared" si="169"/>
        <v>photography</v>
      </c>
      <c r="R1764" t="str">
        <f t="shared" si="166"/>
        <v>photobooks</v>
      </c>
      <c r="S1764" s="8">
        <f t="shared" si="170"/>
        <v>42410.982002314813</v>
      </c>
      <c r="T1764" s="8">
        <f t="shared" si="171"/>
        <v>42440.982002314813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3">
        <f t="shared" si="167"/>
        <v>101.90833333333333</v>
      </c>
      <c r="P1765" s="7">
        <f t="shared" si="168"/>
        <v>32680.721517857131</v>
      </c>
      <c r="Q1765" s="7" t="str">
        <f t="shared" si="169"/>
        <v>photography</v>
      </c>
      <c r="R1765" t="str">
        <f t="shared" si="166"/>
        <v>photobooks</v>
      </c>
      <c r="S1765" s="8">
        <f t="shared" si="170"/>
        <v>42636.868518518517</v>
      </c>
      <c r="T1765" s="8">
        <f t="shared" si="171"/>
        <v>42666.868518518517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3">
        <f t="shared" si="167"/>
        <v>19.600000000000001</v>
      </c>
      <c r="P1766" s="7">
        <f t="shared" si="168"/>
        <v>32689.420676307942</v>
      </c>
      <c r="Q1766" s="7" t="str">
        <f t="shared" si="169"/>
        <v>photography</v>
      </c>
      <c r="R1766" t="str">
        <f t="shared" si="166"/>
        <v>photobooks</v>
      </c>
      <c r="S1766" s="8">
        <f t="shared" si="170"/>
        <v>41825.485868055555</v>
      </c>
      <c r="T1766" s="8">
        <f t="shared" si="171"/>
        <v>41854.485868055555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3">
        <f t="shared" si="167"/>
        <v>59.467839999999995</v>
      </c>
      <c r="P1767" s="7">
        <f t="shared" si="168"/>
        <v>32702.413621276584</v>
      </c>
      <c r="Q1767" s="7" t="str">
        <f t="shared" si="169"/>
        <v>photography</v>
      </c>
      <c r="R1767" t="str">
        <f t="shared" si="166"/>
        <v>photobooks</v>
      </c>
      <c r="S1767" s="8">
        <f t="shared" si="170"/>
        <v>41834.980462962965</v>
      </c>
      <c r="T1767" s="8">
        <f t="shared" si="171"/>
        <v>41864.980462962965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3">
        <f t="shared" si="167"/>
        <v>0</v>
      </c>
      <c r="P1768" s="7">
        <f t="shared" si="168"/>
        <v>32713.170936568742</v>
      </c>
      <c r="Q1768" s="7" t="str">
        <f t="shared" si="169"/>
        <v>photography</v>
      </c>
      <c r="R1768" t="str">
        <f t="shared" si="166"/>
        <v>photobooks</v>
      </c>
      <c r="S1768" s="8">
        <f t="shared" si="170"/>
        <v>41855.859814814816</v>
      </c>
      <c r="T1768" s="8">
        <f t="shared" si="171"/>
        <v>41876.859814814816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3">
        <f t="shared" si="167"/>
        <v>45.72</v>
      </c>
      <c r="P1769" s="7">
        <f t="shared" si="168"/>
        <v>32727.103292163531</v>
      </c>
      <c r="Q1769" s="7" t="str">
        <f t="shared" si="169"/>
        <v>photography</v>
      </c>
      <c r="R1769" t="str">
        <f t="shared" si="166"/>
        <v>photobooks</v>
      </c>
      <c r="S1769" s="8">
        <f t="shared" si="170"/>
        <v>41824.658379629633</v>
      </c>
      <c r="T1769" s="8">
        <f t="shared" si="171"/>
        <v>41854.658379629633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3">
        <f t="shared" si="167"/>
        <v>3.74</v>
      </c>
      <c r="P1770" s="7">
        <f t="shared" si="168"/>
        <v>32740.073510864921</v>
      </c>
      <c r="Q1770" s="7" t="str">
        <f t="shared" si="169"/>
        <v>photography</v>
      </c>
      <c r="R1770" t="str">
        <f t="shared" si="166"/>
        <v>photobooks</v>
      </c>
      <c r="S1770" s="8">
        <f t="shared" si="170"/>
        <v>41849.560694444444</v>
      </c>
      <c r="T1770" s="8">
        <f t="shared" si="171"/>
        <v>41909.560694444444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3">
        <f t="shared" si="167"/>
        <v>2.7025000000000001</v>
      </c>
      <c r="P1771" s="7">
        <f t="shared" si="168"/>
        <v>32753.949501278759</v>
      </c>
      <c r="Q1771" s="7" t="str">
        <f t="shared" si="169"/>
        <v>photography</v>
      </c>
      <c r="R1771" t="str">
        <f t="shared" si="166"/>
        <v>photobooks</v>
      </c>
      <c r="S1771" s="8">
        <f t="shared" si="170"/>
        <v>41987.818969907406</v>
      </c>
      <c r="T1771" s="8">
        <f t="shared" si="171"/>
        <v>42017.818969907406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3">
        <f t="shared" si="167"/>
        <v>56.51428571428572</v>
      </c>
      <c r="P1772" s="7">
        <f t="shared" si="168"/>
        <v>32767.456089552226</v>
      </c>
      <c r="Q1772" s="7" t="str">
        <f t="shared" si="169"/>
        <v>photography</v>
      </c>
      <c r="R1772" t="str">
        <f t="shared" si="166"/>
        <v>photobooks</v>
      </c>
      <c r="S1772" s="8">
        <f t="shared" si="170"/>
        <v>41891.780023148152</v>
      </c>
      <c r="T1772" s="8">
        <f t="shared" si="171"/>
        <v>41926.780023148152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3">
        <f t="shared" si="167"/>
        <v>21.30952380952381</v>
      </c>
      <c r="P1773" s="7">
        <f t="shared" si="168"/>
        <v>32775.52838310579</v>
      </c>
      <c r="Q1773" s="7" t="str">
        <f t="shared" si="169"/>
        <v>photography</v>
      </c>
      <c r="R1773" t="str">
        <f t="shared" si="166"/>
        <v>photobooks</v>
      </c>
      <c r="S1773" s="8">
        <f t="shared" si="170"/>
        <v>41905.979629629634</v>
      </c>
      <c r="T1773" s="8">
        <f t="shared" si="171"/>
        <v>41935.979629629634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3">
        <f t="shared" si="167"/>
        <v>15.6</v>
      </c>
      <c r="P1774" s="7">
        <f t="shared" si="168"/>
        <v>32789.135096030717</v>
      </c>
      <c r="Q1774" s="7" t="str">
        <f t="shared" si="169"/>
        <v>photography</v>
      </c>
      <c r="R1774" t="str">
        <f t="shared" ref="R1774:R1837" si="172">RIGHT(N1774, (LEN(N1774)-FIND("/", N1774)))</f>
        <v>photobooks</v>
      </c>
      <c r="S1774" s="8">
        <f t="shared" si="170"/>
        <v>41766.718009259261</v>
      </c>
      <c r="T1774" s="8">
        <f t="shared" si="171"/>
        <v>41826.718009259261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3">
        <f t="shared" si="167"/>
        <v>6.2566666666666677</v>
      </c>
      <c r="P1775" s="7">
        <f t="shared" si="168"/>
        <v>32802.769227156263</v>
      </c>
      <c r="Q1775" s="7" t="str">
        <f t="shared" si="169"/>
        <v>photography</v>
      </c>
      <c r="R1775" t="str">
        <f t="shared" si="172"/>
        <v>photobooks</v>
      </c>
      <c r="S1775" s="8">
        <f t="shared" si="170"/>
        <v>41978.760393518518</v>
      </c>
      <c r="T1775" s="8">
        <f t="shared" si="171"/>
        <v>42023.760393518518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3">
        <f t="shared" si="167"/>
        <v>45.92</v>
      </c>
      <c r="P1776" s="7">
        <f t="shared" si="168"/>
        <v>32815.979722340868</v>
      </c>
      <c r="Q1776" s="7" t="str">
        <f t="shared" si="169"/>
        <v>photography</v>
      </c>
      <c r="R1776" t="str">
        <f t="shared" si="172"/>
        <v>photobooks</v>
      </c>
      <c r="S1776" s="8">
        <f t="shared" si="170"/>
        <v>41930.218657407408</v>
      </c>
      <c r="T1776" s="8">
        <f t="shared" si="171"/>
        <v>41972.624305555553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3">
        <f t="shared" si="167"/>
        <v>65.101538461538468</v>
      </c>
      <c r="P1777" s="7">
        <f t="shared" si="168"/>
        <v>32829.513047008535</v>
      </c>
      <c r="Q1777" s="7" t="str">
        <f t="shared" si="169"/>
        <v>photography</v>
      </c>
      <c r="R1777" t="str">
        <f t="shared" si="172"/>
        <v>photobooks</v>
      </c>
      <c r="S1777" s="8">
        <f t="shared" si="170"/>
        <v>41891.976388888892</v>
      </c>
      <c r="T1777" s="8">
        <f t="shared" si="171"/>
        <v>41936.976388888892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3">
        <f t="shared" si="167"/>
        <v>6.7</v>
      </c>
      <c r="P1778" s="7">
        <f t="shared" si="168"/>
        <v>32834.503005557926</v>
      </c>
      <c r="Q1778" s="7" t="str">
        <f t="shared" si="169"/>
        <v>photography</v>
      </c>
      <c r="R1778" t="str">
        <f t="shared" si="172"/>
        <v>photobooks</v>
      </c>
      <c r="S1778" s="8">
        <f t="shared" si="170"/>
        <v>41905.95684027778</v>
      </c>
      <c r="T1778" s="8">
        <f t="shared" si="171"/>
        <v>41941.95684027778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3">
        <f t="shared" si="167"/>
        <v>13.5625</v>
      </c>
      <c r="P1779" s="7">
        <f t="shared" si="168"/>
        <v>32848.403562874242</v>
      </c>
      <c r="Q1779" s="7" t="str">
        <f t="shared" si="169"/>
        <v>photography</v>
      </c>
      <c r="R1779" t="str">
        <f t="shared" si="172"/>
        <v>photobooks</v>
      </c>
      <c r="S1779" s="8">
        <f t="shared" si="170"/>
        <v>42025.357094907406</v>
      </c>
      <c r="T1779" s="8">
        <f t="shared" si="171"/>
        <v>42055.357094907406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3">
        <f t="shared" si="167"/>
        <v>1.9900000000000002</v>
      </c>
      <c r="P1780" s="7">
        <f t="shared" si="168"/>
        <v>32862.180800171154</v>
      </c>
      <c r="Q1780" s="7" t="str">
        <f t="shared" si="169"/>
        <v>photography</v>
      </c>
      <c r="R1780" t="str">
        <f t="shared" si="172"/>
        <v>photobooks</v>
      </c>
      <c r="S1780" s="8">
        <f t="shared" si="170"/>
        <v>42045.86336805555</v>
      </c>
      <c r="T1780" s="8">
        <f t="shared" si="171"/>
        <v>42090.821701388893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3">
        <f t="shared" si="167"/>
        <v>36.236363636363642</v>
      </c>
      <c r="P1781" s="7">
        <f t="shared" si="168"/>
        <v>32875.82257277397</v>
      </c>
      <c r="Q1781" s="7" t="str">
        <f t="shared" si="169"/>
        <v>photography</v>
      </c>
      <c r="R1781" t="str">
        <f t="shared" si="172"/>
        <v>photobooks</v>
      </c>
      <c r="S1781" s="8">
        <f t="shared" si="170"/>
        <v>42585.691898148143</v>
      </c>
      <c r="T1781" s="8">
        <f t="shared" si="171"/>
        <v>42615.691898148143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3">
        <f t="shared" si="167"/>
        <v>39.743333333333339</v>
      </c>
      <c r="P1782" s="7">
        <f t="shared" si="168"/>
        <v>32888.195087794425</v>
      </c>
      <c r="Q1782" s="7" t="str">
        <f t="shared" si="169"/>
        <v>photography</v>
      </c>
      <c r="R1782" t="str">
        <f t="shared" si="172"/>
        <v>photobooks</v>
      </c>
      <c r="S1782" s="8">
        <f t="shared" si="170"/>
        <v>42493.600810185191</v>
      </c>
      <c r="T1782" s="8">
        <f t="shared" si="171"/>
        <v>42553.600810185191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3">
        <f t="shared" si="167"/>
        <v>25.763636363636365</v>
      </c>
      <c r="P1783" s="7">
        <f t="shared" si="168"/>
        <v>32897.177604970006</v>
      </c>
      <c r="Q1783" s="7" t="str">
        <f t="shared" si="169"/>
        <v>photography</v>
      </c>
      <c r="R1783" t="str">
        <f t="shared" si="172"/>
        <v>photobooks</v>
      </c>
      <c r="S1783" s="8">
        <f t="shared" si="170"/>
        <v>42597.617418981477</v>
      </c>
      <c r="T1783" s="8">
        <f t="shared" si="171"/>
        <v>42628.617418981477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3">
        <f t="shared" si="167"/>
        <v>15.491428571428573</v>
      </c>
      <c r="P1784" s="7">
        <f t="shared" si="168"/>
        <v>32910.671037291038</v>
      </c>
      <c r="Q1784" s="7" t="str">
        <f t="shared" si="169"/>
        <v>photography</v>
      </c>
      <c r="R1784" t="str">
        <f t="shared" si="172"/>
        <v>photobooks</v>
      </c>
      <c r="S1784" s="8">
        <f t="shared" si="170"/>
        <v>42388.575104166666</v>
      </c>
      <c r="T1784" s="8">
        <f t="shared" si="171"/>
        <v>42421.575104166666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3">
        <f t="shared" si="167"/>
        <v>23.692499999999999</v>
      </c>
      <c r="P1785" s="7">
        <f t="shared" si="168"/>
        <v>32922.458632075468</v>
      </c>
      <c r="Q1785" s="7" t="str">
        <f t="shared" si="169"/>
        <v>photography</v>
      </c>
      <c r="R1785" t="str">
        <f t="shared" si="172"/>
        <v>photobooks</v>
      </c>
      <c r="S1785" s="8">
        <f t="shared" si="170"/>
        <v>42115.949976851851</v>
      </c>
      <c r="T1785" s="8">
        <f t="shared" si="171"/>
        <v>42145.949976851851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3">
        <f t="shared" si="167"/>
        <v>39.76</v>
      </c>
      <c r="P1786" s="7">
        <f t="shared" si="168"/>
        <v>32932.516743886736</v>
      </c>
      <c r="Q1786" s="7" t="str">
        <f t="shared" si="169"/>
        <v>photography</v>
      </c>
      <c r="R1786" t="str">
        <f t="shared" si="172"/>
        <v>photobooks</v>
      </c>
      <c r="S1786" s="8">
        <f t="shared" si="170"/>
        <v>42003.655555555553</v>
      </c>
      <c r="T1786" s="8">
        <f t="shared" si="171"/>
        <v>42035.142361111109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3">
        <f t="shared" si="167"/>
        <v>20.220833333333331</v>
      </c>
      <c r="P1787" s="7">
        <f t="shared" si="168"/>
        <v>32945.79765236051</v>
      </c>
      <c r="Q1787" s="7" t="str">
        <f t="shared" si="169"/>
        <v>photography</v>
      </c>
      <c r="R1787" t="str">
        <f t="shared" si="172"/>
        <v>photobooks</v>
      </c>
      <c r="S1787" s="8">
        <f t="shared" si="170"/>
        <v>41897.134895833333</v>
      </c>
      <c r="T1787" s="8">
        <f t="shared" si="171"/>
        <v>41928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3">
        <f t="shared" si="167"/>
        <v>47.631578947368418</v>
      </c>
      <c r="P1788" s="7">
        <f t="shared" si="168"/>
        <v>32957.859823958774</v>
      </c>
      <c r="Q1788" s="7" t="str">
        <f t="shared" si="169"/>
        <v>photography</v>
      </c>
      <c r="R1788" t="str">
        <f t="shared" si="172"/>
        <v>photobooks</v>
      </c>
      <c r="S1788" s="8">
        <f t="shared" si="170"/>
        <v>41958.550659722227</v>
      </c>
      <c r="T1788" s="8">
        <f t="shared" si="171"/>
        <v>41988.550659722227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3">
        <f t="shared" si="167"/>
        <v>15.329999999999998</v>
      </c>
      <c r="P1789" s="7">
        <f t="shared" si="168"/>
        <v>32971.628234536074</v>
      </c>
      <c r="Q1789" s="7" t="str">
        <f t="shared" si="169"/>
        <v>photography</v>
      </c>
      <c r="R1789" t="str">
        <f t="shared" si="172"/>
        <v>photobooks</v>
      </c>
      <c r="S1789" s="8">
        <f t="shared" si="170"/>
        <v>42068.65552083333</v>
      </c>
      <c r="T1789" s="8">
        <f t="shared" si="171"/>
        <v>42098.613854166666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3">
        <f t="shared" si="167"/>
        <v>1.3818181818181818</v>
      </c>
      <c r="P1790" s="7">
        <f t="shared" si="168"/>
        <v>32985.138603351952</v>
      </c>
      <c r="Q1790" s="7" t="str">
        <f t="shared" si="169"/>
        <v>photography</v>
      </c>
      <c r="R1790" t="str">
        <f t="shared" si="172"/>
        <v>photobooks</v>
      </c>
      <c r="S1790" s="8">
        <f t="shared" si="170"/>
        <v>41913.94840277778</v>
      </c>
      <c r="T1790" s="8">
        <f t="shared" si="171"/>
        <v>41943.94840277778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3">
        <f t="shared" si="167"/>
        <v>0.5</v>
      </c>
      <c r="P1791" s="7">
        <f t="shared" si="168"/>
        <v>32999.28698624247</v>
      </c>
      <c r="Q1791" s="7" t="str">
        <f t="shared" si="169"/>
        <v>photography</v>
      </c>
      <c r="R1791" t="str">
        <f t="shared" si="172"/>
        <v>photobooks</v>
      </c>
      <c r="S1791" s="8">
        <f t="shared" si="170"/>
        <v>41956.250034722223</v>
      </c>
      <c r="T1791" s="8">
        <f t="shared" si="171"/>
        <v>42016.250034722223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3">
        <f t="shared" si="167"/>
        <v>4.957575757575758</v>
      </c>
      <c r="P1792" s="7">
        <f t="shared" si="168"/>
        <v>33013.46302365591</v>
      </c>
      <c r="Q1792" s="7" t="str">
        <f t="shared" si="169"/>
        <v>photography</v>
      </c>
      <c r="R1792" t="str">
        <f t="shared" si="172"/>
        <v>photobooks</v>
      </c>
      <c r="S1792" s="8">
        <f t="shared" si="170"/>
        <v>42010.674513888895</v>
      </c>
      <c r="T1792" s="8">
        <f t="shared" si="171"/>
        <v>42040.674513888895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3">
        <f t="shared" si="167"/>
        <v>3.5666666666666664</v>
      </c>
      <c r="P1793" s="7">
        <f t="shared" si="168"/>
        <v>33026.964513769359</v>
      </c>
      <c r="Q1793" s="7" t="str">
        <f t="shared" si="169"/>
        <v>photography</v>
      </c>
      <c r="R1793" t="str">
        <f t="shared" si="172"/>
        <v>photobooks</v>
      </c>
      <c r="S1793" s="8">
        <f t="shared" si="170"/>
        <v>41973.740335648152</v>
      </c>
      <c r="T1793" s="8">
        <f t="shared" si="171"/>
        <v>42033.740335648152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3">
        <f t="shared" si="167"/>
        <v>61.124000000000002</v>
      </c>
      <c r="P1794" s="7">
        <f t="shared" si="168"/>
        <v>33041.135828669816</v>
      </c>
      <c r="Q1794" s="7" t="str">
        <f t="shared" si="169"/>
        <v>photography</v>
      </c>
      <c r="R1794" t="str">
        <f t="shared" si="172"/>
        <v>photobooks</v>
      </c>
      <c r="S1794" s="8">
        <f t="shared" si="170"/>
        <v>42189.031041666662</v>
      </c>
      <c r="T1794" s="8">
        <f t="shared" si="171"/>
        <v>42226.290972222225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3">
        <f t="shared" ref="O1795:O1858" si="173">(E1795/D1795)*100</f>
        <v>1.3333333333333335</v>
      </c>
      <c r="P1795" s="7">
        <f t="shared" ref="P1795:P1858" si="174">AVERAGE(E1795:E5908)</f>
        <v>33048.784465977602</v>
      </c>
      <c r="Q1795" s="7" t="str">
        <f t="shared" ref="Q1795:Q1858" si="175">LEFT(N1795,(FIND("/",N1795)-1))</f>
        <v>photography</v>
      </c>
      <c r="R1795" t="str">
        <f t="shared" si="172"/>
        <v>photobooks</v>
      </c>
      <c r="S1795" s="8">
        <f t="shared" si="170"/>
        <v>41940.89166666667</v>
      </c>
      <c r="T1795" s="8">
        <f t="shared" si="171"/>
        <v>41970.933333333334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3">
        <f t="shared" si="173"/>
        <v>11.077777777777778</v>
      </c>
      <c r="P1796" s="7">
        <f t="shared" si="174"/>
        <v>33063.006260232651</v>
      </c>
      <c r="Q1796" s="7" t="str">
        <f t="shared" si="175"/>
        <v>photography</v>
      </c>
      <c r="R1796" t="str">
        <f t="shared" si="172"/>
        <v>photobooks</v>
      </c>
      <c r="S1796" s="8">
        <f t="shared" ref="S1796:S1859" si="176">(((J1796/60)/60)/24)+DATE(1970,1,1)</f>
        <v>42011.551180555558</v>
      </c>
      <c r="T1796" s="8">
        <f t="shared" ref="T1796:T1859" si="177">(((I1796/60)/60)/24)+DATE(1970,1,1)</f>
        <v>42046.551180555558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3">
        <f t="shared" si="173"/>
        <v>38.735714285714288</v>
      </c>
      <c r="P1797" s="7">
        <f t="shared" si="174"/>
        <v>33076.827814655167</v>
      </c>
      <c r="Q1797" s="7" t="str">
        <f t="shared" si="175"/>
        <v>photography</v>
      </c>
      <c r="R1797" t="str">
        <f t="shared" si="172"/>
        <v>photobooks</v>
      </c>
      <c r="S1797" s="8">
        <f t="shared" si="176"/>
        <v>42628.288668981477</v>
      </c>
      <c r="T1797" s="8">
        <f t="shared" si="177"/>
        <v>42657.666666666672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3">
        <f t="shared" si="173"/>
        <v>22.05263157894737</v>
      </c>
      <c r="P1798" s="7">
        <f t="shared" si="174"/>
        <v>33086.414200086241</v>
      </c>
      <c r="Q1798" s="7" t="str">
        <f t="shared" si="175"/>
        <v>photography</v>
      </c>
      <c r="R1798" t="str">
        <f t="shared" si="172"/>
        <v>photobooks</v>
      </c>
      <c r="S1798" s="8">
        <f t="shared" si="176"/>
        <v>42515.439421296294</v>
      </c>
      <c r="T1798" s="8">
        <f t="shared" si="177"/>
        <v>42575.439421296294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3">
        <f t="shared" si="173"/>
        <v>67.55</v>
      </c>
      <c r="P1799" s="7">
        <f t="shared" si="174"/>
        <v>33098.880297670403</v>
      </c>
      <c r="Q1799" s="7" t="str">
        <f t="shared" si="175"/>
        <v>photography</v>
      </c>
      <c r="R1799" t="str">
        <f t="shared" si="172"/>
        <v>photobooks</v>
      </c>
      <c r="S1799" s="8">
        <f t="shared" si="176"/>
        <v>42689.56931712963</v>
      </c>
      <c r="T1799" s="8">
        <f t="shared" si="177"/>
        <v>42719.56931712963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3">
        <f t="shared" si="173"/>
        <v>13.637499999999999</v>
      </c>
      <c r="P1800" s="7">
        <f t="shared" si="174"/>
        <v>33110.250120845914</v>
      </c>
      <c r="Q1800" s="7" t="str">
        <f t="shared" si="175"/>
        <v>photography</v>
      </c>
      <c r="R1800" t="str">
        <f t="shared" si="172"/>
        <v>photobooks</v>
      </c>
      <c r="S1800" s="8">
        <f t="shared" si="176"/>
        <v>42344.32677083333</v>
      </c>
      <c r="T1800" s="8">
        <f t="shared" si="177"/>
        <v>42404.32677083333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3">
        <f t="shared" si="173"/>
        <v>1.7457500000000001</v>
      </c>
      <c r="P1801" s="7">
        <f t="shared" si="174"/>
        <v>33123.604287564762</v>
      </c>
      <c r="Q1801" s="7" t="str">
        <f t="shared" si="175"/>
        <v>photography</v>
      </c>
      <c r="R1801" t="str">
        <f t="shared" si="172"/>
        <v>photobooks</v>
      </c>
      <c r="S1801" s="8">
        <f t="shared" si="176"/>
        <v>41934.842685185184</v>
      </c>
      <c r="T1801" s="8">
        <f t="shared" si="177"/>
        <v>41954.884351851855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3">
        <f t="shared" si="173"/>
        <v>20.44963251188932</v>
      </c>
      <c r="P1802" s="7">
        <f t="shared" si="174"/>
        <v>33137.882375809932</v>
      </c>
      <c r="Q1802" s="7" t="str">
        <f t="shared" si="175"/>
        <v>photography</v>
      </c>
      <c r="R1802" t="str">
        <f t="shared" si="172"/>
        <v>photobooks</v>
      </c>
      <c r="S1802" s="8">
        <f t="shared" si="176"/>
        <v>42623.606134259258</v>
      </c>
      <c r="T1802" s="8">
        <f t="shared" si="177"/>
        <v>42653.606134259258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3">
        <f t="shared" si="173"/>
        <v>13.852941176470587</v>
      </c>
      <c r="P1803" s="7">
        <f t="shared" si="174"/>
        <v>33148.114822817624</v>
      </c>
      <c r="Q1803" s="7" t="str">
        <f t="shared" si="175"/>
        <v>photography</v>
      </c>
      <c r="R1803" t="str">
        <f t="shared" si="172"/>
        <v>photobooks</v>
      </c>
      <c r="S1803" s="8">
        <f t="shared" si="176"/>
        <v>42321.660509259258</v>
      </c>
      <c r="T1803" s="8">
        <f t="shared" si="177"/>
        <v>42353.506944444445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3">
        <f t="shared" si="173"/>
        <v>48.485714285714288</v>
      </c>
      <c r="P1804" s="7">
        <f t="shared" si="174"/>
        <v>33161.427885862511</v>
      </c>
      <c r="Q1804" s="7" t="str">
        <f t="shared" si="175"/>
        <v>photography</v>
      </c>
      <c r="R1804" t="str">
        <f t="shared" si="172"/>
        <v>photobooks</v>
      </c>
      <c r="S1804" s="8">
        <f t="shared" si="176"/>
        <v>42159.47256944445</v>
      </c>
      <c r="T1804" s="8">
        <f t="shared" si="177"/>
        <v>42182.915972222225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3">
        <f t="shared" si="173"/>
        <v>30.8</v>
      </c>
      <c r="P1805" s="7">
        <f t="shared" si="174"/>
        <v>33175.037067474041</v>
      </c>
      <c r="Q1805" s="7" t="str">
        <f t="shared" si="175"/>
        <v>photography</v>
      </c>
      <c r="R1805" t="str">
        <f t="shared" si="172"/>
        <v>photobooks</v>
      </c>
      <c r="S1805" s="8">
        <f t="shared" si="176"/>
        <v>42018.071550925932</v>
      </c>
      <c r="T1805" s="8">
        <f t="shared" si="177"/>
        <v>42049.071550925932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3">
        <f t="shared" si="173"/>
        <v>35.174193548387095</v>
      </c>
      <c r="P1806" s="7">
        <f t="shared" si="174"/>
        <v>33187.060017308519</v>
      </c>
      <c r="Q1806" s="7" t="str">
        <f t="shared" si="175"/>
        <v>photography</v>
      </c>
      <c r="R1806" t="str">
        <f t="shared" si="172"/>
        <v>photobooks</v>
      </c>
      <c r="S1806" s="8">
        <f t="shared" si="176"/>
        <v>42282.678287037037</v>
      </c>
      <c r="T1806" s="8">
        <f t="shared" si="177"/>
        <v>42322.719953703709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3">
        <f t="shared" si="173"/>
        <v>36.404444444444444</v>
      </c>
      <c r="P1807" s="7">
        <f t="shared" si="174"/>
        <v>33199.066536796534</v>
      </c>
      <c r="Q1807" s="7" t="str">
        <f t="shared" si="175"/>
        <v>photography</v>
      </c>
      <c r="R1807" t="str">
        <f t="shared" si="172"/>
        <v>photobooks</v>
      </c>
      <c r="S1807" s="8">
        <f t="shared" si="176"/>
        <v>42247.803912037038</v>
      </c>
      <c r="T1807" s="8">
        <f t="shared" si="177"/>
        <v>42279.75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3">
        <f t="shared" si="173"/>
        <v>2.9550000000000001</v>
      </c>
      <c r="P1808" s="7">
        <f t="shared" si="174"/>
        <v>33209.897228237329</v>
      </c>
      <c r="Q1808" s="7" t="str">
        <f t="shared" si="175"/>
        <v>photography</v>
      </c>
      <c r="R1808" t="str">
        <f t="shared" si="172"/>
        <v>photobooks</v>
      </c>
      <c r="S1808" s="8">
        <f t="shared" si="176"/>
        <v>41877.638298611113</v>
      </c>
      <c r="T1808" s="8">
        <f t="shared" si="177"/>
        <v>41912.638298611113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3">
        <f t="shared" si="173"/>
        <v>11.06</v>
      </c>
      <c r="P1809" s="7">
        <f t="shared" si="174"/>
        <v>33224.030199306755</v>
      </c>
      <c r="Q1809" s="7" t="str">
        <f t="shared" si="175"/>
        <v>photography</v>
      </c>
      <c r="R1809" t="str">
        <f t="shared" si="172"/>
        <v>photobooks</v>
      </c>
      <c r="S1809" s="8">
        <f t="shared" si="176"/>
        <v>41880.068437499998</v>
      </c>
      <c r="T1809" s="8">
        <f t="shared" si="177"/>
        <v>41910.068437499998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3">
        <f t="shared" si="173"/>
        <v>41.407142857142858</v>
      </c>
      <c r="P1810" s="7">
        <f t="shared" si="174"/>
        <v>33238.191894234929</v>
      </c>
      <c r="Q1810" s="7" t="str">
        <f t="shared" si="175"/>
        <v>photography</v>
      </c>
      <c r="R1810" t="str">
        <f t="shared" si="172"/>
        <v>photobooks</v>
      </c>
      <c r="S1810" s="8">
        <f t="shared" si="176"/>
        <v>42742.680902777778</v>
      </c>
      <c r="T1810" s="8">
        <f t="shared" si="177"/>
        <v>42777.680902777778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3">
        <f t="shared" si="173"/>
        <v>10.857142857142858</v>
      </c>
      <c r="P1811" s="7">
        <f t="shared" si="174"/>
        <v>33247.577927146573</v>
      </c>
      <c r="Q1811" s="7" t="str">
        <f t="shared" si="175"/>
        <v>photography</v>
      </c>
      <c r="R1811" t="str">
        <f t="shared" si="172"/>
        <v>photobooks</v>
      </c>
      <c r="S1811" s="8">
        <f t="shared" si="176"/>
        <v>42029.907858796301</v>
      </c>
      <c r="T1811" s="8">
        <f t="shared" si="177"/>
        <v>42064.907858796301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3">
        <f t="shared" si="173"/>
        <v>3.3333333333333335</v>
      </c>
      <c r="P1812" s="7">
        <f t="shared" si="174"/>
        <v>33261.837180043382</v>
      </c>
      <c r="Q1812" s="7" t="str">
        <f t="shared" si="175"/>
        <v>photography</v>
      </c>
      <c r="R1812" t="str">
        <f t="shared" si="172"/>
        <v>photobooks</v>
      </c>
      <c r="S1812" s="8">
        <f t="shared" si="176"/>
        <v>41860.91002314815</v>
      </c>
      <c r="T1812" s="8">
        <f t="shared" si="177"/>
        <v>41872.91002314815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3">
        <f t="shared" si="173"/>
        <v>7.407407407407407E-2</v>
      </c>
      <c r="P1813" s="7">
        <f t="shared" si="174"/>
        <v>33276.267230902769</v>
      </c>
      <c r="Q1813" s="7" t="str">
        <f t="shared" si="175"/>
        <v>photography</v>
      </c>
      <c r="R1813" t="str">
        <f t="shared" si="172"/>
        <v>photobooks</v>
      </c>
      <c r="S1813" s="8">
        <f t="shared" si="176"/>
        <v>41876.433680555558</v>
      </c>
      <c r="T1813" s="8">
        <f t="shared" si="177"/>
        <v>41936.166666666664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3">
        <f t="shared" si="173"/>
        <v>13.307692307692307</v>
      </c>
      <c r="P1814" s="7">
        <f t="shared" si="174"/>
        <v>33290.698957881017</v>
      </c>
      <c r="Q1814" s="7" t="str">
        <f t="shared" si="175"/>
        <v>photography</v>
      </c>
      <c r="R1814" t="str">
        <f t="shared" si="172"/>
        <v>photobooks</v>
      </c>
      <c r="S1814" s="8">
        <f t="shared" si="176"/>
        <v>42524.318703703699</v>
      </c>
      <c r="T1814" s="8">
        <f t="shared" si="177"/>
        <v>42554.318703703699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3">
        <f t="shared" si="173"/>
        <v>0</v>
      </c>
      <c r="P1815" s="7">
        <f t="shared" si="174"/>
        <v>33304.784839270193</v>
      </c>
      <c r="Q1815" s="7" t="str">
        <f t="shared" si="175"/>
        <v>photography</v>
      </c>
      <c r="R1815" t="str">
        <f t="shared" si="172"/>
        <v>photobooks</v>
      </c>
      <c r="S1815" s="8">
        <f t="shared" si="176"/>
        <v>41829.889027777775</v>
      </c>
      <c r="T1815" s="8">
        <f t="shared" si="177"/>
        <v>41859.889027777775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3">
        <f t="shared" si="173"/>
        <v>49.183333333333337</v>
      </c>
      <c r="P1816" s="7">
        <f t="shared" si="174"/>
        <v>33319.258887440235</v>
      </c>
      <c r="Q1816" s="7" t="str">
        <f t="shared" si="175"/>
        <v>photography</v>
      </c>
      <c r="R1816" t="str">
        <f t="shared" si="172"/>
        <v>photobooks</v>
      </c>
      <c r="S1816" s="8">
        <f t="shared" si="176"/>
        <v>42033.314074074078</v>
      </c>
      <c r="T1816" s="8">
        <f t="shared" si="177"/>
        <v>42063.314074074078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3">
        <f t="shared" si="173"/>
        <v>0</v>
      </c>
      <c r="P1817" s="7">
        <f t="shared" si="174"/>
        <v>33331.179434782607</v>
      </c>
      <c r="Q1817" s="7" t="str">
        <f t="shared" si="175"/>
        <v>photography</v>
      </c>
      <c r="R1817" t="str">
        <f t="shared" si="172"/>
        <v>photobooks</v>
      </c>
      <c r="S1817" s="8">
        <f t="shared" si="176"/>
        <v>42172.906678240746</v>
      </c>
      <c r="T1817" s="8">
        <f t="shared" si="177"/>
        <v>42186.906678240746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3">
        <f t="shared" si="173"/>
        <v>2.036</v>
      </c>
      <c r="P1818" s="7">
        <f t="shared" si="174"/>
        <v>33345.677555458889</v>
      </c>
      <c r="Q1818" s="7" t="str">
        <f t="shared" si="175"/>
        <v>photography</v>
      </c>
      <c r="R1818" t="str">
        <f t="shared" si="172"/>
        <v>photobooks</v>
      </c>
      <c r="S1818" s="8">
        <f t="shared" si="176"/>
        <v>42548.876192129625</v>
      </c>
      <c r="T1818" s="8">
        <f t="shared" si="177"/>
        <v>42576.791666666672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3">
        <f t="shared" si="173"/>
        <v>52.327777777777776</v>
      </c>
      <c r="P1819" s="7">
        <f t="shared" si="174"/>
        <v>33359.966797214962</v>
      </c>
      <c r="Q1819" s="7" t="str">
        <f t="shared" si="175"/>
        <v>photography</v>
      </c>
      <c r="R1819" t="str">
        <f t="shared" si="172"/>
        <v>photobooks</v>
      </c>
      <c r="S1819" s="8">
        <f t="shared" si="176"/>
        <v>42705.662118055552</v>
      </c>
      <c r="T1819" s="8">
        <f t="shared" si="177"/>
        <v>42765.290972222225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3">
        <f t="shared" si="173"/>
        <v>0</v>
      </c>
      <c r="P1820" s="7">
        <f t="shared" si="174"/>
        <v>33370.389508053981</v>
      </c>
      <c r="Q1820" s="7" t="str">
        <f t="shared" si="175"/>
        <v>photography</v>
      </c>
      <c r="R1820" t="str">
        <f t="shared" si="172"/>
        <v>photobooks</v>
      </c>
      <c r="S1820" s="8">
        <f t="shared" si="176"/>
        <v>42067.234375</v>
      </c>
      <c r="T1820" s="8">
        <f t="shared" si="177"/>
        <v>42097.192708333328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3">
        <f t="shared" si="173"/>
        <v>2.083333333333333</v>
      </c>
      <c r="P1821" s="7">
        <f t="shared" si="174"/>
        <v>33384.923649825781</v>
      </c>
      <c r="Q1821" s="7" t="str">
        <f t="shared" si="175"/>
        <v>photography</v>
      </c>
      <c r="R1821" t="str">
        <f t="shared" si="172"/>
        <v>photobooks</v>
      </c>
      <c r="S1821" s="8">
        <f t="shared" si="176"/>
        <v>41820.752268518518</v>
      </c>
      <c r="T1821" s="8">
        <f t="shared" si="177"/>
        <v>41850.752268518518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3">
        <f t="shared" si="173"/>
        <v>6.565384615384616</v>
      </c>
      <c r="P1822" s="7">
        <f t="shared" si="174"/>
        <v>33399.459564270146</v>
      </c>
      <c r="Q1822" s="7" t="str">
        <f t="shared" si="175"/>
        <v>photography</v>
      </c>
      <c r="R1822" t="str">
        <f t="shared" si="172"/>
        <v>photobooks</v>
      </c>
      <c r="S1822" s="8">
        <f t="shared" si="176"/>
        <v>42065.084375000006</v>
      </c>
      <c r="T1822" s="8">
        <f t="shared" si="177"/>
        <v>42095.042708333334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3">
        <f t="shared" si="173"/>
        <v>134.88999999999999</v>
      </c>
      <c r="P1823" s="7">
        <f t="shared" si="174"/>
        <v>33413.274934612025</v>
      </c>
      <c r="Q1823" s="7" t="str">
        <f t="shared" si="175"/>
        <v>music</v>
      </c>
      <c r="R1823" t="str">
        <f t="shared" si="172"/>
        <v>rock</v>
      </c>
      <c r="S1823" s="8">
        <f t="shared" si="176"/>
        <v>40926.319062499999</v>
      </c>
      <c r="T1823" s="8">
        <f t="shared" si="177"/>
        <v>40971.319062499999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3">
        <f t="shared" si="173"/>
        <v>100</v>
      </c>
      <c r="P1824" s="7">
        <f t="shared" si="174"/>
        <v>33426.376122982983</v>
      </c>
      <c r="Q1824" s="7" t="str">
        <f t="shared" si="175"/>
        <v>music</v>
      </c>
      <c r="R1824" t="str">
        <f t="shared" si="172"/>
        <v>rock</v>
      </c>
      <c r="S1824" s="8">
        <f t="shared" si="176"/>
        <v>41634.797013888885</v>
      </c>
      <c r="T1824" s="8">
        <f t="shared" si="177"/>
        <v>41670.792361111111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3">
        <f t="shared" si="173"/>
        <v>115.85714285714286</v>
      </c>
      <c r="P1825" s="7">
        <f t="shared" si="174"/>
        <v>33440.829166666663</v>
      </c>
      <c r="Q1825" s="7" t="str">
        <f t="shared" si="175"/>
        <v>music</v>
      </c>
      <c r="R1825" t="str">
        <f t="shared" si="172"/>
        <v>rock</v>
      </c>
      <c r="S1825" s="8">
        <f t="shared" si="176"/>
        <v>41176.684907407405</v>
      </c>
      <c r="T1825" s="8">
        <f t="shared" si="177"/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3">
        <f t="shared" si="173"/>
        <v>100.06666666666666</v>
      </c>
      <c r="P1826" s="7">
        <f t="shared" si="174"/>
        <v>33455.071780881706</v>
      </c>
      <c r="Q1826" s="7" t="str">
        <f t="shared" si="175"/>
        <v>music</v>
      </c>
      <c r="R1826" t="str">
        <f t="shared" si="172"/>
        <v>rock</v>
      </c>
      <c r="S1826" s="8">
        <f t="shared" si="176"/>
        <v>41626.916284722225</v>
      </c>
      <c r="T1826" s="8">
        <f t="shared" si="177"/>
        <v>41647.088888888888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3">
        <f t="shared" si="173"/>
        <v>105.05</v>
      </c>
      <c r="P1827" s="7">
        <f t="shared" si="174"/>
        <v>33468.370065502175</v>
      </c>
      <c r="Q1827" s="7" t="str">
        <f t="shared" si="175"/>
        <v>music</v>
      </c>
      <c r="R1827" t="str">
        <f t="shared" si="172"/>
        <v>rock</v>
      </c>
      <c r="S1827" s="8">
        <f t="shared" si="176"/>
        <v>41443.83452546296</v>
      </c>
      <c r="T1827" s="8">
        <f t="shared" si="177"/>
        <v>41466.83452546296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3">
        <f t="shared" si="173"/>
        <v>101</v>
      </c>
      <c r="P1828" s="7">
        <f t="shared" si="174"/>
        <v>33482.073591087807</v>
      </c>
      <c r="Q1828" s="7" t="str">
        <f t="shared" si="175"/>
        <v>music</v>
      </c>
      <c r="R1828" t="str">
        <f t="shared" si="172"/>
        <v>rock</v>
      </c>
      <c r="S1828" s="8">
        <f t="shared" si="176"/>
        <v>41657.923807870371</v>
      </c>
      <c r="T1828" s="8">
        <f t="shared" si="177"/>
        <v>41687.923807870371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3">
        <f t="shared" si="173"/>
        <v>100.66250000000001</v>
      </c>
      <c r="P1829" s="7">
        <f t="shared" si="174"/>
        <v>33495.824497377616</v>
      </c>
      <c r="Q1829" s="7" t="str">
        <f t="shared" si="175"/>
        <v>music</v>
      </c>
      <c r="R1829" t="str">
        <f t="shared" si="172"/>
        <v>rock</v>
      </c>
      <c r="S1829" s="8">
        <f t="shared" si="176"/>
        <v>40555.325937499998</v>
      </c>
      <c r="T1829" s="8">
        <f t="shared" si="177"/>
        <v>40605.325937499998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3">
        <f t="shared" si="173"/>
        <v>100.16000000000001</v>
      </c>
      <c r="P1830" s="7">
        <f t="shared" si="174"/>
        <v>33506.949475295143</v>
      </c>
      <c r="Q1830" s="7" t="str">
        <f t="shared" si="175"/>
        <v>music</v>
      </c>
      <c r="R1830" t="str">
        <f t="shared" si="172"/>
        <v>rock</v>
      </c>
      <c r="S1830" s="8">
        <f t="shared" si="176"/>
        <v>41736.899652777778</v>
      </c>
      <c r="T1830" s="8">
        <f t="shared" si="177"/>
        <v>41768.916666666664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3">
        <f t="shared" si="173"/>
        <v>166.68333333333334</v>
      </c>
      <c r="P1831" s="7">
        <f t="shared" si="174"/>
        <v>33512.844028871383</v>
      </c>
      <c r="Q1831" s="7" t="str">
        <f t="shared" si="175"/>
        <v>music</v>
      </c>
      <c r="R1831" t="str">
        <f t="shared" si="172"/>
        <v>rock</v>
      </c>
      <c r="S1831" s="8">
        <f t="shared" si="176"/>
        <v>40516.087627314817</v>
      </c>
      <c r="T1831" s="8">
        <f t="shared" si="177"/>
        <v>40564.916666666664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3">
        <f t="shared" si="173"/>
        <v>101.53333333333335</v>
      </c>
      <c r="P1832" s="7">
        <f t="shared" si="174"/>
        <v>33526.41628008752</v>
      </c>
      <c r="Q1832" s="7" t="str">
        <f t="shared" si="175"/>
        <v>music</v>
      </c>
      <c r="R1832" t="str">
        <f t="shared" si="172"/>
        <v>rock</v>
      </c>
      <c r="S1832" s="8">
        <f t="shared" si="176"/>
        <v>41664.684108796297</v>
      </c>
      <c r="T1832" s="8">
        <f t="shared" si="177"/>
        <v>41694.684108796297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3">
        <f t="shared" si="173"/>
        <v>103</v>
      </c>
      <c r="P1833" s="7">
        <f t="shared" si="174"/>
        <v>33534.426970227665</v>
      </c>
      <c r="Q1833" s="7" t="str">
        <f t="shared" si="175"/>
        <v>music</v>
      </c>
      <c r="R1833" t="str">
        <f t="shared" si="172"/>
        <v>rock</v>
      </c>
      <c r="S1833" s="8">
        <f t="shared" si="176"/>
        <v>41026.996099537035</v>
      </c>
      <c r="T1833" s="8">
        <f t="shared" si="177"/>
        <v>41041.996099537035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3">
        <f t="shared" si="173"/>
        <v>142.85714285714286</v>
      </c>
      <c r="P1834" s="7">
        <f t="shared" si="174"/>
        <v>33548.664564169943</v>
      </c>
      <c r="Q1834" s="7" t="str">
        <f t="shared" si="175"/>
        <v>music</v>
      </c>
      <c r="R1834" t="str">
        <f t="shared" si="172"/>
        <v>rock</v>
      </c>
      <c r="S1834" s="8">
        <f t="shared" si="176"/>
        <v>40576.539664351854</v>
      </c>
      <c r="T1834" s="8">
        <f t="shared" si="177"/>
        <v>40606.539664351854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3">
        <f t="shared" si="173"/>
        <v>262.5</v>
      </c>
      <c r="P1835" s="7">
        <f t="shared" si="174"/>
        <v>33563.146888694122</v>
      </c>
      <c r="Q1835" s="7" t="str">
        <f t="shared" si="175"/>
        <v>music</v>
      </c>
      <c r="R1835" t="str">
        <f t="shared" si="172"/>
        <v>rock</v>
      </c>
      <c r="S1835" s="8">
        <f t="shared" si="176"/>
        <v>41303.044016203705</v>
      </c>
      <c r="T1835" s="8">
        <f t="shared" si="177"/>
        <v>41335.332638888889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3">
        <f t="shared" si="173"/>
        <v>118.05000000000001</v>
      </c>
      <c r="P1836" s="7">
        <f t="shared" si="174"/>
        <v>33577.400789127569</v>
      </c>
      <c r="Q1836" s="7" t="str">
        <f t="shared" si="175"/>
        <v>music</v>
      </c>
      <c r="R1836" t="str">
        <f t="shared" si="172"/>
        <v>rock</v>
      </c>
      <c r="S1836" s="8">
        <f t="shared" si="176"/>
        <v>41988.964062500003</v>
      </c>
      <c r="T1836" s="8">
        <f t="shared" si="177"/>
        <v>42028.964062500003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3">
        <f t="shared" si="173"/>
        <v>104</v>
      </c>
      <c r="P1837" s="7">
        <f t="shared" si="174"/>
        <v>33586.950087719291</v>
      </c>
      <c r="Q1837" s="7" t="str">
        <f t="shared" si="175"/>
        <v>music</v>
      </c>
      <c r="R1837" t="str">
        <f t="shared" si="172"/>
        <v>rock</v>
      </c>
      <c r="S1837" s="8">
        <f t="shared" si="176"/>
        <v>42430.702210648145</v>
      </c>
      <c r="T1837" s="8">
        <f t="shared" si="177"/>
        <v>42460.660543981481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3">
        <f t="shared" si="173"/>
        <v>200.34</v>
      </c>
      <c r="P1838" s="7">
        <f t="shared" si="174"/>
        <v>33601.459499780598</v>
      </c>
      <c r="Q1838" s="7" t="str">
        <f t="shared" si="175"/>
        <v>music</v>
      </c>
      <c r="R1838" t="str">
        <f t="shared" ref="R1838:R1901" si="178">RIGHT(N1838, (LEN(N1838)-FIND("/", N1838)))</f>
        <v>rock</v>
      </c>
      <c r="S1838" s="8">
        <f t="shared" si="176"/>
        <v>41305.809363425928</v>
      </c>
      <c r="T1838" s="8">
        <f t="shared" si="177"/>
        <v>41322.809363425928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3">
        <f t="shared" si="173"/>
        <v>306.83333333333331</v>
      </c>
      <c r="P1839" s="7">
        <f t="shared" si="174"/>
        <v>33611.812642669</v>
      </c>
      <c r="Q1839" s="7" t="str">
        <f t="shared" si="175"/>
        <v>music</v>
      </c>
      <c r="R1839" t="str">
        <f t="shared" si="178"/>
        <v>rock</v>
      </c>
      <c r="S1839" s="8">
        <f t="shared" si="176"/>
        <v>40926.047858796301</v>
      </c>
      <c r="T1839" s="8">
        <f t="shared" si="177"/>
        <v>40986.006192129629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3">
        <f t="shared" si="173"/>
        <v>100.149</v>
      </c>
      <c r="P1840" s="7">
        <f t="shared" si="174"/>
        <v>33625.765568730778</v>
      </c>
      <c r="Q1840" s="7" t="str">
        <f t="shared" si="175"/>
        <v>music</v>
      </c>
      <c r="R1840" t="str">
        <f t="shared" si="178"/>
        <v>rock</v>
      </c>
      <c r="S1840" s="8">
        <f t="shared" si="176"/>
        <v>40788.786539351851</v>
      </c>
      <c r="T1840" s="8">
        <f t="shared" si="177"/>
        <v>40817.125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3">
        <f t="shared" si="173"/>
        <v>205.29999999999998</v>
      </c>
      <c r="P1841" s="7">
        <f t="shared" si="174"/>
        <v>33640.099608963086</v>
      </c>
      <c r="Q1841" s="7" t="str">
        <f t="shared" si="175"/>
        <v>music</v>
      </c>
      <c r="R1841" t="str">
        <f t="shared" si="178"/>
        <v>rock</v>
      </c>
      <c r="S1841" s="8">
        <f t="shared" si="176"/>
        <v>42614.722013888888</v>
      </c>
      <c r="T1841" s="8">
        <f t="shared" si="177"/>
        <v>42644.722013888888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3">
        <f t="shared" si="173"/>
        <v>108.88888888888889</v>
      </c>
      <c r="P1842" s="7">
        <f t="shared" si="174"/>
        <v>33653.984048351638</v>
      </c>
      <c r="Q1842" s="7" t="str">
        <f t="shared" si="175"/>
        <v>music</v>
      </c>
      <c r="R1842" t="str">
        <f t="shared" si="178"/>
        <v>rock</v>
      </c>
      <c r="S1842" s="8">
        <f t="shared" si="176"/>
        <v>41382.096180555556</v>
      </c>
      <c r="T1842" s="8">
        <f t="shared" si="177"/>
        <v>41401.207638888889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3">
        <f t="shared" si="173"/>
        <v>101.75</v>
      </c>
      <c r="P1843" s="7">
        <f t="shared" si="174"/>
        <v>33668.352554969206</v>
      </c>
      <c r="Q1843" s="7" t="str">
        <f t="shared" si="175"/>
        <v>music</v>
      </c>
      <c r="R1843" t="str">
        <f t="shared" si="178"/>
        <v>rock</v>
      </c>
      <c r="S1843" s="8">
        <f t="shared" si="176"/>
        <v>41745.84542824074</v>
      </c>
      <c r="T1843" s="8">
        <f t="shared" si="177"/>
        <v>41779.207638888889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3">
        <f t="shared" si="173"/>
        <v>125.25</v>
      </c>
      <c r="P1844" s="7">
        <f t="shared" si="174"/>
        <v>33682.269560052788</v>
      </c>
      <c r="Q1844" s="7" t="str">
        <f t="shared" si="175"/>
        <v>music</v>
      </c>
      <c r="R1844" t="str">
        <f t="shared" si="178"/>
        <v>rock</v>
      </c>
      <c r="S1844" s="8">
        <f t="shared" si="176"/>
        <v>42031.631724537037</v>
      </c>
      <c r="T1844" s="8">
        <f t="shared" si="177"/>
        <v>42065.249305555553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3">
        <f t="shared" si="173"/>
        <v>124.0061</v>
      </c>
      <c r="P1845" s="7">
        <f t="shared" si="174"/>
        <v>33695.991949823932</v>
      </c>
      <c r="Q1845" s="7" t="str">
        <f t="shared" si="175"/>
        <v>music</v>
      </c>
      <c r="R1845" t="str">
        <f t="shared" si="178"/>
        <v>rock</v>
      </c>
      <c r="S1845" s="8">
        <f t="shared" si="176"/>
        <v>40564.994837962964</v>
      </c>
      <c r="T1845" s="8">
        <f t="shared" si="177"/>
        <v>40594.994837962964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3">
        <f t="shared" si="173"/>
        <v>101.4</v>
      </c>
      <c r="P1846" s="7">
        <f t="shared" si="174"/>
        <v>33705.369044473788</v>
      </c>
      <c r="Q1846" s="7" t="str">
        <f t="shared" si="175"/>
        <v>music</v>
      </c>
      <c r="R1846" t="str">
        <f t="shared" si="178"/>
        <v>rock</v>
      </c>
      <c r="S1846" s="8">
        <f t="shared" si="176"/>
        <v>40666.973541666666</v>
      </c>
      <c r="T1846" s="8">
        <f t="shared" si="177"/>
        <v>40705.125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3">
        <f t="shared" si="173"/>
        <v>100</v>
      </c>
      <c r="P1847" s="7">
        <f t="shared" si="174"/>
        <v>33719.547180616733</v>
      </c>
      <c r="Q1847" s="7" t="str">
        <f t="shared" si="175"/>
        <v>music</v>
      </c>
      <c r="R1847" t="str">
        <f t="shared" si="178"/>
        <v>rock</v>
      </c>
      <c r="S1847" s="8">
        <f t="shared" si="176"/>
        <v>42523.333310185189</v>
      </c>
      <c r="T1847" s="8">
        <f t="shared" si="177"/>
        <v>42538.204861111109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3">
        <f t="shared" si="173"/>
        <v>137.92666666666668</v>
      </c>
      <c r="P1848" s="7">
        <f t="shared" si="174"/>
        <v>33733.967430586155</v>
      </c>
      <c r="Q1848" s="7" t="str">
        <f t="shared" si="175"/>
        <v>music</v>
      </c>
      <c r="R1848" t="str">
        <f t="shared" si="178"/>
        <v>rock</v>
      </c>
      <c r="S1848" s="8">
        <f t="shared" si="176"/>
        <v>41228.650196759263</v>
      </c>
      <c r="T1848" s="8">
        <f t="shared" si="177"/>
        <v>41258.650196759263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3">
        <f t="shared" si="173"/>
        <v>120.88000000000001</v>
      </c>
      <c r="P1849" s="7">
        <f t="shared" si="174"/>
        <v>33739.719179894171</v>
      </c>
      <c r="Q1849" s="7" t="str">
        <f t="shared" si="175"/>
        <v>music</v>
      </c>
      <c r="R1849" t="str">
        <f t="shared" si="178"/>
        <v>rock</v>
      </c>
      <c r="S1849" s="8">
        <f t="shared" si="176"/>
        <v>42094.236481481479</v>
      </c>
      <c r="T1849" s="8">
        <f t="shared" si="177"/>
        <v>42115.236481481479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3">
        <f t="shared" si="173"/>
        <v>107.36666666666667</v>
      </c>
      <c r="P1850" s="7">
        <f t="shared" si="174"/>
        <v>33753.269122187907</v>
      </c>
      <c r="Q1850" s="7" t="str">
        <f t="shared" si="175"/>
        <v>music</v>
      </c>
      <c r="R1850" t="str">
        <f t="shared" si="178"/>
        <v>rock</v>
      </c>
      <c r="S1850" s="8">
        <f t="shared" si="176"/>
        <v>40691.788055555553</v>
      </c>
      <c r="T1850" s="8">
        <f t="shared" si="177"/>
        <v>40755.290972222225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3">
        <f t="shared" si="173"/>
        <v>100.33333333333334</v>
      </c>
      <c r="P1851" s="7">
        <f t="shared" si="174"/>
        <v>33766.743203883489</v>
      </c>
      <c r="Q1851" s="7" t="str">
        <f t="shared" si="175"/>
        <v>music</v>
      </c>
      <c r="R1851" t="str">
        <f t="shared" si="178"/>
        <v>rock</v>
      </c>
      <c r="S1851" s="8">
        <f t="shared" si="176"/>
        <v>41169.845590277779</v>
      </c>
      <c r="T1851" s="8">
        <f t="shared" si="177"/>
        <v>41199.845590277779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3">
        <f t="shared" si="173"/>
        <v>101.52222222222223</v>
      </c>
      <c r="P1852" s="7">
        <f t="shared" si="174"/>
        <v>33781.518366445904</v>
      </c>
      <c r="Q1852" s="7" t="str">
        <f t="shared" si="175"/>
        <v>music</v>
      </c>
      <c r="R1852" t="str">
        <f t="shared" si="178"/>
        <v>rock</v>
      </c>
      <c r="S1852" s="8">
        <f t="shared" si="176"/>
        <v>41800.959490740745</v>
      </c>
      <c r="T1852" s="8">
        <f t="shared" si="177"/>
        <v>41830.959490740745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3">
        <f t="shared" si="173"/>
        <v>100.07692307692308</v>
      </c>
      <c r="P1853" s="7">
        <f t="shared" si="174"/>
        <v>33792.403754416955</v>
      </c>
      <c r="Q1853" s="7" t="str">
        <f t="shared" si="175"/>
        <v>music</v>
      </c>
      <c r="R1853" t="str">
        <f t="shared" si="178"/>
        <v>rock</v>
      </c>
      <c r="S1853" s="8">
        <f t="shared" si="176"/>
        <v>41827.906689814816</v>
      </c>
      <c r="T1853" s="8">
        <f t="shared" si="177"/>
        <v>41848.041666666664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3">
        <f t="shared" si="173"/>
        <v>116.96666666666667</v>
      </c>
      <c r="P1854" s="7">
        <f t="shared" si="174"/>
        <v>33806.761422889962</v>
      </c>
      <c r="Q1854" s="7" t="str">
        <f t="shared" si="175"/>
        <v>music</v>
      </c>
      <c r="R1854" t="str">
        <f t="shared" si="178"/>
        <v>rock</v>
      </c>
      <c r="S1854" s="8">
        <f t="shared" si="176"/>
        <v>42081.77143518519</v>
      </c>
      <c r="T1854" s="8">
        <f t="shared" si="177"/>
        <v>42119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3">
        <f t="shared" si="173"/>
        <v>101.875</v>
      </c>
      <c r="P1855" s="7">
        <f t="shared" si="174"/>
        <v>33813.950530503971</v>
      </c>
      <c r="Q1855" s="7" t="str">
        <f t="shared" si="175"/>
        <v>music</v>
      </c>
      <c r="R1855" t="str">
        <f t="shared" si="178"/>
        <v>rock</v>
      </c>
      <c r="S1855" s="8">
        <f t="shared" si="176"/>
        <v>41177.060381944444</v>
      </c>
      <c r="T1855" s="8">
        <f t="shared" si="177"/>
        <v>41227.102048611108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3">
        <f t="shared" si="173"/>
        <v>102.12366666666665</v>
      </c>
      <c r="P1856" s="7">
        <f t="shared" si="174"/>
        <v>33828.545378151248</v>
      </c>
      <c r="Q1856" s="7" t="str">
        <f t="shared" si="175"/>
        <v>music</v>
      </c>
      <c r="R1856" t="str">
        <f t="shared" si="178"/>
        <v>rock</v>
      </c>
      <c r="S1856" s="8">
        <f t="shared" si="176"/>
        <v>41388.021261574075</v>
      </c>
      <c r="T1856" s="8">
        <f t="shared" si="177"/>
        <v>41418.021261574075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3">
        <f t="shared" si="173"/>
        <v>154.05897142857143</v>
      </c>
      <c r="P1857" s="7">
        <f t="shared" si="174"/>
        <v>33836.73564159291</v>
      </c>
      <c r="Q1857" s="7" t="str">
        <f t="shared" si="175"/>
        <v>music</v>
      </c>
      <c r="R1857" t="str">
        <f t="shared" si="178"/>
        <v>rock</v>
      </c>
      <c r="S1857" s="8">
        <f t="shared" si="176"/>
        <v>41600.538657407407</v>
      </c>
      <c r="T1857" s="8">
        <f t="shared" si="177"/>
        <v>41645.538657407407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3">
        <f t="shared" si="173"/>
        <v>101.25</v>
      </c>
      <c r="P1858" s="7">
        <f t="shared" si="174"/>
        <v>33845.746963258076</v>
      </c>
      <c r="Q1858" s="7" t="str">
        <f t="shared" si="175"/>
        <v>music</v>
      </c>
      <c r="R1858" t="str">
        <f t="shared" si="178"/>
        <v>rock</v>
      </c>
      <c r="S1858" s="8">
        <f t="shared" si="176"/>
        <v>41817.854999999996</v>
      </c>
      <c r="T1858" s="8">
        <f t="shared" si="177"/>
        <v>41838.854999999996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3">
        <f t="shared" ref="O1859:O1922" si="179">(E1859/D1859)*100</f>
        <v>100</v>
      </c>
      <c r="P1859" s="7">
        <f t="shared" ref="P1859:P1922" si="180">AVERAGE(E1859:E5972)</f>
        <v>33859.839410983164</v>
      </c>
      <c r="Q1859" s="7" t="str">
        <f t="shared" ref="Q1859:Q1922" si="181">LEFT(N1859,(FIND("/",N1859)-1))</f>
        <v>music</v>
      </c>
      <c r="R1859" t="str">
        <f t="shared" si="178"/>
        <v>rock</v>
      </c>
      <c r="S1859" s="8">
        <f t="shared" si="176"/>
        <v>41864.76866898148</v>
      </c>
      <c r="T1859" s="8">
        <f t="shared" si="177"/>
        <v>41894.76866898148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3">
        <f t="shared" si="179"/>
        <v>108.74800874800874</v>
      </c>
      <c r="P1860" s="7">
        <f t="shared" si="180"/>
        <v>33873.512357111205</v>
      </c>
      <c r="Q1860" s="7" t="str">
        <f t="shared" si="181"/>
        <v>music</v>
      </c>
      <c r="R1860" t="str">
        <f t="shared" si="178"/>
        <v>rock</v>
      </c>
      <c r="S1860" s="8">
        <f t="shared" ref="S1860:S1923" si="182">(((J1860/60)/60)/24)+DATE(1970,1,1)</f>
        <v>40833.200474537036</v>
      </c>
      <c r="T1860" s="8">
        <f t="shared" ref="T1860:T1923" si="183">(((I1860/60)/60)/24)+DATE(1970,1,1)</f>
        <v>40893.242141203707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3">
        <f t="shared" si="179"/>
        <v>131.83333333333334</v>
      </c>
      <c r="P1861" s="7">
        <f t="shared" si="180"/>
        <v>33885.849219858144</v>
      </c>
      <c r="Q1861" s="7" t="str">
        <f t="shared" si="181"/>
        <v>music</v>
      </c>
      <c r="R1861" t="str">
        <f t="shared" si="178"/>
        <v>rock</v>
      </c>
      <c r="S1861" s="8">
        <f t="shared" si="182"/>
        <v>40778.770011574074</v>
      </c>
      <c r="T1861" s="8">
        <f t="shared" si="183"/>
        <v>40808.770011574074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3">
        <f t="shared" si="179"/>
        <v>133.46666666666667</v>
      </c>
      <c r="P1862" s="7">
        <f t="shared" si="180"/>
        <v>33899.122323725045</v>
      </c>
      <c r="Q1862" s="7" t="str">
        <f t="shared" si="181"/>
        <v>music</v>
      </c>
      <c r="R1862" t="str">
        <f t="shared" si="178"/>
        <v>rock</v>
      </c>
      <c r="S1862" s="8">
        <f t="shared" si="182"/>
        <v>41655.709305555552</v>
      </c>
      <c r="T1862" s="8">
        <f t="shared" si="183"/>
        <v>41676.709305555552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3">
        <f t="shared" si="179"/>
        <v>0</v>
      </c>
      <c r="P1863" s="7">
        <f t="shared" si="180"/>
        <v>33913.717763975146</v>
      </c>
      <c r="Q1863" s="7" t="str">
        <f t="shared" si="181"/>
        <v>games</v>
      </c>
      <c r="R1863" t="str">
        <f t="shared" si="178"/>
        <v>mobile games</v>
      </c>
      <c r="S1863" s="8">
        <f t="shared" si="182"/>
        <v>42000.300243055557</v>
      </c>
      <c r="T1863" s="8">
        <f t="shared" si="183"/>
        <v>42030.300243055557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3">
        <f t="shared" si="179"/>
        <v>8.0833333333333321</v>
      </c>
      <c r="P1864" s="7">
        <f t="shared" si="180"/>
        <v>33928.770457168212</v>
      </c>
      <c r="Q1864" s="7" t="str">
        <f t="shared" si="181"/>
        <v>games</v>
      </c>
      <c r="R1864" t="str">
        <f t="shared" si="178"/>
        <v>mobile games</v>
      </c>
      <c r="S1864" s="8">
        <f t="shared" si="182"/>
        <v>42755.492754629624</v>
      </c>
      <c r="T1864" s="8">
        <f t="shared" si="183"/>
        <v>42802.3125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3">
        <f t="shared" si="179"/>
        <v>0.4</v>
      </c>
      <c r="P1865" s="7">
        <f t="shared" si="180"/>
        <v>33943.190426287736</v>
      </c>
      <c r="Q1865" s="7" t="str">
        <f t="shared" si="181"/>
        <v>games</v>
      </c>
      <c r="R1865" t="str">
        <f t="shared" si="178"/>
        <v>mobile games</v>
      </c>
      <c r="S1865" s="8">
        <f t="shared" si="182"/>
        <v>41772.797280092593</v>
      </c>
      <c r="T1865" s="8">
        <f t="shared" si="183"/>
        <v>41802.797280092593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3">
        <f t="shared" si="179"/>
        <v>42.892307692307689</v>
      </c>
      <c r="P1866" s="7">
        <f t="shared" si="180"/>
        <v>33958.265144380261</v>
      </c>
      <c r="Q1866" s="7" t="str">
        <f t="shared" si="181"/>
        <v>games</v>
      </c>
      <c r="R1866" t="str">
        <f t="shared" si="178"/>
        <v>mobile games</v>
      </c>
      <c r="S1866" s="8">
        <f t="shared" si="182"/>
        <v>41733.716435185182</v>
      </c>
      <c r="T1866" s="8">
        <f t="shared" si="183"/>
        <v>41763.716435185182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3">
        <f t="shared" si="179"/>
        <v>3.6363636363636364E-3</v>
      </c>
      <c r="P1867" s="7">
        <f t="shared" si="180"/>
        <v>33972.118595555541</v>
      </c>
      <c r="Q1867" s="7" t="str">
        <f t="shared" si="181"/>
        <v>games</v>
      </c>
      <c r="R1867" t="str">
        <f t="shared" si="178"/>
        <v>mobile games</v>
      </c>
      <c r="S1867" s="8">
        <f t="shared" si="182"/>
        <v>42645.367442129631</v>
      </c>
      <c r="T1867" s="8">
        <f t="shared" si="183"/>
        <v>42680.409108796302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3">
        <f t="shared" si="179"/>
        <v>0.5</v>
      </c>
      <c r="P1868" s="7">
        <f t="shared" si="180"/>
        <v>33987.22224988883</v>
      </c>
      <c r="Q1868" s="7" t="str">
        <f t="shared" si="181"/>
        <v>games</v>
      </c>
      <c r="R1868" t="str">
        <f t="shared" si="178"/>
        <v>mobile games</v>
      </c>
      <c r="S1868" s="8">
        <f t="shared" si="182"/>
        <v>42742.246493055558</v>
      </c>
      <c r="T1868" s="8">
        <f t="shared" si="183"/>
        <v>42795.166666666672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3">
        <f t="shared" si="179"/>
        <v>0.05</v>
      </c>
      <c r="P1869" s="7">
        <f t="shared" si="180"/>
        <v>34002.285516014221</v>
      </c>
      <c r="Q1869" s="7" t="str">
        <f t="shared" si="181"/>
        <v>games</v>
      </c>
      <c r="R1869" t="str">
        <f t="shared" si="178"/>
        <v>mobile games</v>
      </c>
      <c r="S1869" s="8">
        <f t="shared" si="182"/>
        <v>42649.924907407403</v>
      </c>
      <c r="T1869" s="8">
        <f t="shared" si="183"/>
        <v>42679.924907407403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3">
        <f t="shared" si="179"/>
        <v>4.8680000000000003</v>
      </c>
      <c r="P1870" s="7">
        <f t="shared" si="180"/>
        <v>34017.413368936344</v>
      </c>
      <c r="Q1870" s="7" t="str">
        <f t="shared" si="181"/>
        <v>games</v>
      </c>
      <c r="R1870" t="str">
        <f t="shared" si="178"/>
        <v>mobile games</v>
      </c>
      <c r="S1870" s="8">
        <f t="shared" si="182"/>
        <v>42328.779224537036</v>
      </c>
      <c r="T1870" s="8">
        <f t="shared" si="183"/>
        <v>42353.332638888889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3">
        <f t="shared" si="179"/>
        <v>0</v>
      </c>
      <c r="P1871" s="7">
        <f t="shared" si="180"/>
        <v>34032.017292965262</v>
      </c>
      <c r="Q1871" s="7" t="str">
        <f t="shared" si="181"/>
        <v>games</v>
      </c>
      <c r="R1871" t="str">
        <f t="shared" si="178"/>
        <v>mobile games</v>
      </c>
      <c r="S1871" s="8">
        <f t="shared" si="182"/>
        <v>42709.002881944441</v>
      </c>
      <c r="T1871" s="8">
        <f t="shared" si="183"/>
        <v>42739.002881944441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3">
        <f t="shared" si="179"/>
        <v>10.314285714285715</v>
      </c>
      <c r="P1872" s="7">
        <f t="shared" si="180"/>
        <v>34047.176320712686</v>
      </c>
      <c r="Q1872" s="7" t="str">
        <f t="shared" si="181"/>
        <v>games</v>
      </c>
      <c r="R1872" t="str">
        <f t="shared" si="178"/>
        <v>mobile games</v>
      </c>
      <c r="S1872" s="8">
        <f t="shared" si="182"/>
        <v>42371.355729166666</v>
      </c>
      <c r="T1872" s="8">
        <f t="shared" si="183"/>
        <v>42400.178472222222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3">
        <f t="shared" si="179"/>
        <v>71.784615384615378</v>
      </c>
      <c r="P1873" s="7">
        <f t="shared" si="180"/>
        <v>34062.187985739736</v>
      </c>
      <c r="Q1873" s="7" t="str">
        <f t="shared" si="181"/>
        <v>games</v>
      </c>
      <c r="R1873" t="str">
        <f t="shared" si="178"/>
        <v>mobile games</v>
      </c>
      <c r="S1873" s="8">
        <f t="shared" si="182"/>
        <v>41923.783576388887</v>
      </c>
      <c r="T1873" s="8">
        <f t="shared" si="183"/>
        <v>41963.825243055559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3">
        <f t="shared" si="179"/>
        <v>1.06</v>
      </c>
      <c r="P1874" s="7">
        <f t="shared" si="180"/>
        <v>34075.293731609439</v>
      </c>
      <c r="Q1874" s="7" t="str">
        <f t="shared" si="181"/>
        <v>games</v>
      </c>
      <c r="R1874" t="str">
        <f t="shared" si="178"/>
        <v>mobile games</v>
      </c>
      <c r="S1874" s="8">
        <f t="shared" si="182"/>
        <v>42155.129652777774</v>
      </c>
      <c r="T1874" s="8">
        <f t="shared" si="183"/>
        <v>42185.129652777774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3">
        <f t="shared" si="179"/>
        <v>0.44999999999999996</v>
      </c>
      <c r="P1875" s="7">
        <f t="shared" si="180"/>
        <v>34090.397787689551</v>
      </c>
      <c r="Q1875" s="7" t="str">
        <f t="shared" si="181"/>
        <v>games</v>
      </c>
      <c r="R1875" t="str">
        <f t="shared" si="178"/>
        <v>mobile games</v>
      </c>
      <c r="S1875" s="8">
        <f t="shared" si="182"/>
        <v>42164.615856481483</v>
      </c>
      <c r="T1875" s="8">
        <f t="shared" si="183"/>
        <v>42193.697916666672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3">
        <f t="shared" si="179"/>
        <v>1.6250000000000001E-2</v>
      </c>
      <c r="P1876" s="7">
        <f t="shared" si="180"/>
        <v>34105.593859883971</v>
      </c>
      <c r="Q1876" s="7" t="str">
        <f t="shared" si="181"/>
        <v>games</v>
      </c>
      <c r="R1876" t="str">
        <f t="shared" si="178"/>
        <v>mobile games</v>
      </c>
      <c r="S1876" s="8">
        <f t="shared" si="182"/>
        <v>42529.969131944439</v>
      </c>
      <c r="T1876" s="8">
        <f t="shared" si="183"/>
        <v>42549.969131944439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3">
        <f t="shared" si="179"/>
        <v>0.51</v>
      </c>
      <c r="P1877" s="7">
        <f t="shared" si="180"/>
        <v>34120.807964285705</v>
      </c>
      <c r="Q1877" s="7" t="str">
        <f t="shared" si="181"/>
        <v>games</v>
      </c>
      <c r="R1877" t="str">
        <f t="shared" si="178"/>
        <v>mobile games</v>
      </c>
      <c r="S1877" s="8">
        <f t="shared" si="182"/>
        <v>42528.899398148147</v>
      </c>
      <c r="T1877" s="8">
        <f t="shared" si="183"/>
        <v>42588.899398148147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3">
        <f t="shared" si="179"/>
        <v>0</v>
      </c>
      <c r="P1878" s="7">
        <f t="shared" si="180"/>
        <v>34136.024493077253</v>
      </c>
      <c r="Q1878" s="7" t="str">
        <f t="shared" si="181"/>
        <v>games</v>
      </c>
      <c r="R1878" t="str">
        <f t="shared" si="178"/>
        <v>mobile games</v>
      </c>
      <c r="S1878" s="8">
        <f t="shared" si="182"/>
        <v>41776.284780092588</v>
      </c>
      <c r="T1878" s="8">
        <f t="shared" si="183"/>
        <v>41806.284780092588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3">
        <f t="shared" si="179"/>
        <v>0</v>
      </c>
      <c r="P1879" s="7">
        <f t="shared" si="180"/>
        <v>34151.277408400347</v>
      </c>
      <c r="Q1879" s="7" t="str">
        <f t="shared" si="181"/>
        <v>games</v>
      </c>
      <c r="R1879" t="str">
        <f t="shared" si="178"/>
        <v>mobile games</v>
      </c>
      <c r="S1879" s="8">
        <f t="shared" si="182"/>
        <v>42035.029224537036</v>
      </c>
      <c r="T1879" s="8">
        <f t="shared" si="183"/>
        <v>42064.029224537036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3">
        <f t="shared" si="179"/>
        <v>0</v>
      </c>
      <c r="P1880" s="7">
        <f t="shared" si="180"/>
        <v>34166.543960661591</v>
      </c>
      <c r="Q1880" s="7" t="str">
        <f t="shared" si="181"/>
        <v>games</v>
      </c>
      <c r="R1880" t="str">
        <f t="shared" si="178"/>
        <v>mobile games</v>
      </c>
      <c r="S1880" s="8">
        <f t="shared" si="182"/>
        <v>41773.008738425924</v>
      </c>
      <c r="T1880" s="8">
        <f t="shared" si="183"/>
        <v>41803.008738425924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3">
        <f t="shared" si="179"/>
        <v>0.12</v>
      </c>
      <c r="P1881" s="7">
        <f t="shared" si="180"/>
        <v>34181.824168157415</v>
      </c>
      <c r="Q1881" s="7" t="str">
        <f t="shared" si="181"/>
        <v>games</v>
      </c>
      <c r="R1881" t="str">
        <f t="shared" si="178"/>
        <v>mobile games</v>
      </c>
      <c r="S1881" s="8">
        <f t="shared" si="182"/>
        <v>42413.649641203709</v>
      </c>
      <c r="T1881" s="8">
        <f t="shared" si="183"/>
        <v>42443.607974537037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3">
        <f t="shared" si="179"/>
        <v>20.080000000000002</v>
      </c>
      <c r="P1882" s="7">
        <f t="shared" si="180"/>
        <v>34197.115364653233</v>
      </c>
      <c r="Q1882" s="7" t="str">
        <f t="shared" si="181"/>
        <v>games</v>
      </c>
      <c r="R1882" t="str">
        <f t="shared" si="178"/>
        <v>mobile games</v>
      </c>
      <c r="S1882" s="8">
        <f t="shared" si="182"/>
        <v>42430.566898148143</v>
      </c>
      <c r="T1882" s="8">
        <f t="shared" si="183"/>
        <v>42459.525231481486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3">
        <f t="shared" si="179"/>
        <v>172.68449999999999</v>
      </c>
      <c r="P1883" s="7">
        <f t="shared" si="180"/>
        <v>34211.973518352715</v>
      </c>
      <c r="Q1883" s="7" t="str">
        <f t="shared" si="181"/>
        <v>music</v>
      </c>
      <c r="R1883" t="str">
        <f t="shared" si="178"/>
        <v>indie rock</v>
      </c>
      <c r="S1883" s="8">
        <f t="shared" si="182"/>
        <v>42043.152650462958</v>
      </c>
      <c r="T1883" s="8">
        <f t="shared" si="183"/>
        <v>42073.110983796301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3">
        <f t="shared" si="179"/>
        <v>100.8955223880597</v>
      </c>
      <c r="P1884" s="7">
        <f t="shared" si="180"/>
        <v>34225.74793999103</v>
      </c>
      <c r="Q1884" s="7" t="str">
        <f t="shared" si="181"/>
        <v>music</v>
      </c>
      <c r="R1884" t="str">
        <f t="shared" si="178"/>
        <v>indie rock</v>
      </c>
      <c r="S1884" s="8">
        <f t="shared" si="182"/>
        <v>41067.949212962965</v>
      </c>
      <c r="T1884" s="8">
        <f t="shared" si="183"/>
        <v>41100.991666666669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3">
        <f t="shared" si="179"/>
        <v>104.8048048048048</v>
      </c>
      <c r="P1885" s="7">
        <f t="shared" si="180"/>
        <v>34239.567719534039</v>
      </c>
      <c r="Q1885" s="7" t="str">
        <f t="shared" si="181"/>
        <v>music</v>
      </c>
      <c r="R1885" t="str">
        <f t="shared" si="178"/>
        <v>indie rock</v>
      </c>
      <c r="S1885" s="8">
        <f t="shared" si="182"/>
        <v>40977.948009259257</v>
      </c>
      <c r="T1885" s="8">
        <f t="shared" si="183"/>
        <v>41007.906342592592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3">
        <f t="shared" si="179"/>
        <v>135.1</v>
      </c>
      <c r="P1886" s="7">
        <f t="shared" si="180"/>
        <v>34254.44560735095</v>
      </c>
      <c r="Q1886" s="7" t="str">
        <f t="shared" si="181"/>
        <v>music</v>
      </c>
      <c r="R1886" t="str">
        <f t="shared" si="178"/>
        <v>indie rock</v>
      </c>
      <c r="S1886" s="8">
        <f t="shared" si="182"/>
        <v>41205.198321759257</v>
      </c>
      <c r="T1886" s="8">
        <f t="shared" si="183"/>
        <v>41240.5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3">
        <f t="shared" si="179"/>
        <v>116.32786885245903</v>
      </c>
      <c r="P1887" s="7">
        <f t="shared" si="180"/>
        <v>34269.200515695054</v>
      </c>
      <c r="Q1887" s="7" t="str">
        <f t="shared" si="181"/>
        <v>music</v>
      </c>
      <c r="R1887" t="str">
        <f t="shared" si="178"/>
        <v>indie rock</v>
      </c>
      <c r="S1887" s="8">
        <f t="shared" si="182"/>
        <v>41099.093865740739</v>
      </c>
      <c r="T1887" s="8">
        <f t="shared" si="183"/>
        <v>41131.916666666664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3">
        <f t="shared" si="179"/>
        <v>102.08333333333333</v>
      </c>
      <c r="P1888" s="7">
        <f t="shared" si="180"/>
        <v>34282.187146702548</v>
      </c>
      <c r="Q1888" s="7" t="str">
        <f t="shared" si="181"/>
        <v>music</v>
      </c>
      <c r="R1888" t="str">
        <f t="shared" si="178"/>
        <v>indie rock</v>
      </c>
      <c r="S1888" s="8">
        <f t="shared" si="182"/>
        <v>41925.906689814816</v>
      </c>
      <c r="T1888" s="8">
        <f t="shared" si="183"/>
        <v>41955.94835648148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3">
        <f t="shared" si="179"/>
        <v>111.16666666666666</v>
      </c>
      <c r="P1889" s="7">
        <f t="shared" si="180"/>
        <v>34297.024304308783</v>
      </c>
      <c r="Q1889" s="7" t="str">
        <f t="shared" si="181"/>
        <v>music</v>
      </c>
      <c r="R1889" t="str">
        <f t="shared" si="178"/>
        <v>indie rock</v>
      </c>
      <c r="S1889" s="8">
        <f t="shared" si="182"/>
        <v>42323.800138888888</v>
      </c>
      <c r="T1889" s="8">
        <f t="shared" si="183"/>
        <v>42341.895833333328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3">
        <f t="shared" si="179"/>
        <v>166.08</v>
      </c>
      <c r="P1890" s="7">
        <f t="shared" si="180"/>
        <v>34310.927323753916</v>
      </c>
      <c r="Q1890" s="7" t="str">
        <f t="shared" si="181"/>
        <v>music</v>
      </c>
      <c r="R1890" t="str">
        <f t="shared" si="178"/>
        <v>indie rock</v>
      </c>
      <c r="S1890" s="8">
        <f t="shared" si="182"/>
        <v>40299.239953703705</v>
      </c>
      <c r="T1890" s="8">
        <f t="shared" si="183"/>
        <v>40330.207638888889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3">
        <f t="shared" si="179"/>
        <v>106.60000000000001</v>
      </c>
      <c r="P1891" s="7">
        <f t="shared" si="180"/>
        <v>34324.475808625328</v>
      </c>
      <c r="Q1891" s="7" t="str">
        <f t="shared" si="181"/>
        <v>music</v>
      </c>
      <c r="R1891" t="str">
        <f t="shared" si="178"/>
        <v>indie rock</v>
      </c>
      <c r="S1891" s="8">
        <f t="shared" si="182"/>
        <v>41299.793356481481</v>
      </c>
      <c r="T1891" s="8">
        <f t="shared" si="183"/>
        <v>41344.751689814817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3">
        <f t="shared" si="179"/>
        <v>144.58441666666667</v>
      </c>
      <c r="P1892" s="7">
        <f t="shared" si="180"/>
        <v>34338.944337078639</v>
      </c>
      <c r="Q1892" s="7" t="str">
        <f t="shared" si="181"/>
        <v>music</v>
      </c>
      <c r="R1892" t="str">
        <f t="shared" si="178"/>
        <v>indie rock</v>
      </c>
      <c r="S1892" s="8">
        <f t="shared" si="182"/>
        <v>41228.786203703705</v>
      </c>
      <c r="T1892" s="8">
        <f t="shared" si="183"/>
        <v>41258.786203703705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3">
        <f t="shared" si="179"/>
        <v>105.55000000000001</v>
      </c>
      <c r="P1893" s="7">
        <f t="shared" si="180"/>
        <v>34346.583192446036</v>
      </c>
      <c r="Q1893" s="7" t="str">
        <f t="shared" si="181"/>
        <v>music</v>
      </c>
      <c r="R1893" t="str">
        <f t="shared" si="178"/>
        <v>indie rock</v>
      </c>
      <c r="S1893" s="8">
        <f t="shared" si="182"/>
        <v>40335.798078703701</v>
      </c>
      <c r="T1893" s="8">
        <f t="shared" si="183"/>
        <v>40381.25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3">
        <f t="shared" si="179"/>
        <v>136.60000000000002</v>
      </c>
      <c r="P1894" s="7">
        <f t="shared" si="180"/>
        <v>34357.285659019333</v>
      </c>
      <c r="Q1894" s="7" t="str">
        <f t="shared" si="181"/>
        <v>music</v>
      </c>
      <c r="R1894" t="str">
        <f t="shared" si="178"/>
        <v>indie rock</v>
      </c>
      <c r="S1894" s="8">
        <f t="shared" si="182"/>
        <v>40671.637511574074</v>
      </c>
      <c r="T1894" s="8">
        <f t="shared" si="183"/>
        <v>40701.637511574074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3">
        <f t="shared" si="179"/>
        <v>104</v>
      </c>
      <c r="P1895" s="7">
        <f t="shared" si="180"/>
        <v>34372.440603060299</v>
      </c>
      <c r="Q1895" s="7" t="str">
        <f t="shared" si="181"/>
        <v>music</v>
      </c>
      <c r="R1895" t="str">
        <f t="shared" si="178"/>
        <v>indie rock</v>
      </c>
      <c r="S1895" s="8">
        <f t="shared" si="182"/>
        <v>40632.94195601852</v>
      </c>
      <c r="T1895" s="8">
        <f t="shared" si="183"/>
        <v>40649.165972222225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3">
        <f t="shared" si="179"/>
        <v>114.5</v>
      </c>
      <c r="P1896" s="7">
        <f t="shared" si="180"/>
        <v>34386.746069338129</v>
      </c>
      <c r="Q1896" s="7" t="str">
        <f t="shared" si="181"/>
        <v>music</v>
      </c>
      <c r="R1896" t="str">
        <f t="shared" si="178"/>
        <v>indie rock</v>
      </c>
      <c r="S1896" s="8">
        <f t="shared" si="182"/>
        <v>40920.904895833337</v>
      </c>
      <c r="T1896" s="8">
        <f t="shared" si="183"/>
        <v>40951.904895833337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3">
        <f t="shared" si="179"/>
        <v>101.71957671957672</v>
      </c>
      <c r="P1897" s="7">
        <f t="shared" si="180"/>
        <v>34401.71982882882</v>
      </c>
      <c r="Q1897" s="7" t="str">
        <f t="shared" si="181"/>
        <v>music</v>
      </c>
      <c r="R1897" t="str">
        <f t="shared" si="178"/>
        <v>indie rock</v>
      </c>
      <c r="S1897" s="8">
        <f t="shared" si="182"/>
        <v>42267.746782407412</v>
      </c>
      <c r="T1897" s="8">
        <f t="shared" si="183"/>
        <v>42297.746782407412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3">
        <f t="shared" si="179"/>
        <v>123.94678492239468</v>
      </c>
      <c r="P1898" s="7">
        <f t="shared" si="180"/>
        <v>34413.064452456056</v>
      </c>
      <c r="Q1898" s="7" t="str">
        <f t="shared" si="181"/>
        <v>music</v>
      </c>
      <c r="R1898" t="str">
        <f t="shared" si="178"/>
        <v>indie rock</v>
      </c>
      <c r="S1898" s="8">
        <f t="shared" si="182"/>
        <v>40981.710243055553</v>
      </c>
      <c r="T1898" s="8">
        <f t="shared" si="183"/>
        <v>41011.710243055553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3">
        <f t="shared" si="179"/>
        <v>102.45669291338582</v>
      </c>
      <c r="P1899" s="7">
        <f t="shared" si="180"/>
        <v>34428.327781785381</v>
      </c>
      <c r="Q1899" s="7" t="str">
        <f t="shared" si="181"/>
        <v>music</v>
      </c>
      <c r="R1899" t="str">
        <f t="shared" si="178"/>
        <v>indie rock</v>
      </c>
      <c r="S1899" s="8">
        <f t="shared" si="182"/>
        <v>41680.583402777782</v>
      </c>
      <c r="T1899" s="8">
        <f t="shared" si="183"/>
        <v>41702.875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3">
        <f t="shared" si="179"/>
        <v>144.5</v>
      </c>
      <c r="P1900" s="7">
        <f t="shared" si="180"/>
        <v>34440.922426702746</v>
      </c>
      <c r="Q1900" s="7" t="str">
        <f t="shared" si="181"/>
        <v>music</v>
      </c>
      <c r="R1900" t="str">
        <f t="shared" si="178"/>
        <v>indie rock</v>
      </c>
      <c r="S1900" s="8">
        <f t="shared" si="182"/>
        <v>42366.192974537036</v>
      </c>
      <c r="T1900" s="8">
        <f t="shared" si="183"/>
        <v>42401.75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3">
        <f t="shared" si="179"/>
        <v>133.33333333333331</v>
      </c>
      <c r="P1901" s="7">
        <f t="shared" si="180"/>
        <v>34455.81228339349</v>
      </c>
      <c r="Q1901" s="7" t="str">
        <f t="shared" si="181"/>
        <v>music</v>
      </c>
      <c r="R1901" t="str">
        <f t="shared" si="178"/>
        <v>indie rock</v>
      </c>
      <c r="S1901" s="8">
        <f t="shared" si="182"/>
        <v>42058.941736111112</v>
      </c>
      <c r="T1901" s="8">
        <f t="shared" si="183"/>
        <v>42088.90006944444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3">
        <f t="shared" si="179"/>
        <v>109.3644</v>
      </c>
      <c r="P1902" s="7">
        <f t="shared" si="180"/>
        <v>34470.826194130917</v>
      </c>
      <c r="Q1902" s="7" t="str">
        <f t="shared" si="181"/>
        <v>music</v>
      </c>
      <c r="R1902" t="str">
        <f t="shared" ref="R1902:R1965" si="184">RIGHT(N1902, (LEN(N1902)-FIND("/", N1902)))</f>
        <v>indie rock</v>
      </c>
      <c r="S1902" s="8">
        <f t="shared" si="182"/>
        <v>41160.871886574074</v>
      </c>
      <c r="T1902" s="8">
        <f t="shared" si="183"/>
        <v>41188.415972222225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3">
        <f t="shared" si="179"/>
        <v>2.6969696969696968</v>
      </c>
      <c r="P1903" s="7">
        <f t="shared" si="180"/>
        <v>34485.160754290868</v>
      </c>
      <c r="Q1903" s="7" t="str">
        <f t="shared" si="181"/>
        <v>technology</v>
      </c>
      <c r="R1903" t="str">
        <f t="shared" si="184"/>
        <v>gadgets</v>
      </c>
      <c r="S1903" s="8">
        <f t="shared" si="182"/>
        <v>42116.54315972222</v>
      </c>
      <c r="T1903" s="8">
        <f t="shared" si="183"/>
        <v>42146.541666666672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3">
        <f t="shared" si="179"/>
        <v>1.2</v>
      </c>
      <c r="P1904" s="7">
        <f t="shared" si="180"/>
        <v>34499.537239042016</v>
      </c>
      <c r="Q1904" s="7" t="str">
        <f t="shared" si="181"/>
        <v>technology</v>
      </c>
      <c r="R1904" t="str">
        <f t="shared" si="184"/>
        <v>gadgets</v>
      </c>
      <c r="S1904" s="8">
        <f t="shared" si="182"/>
        <v>42037.789895833332</v>
      </c>
      <c r="T1904" s="8">
        <f t="shared" si="183"/>
        <v>42067.789895833332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3">
        <f t="shared" si="179"/>
        <v>46.6</v>
      </c>
      <c r="P1905" s="7">
        <f t="shared" si="180"/>
        <v>34515.128349909573</v>
      </c>
      <c r="Q1905" s="7" t="str">
        <f t="shared" si="181"/>
        <v>technology</v>
      </c>
      <c r="R1905" t="str">
        <f t="shared" si="184"/>
        <v>gadgets</v>
      </c>
      <c r="S1905" s="8">
        <f t="shared" si="182"/>
        <v>42702.770729166667</v>
      </c>
      <c r="T1905" s="8">
        <f t="shared" si="183"/>
        <v>42762.770729166667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3">
        <f t="shared" si="179"/>
        <v>0.1</v>
      </c>
      <c r="P1906" s="7">
        <f t="shared" si="180"/>
        <v>34530.106698326541</v>
      </c>
      <c r="Q1906" s="7" t="str">
        <f t="shared" si="181"/>
        <v>technology</v>
      </c>
      <c r="R1906" t="str">
        <f t="shared" si="184"/>
        <v>gadgets</v>
      </c>
      <c r="S1906" s="8">
        <f t="shared" si="182"/>
        <v>42326.685428240744</v>
      </c>
      <c r="T1906" s="8">
        <f t="shared" si="183"/>
        <v>42371.685428240744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3">
        <f t="shared" si="179"/>
        <v>0.16800000000000001</v>
      </c>
      <c r="P1907" s="7">
        <f t="shared" si="180"/>
        <v>34545.708556561076</v>
      </c>
      <c r="Q1907" s="7" t="str">
        <f t="shared" si="181"/>
        <v>technology</v>
      </c>
      <c r="R1907" t="str">
        <f t="shared" si="184"/>
        <v>gadgets</v>
      </c>
      <c r="S1907" s="8">
        <f t="shared" si="182"/>
        <v>41859.925856481481</v>
      </c>
      <c r="T1907" s="8">
        <f t="shared" si="183"/>
        <v>41889.925856481481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3">
        <f t="shared" si="179"/>
        <v>42.76</v>
      </c>
      <c r="P1908" s="7">
        <f t="shared" si="180"/>
        <v>34561.328162064274</v>
      </c>
      <c r="Q1908" s="7" t="str">
        <f t="shared" si="181"/>
        <v>technology</v>
      </c>
      <c r="R1908" t="str">
        <f t="shared" si="184"/>
        <v>gadgets</v>
      </c>
      <c r="S1908" s="8">
        <f t="shared" si="182"/>
        <v>42514.671099537038</v>
      </c>
      <c r="T1908" s="8">
        <f t="shared" si="183"/>
        <v>42544.671099537038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3">
        <f t="shared" si="179"/>
        <v>0.28333333333333333</v>
      </c>
      <c r="P1909" s="7">
        <f t="shared" si="180"/>
        <v>34567.297966485501</v>
      </c>
      <c r="Q1909" s="7" t="str">
        <f t="shared" si="181"/>
        <v>technology</v>
      </c>
      <c r="R1909" t="str">
        <f t="shared" si="184"/>
        <v>gadgets</v>
      </c>
      <c r="S1909" s="8">
        <f t="shared" si="182"/>
        <v>41767.587094907409</v>
      </c>
      <c r="T1909" s="8">
        <f t="shared" si="183"/>
        <v>41782.587094907409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3">
        <f t="shared" si="179"/>
        <v>1.7319999999999998</v>
      </c>
      <c r="P1910" s="7">
        <f t="shared" si="180"/>
        <v>34582.922025373802</v>
      </c>
      <c r="Q1910" s="7" t="str">
        <f t="shared" si="181"/>
        <v>technology</v>
      </c>
      <c r="R1910" t="str">
        <f t="shared" si="184"/>
        <v>gadgets</v>
      </c>
      <c r="S1910" s="8">
        <f t="shared" si="182"/>
        <v>42703.917824074073</v>
      </c>
      <c r="T1910" s="8">
        <f t="shared" si="183"/>
        <v>42733.917824074073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3">
        <f t="shared" si="179"/>
        <v>14.111428571428572</v>
      </c>
      <c r="P1911" s="7">
        <f t="shared" si="180"/>
        <v>34598.402497733448</v>
      </c>
      <c r="Q1911" s="7" t="str">
        <f t="shared" si="181"/>
        <v>technology</v>
      </c>
      <c r="R1911" t="str">
        <f t="shared" si="184"/>
        <v>gadgets</v>
      </c>
      <c r="S1911" s="8">
        <f t="shared" si="182"/>
        <v>41905.429155092592</v>
      </c>
      <c r="T1911" s="8">
        <f t="shared" si="183"/>
        <v>41935.429155092592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3">
        <f t="shared" si="179"/>
        <v>39.395294117647055</v>
      </c>
      <c r="P1912" s="7">
        <f t="shared" si="180"/>
        <v>34611.853473922893</v>
      </c>
      <c r="Q1912" s="7" t="str">
        <f t="shared" si="181"/>
        <v>technology</v>
      </c>
      <c r="R1912" t="str">
        <f t="shared" si="184"/>
        <v>gadgets</v>
      </c>
      <c r="S1912" s="8">
        <f t="shared" si="182"/>
        <v>42264.963159722218</v>
      </c>
      <c r="T1912" s="8">
        <f t="shared" si="183"/>
        <v>42308.947916666672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3">
        <f t="shared" si="179"/>
        <v>2.3529411764705882E-2</v>
      </c>
      <c r="P1913" s="7">
        <f t="shared" si="180"/>
        <v>34612.364296733205</v>
      </c>
      <c r="Q1913" s="7" t="str">
        <f t="shared" si="181"/>
        <v>technology</v>
      </c>
      <c r="R1913" t="str">
        <f t="shared" si="184"/>
        <v>gadgets</v>
      </c>
      <c r="S1913" s="8">
        <f t="shared" si="182"/>
        <v>41830.033958333333</v>
      </c>
      <c r="T1913" s="8">
        <f t="shared" si="183"/>
        <v>41860.033958333333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3">
        <f t="shared" si="179"/>
        <v>59.3</v>
      </c>
      <c r="P1914" s="7">
        <f t="shared" si="180"/>
        <v>34628.071225601445</v>
      </c>
      <c r="Q1914" s="7" t="str">
        <f t="shared" si="181"/>
        <v>technology</v>
      </c>
      <c r="R1914" t="str">
        <f t="shared" si="184"/>
        <v>gadgets</v>
      </c>
      <c r="S1914" s="8">
        <f t="shared" si="182"/>
        <v>42129.226388888885</v>
      </c>
      <c r="T1914" s="8">
        <f t="shared" si="183"/>
        <v>42159.226388888885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3">
        <f t="shared" si="179"/>
        <v>1.3270833333333334</v>
      </c>
      <c r="P1915" s="7">
        <f t="shared" si="180"/>
        <v>34642.450458673928</v>
      </c>
      <c r="Q1915" s="7" t="str">
        <f t="shared" si="181"/>
        <v>technology</v>
      </c>
      <c r="R1915" t="str">
        <f t="shared" si="184"/>
        <v>gadgets</v>
      </c>
      <c r="S1915" s="8">
        <f t="shared" si="182"/>
        <v>41890.511319444442</v>
      </c>
      <c r="T1915" s="8">
        <f t="shared" si="183"/>
        <v>41920.511319444442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3">
        <f t="shared" si="179"/>
        <v>9.0090090090090094</v>
      </c>
      <c r="P1916" s="7">
        <f t="shared" si="180"/>
        <v>34657.900458882315</v>
      </c>
      <c r="Q1916" s="7" t="str">
        <f t="shared" si="181"/>
        <v>technology</v>
      </c>
      <c r="R1916" t="str">
        <f t="shared" si="184"/>
        <v>gadgets</v>
      </c>
      <c r="S1916" s="8">
        <f t="shared" si="182"/>
        <v>41929.174456018518</v>
      </c>
      <c r="T1916" s="8">
        <f t="shared" si="183"/>
        <v>41944.165972222225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3">
        <f t="shared" si="179"/>
        <v>1.6</v>
      </c>
      <c r="P1917" s="7">
        <f t="shared" si="180"/>
        <v>34673.626777272722</v>
      </c>
      <c r="Q1917" s="7" t="str">
        <f t="shared" si="181"/>
        <v>technology</v>
      </c>
      <c r="R1917" t="str">
        <f t="shared" si="184"/>
        <v>gadgets</v>
      </c>
      <c r="S1917" s="8">
        <f t="shared" si="182"/>
        <v>41864.04886574074</v>
      </c>
      <c r="T1917" s="8">
        <f t="shared" si="183"/>
        <v>41884.04886574074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3">
        <f t="shared" si="179"/>
        <v>0.51</v>
      </c>
      <c r="P1918" s="7">
        <f t="shared" si="180"/>
        <v>34689.391045929959</v>
      </c>
      <c r="Q1918" s="7" t="str">
        <f t="shared" si="181"/>
        <v>technology</v>
      </c>
      <c r="R1918" t="str">
        <f t="shared" si="184"/>
        <v>gadgets</v>
      </c>
      <c r="S1918" s="8">
        <f t="shared" si="182"/>
        <v>42656.717303240745</v>
      </c>
      <c r="T1918" s="8">
        <f t="shared" si="183"/>
        <v>42681.758969907409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3">
        <f t="shared" si="179"/>
        <v>52.570512820512818</v>
      </c>
      <c r="P1919" s="7">
        <f t="shared" si="180"/>
        <v>34705.126892629654</v>
      </c>
      <c r="Q1919" s="7" t="str">
        <f t="shared" si="181"/>
        <v>technology</v>
      </c>
      <c r="R1919" t="str">
        <f t="shared" si="184"/>
        <v>gadgets</v>
      </c>
      <c r="S1919" s="8">
        <f t="shared" si="182"/>
        <v>42746.270057870366</v>
      </c>
      <c r="T1919" s="8">
        <f t="shared" si="183"/>
        <v>42776.270057870366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3">
        <f t="shared" si="179"/>
        <v>1.04</v>
      </c>
      <c r="P1920" s="7">
        <f t="shared" si="180"/>
        <v>34627.603054164763</v>
      </c>
      <c r="Q1920" s="7" t="str">
        <f t="shared" si="181"/>
        <v>technology</v>
      </c>
      <c r="R1920" t="str">
        <f t="shared" si="184"/>
        <v>gadgets</v>
      </c>
      <c r="S1920" s="8">
        <f t="shared" si="182"/>
        <v>41828.789942129632</v>
      </c>
      <c r="T1920" s="8">
        <f t="shared" si="183"/>
        <v>41863.789942129632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3">
        <f t="shared" si="179"/>
        <v>47.4</v>
      </c>
      <c r="P1921" s="7">
        <f t="shared" si="180"/>
        <v>34643.253146630232</v>
      </c>
      <c r="Q1921" s="7" t="str">
        <f t="shared" si="181"/>
        <v>technology</v>
      </c>
      <c r="R1921" t="str">
        <f t="shared" si="184"/>
        <v>gadgets</v>
      </c>
      <c r="S1921" s="8">
        <f t="shared" si="182"/>
        <v>42113.875567129624</v>
      </c>
      <c r="T1921" s="8">
        <f t="shared" si="183"/>
        <v>42143.875567129624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3">
        <f t="shared" si="179"/>
        <v>43.03</v>
      </c>
      <c r="P1922" s="7">
        <f t="shared" si="180"/>
        <v>34658.927977220948</v>
      </c>
      <c r="Q1922" s="7" t="str">
        <f t="shared" si="181"/>
        <v>technology</v>
      </c>
      <c r="R1922" t="str">
        <f t="shared" si="184"/>
        <v>gadgets</v>
      </c>
      <c r="S1922" s="8">
        <f t="shared" si="182"/>
        <v>42270.875706018516</v>
      </c>
      <c r="T1922" s="8">
        <f t="shared" si="183"/>
        <v>42298.958333333328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3">
        <f t="shared" ref="O1923:O1986" si="185">(E1923/D1923)*100</f>
        <v>136.80000000000001</v>
      </c>
      <c r="P1923" s="7">
        <f t="shared" ref="P1923:P1986" si="186">AVERAGE(E1923:E6036)</f>
        <v>34672.763860528707</v>
      </c>
      <c r="Q1923" s="7" t="str">
        <f t="shared" ref="Q1923:Q1986" si="187">LEFT(N1923,(FIND("/",N1923)-1))</f>
        <v>music</v>
      </c>
      <c r="R1923" t="str">
        <f t="shared" si="184"/>
        <v>indie rock</v>
      </c>
      <c r="S1923" s="8">
        <f t="shared" si="182"/>
        <v>41074.221562500003</v>
      </c>
      <c r="T1923" s="8">
        <f t="shared" si="183"/>
        <v>41104.221562500003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3">
        <f t="shared" si="185"/>
        <v>115.55</v>
      </c>
      <c r="P1924" s="7">
        <f t="shared" si="186"/>
        <v>34687.638809849515</v>
      </c>
      <c r="Q1924" s="7" t="str">
        <f t="shared" si="187"/>
        <v>music</v>
      </c>
      <c r="R1924" t="str">
        <f t="shared" si="184"/>
        <v>indie rock</v>
      </c>
      <c r="S1924" s="8">
        <f t="shared" ref="S1924:S1987" si="188">(((J1924/60)/60)/24)+DATE(1970,1,1)</f>
        <v>41590.255868055552</v>
      </c>
      <c r="T1924" s="8">
        <f t="shared" ref="T1924:T1987" si="189">(((I1924/60)/60)/24)+DATE(1970,1,1)</f>
        <v>41620.255868055552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3">
        <f t="shared" si="185"/>
        <v>240.79999999999998</v>
      </c>
      <c r="P1925" s="7">
        <f t="shared" si="186"/>
        <v>34702.409174270062</v>
      </c>
      <c r="Q1925" s="7" t="str">
        <f t="shared" si="187"/>
        <v>music</v>
      </c>
      <c r="R1925" t="str">
        <f t="shared" si="184"/>
        <v>indie rock</v>
      </c>
      <c r="S1925" s="8">
        <f t="shared" si="188"/>
        <v>40772.848749999997</v>
      </c>
      <c r="T1925" s="8">
        <f t="shared" si="189"/>
        <v>40813.207638888889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3">
        <f t="shared" si="185"/>
        <v>114.39999999999999</v>
      </c>
      <c r="P1926" s="7">
        <f t="shared" si="186"/>
        <v>34718.110410771325</v>
      </c>
      <c r="Q1926" s="7" t="str">
        <f t="shared" si="187"/>
        <v>music</v>
      </c>
      <c r="R1926" t="str">
        <f t="shared" si="184"/>
        <v>indie rock</v>
      </c>
      <c r="S1926" s="8">
        <f t="shared" si="188"/>
        <v>41626.761053240742</v>
      </c>
      <c r="T1926" s="8">
        <f t="shared" si="189"/>
        <v>41654.814583333333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3">
        <f t="shared" si="185"/>
        <v>110.33333333333333</v>
      </c>
      <c r="P1927" s="7">
        <f t="shared" si="186"/>
        <v>34732.396305936061</v>
      </c>
      <c r="Q1927" s="7" t="str">
        <f t="shared" si="187"/>
        <v>music</v>
      </c>
      <c r="R1927" t="str">
        <f t="shared" si="184"/>
        <v>indie rock</v>
      </c>
      <c r="S1927" s="8">
        <f t="shared" si="188"/>
        <v>41535.90148148148</v>
      </c>
      <c r="T1927" s="8">
        <f t="shared" si="189"/>
        <v>41558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3">
        <f t="shared" si="185"/>
        <v>195.37933333333334</v>
      </c>
      <c r="P1928" s="7">
        <f t="shared" si="186"/>
        <v>34747.507039744167</v>
      </c>
      <c r="Q1928" s="7" t="str">
        <f t="shared" si="187"/>
        <v>music</v>
      </c>
      <c r="R1928" t="str">
        <f t="shared" si="184"/>
        <v>indie rock</v>
      </c>
      <c r="S1928" s="8">
        <f t="shared" si="188"/>
        <v>40456.954351851848</v>
      </c>
      <c r="T1928" s="8">
        <f t="shared" si="189"/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3">
        <f t="shared" si="185"/>
        <v>103.33333333333334</v>
      </c>
      <c r="P1929" s="7">
        <f t="shared" si="186"/>
        <v>34762.048546617909</v>
      </c>
      <c r="Q1929" s="7" t="str">
        <f t="shared" si="187"/>
        <v>music</v>
      </c>
      <c r="R1929" t="str">
        <f t="shared" si="184"/>
        <v>indie rock</v>
      </c>
      <c r="S1929" s="8">
        <f t="shared" si="188"/>
        <v>40960.861562500002</v>
      </c>
      <c r="T1929" s="8">
        <f t="shared" si="189"/>
        <v>40976.207638888889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3">
        <f t="shared" si="185"/>
        <v>103.1372549019608</v>
      </c>
      <c r="P1930" s="7">
        <f t="shared" si="186"/>
        <v>34777.659908550515</v>
      </c>
      <c r="Q1930" s="7" t="str">
        <f t="shared" si="187"/>
        <v>music</v>
      </c>
      <c r="R1930" t="str">
        <f t="shared" si="184"/>
        <v>indie rock</v>
      </c>
      <c r="S1930" s="8">
        <f t="shared" si="188"/>
        <v>41371.648078703707</v>
      </c>
      <c r="T1930" s="8">
        <f t="shared" si="189"/>
        <v>41401.648078703707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3">
        <f t="shared" si="185"/>
        <v>100.3125</v>
      </c>
      <c r="P1931" s="7">
        <f t="shared" si="186"/>
        <v>34792.366065873735</v>
      </c>
      <c r="Q1931" s="7" t="str">
        <f t="shared" si="187"/>
        <v>music</v>
      </c>
      <c r="R1931" t="str">
        <f t="shared" si="184"/>
        <v>indie rock</v>
      </c>
      <c r="S1931" s="8">
        <f t="shared" si="188"/>
        <v>40687.021597222221</v>
      </c>
      <c r="T1931" s="8">
        <f t="shared" si="189"/>
        <v>40729.021597222221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3">
        <f t="shared" si="185"/>
        <v>127</v>
      </c>
      <c r="P1932" s="7">
        <f t="shared" si="186"/>
        <v>34806.820237986263</v>
      </c>
      <c r="Q1932" s="7" t="str">
        <f t="shared" si="187"/>
        <v>music</v>
      </c>
      <c r="R1932" t="str">
        <f t="shared" si="184"/>
        <v>indie rock</v>
      </c>
      <c r="S1932" s="8">
        <f t="shared" si="188"/>
        <v>41402.558819444443</v>
      </c>
      <c r="T1932" s="8">
        <f t="shared" si="189"/>
        <v>41462.558819444443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3">
        <f t="shared" si="185"/>
        <v>120.601</v>
      </c>
      <c r="P1933" s="7">
        <f t="shared" si="186"/>
        <v>34822.175924908421</v>
      </c>
      <c r="Q1933" s="7" t="str">
        <f t="shared" si="187"/>
        <v>music</v>
      </c>
      <c r="R1933" t="str">
        <f t="shared" si="184"/>
        <v>indie rock</v>
      </c>
      <c r="S1933" s="8">
        <f t="shared" si="188"/>
        <v>41037.892465277779</v>
      </c>
      <c r="T1933" s="8">
        <f t="shared" si="189"/>
        <v>41051.145833333336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3">
        <f t="shared" si="185"/>
        <v>106.99047619047619</v>
      </c>
      <c r="P1934" s="7">
        <f t="shared" si="186"/>
        <v>34837.022537792021</v>
      </c>
      <c r="Q1934" s="7" t="str">
        <f t="shared" si="187"/>
        <v>music</v>
      </c>
      <c r="R1934" t="str">
        <f t="shared" si="184"/>
        <v>indie rock</v>
      </c>
      <c r="S1934" s="8">
        <f t="shared" si="188"/>
        <v>40911.809872685182</v>
      </c>
      <c r="T1934" s="8">
        <f t="shared" si="189"/>
        <v>40932.809872685182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3">
        <f t="shared" si="185"/>
        <v>172.43333333333334</v>
      </c>
      <c r="P1935" s="7">
        <f t="shared" si="186"/>
        <v>34850.413932172312</v>
      </c>
      <c r="Q1935" s="7" t="str">
        <f t="shared" si="187"/>
        <v>music</v>
      </c>
      <c r="R1935" t="str">
        <f t="shared" si="184"/>
        <v>indie rock</v>
      </c>
      <c r="S1935" s="8">
        <f t="shared" si="188"/>
        <v>41879.130868055552</v>
      </c>
      <c r="T1935" s="8">
        <f t="shared" si="189"/>
        <v>41909.130868055552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3">
        <f t="shared" si="185"/>
        <v>123.61999999999999</v>
      </c>
      <c r="P1936" s="7">
        <f t="shared" si="186"/>
        <v>34861.649335167349</v>
      </c>
      <c r="Q1936" s="7" t="str">
        <f t="shared" si="187"/>
        <v>music</v>
      </c>
      <c r="R1936" t="str">
        <f t="shared" si="184"/>
        <v>indie rock</v>
      </c>
      <c r="S1936" s="8">
        <f t="shared" si="188"/>
        <v>40865.867141203707</v>
      </c>
      <c r="T1936" s="8">
        <f t="shared" si="189"/>
        <v>40902.208333333336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3">
        <f t="shared" si="185"/>
        <v>108.4</v>
      </c>
      <c r="P1937" s="7">
        <f t="shared" si="186"/>
        <v>34874.805596330269</v>
      </c>
      <c r="Q1937" s="7" t="str">
        <f t="shared" si="187"/>
        <v>music</v>
      </c>
      <c r="R1937" t="str">
        <f t="shared" si="184"/>
        <v>indie rock</v>
      </c>
      <c r="S1937" s="8">
        <f t="shared" si="188"/>
        <v>41773.932534722226</v>
      </c>
      <c r="T1937" s="8">
        <f t="shared" si="189"/>
        <v>41811.207638888889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3">
        <f t="shared" si="185"/>
        <v>116.52013333333333</v>
      </c>
      <c r="P1938" s="7">
        <f t="shared" si="186"/>
        <v>34889.566865534645</v>
      </c>
      <c r="Q1938" s="7" t="str">
        <f t="shared" si="187"/>
        <v>music</v>
      </c>
      <c r="R1938" t="str">
        <f t="shared" si="184"/>
        <v>indie rock</v>
      </c>
      <c r="S1938" s="8">
        <f t="shared" si="188"/>
        <v>40852.889699074076</v>
      </c>
      <c r="T1938" s="8">
        <f t="shared" si="189"/>
        <v>40883.249305555553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3">
        <f t="shared" si="185"/>
        <v>187.245</v>
      </c>
      <c r="P1939" s="7">
        <f t="shared" si="186"/>
        <v>34901.573549127635</v>
      </c>
      <c r="Q1939" s="7" t="str">
        <f t="shared" si="187"/>
        <v>music</v>
      </c>
      <c r="R1939" t="str">
        <f t="shared" si="184"/>
        <v>indie rock</v>
      </c>
      <c r="S1939" s="8">
        <f t="shared" si="188"/>
        <v>41059.118993055556</v>
      </c>
      <c r="T1939" s="8">
        <f t="shared" si="189"/>
        <v>41075.165972222225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3">
        <f t="shared" si="185"/>
        <v>115.93333333333334</v>
      </c>
      <c r="P1940" s="7">
        <f t="shared" si="186"/>
        <v>34917.089444189245</v>
      </c>
      <c r="Q1940" s="7" t="str">
        <f t="shared" si="187"/>
        <v>music</v>
      </c>
      <c r="R1940" t="str">
        <f t="shared" si="184"/>
        <v>indie rock</v>
      </c>
      <c r="S1940" s="8">
        <f t="shared" si="188"/>
        <v>41426.259618055556</v>
      </c>
      <c r="T1940" s="8">
        <f t="shared" si="189"/>
        <v>41457.208333333336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3">
        <f t="shared" si="185"/>
        <v>110.7</v>
      </c>
      <c r="P1941" s="7">
        <f t="shared" si="186"/>
        <v>34925.144172794113</v>
      </c>
      <c r="Q1941" s="7" t="str">
        <f t="shared" si="187"/>
        <v>music</v>
      </c>
      <c r="R1941" t="str">
        <f t="shared" si="184"/>
        <v>indie rock</v>
      </c>
      <c r="S1941" s="8">
        <f t="shared" si="188"/>
        <v>41313.985046296293</v>
      </c>
      <c r="T1941" s="8">
        <f t="shared" si="189"/>
        <v>41343.943379629629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3">
        <f t="shared" si="185"/>
        <v>170.92307692307693</v>
      </c>
      <c r="P1942" s="7">
        <f t="shared" si="186"/>
        <v>34936.112055172409</v>
      </c>
      <c r="Q1942" s="7" t="str">
        <f t="shared" si="187"/>
        <v>music</v>
      </c>
      <c r="R1942" t="str">
        <f t="shared" si="184"/>
        <v>indie rock</v>
      </c>
      <c r="S1942" s="8">
        <f t="shared" si="188"/>
        <v>40670.507326388892</v>
      </c>
      <c r="T1942" s="8">
        <f t="shared" si="189"/>
        <v>40709.165972222225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3">
        <f t="shared" si="185"/>
        <v>126.11835600000001</v>
      </c>
      <c r="P1943" s="7">
        <f t="shared" si="186"/>
        <v>34951.670984360615</v>
      </c>
      <c r="Q1943" s="7" t="str">
        <f t="shared" si="187"/>
        <v>technology</v>
      </c>
      <c r="R1943" t="str">
        <f t="shared" si="184"/>
        <v>hardware</v>
      </c>
      <c r="S1943" s="8">
        <f t="shared" si="188"/>
        <v>41744.290868055556</v>
      </c>
      <c r="T1943" s="8">
        <f t="shared" si="189"/>
        <v>41774.290868055556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3">
        <f t="shared" si="185"/>
        <v>138.44033333333334</v>
      </c>
      <c r="P1944" s="7">
        <f t="shared" si="186"/>
        <v>34822.658458352504</v>
      </c>
      <c r="Q1944" s="7" t="str">
        <f t="shared" si="187"/>
        <v>technology</v>
      </c>
      <c r="R1944" t="str">
        <f t="shared" si="184"/>
        <v>hardware</v>
      </c>
      <c r="S1944" s="8">
        <f t="shared" si="188"/>
        <v>40638.828009259261</v>
      </c>
      <c r="T1944" s="8">
        <f t="shared" si="189"/>
        <v>40728.828009259261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3">
        <f t="shared" si="185"/>
        <v>1705.2499999999998</v>
      </c>
      <c r="P1945" s="7">
        <f t="shared" si="186"/>
        <v>34834.866671270713</v>
      </c>
      <c r="Q1945" s="7" t="str">
        <f t="shared" si="187"/>
        <v>technology</v>
      </c>
      <c r="R1945" t="str">
        <f t="shared" si="184"/>
        <v>hardware</v>
      </c>
      <c r="S1945" s="8">
        <f t="shared" si="188"/>
        <v>42548.269861111112</v>
      </c>
      <c r="T1945" s="8">
        <f t="shared" si="189"/>
        <v>42593.269861111112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3">
        <f t="shared" si="185"/>
        <v>788.05550000000005</v>
      </c>
      <c r="P1946" s="7">
        <f t="shared" si="186"/>
        <v>34772.365458314132</v>
      </c>
      <c r="Q1946" s="7" t="str">
        <f t="shared" si="187"/>
        <v>technology</v>
      </c>
      <c r="R1946" t="str">
        <f t="shared" si="184"/>
        <v>hardware</v>
      </c>
      <c r="S1946" s="8">
        <f t="shared" si="188"/>
        <v>41730.584374999999</v>
      </c>
      <c r="T1946" s="8">
        <f t="shared" si="189"/>
        <v>41760.584374999999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3">
        <f t="shared" si="185"/>
        <v>348.01799999999997</v>
      </c>
      <c r="P1947" s="7">
        <f t="shared" si="186"/>
        <v>34643.125903225795</v>
      </c>
      <c r="Q1947" s="7" t="str">
        <f t="shared" si="187"/>
        <v>technology</v>
      </c>
      <c r="R1947" t="str">
        <f t="shared" si="184"/>
        <v>hardware</v>
      </c>
      <c r="S1947" s="8">
        <f t="shared" si="188"/>
        <v>42157.251828703709</v>
      </c>
      <c r="T1947" s="8">
        <f t="shared" si="189"/>
        <v>42197.251828703709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3">
        <f t="shared" si="185"/>
        <v>149.74666666666667</v>
      </c>
      <c r="P1948" s="7">
        <f t="shared" si="186"/>
        <v>34498.646938681413</v>
      </c>
      <c r="Q1948" s="7" t="str">
        <f t="shared" si="187"/>
        <v>technology</v>
      </c>
      <c r="R1948" t="str">
        <f t="shared" si="184"/>
        <v>hardware</v>
      </c>
      <c r="S1948" s="8">
        <f t="shared" si="188"/>
        <v>41689.150011574071</v>
      </c>
      <c r="T1948" s="8">
        <f t="shared" si="189"/>
        <v>41749.108344907407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3">
        <f t="shared" si="185"/>
        <v>100.63375000000001</v>
      </c>
      <c r="P1949" s="7">
        <f t="shared" si="186"/>
        <v>34509.379248154968</v>
      </c>
      <c r="Q1949" s="7" t="str">
        <f t="shared" si="187"/>
        <v>technology</v>
      </c>
      <c r="R1949" t="str">
        <f t="shared" si="184"/>
        <v>hardware</v>
      </c>
      <c r="S1949" s="8">
        <f t="shared" si="188"/>
        <v>40102.918055555558</v>
      </c>
      <c r="T1949" s="8">
        <f t="shared" si="189"/>
        <v>40140.249305555553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3">
        <f t="shared" si="185"/>
        <v>800.21100000000001</v>
      </c>
      <c r="P1950" s="7">
        <f t="shared" si="186"/>
        <v>34524.932690355323</v>
      </c>
      <c r="Q1950" s="7" t="str">
        <f t="shared" si="187"/>
        <v>technology</v>
      </c>
      <c r="R1950" t="str">
        <f t="shared" si="184"/>
        <v>hardware</v>
      </c>
      <c r="S1950" s="8">
        <f t="shared" si="188"/>
        <v>42473.604270833333</v>
      </c>
      <c r="T1950" s="8">
        <f t="shared" si="189"/>
        <v>42527.709722222222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3">
        <f t="shared" si="185"/>
        <v>106.00260000000002</v>
      </c>
      <c r="P1951" s="7">
        <f t="shared" si="186"/>
        <v>34171.430350877185</v>
      </c>
      <c r="Q1951" s="7" t="str">
        <f t="shared" si="187"/>
        <v>technology</v>
      </c>
      <c r="R1951" t="str">
        <f t="shared" si="184"/>
        <v>hardware</v>
      </c>
      <c r="S1951" s="8">
        <f t="shared" si="188"/>
        <v>41800.423043981478</v>
      </c>
      <c r="T1951" s="8">
        <f t="shared" si="189"/>
        <v>41830.423043981478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3">
        <f t="shared" si="185"/>
        <v>200.51866666666669</v>
      </c>
      <c r="P1952" s="7">
        <f t="shared" si="186"/>
        <v>34162.732951501144</v>
      </c>
      <c r="Q1952" s="7" t="str">
        <f t="shared" si="187"/>
        <v>technology</v>
      </c>
      <c r="R1952" t="str">
        <f t="shared" si="184"/>
        <v>hardware</v>
      </c>
      <c r="S1952" s="8">
        <f t="shared" si="188"/>
        <v>40624.181400462963</v>
      </c>
      <c r="T1952" s="8">
        <f t="shared" si="189"/>
        <v>40655.181400462963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3">
        <f t="shared" si="185"/>
        <v>212.44399999999999</v>
      </c>
      <c r="P1953" s="7">
        <f t="shared" si="186"/>
        <v>34134.042458410346</v>
      </c>
      <c r="Q1953" s="7" t="str">
        <f t="shared" si="187"/>
        <v>technology</v>
      </c>
      <c r="R1953" t="str">
        <f t="shared" si="184"/>
        <v>hardware</v>
      </c>
      <c r="S1953" s="8">
        <f t="shared" si="188"/>
        <v>42651.420567129629</v>
      </c>
      <c r="T1953" s="8">
        <f t="shared" si="189"/>
        <v>42681.462233796294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3">
        <f t="shared" si="185"/>
        <v>198.47237142857145</v>
      </c>
      <c r="P1954" s="7">
        <f t="shared" si="186"/>
        <v>34100.714692556627</v>
      </c>
      <c r="Q1954" s="7" t="str">
        <f t="shared" si="187"/>
        <v>technology</v>
      </c>
      <c r="R1954" t="str">
        <f t="shared" si="184"/>
        <v>hardware</v>
      </c>
      <c r="S1954" s="8">
        <f t="shared" si="188"/>
        <v>41526.60665509259</v>
      </c>
      <c r="T1954" s="8">
        <f t="shared" si="189"/>
        <v>41563.60665509259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3">
        <f t="shared" si="185"/>
        <v>225.94666666666666</v>
      </c>
      <c r="P1955" s="7">
        <f t="shared" si="186"/>
        <v>34084.357331174833</v>
      </c>
      <c r="Q1955" s="7" t="str">
        <f t="shared" si="187"/>
        <v>technology</v>
      </c>
      <c r="R1955" t="str">
        <f t="shared" si="184"/>
        <v>hardware</v>
      </c>
      <c r="S1955" s="8">
        <f t="shared" si="188"/>
        <v>40941.199826388889</v>
      </c>
      <c r="T1955" s="8">
        <f t="shared" si="189"/>
        <v>40970.125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3">
        <f t="shared" si="185"/>
        <v>698.94800000000009</v>
      </c>
      <c r="P1956" s="7">
        <f t="shared" si="186"/>
        <v>34084.446344285047</v>
      </c>
      <c r="Q1956" s="7" t="str">
        <f t="shared" si="187"/>
        <v>technology</v>
      </c>
      <c r="R1956" t="str">
        <f t="shared" si="184"/>
        <v>hardware</v>
      </c>
      <c r="S1956" s="8">
        <f t="shared" si="188"/>
        <v>42394.580740740741</v>
      </c>
      <c r="T1956" s="8">
        <f t="shared" si="189"/>
        <v>42441.208333333328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3">
        <f t="shared" si="185"/>
        <v>398.59528571428569</v>
      </c>
      <c r="P1957" s="7">
        <f t="shared" si="186"/>
        <v>33938.432662037027</v>
      </c>
      <c r="Q1957" s="7" t="str">
        <f t="shared" si="187"/>
        <v>technology</v>
      </c>
      <c r="R1957" t="str">
        <f t="shared" si="184"/>
        <v>hardware</v>
      </c>
      <c r="S1957" s="8">
        <f t="shared" si="188"/>
        <v>41020.271770833337</v>
      </c>
      <c r="T1957" s="8">
        <f t="shared" si="189"/>
        <v>41052.791666666664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3">
        <f t="shared" si="185"/>
        <v>294.0333333333333</v>
      </c>
      <c r="P1958" s="7">
        <f t="shared" si="186"/>
        <v>33876.611639647977</v>
      </c>
      <c r="Q1958" s="7" t="str">
        <f t="shared" si="187"/>
        <v>technology</v>
      </c>
      <c r="R1958" t="str">
        <f t="shared" si="184"/>
        <v>hardware</v>
      </c>
      <c r="S1958" s="8">
        <f t="shared" si="188"/>
        <v>42067.923668981486</v>
      </c>
      <c r="T1958" s="8">
        <f t="shared" si="189"/>
        <v>42112.882002314815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3">
        <f t="shared" si="185"/>
        <v>167.50470000000001</v>
      </c>
      <c r="P1959" s="7">
        <f t="shared" si="186"/>
        <v>33810.558169601478</v>
      </c>
      <c r="Q1959" s="7" t="str">
        <f t="shared" si="187"/>
        <v>technology</v>
      </c>
      <c r="R1959" t="str">
        <f t="shared" si="184"/>
        <v>hardware</v>
      </c>
      <c r="S1959" s="8">
        <f t="shared" si="188"/>
        <v>41179.098530092589</v>
      </c>
      <c r="T1959" s="8">
        <f t="shared" si="189"/>
        <v>41209.098530092589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3">
        <f t="shared" si="185"/>
        <v>1435.5717142857143</v>
      </c>
      <c r="P1960" s="7">
        <f t="shared" si="186"/>
        <v>33802.936077885941</v>
      </c>
      <c r="Q1960" s="7" t="str">
        <f t="shared" si="187"/>
        <v>technology</v>
      </c>
      <c r="R1960" t="str">
        <f t="shared" si="184"/>
        <v>hardware</v>
      </c>
      <c r="S1960" s="8">
        <f t="shared" si="188"/>
        <v>41326.987974537034</v>
      </c>
      <c r="T1960" s="8">
        <f t="shared" si="189"/>
        <v>41356.94630787037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3">
        <f t="shared" si="185"/>
        <v>156.73439999999999</v>
      </c>
      <c r="P1961" s="7">
        <f t="shared" si="186"/>
        <v>33772.005148422999</v>
      </c>
      <c r="Q1961" s="7" t="str">
        <f t="shared" si="187"/>
        <v>technology</v>
      </c>
      <c r="R1961" t="str">
        <f t="shared" si="184"/>
        <v>hardware</v>
      </c>
      <c r="S1961" s="8">
        <f t="shared" si="188"/>
        <v>41871.845601851855</v>
      </c>
      <c r="T1961" s="8">
        <f t="shared" si="189"/>
        <v>41913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3">
        <f t="shared" si="185"/>
        <v>117.90285714285716</v>
      </c>
      <c r="P1962" s="7">
        <f t="shared" si="186"/>
        <v>33780.403554524353</v>
      </c>
      <c r="Q1962" s="7" t="str">
        <f t="shared" si="187"/>
        <v>technology</v>
      </c>
      <c r="R1962" t="str">
        <f t="shared" si="184"/>
        <v>hardware</v>
      </c>
      <c r="S1962" s="8">
        <f t="shared" si="188"/>
        <v>41964.362743055557</v>
      </c>
      <c r="T1962" s="8">
        <f t="shared" si="189"/>
        <v>41994.362743055557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3">
        <f t="shared" si="185"/>
        <v>1105.3811999999998</v>
      </c>
      <c r="P1963" s="7">
        <f t="shared" si="186"/>
        <v>33757.770501392748</v>
      </c>
      <c r="Q1963" s="7" t="str">
        <f t="shared" si="187"/>
        <v>technology</v>
      </c>
      <c r="R1963" t="str">
        <f t="shared" si="184"/>
        <v>hardware</v>
      </c>
      <c r="S1963" s="8">
        <f t="shared" si="188"/>
        <v>41148.194641203707</v>
      </c>
      <c r="T1963" s="8">
        <f t="shared" si="189"/>
        <v>41188.165972222225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3">
        <f t="shared" si="185"/>
        <v>192.92499999999998</v>
      </c>
      <c r="P1964" s="7">
        <f t="shared" si="186"/>
        <v>33722.108471899664</v>
      </c>
      <c r="Q1964" s="7" t="str">
        <f t="shared" si="187"/>
        <v>technology</v>
      </c>
      <c r="R1964" t="str">
        <f t="shared" si="184"/>
        <v>hardware</v>
      </c>
      <c r="S1964" s="8">
        <f t="shared" si="188"/>
        <v>41742.780509259261</v>
      </c>
      <c r="T1964" s="8">
        <f t="shared" si="189"/>
        <v>41772.780509259261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3">
        <f t="shared" si="185"/>
        <v>126.8842105263158</v>
      </c>
      <c r="P1965" s="7">
        <f t="shared" si="186"/>
        <v>33728.81368029739</v>
      </c>
      <c r="Q1965" s="7" t="str">
        <f t="shared" si="187"/>
        <v>technology</v>
      </c>
      <c r="R1965" t="str">
        <f t="shared" si="184"/>
        <v>hardware</v>
      </c>
      <c r="S1965" s="8">
        <f t="shared" si="188"/>
        <v>41863.429791666669</v>
      </c>
      <c r="T1965" s="8">
        <f t="shared" si="189"/>
        <v>41898.429791666669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3">
        <f t="shared" si="185"/>
        <v>259.57748878923763</v>
      </c>
      <c r="P1966" s="7">
        <f t="shared" si="186"/>
        <v>33733.286397024625</v>
      </c>
      <c r="Q1966" s="7" t="str">
        <f t="shared" si="187"/>
        <v>technology</v>
      </c>
      <c r="R1966" t="str">
        <f t="shared" ref="R1966:R2029" si="190">RIGHT(N1966, (LEN(N1966)-FIND("/", N1966)))</f>
        <v>hardware</v>
      </c>
      <c r="S1966" s="8">
        <f t="shared" si="188"/>
        <v>42452.272824074069</v>
      </c>
      <c r="T1966" s="8">
        <f t="shared" si="189"/>
        <v>42482.272824074069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3">
        <f t="shared" si="185"/>
        <v>262.27999999999997</v>
      </c>
      <c r="P1967" s="7">
        <f t="shared" si="186"/>
        <v>33641.281823255806</v>
      </c>
      <c r="Q1967" s="7" t="str">
        <f t="shared" si="187"/>
        <v>technology</v>
      </c>
      <c r="R1967" t="str">
        <f t="shared" si="190"/>
        <v>hardware</v>
      </c>
      <c r="S1967" s="8">
        <f t="shared" si="188"/>
        <v>40898.089236111111</v>
      </c>
      <c r="T1967" s="8">
        <f t="shared" si="189"/>
        <v>40920.041666666664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3">
        <f t="shared" si="185"/>
        <v>206.74309000000002</v>
      </c>
      <c r="P1968" s="7">
        <f t="shared" si="186"/>
        <v>33650.833838994877</v>
      </c>
      <c r="Q1968" s="7" t="str">
        <f t="shared" si="187"/>
        <v>technology</v>
      </c>
      <c r="R1968" t="str">
        <f t="shared" si="190"/>
        <v>hardware</v>
      </c>
      <c r="S1968" s="8">
        <f t="shared" si="188"/>
        <v>41835.540486111109</v>
      </c>
      <c r="T1968" s="8">
        <f t="shared" si="189"/>
        <v>41865.540486111109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3">
        <f t="shared" si="185"/>
        <v>370.13</v>
      </c>
      <c r="P1969" s="7">
        <f t="shared" si="186"/>
        <v>33570.250851955301</v>
      </c>
      <c r="Q1969" s="7" t="str">
        <f t="shared" si="187"/>
        <v>technology</v>
      </c>
      <c r="R1969" t="str">
        <f t="shared" si="190"/>
        <v>hardware</v>
      </c>
      <c r="S1969" s="8">
        <f t="shared" si="188"/>
        <v>41730.663530092592</v>
      </c>
      <c r="T1969" s="8">
        <f t="shared" si="189"/>
        <v>41760.663530092592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3">
        <f t="shared" si="185"/>
        <v>284.96600000000001</v>
      </c>
      <c r="P1970" s="7">
        <f t="shared" si="186"/>
        <v>33551.407931998132</v>
      </c>
      <c r="Q1970" s="7" t="str">
        <f t="shared" si="187"/>
        <v>technology</v>
      </c>
      <c r="R1970" t="str">
        <f t="shared" si="190"/>
        <v>hardware</v>
      </c>
      <c r="S1970" s="8">
        <f t="shared" si="188"/>
        <v>42676.586979166663</v>
      </c>
      <c r="T1970" s="8">
        <f t="shared" si="189"/>
        <v>42707.628645833334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3">
        <f t="shared" si="185"/>
        <v>579.08000000000004</v>
      </c>
      <c r="P1971" s="7">
        <f t="shared" si="186"/>
        <v>33500.647637465045</v>
      </c>
      <c r="Q1971" s="7" t="str">
        <f t="shared" si="187"/>
        <v>technology</v>
      </c>
      <c r="R1971" t="str">
        <f t="shared" si="190"/>
        <v>hardware</v>
      </c>
      <c r="S1971" s="8">
        <f t="shared" si="188"/>
        <v>42557.792453703703</v>
      </c>
      <c r="T1971" s="8">
        <f t="shared" si="189"/>
        <v>42587.792453703703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3">
        <f t="shared" si="185"/>
        <v>1131.8</v>
      </c>
      <c r="P1972" s="7">
        <f t="shared" si="186"/>
        <v>33462.272181818174</v>
      </c>
      <c r="Q1972" s="7" t="str">
        <f t="shared" si="187"/>
        <v>technology</v>
      </c>
      <c r="R1972" t="str">
        <f t="shared" si="190"/>
        <v>hardware</v>
      </c>
      <c r="S1972" s="8">
        <f t="shared" si="188"/>
        <v>41324.193298611113</v>
      </c>
      <c r="T1972" s="8">
        <f t="shared" si="189"/>
        <v>41384.151631944449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3">
        <f t="shared" si="185"/>
        <v>263.02771750000005</v>
      </c>
      <c r="P1973" s="7">
        <f t="shared" si="186"/>
        <v>33451.484995335813</v>
      </c>
      <c r="Q1973" s="7" t="str">
        <f t="shared" si="187"/>
        <v>technology</v>
      </c>
      <c r="R1973" t="str">
        <f t="shared" si="190"/>
        <v>hardware</v>
      </c>
      <c r="S1973" s="8">
        <f t="shared" si="188"/>
        <v>41561.500706018516</v>
      </c>
      <c r="T1973" s="8">
        <f t="shared" si="189"/>
        <v>41593.166666666664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3">
        <f t="shared" si="185"/>
        <v>674.48</v>
      </c>
      <c r="P1974" s="7">
        <f t="shared" si="186"/>
        <v>32976.142305179645</v>
      </c>
      <c r="Q1974" s="7" t="str">
        <f t="shared" si="187"/>
        <v>technology</v>
      </c>
      <c r="R1974" t="str">
        <f t="shared" si="190"/>
        <v>hardware</v>
      </c>
      <c r="S1974" s="8">
        <f t="shared" si="188"/>
        <v>41201.012083333335</v>
      </c>
      <c r="T1974" s="8">
        <f t="shared" si="189"/>
        <v>41231.053749999999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3">
        <f t="shared" si="185"/>
        <v>256.83081313131316</v>
      </c>
      <c r="P1975" s="7">
        <f t="shared" si="186"/>
        <v>32983.665247432298</v>
      </c>
      <c r="Q1975" s="7" t="str">
        <f t="shared" si="187"/>
        <v>technology</v>
      </c>
      <c r="R1975" t="str">
        <f t="shared" si="190"/>
        <v>hardware</v>
      </c>
      <c r="S1975" s="8">
        <f t="shared" si="188"/>
        <v>42549.722962962958</v>
      </c>
      <c r="T1975" s="8">
        <f t="shared" si="189"/>
        <v>42588.291666666672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3">
        <f t="shared" si="185"/>
        <v>375.49599999999998</v>
      </c>
      <c r="P1976" s="7">
        <f t="shared" si="186"/>
        <v>32761.553456328806</v>
      </c>
      <c r="Q1976" s="7" t="str">
        <f t="shared" si="187"/>
        <v>technology</v>
      </c>
      <c r="R1976" t="str">
        <f t="shared" si="190"/>
        <v>hardware</v>
      </c>
      <c r="S1976" s="8">
        <f t="shared" si="188"/>
        <v>41445.334131944444</v>
      </c>
      <c r="T1976" s="8">
        <f t="shared" si="189"/>
        <v>41505.334131944444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3">
        <f t="shared" si="185"/>
        <v>208.70837499999996</v>
      </c>
      <c r="P1977" s="7">
        <f t="shared" si="186"/>
        <v>32741.769509345788</v>
      </c>
      <c r="Q1977" s="7" t="str">
        <f t="shared" si="187"/>
        <v>technology</v>
      </c>
      <c r="R1977" t="str">
        <f t="shared" si="190"/>
        <v>hardware</v>
      </c>
      <c r="S1977" s="8">
        <f t="shared" si="188"/>
        <v>41313.755219907405</v>
      </c>
      <c r="T1977" s="8">
        <f t="shared" si="189"/>
        <v>41343.755219907405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3">
        <f t="shared" si="185"/>
        <v>346.6</v>
      </c>
      <c r="P1978" s="7">
        <f t="shared" si="186"/>
        <v>32741.464894810651</v>
      </c>
      <c r="Q1978" s="7" t="str">
        <f t="shared" si="187"/>
        <v>technology</v>
      </c>
      <c r="R1978" t="str">
        <f t="shared" si="190"/>
        <v>hardware</v>
      </c>
      <c r="S1978" s="8">
        <f t="shared" si="188"/>
        <v>41438.899594907409</v>
      </c>
      <c r="T1978" s="8">
        <f t="shared" si="189"/>
        <v>41468.899594907409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3">
        <f t="shared" si="185"/>
        <v>402.33</v>
      </c>
      <c r="P1979" s="7">
        <f t="shared" si="186"/>
        <v>32750.294391955089</v>
      </c>
      <c r="Q1979" s="7" t="str">
        <f t="shared" si="187"/>
        <v>technology</v>
      </c>
      <c r="R1979" t="str">
        <f t="shared" si="190"/>
        <v>hardware</v>
      </c>
      <c r="S1979" s="8">
        <f t="shared" si="188"/>
        <v>42311.216898148152</v>
      </c>
      <c r="T1979" s="8">
        <f t="shared" si="189"/>
        <v>42357.332638888889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3">
        <f t="shared" si="185"/>
        <v>1026.8451399999999</v>
      </c>
      <c r="P1980" s="7">
        <f t="shared" si="186"/>
        <v>32671.485451567609</v>
      </c>
      <c r="Q1980" s="7" t="str">
        <f t="shared" si="187"/>
        <v>technology</v>
      </c>
      <c r="R1980" t="str">
        <f t="shared" si="190"/>
        <v>hardware</v>
      </c>
      <c r="S1980" s="8">
        <f t="shared" si="188"/>
        <v>41039.225601851853</v>
      </c>
      <c r="T1980" s="8">
        <f t="shared" si="189"/>
        <v>41072.291666666664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3">
        <f t="shared" si="185"/>
        <v>114.901155</v>
      </c>
      <c r="P1981" s="7">
        <f t="shared" si="186"/>
        <v>32446.414719101111</v>
      </c>
      <c r="Q1981" s="7" t="str">
        <f t="shared" si="187"/>
        <v>technology</v>
      </c>
      <c r="R1981" t="str">
        <f t="shared" si="190"/>
        <v>hardware</v>
      </c>
      <c r="S1981" s="8">
        <f t="shared" si="188"/>
        <v>42290.460023148145</v>
      </c>
      <c r="T1981" s="8">
        <f t="shared" si="189"/>
        <v>42327.207638888889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3">
        <f t="shared" si="185"/>
        <v>354.82402000000002</v>
      </c>
      <c r="P1982" s="7">
        <f t="shared" si="186"/>
        <v>32353.976360655724</v>
      </c>
      <c r="Q1982" s="7" t="str">
        <f t="shared" si="187"/>
        <v>technology</v>
      </c>
      <c r="R1982" t="str">
        <f t="shared" si="190"/>
        <v>hardware</v>
      </c>
      <c r="S1982" s="8">
        <f t="shared" si="188"/>
        <v>42423.542384259257</v>
      </c>
      <c r="T1982" s="8">
        <f t="shared" si="189"/>
        <v>42463.500717592593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3">
        <f t="shared" si="185"/>
        <v>5.08</v>
      </c>
      <c r="P1983" s="7">
        <f t="shared" si="186"/>
        <v>32286.001649484526</v>
      </c>
      <c r="Q1983" s="7" t="str">
        <f t="shared" si="187"/>
        <v>photography</v>
      </c>
      <c r="R1983" t="str">
        <f t="shared" si="190"/>
        <v>people</v>
      </c>
      <c r="S1983" s="8">
        <f t="shared" si="188"/>
        <v>41799.725289351853</v>
      </c>
      <c r="T1983" s="8">
        <f t="shared" si="189"/>
        <v>41829.725289351853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3">
        <f t="shared" si="185"/>
        <v>0</v>
      </c>
      <c r="P1984" s="7">
        <f t="shared" si="186"/>
        <v>32300.959456165016</v>
      </c>
      <c r="Q1984" s="7" t="str">
        <f t="shared" si="187"/>
        <v>photography</v>
      </c>
      <c r="R1984" t="str">
        <f t="shared" si="190"/>
        <v>people</v>
      </c>
      <c r="S1984" s="8">
        <f t="shared" si="188"/>
        <v>42678.586655092593</v>
      </c>
      <c r="T1984" s="8">
        <f t="shared" si="189"/>
        <v>42708.628321759257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3">
        <f t="shared" si="185"/>
        <v>4.3</v>
      </c>
      <c r="P1985" s="7">
        <f t="shared" si="186"/>
        <v>32316.10999999999</v>
      </c>
      <c r="Q1985" s="7" t="str">
        <f t="shared" si="187"/>
        <v>photography</v>
      </c>
      <c r="R1985" t="str">
        <f t="shared" si="190"/>
        <v>people</v>
      </c>
      <c r="S1985" s="8">
        <f t="shared" si="188"/>
        <v>42593.011782407411</v>
      </c>
      <c r="T1985" s="8">
        <f t="shared" si="189"/>
        <v>42615.291666666672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3">
        <f t="shared" si="185"/>
        <v>21.146666666666665</v>
      </c>
      <c r="P1986" s="7">
        <f t="shared" si="186"/>
        <v>32330.608878460807</v>
      </c>
      <c r="Q1986" s="7" t="str">
        <f t="shared" si="187"/>
        <v>photography</v>
      </c>
      <c r="R1986" t="str">
        <f t="shared" si="190"/>
        <v>people</v>
      </c>
      <c r="S1986" s="8">
        <f t="shared" si="188"/>
        <v>41913.790289351848</v>
      </c>
      <c r="T1986" s="8">
        <f t="shared" si="189"/>
        <v>41973.831956018519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3">
        <f t="shared" ref="O1987:O2050" si="191">(E1987/D1987)*100</f>
        <v>3.1875</v>
      </c>
      <c r="P1987" s="7">
        <f t="shared" ref="P1987:P2050" si="192">AVERAGE(E1987:E6100)</f>
        <v>32344.298366197174</v>
      </c>
      <c r="Q1987" s="7" t="str">
        <f t="shared" ref="Q1987:Q2050" si="193">LEFT(N1987,(FIND("/",N1987)-1))</f>
        <v>photography</v>
      </c>
      <c r="R1987" t="str">
        <f t="shared" si="190"/>
        <v>people</v>
      </c>
      <c r="S1987" s="8">
        <f t="shared" si="188"/>
        <v>42555.698738425926</v>
      </c>
      <c r="T1987" s="8">
        <f t="shared" si="189"/>
        <v>42584.958333333328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3">
        <f t="shared" si="191"/>
        <v>0.05</v>
      </c>
      <c r="P1988" s="7">
        <f t="shared" si="192"/>
        <v>32359.466660403938</v>
      </c>
      <c r="Q1988" s="7" t="str">
        <f t="shared" si="193"/>
        <v>photography</v>
      </c>
      <c r="R1988" t="str">
        <f t="shared" si="190"/>
        <v>people</v>
      </c>
      <c r="S1988" s="8">
        <f t="shared" ref="S1988:S2051" si="194">(((J1988/60)/60)/24)+DATE(1970,1,1)</f>
        <v>42413.433831018512</v>
      </c>
      <c r="T1988" s="8">
        <f t="shared" ref="T1988:T2051" si="195">(((I1988/60)/60)/24)+DATE(1970,1,1)</f>
        <v>42443.392164351855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3">
        <f t="shared" si="191"/>
        <v>42.472727272727276</v>
      </c>
      <c r="P1989" s="7">
        <f t="shared" si="192"/>
        <v>32374.672706766909</v>
      </c>
      <c r="Q1989" s="7" t="str">
        <f t="shared" si="193"/>
        <v>photography</v>
      </c>
      <c r="R1989" t="str">
        <f t="shared" si="190"/>
        <v>people</v>
      </c>
      <c r="S1989" s="8">
        <f t="shared" si="194"/>
        <v>42034.639768518522</v>
      </c>
      <c r="T1989" s="8">
        <f t="shared" si="195"/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3">
        <f t="shared" si="191"/>
        <v>0.41666666666666669</v>
      </c>
      <c r="P1990" s="7">
        <f t="shared" si="192"/>
        <v>32388.795260930881</v>
      </c>
      <c r="Q1990" s="7" t="str">
        <f t="shared" si="193"/>
        <v>photography</v>
      </c>
      <c r="R1990" t="str">
        <f t="shared" si="190"/>
        <v>people</v>
      </c>
      <c r="S1990" s="8">
        <f t="shared" si="194"/>
        <v>42206.763217592597</v>
      </c>
      <c r="T1990" s="8">
        <f t="shared" si="195"/>
        <v>42236.763217592597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3">
        <f t="shared" si="191"/>
        <v>1</v>
      </c>
      <c r="P1991" s="7">
        <f t="shared" si="192"/>
        <v>32404.018118532447</v>
      </c>
      <c r="Q1991" s="7" t="str">
        <f t="shared" si="193"/>
        <v>photography</v>
      </c>
      <c r="R1991" t="str">
        <f t="shared" si="190"/>
        <v>people</v>
      </c>
      <c r="S1991" s="8">
        <f t="shared" si="194"/>
        <v>42685.680648148147</v>
      </c>
      <c r="T1991" s="8">
        <f t="shared" si="195"/>
        <v>42715.680648148147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3">
        <f t="shared" si="191"/>
        <v>16.966666666666665</v>
      </c>
      <c r="P1992" s="7">
        <f t="shared" si="192"/>
        <v>32419.243538823521</v>
      </c>
      <c r="Q1992" s="7" t="str">
        <f t="shared" si="193"/>
        <v>photography</v>
      </c>
      <c r="R1992" t="str">
        <f t="shared" si="190"/>
        <v>people</v>
      </c>
      <c r="S1992" s="8">
        <f t="shared" si="194"/>
        <v>42398.195972222224</v>
      </c>
      <c r="T1992" s="8">
        <f t="shared" si="195"/>
        <v>42413.195972222224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3">
        <f t="shared" si="191"/>
        <v>7.0000000000000009</v>
      </c>
      <c r="P1993" s="7">
        <f t="shared" si="192"/>
        <v>32434.267193973625</v>
      </c>
      <c r="Q1993" s="7" t="str">
        <f t="shared" si="193"/>
        <v>photography</v>
      </c>
      <c r="R1993" t="str">
        <f t="shared" si="190"/>
        <v>people</v>
      </c>
      <c r="S1993" s="8">
        <f t="shared" si="194"/>
        <v>42167.89335648148</v>
      </c>
      <c r="T1993" s="8">
        <f t="shared" si="195"/>
        <v>42188.89335648148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3">
        <f t="shared" si="191"/>
        <v>0.13333333333333333</v>
      </c>
      <c r="P1994" s="7">
        <f t="shared" si="192"/>
        <v>32449.478813000464</v>
      </c>
      <c r="Q1994" s="7" t="str">
        <f t="shared" si="193"/>
        <v>photography</v>
      </c>
      <c r="R1994" t="str">
        <f t="shared" si="190"/>
        <v>people</v>
      </c>
      <c r="S1994" s="8">
        <f t="shared" si="194"/>
        <v>42023.143414351856</v>
      </c>
      <c r="T1994" s="8">
        <f t="shared" si="195"/>
        <v>42053.143414351856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3">
        <f t="shared" si="191"/>
        <v>0</v>
      </c>
      <c r="P1995" s="7">
        <f t="shared" si="192"/>
        <v>32464.769802073508</v>
      </c>
      <c r="Q1995" s="7" t="str">
        <f t="shared" si="193"/>
        <v>photography</v>
      </c>
      <c r="R1995" t="str">
        <f t="shared" si="190"/>
        <v>people</v>
      </c>
      <c r="S1995" s="8">
        <f t="shared" si="194"/>
        <v>42329.58839120371</v>
      </c>
      <c r="T1995" s="8">
        <f t="shared" si="195"/>
        <v>42359.58839120371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3">
        <f t="shared" si="191"/>
        <v>0</v>
      </c>
      <c r="P1996" s="7">
        <f t="shared" si="192"/>
        <v>32480.076152758123</v>
      </c>
      <c r="Q1996" s="7" t="str">
        <f t="shared" si="193"/>
        <v>photography</v>
      </c>
      <c r="R1996" t="str">
        <f t="shared" si="190"/>
        <v>people</v>
      </c>
      <c r="S1996" s="8">
        <f t="shared" si="194"/>
        <v>42651.006273148145</v>
      </c>
      <c r="T1996" s="8">
        <f t="shared" si="195"/>
        <v>42711.047939814816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3">
        <f t="shared" si="191"/>
        <v>7.8</v>
      </c>
      <c r="P1997" s="7">
        <f t="shared" si="192"/>
        <v>32495.396943396216</v>
      </c>
      <c r="Q1997" s="7" t="str">
        <f t="shared" si="193"/>
        <v>photography</v>
      </c>
      <c r="R1997" t="str">
        <f t="shared" si="190"/>
        <v>people</v>
      </c>
      <c r="S1997" s="8">
        <f t="shared" si="194"/>
        <v>42181.902037037042</v>
      </c>
      <c r="T1997" s="8">
        <f t="shared" si="195"/>
        <v>42201.902037037042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3">
        <f t="shared" si="191"/>
        <v>0</v>
      </c>
      <c r="P1998" s="7">
        <f t="shared" si="192"/>
        <v>32510.695384615377</v>
      </c>
      <c r="Q1998" s="7" t="str">
        <f t="shared" si="193"/>
        <v>photography</v>
      </c>
      <c r="R1998" t="str">
        <f t="shared" si="190"/>
        <v>people</v>
      </c>
      <c r="S1998" s="8">
        <f t="shared" si="194"/>
        <v>41800.819571759261</v>
      </c>
      <c r="T1998" s="8">
        <f t="shared" si="195"/>
        <v>41830.819571759261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3">
        <f t="shared" si="191"/>
        <v>0</v>
      </c>
      <c r="P1999" s="7">
        <f t="shared" si="192"/>
        <v>32526.045099150131</v>
      </c>
      <c r="Q1999" s="7" t="str">
        <f t="shared" si="193"/>
        <v>photography</v>
      </c>
      <c r="R1999" t="str">
        <f t="shared" si="190"/>
        <v>people</v>
      </c>
      <c r="S1999" s="8">
        <f t="shared" si="194"/>
        <v>41847.930694444447</v>
      </c>
      <c r="T1999" s="8">
        <f t="shared" si="195"/>
        <v>41877.930694444447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3">
        <f t="shared" si="191"/>
        <v>26.200000000000003</v>
      </c>
      <c r="P2000" s="7">
        <f t="shared" si="192"/>
        <v>32541.409315068486</v>
      </c>
      <c r="Q2000" s="7" t="str">
        <f t="shared" si="193"/>
        <v>photography</v>
      </c>
      <c r="R2000" t="str">
        <f t="shared" si="190"/>
        <v>people</v>
      </c>
      <c r="S2000" s="8">
        <f t="shared" si="194"/>
        <v>41807.118495370371</v>
      </c>
      <c r="T2000" s="8">
        <f t="shared" si="195"/>
        <v>41852.118495370371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3">
        <f t="shared" si="191"/>
        <v>0.76129032258064511</v>
      </c>
      <c r="P2001" s="7">
        <f t="shared" si="192"/>
        <v>32556.478506616248</v>
      </c>
      <c r="Q2001" s="7" t="str">
        <f t="shared" si="193"/>
        <v>photography</v>
      </c>
      <c r="R2001" t="str">
        <f t="shared" si="190"/>
        <v>people</v>
      </c>
      <c r="S2001" s="8">
        <f t="shared" si="194"/>
        <v>41926.482731481483</v>
      </c>
      <c r="T2001" s="8">
        <f t="shared" si="195"/>
        <v>41956.524398148147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3">
        <f t="shared" si="191"/>
        <v>12.5</v>
      </c>
      <c r="P2002" s="7">
        <f t="shared" si="192"/>
        <v>32571.760056737581</v>
      </c>
      <c r="Q2002" s="7" t="str">
        <f t="shared" si="193"/>
        <v>photography</v>
      </c>
      <c r="R2002" t="str">
        <f t="shared" si="190"/>
        <v>people</v>
      </c>
      <c r="S2002" s="8">
        <f t="shared" si="194"/>
        <v>42345.951539351852</v>
      </c>
      <c r="T2002" s="8">
        <f t="shared" si="195"/>
        <v>42375.951539351852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3">
        <f t="shared" si="191"/>
        <v>382.12909090909091</v>
      </c>
      <c r="P2003" s="7">
        <f t="shared" si="192"/>
        <v>32586.872052980125</v>
      </c>
      <c r="Q2003" s="7" t="str">
        <f t="shared" si="193"/>
        <v>technology</v>
      </c>
      <c r="R2003" t="str">
        <f t="shared" si="190"/>
        <v>hardware</v>
      </c>
      <c r="S2003" s="8">
        <f t="shared" si="194"/>
        <v>42136.209675925929</v>
      </c>
      <c r="T2003" s="8">
        <f t="shared" si="195"/>
        <v>42167.833333333328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3">
        <f t="shared" si="191"/>
        <v>216.79422000000002</v>
      </c>
      <c r="P2004" s="7">
        <f t="shared" si="192"/>
        <v>32502.828452437283</v>
      </c>
      <c r="Q2004" s="7" t="str">
        <f t="shared" si="193"/>
        <v>technology</v>
      </c>
      <c r="R2004" t="str">
        <f t="shared" si="190"/>
        <v>hardware</v>
      </c>
      <c r="S2004" s="8">
        <f t="shared" si="194"/>
        <v>42728.71230324074</v>
      </c>
      <c r="T2004" s="8">
        <f t="shared" si="195"/>
        <v>42758.71230324074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3">
        <f t="shared" si="191"/>
        <v>312</v>
      </c>
      <c r="P2005" s="7">
        <f t="shared" si="192"/>
        <v>32466.893660037869</v>
      </c>
      <c r="Q2005" s="7" t="str">
        <f t="shared" si="193"/>
        <v>technology</v>
      </c>
      <c r="R2005" t="str">
        <f t="shared" si="190"/>
        <v>hardware</v>
      </c>
      <c r="S2005" s="8">
        <f t="shared" si="194"/>
        <v>40347.125601851854</v>
      </c>
      <c r="T2005" s="8">
        <f t="shared" si="195"/>
        <v>40361.958333333336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3">
        <f t="shared" si="191"/>
        <v>234.42048</v>
      </c>
      <c r="P2006" s="7">
        <f t="shared" si="192"/>
        <v>32481.534538133576</v>
      </c>
      <c r="Q2006" s="7" t="str">
        <f t="shared" si="193"/>
        <v>technology</v>
      </c>
      <c r="R2006" t="str">
        <f t="shared" si="190"/>
        <v>hardware</v>
      </c>
      <c r="S2006" s="8">
        <f t="shared" si="194"/>
        <v>41800.604895833334</v>
      </c>
      <c r="T2006" s="8">
        <f t="shared" si="195"/>
        <v>41830.604895833334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3">
        <f t="shared" si="191"/>
        <v>123.68010000000001</v>
      </c>
      <c r="P2007" s="7">
        <f t="shared" si="192"/>
        <v>32441.378753554491</v>
      </c>
      <c r="Q2007" s="7" t="str">
        <f t="shared" si="193"/>
        <v>technology</v>
      </c>
      <c r="R2007" t="str">
        <f t="shared" si="190"/>
        <v>hardware</v>
      </c>
      <c r="S2007" s="8">
        <f t="shared" si="194"/>
        <v>41535.812708333331</v>
      </c>
      <c r="T2007" s="8">
        <f t="shared" si="195"/>
        <v>41563.165972222225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3">
        <f t="shared" si="191"/>
        <v>247.84</v>
      </c>
      <c r="P2008" s="7">
        <f t="shared" si="192"/>
        <v>32439.167918444746</v>
      </c>
      <c r="Q2008" s="7" t="str">
        <f t="shared" si="193"/>
        <v>technology</v>
      </c>
      <c r="R2008" t="str">
        <f t="shared" si="190"/>
        <v>hardware</v>
      </c>
      <c r="S2008" s="8">
        <f t="shared" si="194"/>
        <v>41941.500520833331</v>
      </c>
      <c r="T2008" s="8">
        <f t="shared" si="195"/>
        <v>41976.542187500003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3">
        <f t="shared" si="191"/>
        <v>115.7092</v>
      </c>
      <c r="P2009" s="7">
        <f t="shared" si="192"/>
        <v>32395.770939278922</v>
      </c>
      <c r="Q2009" s="7" t="str">
        <f t="shared" si="193"/>
        <v>technology</v>
      </c>
      <c r="R2009" t="str">
        <f t="shared" si="190"/>
        <v>hardware</v>
      </c>
      <c r="S2009" s="8">
        <f t="shared" si="194"/>
        <v>40347.837800925925</v>
      </c>
      <c r="T2009" s="8">
        <f t="shared" si="195"/>
        <v>40414.166666666664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3">
        <f t="shared" si="191"/>
        <v>117.07484768810599</v>
      </c>
      <c r="P2010" s="7">
        <f t="shared" si="192"/>
        <v>32405.654589463677</v>
      </c>
      <c r="Q2010" s="7" t="str">
        <f t="shared" si="193"/>
        <v>technology</v>
      </c>
      <c r="R2010" t="str">
        <f t="shared" si="190"/>
        <v>hardware</v>
      </c>
      <c r="S2010" s="8">
        <f t="shared" si="194"/>
        <v>40761.604421296295</v>
      </c>
      <c r="T2010" s="8">
        <f t="shared" si="195"/>
        <v>40805.604421296295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3">
        <f t="shared" si="191"/>
        <v>305.15800000000002</v>
      </c>
      <c r="P2011" s="7">
        <f t="shared" si="192"/>
        <v>32420.168670465322</v>
      </c>
      <c r="Q2011" s="7" t="str">
        <f t="shared" si="193"/>
        <v>technology</v>
      </c>
      <c r="R2011" t="str">
        <f t="shared" si="190"/>
        <v>hardware</v>
      </c>
      <c r="S2011" s="8">
        <f t="shared" si="194"/>
        <v>42661.323414351849</v>
      </c>
      <c r="T2011" s="8">
        <f t="shared" si="195"/>
        <v>42697.365081018521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3">
        <f t="shared" si="191"/>
        <v>320.05299999999994</v>
      </c>
      <c r="P2012" s="7">
        <f t="shared" si="192"/>
        <v>32363.086090261269</v>
      </c>
      <c r="Q2012" s="7" t="str">
        <f t="shared" si="193"/>
        <v>technology</v>
      </c>
      <c r="R2012" t="str">
        <f t="shared" si="190"/>
        <v>hardware</v>
      </c>
      <c r="S2012" s="8">
        <f t="shared" si="194"/>
        <v>42570.996423611112</v>
      </c>
      <c r="T2012" s="8">
        <f t="shared" si="195"/>
        <v>42600.996423611112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3">
        <f t="shared" si="191"/>
        <v>819.56399999999996</v>
      </c>
      <c r="P2013" s="7">
        <f t="shared" si="192"/>
        <v>32332.832851711009</v>
      </c>
      <c r="Q2013" s="7" t="str">
        <f t="shared" si="193"/>
        <v>technology</v>
      </c>
      <c r="R2013" t="str">
        <f t="shared" si="190"/>
        <v>hardware</v>
      </c>
      <c r="S2013" s="8">
        <f t="shared" si="194"/>
        <v>42347.358483796299</v>
      </c>
      <c r="T2013" s="8">
        <f t="shared" si="195"/>
        <v>42380.958333333328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3">
        <f t="shared" si="191"/>
        <v>234.90000000000003</v>
      </c>
      <c r="P2014" s="7">
        <f t="shared" si="192"/>
        <v>32153.35155492153</v>
      </c>
      <c r="Q2014" s="7" t="str">
        <f t="shared" si="193"/>
        <v>technology</v>
      </c>
      <c r="R2014" t="str">
        <f t="shared" si="190"/>
        <v>hardware</v>
      </c>
      <c r="S2014" s="8">
        <f t="shared" si="194"/>
        <v>42010.822233796294</v>
      </c>
      <c r="T2014" s="8">
        <f t="shared" si="195"/>
        <v>42040.822233796294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3">
        <f t="shared" si="191"/>
        <v>494.91374999999999</v>
      </c>
      <c r="P2015" s="7">
        <f t="shared" si="192"/>
        <v>32163.06057088486</v>
      </c>
      <c r="Q2015" s="7" t="str">
        <f t="shared" si="193"/>
        <v>technology</v>
      </c>
      <c r="R2015" t="str">
        <f t="shared" si="190"/>
        <v>hardware</v>
      </c>
      <c r="S2015" s="8">
        <f t="shared" si="194"/>
        <v>42499.960810185185</v>
      </c>
      <c r="T2015" s="8">
        <f t="shared" si="195"/>
        <v>42559.960810185185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3">
        <f t="shared" si="191"/>
        <v>7813.7822333333334</v>
      </c>
      <c r="P2016" s="7">
        <f t="shared" si="192"/>
        <v>31801.471356496895</v>
      </c>
      <c r="Q2016" s="7" t="str">
        <f t="shared" si="193"/>
        <v>technology</v>
      </c>
      <c r="R2016" t="str">
        <f t="shared" si="190"/>
        <v>hardware</v>
      </c>
      <c r="S2016" s="8">
        <f t="shared" si="194"/>
        <v>41324.214571759258</v>
      </c>
      <c r="T2016" s="8">
        <f t="shared" si="195"/>
        <v>41358.172905092593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3">
        <f t="shared" si="191"/>
        <v>113.00013888888888</v>
      </c>
      <c r="P2017" s="7">
        <f t="shared" si="192"/>
        <v>30700.360309523796</v>
      </c>
      <c r="Q2017" s="7" t="str">
        <f t="shared" si="193"/>
        <v>technology</v>
      </c>
      <c r="R2017" t="str">
        <f t="shared" si="190"/>
        <v>hardware</v>
      </c>
      <c r="S2017" s="8">
        <f t="shared" si="194"/>
        <v>40765.876886574071</v>
      </c>
      <c r="T2017" s="8">
        <f t="shared" si="195"/>
        <v>40795.876886574071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3">
        <f t="shared" si="191"/>
        <v>921.54219999999998</v>
      </c>
      <c r="P2018" s="7">
        <f t="shared" si="192"/>
        <v>30711.110357312991</v>
      </c>
      <c r="Q2018" s="7" t="str">
        <f t="shared" si="193"/>
        <v>technology</v>
      </c>
      <c r="R2018" t="str">
        <f t="shared" si="190"/>
        <v>hardware</v>
      </c>
      <c r="S2018" s="8">
        <f t="shared" si="194"/>
        <v>41312.88077546296</v>
      </c>
      <c r="T2018" s="8">
        <f t="shared" si="195"/>
        <v>41342.88077546296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3">
        <f t="shared" si="191"/>
        <v>125.10239999999999</v>
      </c>
      <c r="P2019" s="7">
        <f t="shared" si="192"/>
        <v>30681.823841754038</v>
      </c>
      <c r="Q2019" s="7" t="str">
        <f t="shared" si="193"/>
        <v>technology</v>
      </c>
      <c r="R2019" t="str">
        <f t="shared" si="190"/>
        <v>hardware</v>
      </c>
      <c r="S2019" s="8">
        <f t="shared" si="194"/>
        <v>40961.057349537034</v>
      </c>
      <c r="T2019" s="8">
        <f t="shared" si="195"/>
        <v>40992.166666666664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3">
        <f t="shared" si="191"/>
        <v>102.24343076923077</v>
      </c>
      <c r="P2020" s="7">
        <f t="shared" si="192"/>
        <v>30681.540686695262</v>
      </c>
      <c r="Q2020" s="7" t="str">
        <f t="shared" si="193"/>
        <v>technology</v>
      </c>
      <c r="R2020" t="str">
        <f t="shared" si="190"/>
        <v>hardware</v>
      </c>
      <c r="S2020" s="8">
        <f t="shared" si="194"/>
        <v>42199.365844907406</v>
      </c>
      <c r="T2020" s="8">
        <f t="shared" si="195"/>
        <v>42229.365844907406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3">
        <f t="shared" si="191"/>
        <v>484.90975000000003</v>
      </c>
      <c r="P2021" s="7">
        <f t="shared" si="192"/>
        <v>30664.47165553434</v>
      </c>
      <c r="Q2021" s="7" t="str">
        <f t="shared" si="193"/>
        <v>technology</v>
      </c>
      <c r="R2021" t="str">
        <f t="shared" si="190"/>
        <v>hardware</v>
      </c>
      <c r="S2021" s="8">
        <f t="shared" si="194"/>
        <v>42605.70857638889</v>
      </c>
      <c r="T2021" s="8">
        <f t="shared" si="195"/>
        <v>42635.70857638889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3">
        <f t="shared" si="191"/>
        <v>192.33333333333334</v>
      </c>
      <c r="P2022" s="7">
        <f t="shared" si="192"/>
        <v>30586.524434367526</v>
      </c>
      <c r="Q2022" s="7" t="str">
        <f t="shared" si="193"/>
        <v>technology</v>
      </c>
      <c r="R2022" t="str">
        <f t="shared" si="190"/>
        <v>hardware</v>
      </c>
      <c r="S2022" s="8">
        <f t="shared" si="194"/>
        <v>41737.097499999996</v>
      </c>
      <c r="T2022" s="8">
        <f t="shared" si="195"/>
        <v>41773.961111111108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3">
        <f t="shared" si="191"/>
        <v>281.10000000000002</v>
      </c>
      <c r="P2023" s="7">
        <f t="shared" si="192"/>
        <v>30599.753433619851</v>
      </c>
      <c r="Q2023" s="7" t="str">
        <f t="shared" si="193"/>
        <v>technology</v>
      </c>
      <c r="R2023" t="str">
        <f t="shared" si="190"/>
        <v>hardware</v>
      </c>
      <c r="S2023" s="8">
        <f t="shared" si="194"/>
        <v>41861.070567129631</v>
      </c>
      <c r="T2023" s="8">
        <f t="shared" si="195"/>
        <v>41906.070567129631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3">
        <f t="shared" si="191"/>
        <v>125.13700000000001</v>
      </c>
      <c r="P2024" s="7">
        <f t="shared" si="192"/>
        <v>30607.658236980395</v>
      </c>
      <c r="Q2024" s="7" t="str">
        <f t="shared" si="193"/>
        <v>technology</v>
      </c>
      <c r="R2024" t="str">
        <f t="shared" si="190"/>
        <v>hardware</v>
      </c>
      <c r="S2024" s="8">
        <f t="shared" si="194"/>
        <v>42502.569120370375</v>
      </c>
      <c r="T2024" s="8">
        <f t="shared" si="195"/>
        <v>42532.569120370375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3">
        <f t="shared" si="191"/>
        <v>161.459</v>
      </c>
      <c r="P2025" s="7">
        <f t="shared" si="192"/>
        <v>30562.472127151035</v>
      </c>
      <c r="Q2025" s="7" t="str">
        <f t="shared" si="193"/>
        <v>technology</v>
      </c>
      <c r="R2025" t="str">
        <f t="shared" si="190"/>
        <v>hardware</v>
      </c>
      <c r="S2025" s="8">
        <f t="shared" si="194"/>
        <v>42136.420752314814</v>
      </c>
      <c r="T2025" s="8">
        <f t="shared" si="195"/>
        <v>42166.420752314814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3">
        <f t="shared" si="191"/>
        <v>585.35</v>
      </c>
      <c r="P2026" s="7">
        <f t="shared" si="192"/>
        <v>30499.872161645129</v>
      </c>
      <c r="Q2026" s="7" t="str">
        <f t="shared" si="193"/>
        <v>technology</v>
      </c>
      <c r="R2026" t="str">
        <f t="shared" si="190"/>
        <v>hardware</v>
      </c>
      <c r="S2026" s="8">
        <f t="shared" si="194"/>
        <v>41099.966944444444</v>
      </c>
      <c r="T2026" s="8">
        <f t="shared" si="195"/>
        <v>41134.125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3">
        <f t="shared" si="191"/>
        <v>201.14999999999998</v>
      </c>
      <c r="P2027" s="7">
        <f t="shared" si="192"/>
        <v>30503.262531100463</v>
      </c>
      <c r="Q2027" s="7" t="str">
        <f t="shared" si="193"/>
        <v>technology</v>
      </c>
      <c r="R2027" t="str">
        <f t="shared" si="190"/>
        <v>hardware</v>
      </c>
      <c r="S2027" s="8">
        <f t="shared" si="194"/>
        <v>42136.184560185182</v>
      </c>
      <c r="T2027" s="8">
        <f t="shared" si="195"/>
        <v>42166.184560185182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3">
        <f t="shared" si="191"/>
        <v>133.48307999999997</v>
      </c>
      <c r="P2028" s="7">
        <f t="shared" si="192"/>
        <v>30440.832307324064</v>
      </c>
      <c r="Q2028" s="7" t="str">
        <f t="shared" si="193"/>
        <v>technology</v>
      </c>
      <c r="R2028" t="str">
        <f t="shared" si="190"/>
        <v>hardware</v>
      </c>
      <c r="S2028" s="8">
        <f t="shared" si="194"/>
        <v>41704.735937500001</v>
      </c>
      <c r="T2028" s="8">
        <f t="shared" si="195"/>
        <v>41750.165972222225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3">
        <f t="shared" si="191"/>
        <v>120.24900000000001</v>
      </c>
      <c r="P2029" s="7">
        <f t="shared" si="192"/>
        <v>30439.429080459755</v>
      </c>
      <c r="Q2029" s="7" t="str">
        <f t="shared" si="193"/>
        <v>technology</v>
      </c>
      <c r="R2029" t="str">
        <f t="shared" si="190"/>
        <v>hardware</v>
      </c>
      <c r="S2029" s="8">
        <f t="shared" si="194"/>
        <v>42048.813877314817</v>
      </c>
      <c r="T2029" s="8">
        <f t="shared" si="195"/>
        <v>42093.772210648152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3">
        <f t="shared" si="191"/>
        <v>126.16666666666667</v>
      </c>
      <c r="P2030" s="7">
        <f t="shared" si="192"/>
        <v>30396.396224245316</v>
      </c>
      <c r="Q2030" s="7" t="str">
        <f t="shared" si="193"/>
        <v>technology</v>
      </c>
      <c r="R2030" t="str">
        <f t="shared" ref="R2030:R2093" si="196">RIGHT(N2030, (LEN(N2030)-FIND("/", N2030)))</f>
        <v>hardware</v>
      </c>
      <c r="S2030" s="8">
        <f t="shared" si="194"/>
        <v>40215.919050925928</v>
      </c>
      <c r="T2030" s="8">
        <f t="shared" si="195"/>
        <v>40252.913194444445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3">
        <f t="shared" si="191"/>
        <v>361.2</v>
      </c>
      <c r="P2031" s="7">
        <f t="shared" si="192"/>
        <v>30409.153365292412</v>
      </c>
      <c r="Q2031" s="7" t="str">
        <f t="shared" si="193"/>
        <v>technology</v>
      </c>
      <c r="R2031" t="str">
        <f t="shared" si="196"/>
        <v>hardware</v>
      </c>
      <c r="S2031" s="8">
        <f t="shared" si="194"/>
        <v>41848.021770833337</v>
      </c>
      <c r="T2031" s="8">
        <f t="shared" si="195"/>
        <v>41878.021770833337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3">
        <f t="shared" si="191"/>
        <v>226.239013671875</v>
      </c>
      <c r="P2032" s="7">
        <f t="shared" si="192"/>
        <v>30419.407155875288</v>
      </c>
      <c r="Q2032" s="7" t="str">
        <f t="shared" si="193"/>
        <v>technology</v>
      </c>
      <c r="R2032" t="str">
        <f t="shared" si="196"/>
        <v>hardware</v>
      </c>
      <c r="S2032" s="8">
        <f t="shared" si="194"/>
        <v>41212.996481481481</v>
      </c>
      <c r="T2032" s="8">
        <f t="shared" si="195"/>
        <v>41242.996481481481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3">
        <f t="shared" si="191"/>
        <v>120.35</v>
      </c>
      <c r="P2033" s="7">
        <f t="shared" si="192"/>
        <v>30398.430863723592</v>
      </c>
      <c r="Q2033" s="7" t="str">
        <f t="shared" si="193"/>
        <v>technology</v>
      </c>
      <c r="R2033" t="str">
        <f t="shared" si="196"/>
        <v>hardware</v>
      </c>
      <c r="S2033" s="8">
        <f t="shared" si="194"/>
        <v>41975.329317129625</v>
      </c>
      <c r="T2033" s="8">
        <f t="shared" si="195"/>
        <v>42013.041666666672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3">
        <f t="shared" si="191"/>
        <v>304.18799999999999</v>
      </c>
      <c r="P2034" s="7">
        <f t="shared" si="192"/>
        <v>30384.135823331715</v>
      </c>
      <c r="Q2034" s="7" t="str">
        <f t="shared" si="193"/>
        <v>technology</v>
      </c>
      <c r="R2034" t="str">
        <f t="shared" si="196"/>
        <v>hardware</v>
      </c>
      <c r="S2034" s="8">
        <f t="shared" si="194"/>
        <v>42689.565671296295</v>
      </c>
      <c r="T2034" s="8">
        <f t="shared" si="195"/>
        <v>42719.208333333328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3">
        <f t="shared" si="191"/>
        <v>178.67599999999999</v>
      </c>
      <c r="P2035" s="7">
        <f t="shared" si="192"/>
        <v>30362.203611911606</v>
      </c>
      <c r="Q2035" s="7" t="str">
        <f t="shared" si="193"/>
        <v>technology</v>
      </c>
      <c r="R2035" t="str">
        <f t="shared" si="196"/>
        <v>hardware</v>
      </c>
      <c r="S2035" s="8">
        <f t="shared" si="194"/>
        <v>41725.082384259258</v>
      </c>
      <c r="T2035" s="8">
        <f t="shared" si="195"/>
        <v>41755.082384259258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3">
        <f t="shared" si="191"/>
        <v>386.81998717948721</v>
      </c>
      <c r="P2036" s="7">
        <f t="shared" si="192"/>
        <v>30355.328649687632</v>
      </c>
      <c r="Q2036" s="7" t="str">
        <f t="shared" si="193"/>
        <v>technology</v>
      </c>
      <c r="R2036" t="str">
        <f t="shared" si="196"/>
        <v>hardware</v>
      </c>
      <c r="S2036" s="8">
        <f t="shared" si="194"/>
        <v>42076.130011574074</v>
      </c>
      <c r="T2036" s="8">
        <f t="shared" si="195"/>
        <v>42131.290277777778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3">
        <f t="shared" si="191"/>
        <v>211.03642500000004</v>
      </c>
      <c r="P2037" s="7">
        <f t="shared" si="192"/>
        <v>30224.865062499986</v>
      </c>
      <c r="Q2037" s="7" t="str">
        <f t="shared" si="193"/>
        <v>technology</v>
      </c>
      <c r="R2037" t="str">
        <f t="shared" si="196"/>
        <v>hardware</v>
      </c>
      <c r="S2037" s="8">
        <f t="shared" si="194"/>
        <v>42311.625081018516</v>
      </c>
      <c r="T2037" s="8">
        <f t="shared" si="195"/>
        <v>42357.041666666672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3">
        <f t="shared" si="191"/>
        <v>131.66833333333335</v>
      </c>
      <c r="P2038" s="7">
        <f t="shared" si="192"/>
        <v>30158.196339586324</v>
      </c>
      <c r="Q2038" s="7" t="str">
        <f t="shared" si="193"/>
        <v>technology</v>
      </c>
      <c r="R2038" t="str">
        <f t="shared" si="196"/>
        <v>hardware</v>
      </c>
      <c r="S2038" s="8">
        <f t="shared" si="194"/>
        <v>41738.864803240744</v>
      </c>
      <c r="T2038" s="8">
        <f t="shared" si="195"/>
        <v>41768.864803240744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3">
        <f t="shared" si="191"/>
        <v>300.47639999999996</v>
      </c>
      <c r="P2039" s="7">
        <f t="shared" si="192"/>
        <v>30153.700524542815</v>
      </c>
      <c r="Q2039" s="7" t="str">
        <f t="shared" si="193"/>
        <v>technology</v>
      </c>
      <c r="R2039" t="str">
        <f t="shared" si="196"/>
        <v>hardware</v>
      </c>
      <c r="S2039" s="8">
        <f t="shared" si="194"/>
        <v>41578.210104166668</v>
      </c>
      <c r="T2039" s="8">
        <f t="shared" si="195"/>
        <v>41638.251770833333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3">
        <f t="shared" si="191"/>
        <v>420.51249999999999</v>
      </c>
      <c r="P2040" s="7">
        <f t="shared" si="192"/>
        <v>30153.751588830026</v>
      </c>
      <c r="Q2040" s="7" t="str">
        <f t="shared" si="193"/>
        <v>technology</v>
      </c>
      <c r="R2040" t="str">
        <f t="shared" si="196"/>
        <v>hardware</v>
      </c>
      <c r="S2040" s="8">
        <f t="shared" si="194"/>
        <v>41424.27107638889</v>
      </c>
      <c r="T2040" s="8">
        <f t="shared" si="195"/>
        <v>41456.75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3">
        <f t="shared" si="191"/>
        <v>136.21680000000001</v>
      </c>
      <c r="P2041" s="7">
        <f t="shared" si="192"/>
        <v>30152.071796724453</v>
      </c>
      <c r="Q2041" s="7" t="str">
        <f t="shared" si="193"/>
        <v>technology</v>
      </c>
      <c r="R2041" t="str">
        <f t="shared" si="196"/>
        <v>hardware</v>
      </c>
      <c r="S2041" s="8">
        <f t="shared" si="194"/>
        <v>42675.438946759255</v>
      </c>
      <c r="T2041" s="8">
        <f t="shared" si="195"/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3">
        <f t="shared" si="191"/>
        <v>248.17133333333334</v>
      </c>
      <c r="P2042" s="7">
        <f t="shared" si="192"/>
        <v>30084.544602409624</v>
      </c>
      <c r="Q2042" s="7" t="str">
        <f t="shared" si="193"/>
        <v>technology</v>
      </c>
      <c r="R2042" t="str">
        <f t="shared" si="196"/>
        <v>hardware</v>
      </c>
      <c r="S2042" s="8">
        <f t="shared" si="194"/>
        <v>41578.927118055559</v>
      </c>
      <c r="T2042" s="8">
        <f t="shared" si="195"/>
        <v>41593.968784722223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3">
        <f t="shared" si="191"/>
        <v>181.86315789473684</v>
      </c>
      <c r="P2043" s="7">
        <f t="shared" si="192"/>
        <v>30095.460419479252</v>
      </c>
      <c r="Q2043" s="7" t="str">
        <f t="shared" si="193"/>
        <v>technology</v>
      </c>
      <c r="R2043" t="str">
        <f t="shared" si="196"/>
        <v>hardware</v>
      </c>
      <c r="S2043" s="8">
        <f t="shared" si="194"/>
        <v>42654.525775462964</v>
      </c>
      <c r="T2043" s="8">
        <f t="shared" si="195"/>
        <v>42684.567442129628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3">
        <f t="shared" si="191"/>
        <v>123.53</v>
      </c>
      <c r="P2044" s="7">
        <f t="shared" si="192"/>
        <v>30101.643950795933</v>
      </c>
      <c r="Q2044" s="7" t="str">
        <f t="shared" si="193"/>
        <v>technology</v>
      </c>
      <c r="R2044" t="str">
        <f t="shared" si="196"/>
        <v>hardware</v>
      </c>
      <c r="S2044" s="8">
        <f t="shared" si="194"/>
        <v>42331.708032407405</v>
      </c>
      <c r="T2044" s="8">
        <f t="shared" si="195"/>
        <v>42391.708032407405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3">
        <f t="shared" si="191"/>
        <v>506.20938628158842</v>
      </c>
      <c r="P2045" s="7">
        <f t="shared" si="192"/>
        <v>30110.209898648631</v>
      </c>
      <c r="Q2045" s="7" t="str">
        <f t="shared" si="193"/>
        <v>technology</v>
      </c>
      <c r="R2045" t="str">
        <f t="shared" si="196"/>
        <v>hardware</v>
      </c>
      <c r="S2045" s="8">
        <f t="shared" si="194"/>
        <v>42661.176817129628</v>
      </c>
      <c r="T2045" s="8">
        <f t="shared" si="195"/>
        <v>42715.207638888889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3">
        <f t="shared" si="191"/>
        <v>108.21333333333334</v>
      </c>
      <c r="P2046" s="7">
        <f t="shared" si="192"/>
        <v>30121.363549010122</v>
      </c>
      <c r="Q2046" s="7" t="str">
        <f t="shared" si="193"/>
        <v>technology</v>
      </c>
      <c r="R2046" t="str">
        <f t="shared" si="196"/>
        <v>hardware</v>
      </c>
      <c r="S2046" s="8">
        <f t="shared" si="194"/>
        <v>42138.684189814812</v>
      </c>
      <c r="T2046" s="8">
        <f t="shared" si="195"/>
        <v>42168.684189814812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3">
        <f t="shared" si="191"/>
        <v>819.18387755102037</v>
      </c>
      <c r="P2047" s="7">
        <f t="shared" si="192"/>
        <v>30128.073386473414</v>
      </c>
      <c r="Q2047" s="7" t="str">
        <f t="shared" si="193"/>
        <v>technology</v>
      </c>
      <c r="R2047" t="str">
        <f t="shared" si="196"/>
        <v>hardware</v>
      </c>
      <c r="S2047" s="8">
        <f t="shared" si="194"/>
        <v>41069.088506944441</v>
      </c>
      <c r="T2047" s="8">
        <f t="shared" si="195"/>
        <v>41099.088506944441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3">
        <f t="shared" si="191"/>
        <v>121.10000000000001</v>
      </c>
      <c r="P2048" s="7">
        <f t="shared" si="192"/>
        <v>30123.234364427244</v>
      </c>
      <c r="Q2048" s="7" t="str">
        <f t="shared" si="193"/>
        <v>technology</v>
      </c>
      <c r="R2048" t="str">
        <f t="shared" si="196"/>
        <v>hardware</v>
      </c>
      <c r="S2048" s="8">
        <f t="shared" si="194"/>
        <v>41387.171805555554</v>
      </c>
      <c r="T2048" s="8">
        <f t="shared" si="195"/>
        <v>41417.171805555554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3">
        <f t="shared" si="191"/>
        <v>102.99897959183673</v>
      </c>
      <c r="P2049" s="7">
        <f t="shared" si="192"/>
        <v>30131.944825918748</v>
      </c>
      <c r="Q2049" s="7" t="str">
        <f t="shared" si="193"/>
        <v>technology</v>
      </c>
      <c r="R2049" t="str">
        <f t="shared" si="196"/>
        <v>hardware</v>
      </c>
      <c r="S2049" s="8">
        <f t="shared" si="194"/>
        <v>42081.903587962966</v>
      </c>
      <c r="T2049" s="8">
        <f t="shared" si="195"/>
        <v>42111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3">
        <f t="shared" si="191"/>
        <v>148.33229411764705</v>
      </c>
      <c r="P2050" s="7">
        <f t="shared" si="192"/>
        <v>30097.688872762439</v>
      </c>
      <c r="Q2050" s="7" t="str">
        <f t="shared" si="193"/>
        <v>technology</v>
      </c>
      <c r="R2050" t="str">
        <f t="shared" si="196"/>
        <v>hardware</v>
      </c>
      <c r="S2050" s="8">
        <f t="shared" si="194"/>
        <v>41387.651516203703</v>
      </c>
      <c r="T2050" s="8">
        <f t="shared" si="195"/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3">
        <f t="shared" ref="O2051:O2114" si="197">(E2051/D2051)*100</f>
        <v>120.19070000000001</v>
      </c>
      <c r="P2051" s="7">
        <f t="shared" ref="P2051:P2114" si="198">AVERAGE(E2051:E6164)</f>
        <v>30051.229646660195</v>
      </c>
      <c r="Q2051" s="7" t="str">
        <f t="shared" ref="Q2051:Q2114" si="199">LEFT(N2051,(FIND("/",N2051)-1))</f>
        <v>technology</v>
      </c>
      <c r="R2051" t="str">
        <f t="shared" si="196"/>
        <v>hardware</v>
      </c>
      <c r="S2051" s="8">
        <f t="shared" si="194"/>
        <v>41575.527349537035</v>
      </c>
      <c r="T2051" s="8">
        <f t="shared" si="195"/>
        <v>41610.957638888889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3">
        <f t="shared" si="197"/>
        <v>473.27000000000004</v>
      </c>
      <c r="P2052" s="7">
        <f t="shared" si="198"/>
        <v>30036.680435835333</v>
      </c>
      <c r="Q2052" s="7" t="str">
        <f t="shared" si="199"/>
        <v>technology</v>
      </c>
      <c r="R2052" t="str">
        <f t="shared" si="196"/>
        <v>hardware</v>
      </c>
      <c r="S2052" s="8">
        <f t="shared" ref="S2052:S2115" si="200">(((J2052/60)/60)/24)+DATE(1970,1,1)</f>
        <v>42115.071504629625</v>
      </c>
      <c r="T2052" s="8">
        <f t="shared" ref="T2052:T2115" si="201">(((I2052/60)/60)/24)+DATE(1970,1,1)</f>
        <v>42155.071504629625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3">
        <f t="shared" si="197"/>
        <v>130.36250000000001</v>
      </c>
      <c r="P2053" s="7">
        <f t="shared" si="198"/>
        <v>30028.303343023239</v>
      </c>
      <c r="Q2053" s="7" t="str">
        <f t="shared" si="199"/>
        <v>technology</v>
      </c>
      <c r="R2053" t="str">
        <f t="shared" si="196"/>
        <v>hardware</v>
      </c>
      <c r="S2053" s="8">
        <f t="shared" si="200"/>
        <v>41604.022418981483</v>
      </c>
      <c r="T2053" s="8">
        <f t="shared" si="201"/>
        <v>41634.022418981483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3">
        <f t="shared" si="197"/>
        <v>353.048</v>
      </c>
      <c r="P2054" s="7">
        <f t="shared" si="198"/>
        <v>30037.803732428485</v>
      </c>
      <c r="Q2054" s="7" t="str">
        <f t="shared" si="199"/>
        <v>technology</v>
      </c>
      <c r="R2054" t="str">
        <f t="shared" si="196"/>
        <v>hardware</v>
      </c>
      <c r="S2054" s="8">
        <f t="shared" si="200"/>
        <v>42375.08394675926</v>
      </c>
      <c r="T2054" s="8">
        <f t="shared" si="201"/>
        <v>42420.08394675926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3">
        <f t="shared" si="197"/>
        <v>101.02</v>
      </c>
      <c r="P2055" s="7">
        <f t="shared" si="198"/>
        <v>29966.762900096975</v>
      </c>
      <c r="Q2055" s="7" t="str">
        <f t="shared" si="199"/>
        <v>technology</v>
      </c>
      <c r="R2055" t="str">
        <f t="shared" si="196"/>
        <v>hardware</v>
      </c>
      <c r="S2055" s="8">
        <f t="shared" si="200"/>
        <v>42303.617488425924</v>
      </c>
      <c r="T2055" s="8">
        <f t="shared" si="201"/>
        <v>42333.659155092595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3">
        <f t="shared" si="197"/>
        <v>113.59142857142857</v>
      </c>
      <c r="P2056" s="7">
        <f t="shared" si="198"/>
        <v>29978.852062105758</v>
      </c>
      <c r="Q2056" s="7" t="str">
        <f t="shared" si="199"/>
        <v>technology</v>
      </c>
      <c r="R2056" t="str">
        <f t="shared" si="196"/>
        <v>hardware</v>
      </c>
      <c r="S2056" s="8">
        <f t="shared" si="200"/>
        <v>41731.520949074074</v>
      </c>
      <c r="T2056" s="8">
        <f t="shared" si="201"/>
        <v>41761.520949074074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3">
        <f t="shared" si="197"/>
        <v>167.41666666666666</v>
      </c>
      <c r="P2057" s="7">
        <f t="shared" si="198"/>
        <v>29974.105388349497</v>
      </c>
      <c r="Q2057" s="7" t="str">
        <f t="shared" si="199"/>
        <v>technology</v>
      </c>
      <c r="R2057" t="str">
        <f t="shared" si="196"/>
        <v>hardware</v>
      </c>
      <c r="S2057" s="8">
        <f t="shared" si="200"/>
        <v>41946.674108796295</v>
      </c>
      <c r="T2057" s="8">
        <f t="shared" si="201"/>
        <v>41976.166666666672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3">
        <f t="shared" si="197"/>
        <v>153.452</v>
      </c>
      <c r="P2058" s="7">
        <f t="shared" si="198"/>
        <v>29983.784409907705</v>
      </c>
      <c r="Q2058" s="7" t="str">
        <f t="shared" si="199"/>
        <v>technology</v>
      </c>
      <c r="R2058" t="str">
        <f t="shared" si="196"/>
        <v>hardware</v>
      </c>
      <c r="S2058" s="8">
        <f t="shared" si="200"/>
        <v>41351.76090277778</v>
      </c>
      <c r="T2058" s="8">
        <f t="shared" si="201"/>
        <v>41381.76090277778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3">
        <f t="shared" si="197"/>
        <v>202.23220000000001</v>
      </c>
      <c r="P2059" s="7">
        <f t="shared" si="198"/>
        <v>29961.071963070925</v>
      </c>
      <c r="Q2059" s="7" t="str">
        <f t="shared" si="199"/>
        <v>technology</v>
      </c>
      <c r="R2059" t="str">
        <f t="shared" si="196"/>
        <v>hardware</v>
      </c>
      <c r="S2059" s="8">
        <f t="shared" si="200"/>
        <v>42396.494583333333</v>
      </c>
      <c r="T2059" s="8">
        <f t="shared" si="201"/>
        <v>42426.494583333333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3">
        <f t="shared" si="197"/>
        <v>168.28125</v>
      </c>
      <c r="P2060" s="7">
        <f t="shared" si="198"/>
        <v>29960.890262518213</v>
      </c>
      <c r="Q2060" s="7" t="str">
        <f t="shared" si="199"/>
        <v>technology</v>
      </c>
      <c r="R2060" t="str">
        <f t="shared" si="196"/>
        <v>hardware</v>
      </c>
      <c r="S2060" s="8">
        <f t="shared" si="200"/>
        <v>42026.370717592596</v>
      </c>
      <c r="T2060" s="8">
        <f t="shared" si="201"/>
        <v>42065.833333333328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3">
        <f t="shared" si="197"/>
        <v>143.45666666666668</v>
      </c>
      <c r="P2061" s="7">
        <f t="shared" si="198"/>
        <v>29973.367349221775</v>
      </c>
      <c r="Q2061" s="7" t="str">
        <f t="shared" si="199"/>
        <v>technology</v>
      </c>
      <c r="R2061" t="str">
        <f t="shared" si="196"/>
        <v>hardware</v>
      </c>
      <c r="S2061" s="8">
        <f t="shared" si="200"/>
        <v>42361.602476851855</v>
      </c>
      <c r="T2061" s="8">
        <f t="shared" si="201"/>
        <v>42400.915972222225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3">
        <f t="shared" si="197"/>
        <v>196.4</v>
      </c>
      <c r="P2062" s="7">
        <f t="shared" si="198"/>
        <v>29967.010350364948</v>
      </c>
      <c r="Q2062" s="7" t="str">
        <f t="shared" si="199"/>
        <v>technology</v>
      </c>
      <c r="R2062" t="str">
        <f t="shared" si="196"/>
        <v>hardware</v>
      </c>
      <c r="S2062" s="8">
        <f t="shared" si="200"/>
        <v>41783.642939814818</v>
      </c>
      <c r="T2062" s="8">
        <f t="shared" si="201"/>
        <v>41843.642939814818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3">
        <f t="shared" si="197"/>
        <v>107.91999999999999</v>
      </c>
      <c r="P2063" s="7">
        <f t="shared" si="198"/>
        <v>29957.695360272621</v>
      </c>
      <c r="Q2063" s="7" t="str">
        <f t="shared" si="199"/>
        <v>technology</v>
      </c>
      <c r="R2063" t="str">
        <f t="shared" si="196"/>
        <v>hardware</v>
      </c>
      <c r="S2063" s="8">
        <f t="shared" si="200"/>
        <v>42705.764513888891</v>
      </c>
      <c r="T2063" s="8">
        <f t="shared" si="201"/>
        <v>42735.764513888891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3">
        <f t="shared" si="197"/>
        <v>114.97699999999999</v>
      </c>
      <c r="P2064" s="7">
        <f t="shared" si="198"/>
        <v>29969.659167072561</v>
      </c>
      <c r="Q2064" s="7" t="str">
        <f t="shared" si="199"/>
        <v>technology</v>
      </c>
      <c r="R2064" t="str">
        <f t="shared" si="196"/>
        <v>hardware</v>
      </c>
      <c r="S2064" s="8">
        <f t="shared" si="200"/>
        <v>42423.3830787037</v>
      </c>
      <c r="T2064" s="8">
        <f t="shared" si="201"/>
        <v>42453.341412037036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3">
        <f t="shared" si="197"/>
        <v>148.04999999999998</v>
      </c>
      <c r="P2065" s="7">
        <f t="shared" si="198"/>
        <v>29928.232587719282</v>
      </c>
      <c r="Q2065" s="7" t="str">
        <f t="shared" si="199"/>
        <v>technology</v>
      </c>
      <c r="R2065" t="str">
        <f t="shared" si="196"/>
        <v>hardware</v>
      </c>
      <c r="S2065" s="8">
        <f t="shared" si="200"/>
        <v>42472.73265046296</v>
      </c>
      <c r="T2065" s="8">
        <f t="shared" si="201"/>
        <v>42505.73265046296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3">
        <f t="shared" si="197"/>
        <v>191.16676082790633</v>
      </c>
      <c r="P2066" s="7">
        <f t="shared" si="198"/>
        <v>29939.937235494865</v>
      </c>
      <c r="Q2066" s="7" t="str">
        <f t="shared" si="199"/>
        <v>technology</v>
      </c>
      <c r="R2066" t="str">
        <f t="shared" si="196"/>
        <v>hardware</v>
      </c>
      <c r="S2066" s="8">
        <f t="shared" si="200"/>
        <v>41389.364849537036</v>
      </c>
      <c r="T2066" s="8">
        <f t="shared" si="201"/>
        <v>41425.5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3">
        <f t="shared" si="197"/>
        <v>199.215125</v>
      </c>
      <c r="P2067" s="7">
        <f t="shared" si="198"/>
        <v>29710.257073170713</v>
      </c>
      <c r="Q2067" s="7" t="str">
        <f t="shared" si="199"/>
        <v>technology</v>
      </c>
      <c r="R2067" t="str">
        <f t="shared" si="196"/>
        <v>hardware</v>
      </c>
      <c r="S2067" s="8">
        <f t="shared" si="200"/>
        <v>41603.333668981482</v>
      </c>
      <c r="T2067" s="8">
        <f t="shared" si="201"/>
        <v>41633.333668981482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3">
        <f t="shared" si="197"/>
        <v>218.6</v>
      </c>
      <c r="P2068" s="7">
        <f t="shared" si="198"/>
        <v>29685.866739873087</v>
      </c>
      <c r="Q2068" s="7" t="str">
        <f t="shared" si="199"/>
        <v>technology</v>
      </c>
      <c r="R2068" t="str">
        <f t="shared" si="196"/>
        <v>hardware</v>
      </c>
      <c r="S2068" s="8">
        <f t="shared" si="200"/>
        <v>41844.771793981483</v>
      </c>
      <c r="T2068" s="8">
        <f t="shared" si="201"/>
        <v>41874.771793981483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3">
        <f t="shared" si="197"/>
        <v>126.86868686868686</v>
      </c>
      <c r="P2069" s="7">
        <f t="shared" si="198"/>
        <v>29698.227026367167</v>
      </c>
      <c r="Q2069" s="7" t="str">
        <f t="shared" si="199"/>
        <v>technology</v>
      </c>
      <c r="R2069" t="str">
        <f t="shared" si="196"/>
        <v>hardware</v>
      </c>
      <c r="S2069" s="8">
        <f t="shared" si="200"/>
        <v>42115.853888888887</v>
      </c>
      <c r="T2069" s="8">
        <f t="shared" si="201"/>
        <v>42148.853888888887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3">
        <f t="shared" si="197"/>
        <v>105.22388000000001</v>
      </c>
      <c r="P2070" s="7">
        <f t="shared" si="198"/>
        <v>29712.428407425479</v>
      </c>
      <c r="Q2070" s="7" t="str">
        <f t="shared" si="199"/>
        <v>technology</v>
      </c>
      <c r="R2070" t="str">
        <f t="shared" si="196"/>
        <v>hardware</v>
      </c>
      <c r="S2070" s="8">
        <f t="shared" si="200"/>
        <v>42633.841608796298</v>
      </c>
      <c r="T2070" s="8">
        <f t="shared" si="201"/>
        <v>42663.841608796298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3">
        <f t="shared" si="197"/>
        <v>128.40666000000002</v>
      </c>
      <c r="P2071" s="7">
        <f t="shared" si="198"/>
        <v>29714.093343108485</v>
      </c>
      <c r="Q2071" s="7" t="str">
        <f t="shared" si="199"/>
        <v>technology</v>
      </c>
      <c r="R2071" t="str">
        <f t="shared" si="196"/>
        <v>hardware</v>
      </c>
      <c r="S2071" s="8">
        <f t="shared" si="200"/>
        <v>42340.972118055557</v>
      </c>
      <c r="T2071" s="8">
        <f t="shared" si="201"/>
        <v>42371.972118055557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3">
        <f t="shared" si="197"/>
        <v>317.3272</v>
      </c>
      <c r="P2072" s="7">
        <f t="shared" si="198"/>
        <v>29697.228190709029</v>
      </c>
      <c r="Q2072" s="7" t="str">
        <f t="shared" si="199"/>
        <v>technology</v>
      </c>
      <c r="R2072" t="str">
        <f t="shared" si="196"/>
        <v>hardware</v>
      </c>
      <c r="S2072" s="8">
        <f t="shared" si="200"/>
        <v>42519.6565162037</v>
      </c>
      <c r="T2072" s="8">
        <f t="shared" si="201"/>
        <v>42549.6565162037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3">
        <f t="shared" si="197"/>
        <v>280.73</v>
      </c>
      <c r="P2073" s="7">
        <f t="shared" si="198"/>
        <v>29517.696991193719</v>
      </c>
      <c r="Q2073" s="7" t="str">
        <f t="shared" si="199"/>
        <v>technology</v>
      </c>
      <c r="R2073" t="str">
        <f t="shared" si="196"/>
        <v>hardware</v>
      </c>
      <c r="S2073" s="8">
        <f t="shared" si="200"/>
        <v>42600.278749999998</v>
      </c>
      <c r="T2073" s="8">
        <f t="shared" si="201"/>
        <v>42645.278749999998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3">
        <f t="shared" si="197"/>
        <v>110.73146853146854</v>
      </c>
      <c r="P2074" s="7">
        <f t="shared" si="198"/>
        <v>29504.663069016133</v>
      </c>
      <c r="Q2074" s="7" t="str">
        <f t="shared" si="199"/>
        <v>technology</v>
      </c>
      <c r="R2074" t="str">
        <f t="shared" si="196"/>
        <v>hardware</v>
      </c>
      <c r="S2074" s="8">
        <f t="shared" si="200"/>
        <v>42467.581388888888</v>
      </c>
      <c r="T2074" s="8">
        <f t="shared" si="201"/>
        <v>42497.581388888888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3">
        <f t="shared" si="197"/>
        <v>152.60429999999999</v>
      </c>
      <c r="P2075" s="7">
        <f t="shared" si="198"/>
        <v>29480.339691478923</v>
      </c>
      <c r="Q2075" s="7" t="str">
        <f t="shared" si="199"/>
        <v>technology</v>
      </c>
      <c r="R2075" t="str">
        <f t="shared" si="196"/>
        <v>hardware</v>
      </c>
      <c r="S2075" s="8">
        <f t="shared" si="200"/>
        <v>42087.668032407411</v>
      </c>
      <c r="T2075" s="8">
        <f t="shared" si="201"/>
        <v>42132.668032407411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3">
        <f t="shared" si="197"/>
        <v>102.49999999999999</v>
      </c>
      <c r="P2076" s="7">
        <f t="shared" si="198"/>
        <v>29420.014380205765</v>
      </c>
      <c r="Q2076" s="7" t="str">
        <f t="shared" si="199"/>
        <v>technology</v>
      </c>
      <c r="R2076" t="str">
        <f t="shared" si="196"/>
        <v>hardware</v>
      </c>
      <c r="S2076" s="8">
        <f t="shared" si="200"/>
        <v>42466.826180555552</v>
      </c>
      <c r="T2076" s="8">
        <f t="shared" si="201"/>
        <v>42496.826180555552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3">
        <f t="shared" si="197"/>
        <v>1678.3738373837384</v>
      </c>
      <c r="P2077" s="7">
        <f t="shared" si="198"/>
        <v>29434.1344852941</v>
      </c>
      <c r="Q2077" s="7" t="str">
        <f t="shared" si="199"/>
        <v>technology</v>
      </c>
      <c r="R2077" t="str">
        <f t="shared" si="196"/>
        <v>hardware</v>
      </c>
      <c r="S2077" s="8">
        <f t="shared" si="200"/>
        <v>41450.681574074071</v>
      </c>
      <c r="T2077" s="8">
        <f t="shared" si="201"/>
        <v>41480.681574074071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3">
        <f t="shared" si="197"/>
        <v>543.349156424581</v>
      </c>
      <c r="P2078" s="7">
        <f t="shared" si="198"/>
        <v>29366.264713094635</v>
      </c>
      <c r="Q2078" s="7" t="str">
        <f t="shared" si="199"/>
        <v>technology</v>
      </c>
      <c r="R2078" t="str">
        <f t="shared" si="196"/>
        <v>hardware</v>
      </c>
      <c r="S2078" s="8">
        <f t="shared" si="200"/>
        <v>41803.880659722221</v>
      </c>
      <c r="T2078" s="8">
        <f t="shared" si="201"/>
        <v>41843.880659722221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3">
        <f t="shared" si="197"/>
        <v>115.50800000000001</v>
      </c>
      <c r="P2079" s="7">
        <f t="shared" si="198"/>
        <v>28903.443945044142</v>
      </c>
      <c r="Q2079" s="7" t="str">
        <f t="shared" si="199"/>
        <v>technology</v>
      </c>
      <c r="R2079" t="str">
        <f t="shared" si="196"/>
        <v>hardware</v>
      </c>
      <c r="S2079" s="8">
        <f t="shared" si="200"/>
        <v>42103.042546296296</v>
      </c>
      <c r="T2079" s="8">
        <f t="shared" si="201"/>
        <v>42160.875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3">
        <f t="shared" si="197"/>
        <v>131.20499999999998</v>
      </c>
      <c r="P2080" s="7">
        <f t="shared" si="198"/>
        <v>28889.280687285205</v>
      </c>
      <c r="Q2080" s="7" t="str">
        <f t="shared" si="199"/>
        <v>technology</v>
      </c>
      <c r="R2080" t="str">
        <f t="shared" si="196"/>
        <v>hardware</v>
      </c>
      <c r="S2080" s="8">
        <f t="shared" si="200"/>
        <v>42692.771493055552</v>
      </c>
      <c r="T2080" s="8">
        <f t="shared" si="201"/>
        <v>42722.771493055552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3">
        <f t="shared" si="197"/>
        <v>288.17</v>
      </c>
      <c r="P2081" s="7">
        <f t="shared" si="198"/>
        <v>28890.58141453829</v>
      </c>
      <c r="Q2081" s="7" t="str">
        <f t="shared" si="199"/>
        <v>technology</v>
      </c>
      <c r="R2081" t="str">
        <f t="shared" si="196"/>
        <v>hardware</v>
      </c>
      <c r="S2081" s="8">
        <f t="shared" si="200"/>
        <v>42150.71056712963</v>
      </c>
      <c r="T2081" s="8">
        <f t="shared" si="201"/>
        <v>42180.791666666672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3">
        <f t="shared" si="197"/>
        <v>507.8</v>
      </c>
      <c r="P2082" s="7">
        <f t="shared" si="198"/>
        <v>28890.617572481555</v>
      </c>
      <c r="Q2082" s="7" t="str">
        <f t="shared" si="199"/>
        <v>technology</v>
      </c>
      <c r="R2082" t="str">
        <f t="shared" si="196"/>
        <v>hardware</v>
      </c>
      <c r="S2082" s="8">
        <f t="shared" si="200"/>
        <v>42289.957175925927</v>
      </c>
      <c r="T2082" s="8">
        <f t="shared" si="201"/>
        <v>42319.998842592591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3">
        <f t="shared" si="197"/>
        <v>114.57142857142857</v>
      </c>
      <c r="P2083" s="7">
        <f t="shared" si="198"/>
        <v>28902.324857423777</v>
      </c>
      <c r="Q2083" s="7" t="str">
        <f t="shared" si="199"/>
        <v>music</v>
      </c>
      <c r="R2083" t="str">
        <f t="shared" si="196"/>
        <v>indie rock</v>
      </c>
      <c r="S2083" s="8">
        <f t="shared" si="200"/>
        <v>41004.156886574077</v>
      </c>
      <c r="T2083" s="8">
        <f t="shared" si="201"/>
        <v>41045.207638888889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3">
        <f t="shared" si="197"/>
        <v>110.73333333333333</v>
      </c>
      <c r="P2084" s="7">
        <f t="shared" si="198"/>
        <v>28914.568991637952</v>
      </c>
      <c r="Q2084" s="7" t="str">
        <f t="shared" si="199"/>
        <v>music</v>
      </c>
      <c r="R2084" t="str">
        <f t="shared" si="196"/>
        <v>indie rock</v>
      </c>
      <c r="S2084" s="8">
        <f t="shared" si="200"/>
        <v>40811.120324074072</v>
      </c>
      <c r="T2084" s="8">
        <f t="shared" si="201"/>
        <v>40871.161990740737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3">
        <f t="shared" si="197"/>
        <v>113.33333333333333</v>
      </c>
      <c r="P2085" s="7">
        <f t="shared" si="198"/>
        <v>28927.981181102343</v>
      </c>
      <c r="Q2085" s="7" t="str">
        <f t="shared" si="199"/>
        <v>music</v>
      </c>
      <c r="R2085" t="str">
        <f t="shared" si="196"/>
        <v>indie rock</v>
      </c>
      <c r="S2085" s="8">
        <f t="shared" si="200"/>
        <v>41034.72216435185</v>
      </c>
      <c r="T2085" s="8">
        <f t="shared" si="201"/>
        <v>41064.72216435185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3">
        <f t="shared" si="197"/>
        <v>108.33333333333333</v>
      </c>
      <c r="P2086" s="7">
        <f t="shared" si="198"/>
        <v>28941.805888724746</v>
      </c>
      <c r="Q2086" s="7" t="str">
        <f t="shared" si="199"/>
        <v>music</v>
      </c>
      <c r="R2086" t="str">
        <f t="shared" si="196"/>
        <v>indie rock</v>
      </c>
      <c r="S2086" s="8">
        <f t="shared" si="200"/>
        <v>41731.833124999997</v>
      </c>
      <c r="T2086" s="8">
        <f t="shared" si="201"/>
        <v>41763.290972222225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3">
        <f t="shared" si="197"/>
        <v>123.53333333333335</v>
      </c>
      <c r="P2087" s="7">
        <f t="shared" si="198"/>
        <v>28954.461950738896</v>
      </c>
      <c r="Q2087" s="7" t="str">
        <f t="shared" si="199"/>
        <v>music</v>
      </c>
      <c r="R2087" t="str">
        <f t="shared" si="196"/>
        <v>indie rock</v>
      </c>
      <c r="S2087" s="8">
        <f t="shared" si="200"/>
        <v>41075.835497685184</v>
      </c>
      <c r="T2087" s="8">
        <f t="shared" si="201"/>
        <v>41105.835497685184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3">
        <f t="shared" si="197"/>
        <v>100.69999999999999</v>
      </c>
      <c r="P2088" s="7">
        <f t="shared" si="198"/>
        <v>28965.079231148331</v>
      </c>
      <c r="Q2088" s="7" t="str">
        <f t="shared" si="199"/>
        <v>music</v>
      </c>
      <c r="R2088" t="str">
        <f t="shared" si="196"/>
        <v>indie rock</v>
      </c>
      <c r="S2088" s="8">
        <f t="shared" si="200"/>
        <v>40860.67050925926</v>
      </c>
      <c r="T2088" s="8">
        <f t="shared" si="201"/>
        <v>40891.207638888889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3">
        <f t="shared" si="197"/>
        <v>103.53333333333335</v>
      </c>
      <c r="P2089" s="7">
        <f t="shared" si="198"/>
        <v>28977.375621301755</v>
      </c>
      <c r="Q2089" s="7" t="str">
        <f t="shared" si="199"/>
        <v>music</v>
      </c>
      <c r="R2089" t="str">
        <f t="shared" si="196"/>
        <v>indie rock</v>
      </c>
      <c r="S2089" s="8">
        <f t="shared" si="200"/>
        <v>40764.204375000001</v>
      </c>
      <c r="T2089" s="8">
        <f t="shared" si="201"/>
        <v>40794.204375000001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3">
        <f t="shared" si="197"/>
        <v>115.51066666666668</v>
      </c>
      <c r="P2090" s="7">
        <f t="shared" si="198"/>
        <v>28990.905160335453</v>
      </c>
      <c r="Q2090" s="7" t="str">
        <f t="shared" si="199"/>
        <v>music</v>
      </c>
      <c r="R2090" t="str">
        <f t="shared" si="196"/>
        <v>indie rock</v>
      </c>
      <c r="S2090" s="8">
        <f t="shared" si="200"/>
        <v>40395.714722222219</v>
      </c>
      <c r="T2090" s="8">
        <f t="shared" si="201"/>
        <v>40432.165972222225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3">
        <f t="shared" si="197"/>
        <v>120.4004</v>
      </c>
      <c r="P2091" s="7">
        <f t="shared" si="198"/>
        <v>29003.504165844013</v>
      </c>
      <c r="Q2091" s="7" t="str">
        <f t="shared" si="199"/>
        <v>music</v>
      </c>
      <c r="R2091" t="str">
        <f t="shared" si="196"/>
        <v>indie rock</v>
      </c>
      <c r="S2091" s="8">
        <f t="shared" si="200"/>
        <v>41453.076319444444</v>
      </c>
      <c r="T2091" s="8">
        <f t="shared" si="201"/>
        <v>41488.076319444444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3">
        <f t="shared" si="197"/>
        <v>115.040375</v>
      </c>
      <c r="P2092" s="7">
        <f t="shared" si="198"/>
        <v>29016.340459259241</v>
      </c>
      <c r="Q2092" s="7" t="str">
        <f t="shared" si="199"/>
        <v>music</v>
      </c>
      <c r="R2092" t="str">
        <f t="shared" si="196"/>
        <v>indie rock</v>
      </c>
      <c r="S2092" s="8">
        <f t="shared" si="200"/>
        <v>41299.381423611114</v>
      </c>
      <c r="T2092" s="8">
        <f t="shared" si="201"/>
        <v>41329.381423611114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3">
        <f t="shared" si="197"/>
        <v>120.46777777777777</v>
      </c>
      <c r="P2093" s="7">
        <f t="shared" si="198"/>
        <v>29026.129545454529</v>
      </c>
      <c r="Q2093" s="7" t="str">
        <f t="shared" si="199"/>
        <v>music</v>
      </c>
      <c r="R2093" t="str">
        <f t="shared" si="196"/>
        <v>indie rock</v>
      </c>
      <c r="S2093" s="8">
        <f t="shared" si="200"/>
        <v>40555.322662037033</v>
      </c>
      <c r="T2093" s="8">
        <f t="shared" si="201"/>
        <v>40603.833333333336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3">
        <f t="shared" si="197"/>
        <v>101.28333333333333</v>
      </c>
      <c r="P2094" s="7">
        <f t="shared" si="198"/>
        <v>29029.758774097856</v>
      </c>
      <c r="Q2094" s="7" t="str">
        <f t="shared" si="199"/>
        <v>music</v>
      </c>
      <c r="R2094" t="str">
        <f t="shared" ref="R2094:R2157" si="202">RIGHT(N2094, (LEN(N2094)-FIND("/", N2094)))</f>
        <v>indie rock</v>
      </c>
      <c r="S2094" s="8">
        <f t="shared" si="200"/>
        <v>40763.707546296297</v>
      </c>
      <c r="T2094" s="8">
        <f t="shared" si="201"/>
        <v>40823.707546296297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3">
        <f t="shared" si="197"/>
        <v>102.46666666666667</v>
      </c>
      <c r="P2095" s="7">
        <f t="shared" si="198"/>
        <v>29041.110286844691</v>
      </c>
      <c r="Q2095" s="7" t="str">
        <f t="shared" si="199"/>
        <v>music</v>
      </c>
      <c r="R2095" t="str">
        <f t="shared" si="202"/>
        <v>indie rock</v>
      </c>
      <c r="S2095" s="8">
        <f t="shared" si="200"/>
        <v>41205.854537037041</v>
      </c>
      <c r="T2095" s="8">
        <f t="shared" si="201"/>
        <v>41265.896203703705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3">
        <f t="shared" si="197"/>
        <v>120.54285714285714</v>
      </c>
      <c r="P2096" s="7">
        <f t="shared" si="198"/>
        <v>29054.719445818882</v>
      </c>
      <c r="Q2096" s="7" t="str">
        <f t="shared" si="199"/>
        <v>music</v>
      </c>
      <c r="R2096" t="str">
        <f t="shared" si="202"/>
        <v>indie rock</v>
      </c>
      <c r="S2096" s="8">
        <f t="shared" si="200"/>
        <v>40939.02002314815</v>
      </c>
      <c r="T2096" s="8">
        <f t="shared" si="201"/>
        <v>40973.125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3">
        <f t="shared" si="197"/>
        <v>100</v>
      </c>
      <c r="P2097" s="7">
        <f t="shared" si="198"/>
        <v>29067.014356435626</v>
      </c>
      <c r="Q2097" s="7" t="str">
        <f t="shared" si="199"/>
        <v>music</v>
      </c>
      <c r="R2097" t="str">
        <f t="shared" si="202"/>
        <v>indie rock</v>
      </c>
      <c r="S2097" s="8">
        <f t="shared" si="200"/>
        <v>40758.733483796292</v>
      </c>
      <c r="T2097" s="8">
        <f t="shared" si="201"/>
        <v>40818.733483796292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3">
        <f t="shared" si="197"/>
        <v>101.66666666666666</v>
      </c>
      <c r="P2098" s="7">
        <f t="shared" si="198"/>
        <v>29080.172857850401</v>
      </c>
      <c r="Q2098" s="7" t="str">
        <f t="shared" si="199"/>
        <v>music</v>
      </c>
      <c r="R2098" t="str">
        <f t="shared" si="202"/>
        <v>indie rock</v>
      </c>
      <c r="S2098" s="8">
        <f t="shared" si="200"/>
        <v>41192.758506944447</v>
      </c>
      <c r="T2098" s="8">
        <f t="shared" si="201"/>
        <v>41208.165972222225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3">
        <f t="shared" si="197"/>
        <v>100</v>
      </c>
      <c r="P2099" s="7">
        <f t="shared" si="198"/>
        <v>29094.280971258653</v>
      </c>
      <c r="Q2099" s="7" t="str">
        <f t="shared" si="199"/>
        <v>music</v>
      </c>
      <c r="R2099" t="str">
        <f t="shared" si="202"/>
        <v>indie rock</v>
      </c>
      <c r="S2099" s="8">
        <f t="shared" si="200"/>
        <v>40818.58489583333</v>
      </c>
      <c r="T2099" s="8">
        <f t="shared" si="201"/>
        <v>40878.626562500001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3">
        <f t="shared" si="197"/>
        <v>100.33333333333334</v>
      </c>
      <c r="P2100" s="7">
        <f t="shared" si="198"/>
        <v>29107.218145761013</v>
      </c>
      <c r="Q2100" s="7" t="str">
        <f t="shared" si="199"/>
        <v>music</v>
      </c>
      <c r="R2100" t="str">
        <f t="shared" si="202"/>
        <v>indie rock</v>
      </c>
      <c r="S2100" s="8">
        <f t="shared" si="200"/>
        <v>40946.11383101852</v>
      </c>
      <c r="T2100" s="8">
        <f t="shared" si="201"/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3">
        <f t="shared" si="197"/>
        <v>132.36666666666667</v>
      </c>
      <c r="P2101" s="7">
        <f t="shared" si="198"/>
        <v>29118.670138888869</v>
      </c>
      <c r="Q2101" s="7" t="str">
        <f t="shared" si="199"/>
        <v>music</v>
      </c>
      <c r="R2101" t="str">
        <f t="shared" si="202"/>
        <v>indie rock</v>
      </c>
      <c r="S2101" s="8">
        <f t="shared" si="200"/>
        <v>42173.746342592596</v>
      </c>
      <c r="T2101" s="8">
        <f t="shared" si="201"/>
        <v>42187.152777777781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3">
        <f t="shared" si="197"/>
        <v>136.66666666666666</v>
      </c>
      <c r="P2102" s="7">
        <f t="shared" si="198"/>
        <v>29131.15037220842</v>
      </c>
      <c r="Q2102" s="7" t="str">
        <f t="shared" si="199"/>
        <v>music</v>
      </c>
      <c r="R2102" t="str">
        <f t="shared" si="202"/>
        <v>indie rock</v>
      </c>
      <c r="S2102" s="8">
        <f t="shared" si="200"/>
        <v>41074.834965277776</v>
      </c>
      <c r="T2102" s="8">
        <f t="shared" si="201"/>
        <v>41090.165972222225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3">
        <f t="shared" si="197"/>
        <v>113.25</v>
      </c>
      <c r="P2103" s="7">
        <f t="shared" si="198"/>
        <v>29145.207547169794</v>
      </c>
      <c r="Q2103" s="7" t="str">
        <f t="shared" si="199"/>
        <v>music</v>
      </c>
      <c r="R2103" t="str">
        <f t="shared" si="202"/>
        <v>indie rock</v>
      </c>
      <c r="S2103" s="8">
        <f t="shared" si="200"/>
        <v>40892.149467592593</v>
      </c>
      <c r="T2103" s="8">
        <f t="shared" si="201"/>
        <v>40952.149467592593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3">
        <f t="shared" si="197"/>
        <v>136</v>
      </c>
      <c r="P2104" s="7">
        <f t="shared" si="198"/>
        <v>29158.560854446081</v>
      </c>
      <c r="Q2104" s="7" t="str">
        <f t="shared" si="199"/>
        <v>music</v>
      </c>
      <c r="R2104" t="str">
        <f t="shared" si="202"/>
        <v>indie rock</v>
      </c>
      <c r="S2104" s="8">
        <f t="shared" si="200"/>
        <v>40638.868611111109</v>
      </c>
      <c r="T2104" s="8">
        <f t="shared" si="201"/>
        <v>40668.868611111109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3">
        <f t="shared" si="197"/>
        <v>146.12318374694613</v>
      </c>
      <c r="P2105" s="7">
        <f t="shared" si="198"/>
        <v>29172.377236580498</v>
      </c>
      <c r="Q2105" s="7" t="str">
        <f t="shared" si="199"/>
        <v>music</v>
      </c>
      <c r="R2105" t="str">
        <f t="shared" si="202"/>
        <v>indie rock</v>
      </c>
      <c r="S2105" s="8">
        <f t="shared" si="200"/>
        <v>41192.754942129628</v>
      </c>
      <c r="T2105" s="8">
        <f t="shared" si="201"/>
        <v>41222.7966087963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3">
        <f t="shared" si="197"/>
        <v>129.5</v>
      </c>
      <c r="P2106" s="7">
        <f t="shared" si="198"/>
        <v>29181.232720039763</v>
      </c>
      <c r="Q2106" s="7" t="str">
        <f t="shared" si="199"/>
        <v>music</v>
      </c>
      <c r="R2106" t="str">
        <f t="shared" si="202"/>
        <v>indie rock</v>
      </c>
      <c r="S2106" s="8">
        <f t="shared" si="200"/>
        <v>41394.074467592596</v>
      </c>
      <c r="T2106" s="8">
        <f t="shared" si="201"/>
        <v>41425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3">
        <f t="shared" si="197"/>
        <v>254</v>
      </c>
      <c r="P2107" s="7">
        <f t="shared" si="198"/>
        <v>29195.235323383065</v>
      </c>
      <c r="Q2107" s="7" t="str">
        <f t="shared" si="199"/>
        <v>music</v>
      </c>
      <c r="R2107" t="str">
        <f t="shared" si="202"/>
        <v>indie rock</v>
      </c>
      <c r="S2107" s="8">
        <f t="shared" si="200"/>
        <v>41951.788807870369</v>
      </c>
      <c r="T2107" s="8">
        <f t="shared" si="201"/>
        <v>41964.166666666672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3">
        <f t="shared" si="197"/>
        <v>107.04545454545456</v>
      </c>
      <c r="P2108" s="7">
        <f t="shared" si="198"/>
        <v>29207.23892483821</v>
      </c>
      <c r="Q2108" s="7" t="str">
        <f t="shared" si="199"/>
        <v>music</v>
      </c>
      <c r="R2108" t="str">
        <f t="shared" si="202"/>
        <v>indie rock</v>
      </c>
      <c r="S2108" s="8">
        <f t="shared" si="200"/>
        <v>41270.21497685185</v>
      </c>
      <c r="T2108" s="8">
        <f t="shared" si="201"/>
        <v>41300.21497685185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3">
        <f t="shared" si="197"/>
        <v>107.73299999999999</v>
      </c>
      <c r="P2109" s="7">
        <f t="shared" si="198"/>
        <v>29220.611553784842</v>
      </c>
      <c r="Q2109" s="7" t="str">
        <f t="shared" si="199"/>
        <v>music</v>
      </c>
      <c r="R2109" t="str">
        <f t="shared" si="202"/>
        <v>indie rock</v>
      </c>
      <c r="S2109" s="8">
        <f t="shared" si="200"/>
        <v>41934.71056712963</v>
      </c>
      <c r="T2109" s="8">
        <f t="shared" si="201"/>
        <v>41955.752233796295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3">
        <f t="shared" si="197"/>
        <v>107.31250000000001</v>
      </c>
      <c r="P2110" s="7">
        <f t="shared" si="198"/>
        <v>29234.097329347267</v>
      </c>
      <c r="Q2110" s="7" t="str">
        <f t="shared" si="199"/>
        <v>music</v>
      </c>
      <c r="R2110" t="str">
        <f t="shared" si="202"/>
        <v>indie rock</v>
      </c>
      <c r="S2110" s="8">
        <f t="shared" si="200"/>
        <v>41135.175694444442</v>
      </c>
      <c r="T2110" s="8">
        <f t="shared" si="201"/>
        <v>41162.163194444445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3">
        <f t="shared" si="197"/>
        <v>106.52500000000001</v>
      </c>
      <c r="P2111" s="7">
        <f t="shared" si="198"/>
        <v>29240.111335992005</v>
      </c>
      <c r="Q2111" s="7" t="str">
        <f t="shared" si="199"/>
        <v>music</v>
      </c>
      <c r="R2111" t="str">
        <f t="shared" si="202"/>
        <v>indie rock</v>
      </c>
      <c r="S2111" s="8">
        <f t="shared" si="200"/>
        <v>42160.708530092597</v>
      </c>
      <c r="T2111" s="8">
        <f t="shared" si="201"/>
        <v>42190.708530092597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3">
        <f t="shared" si="197"/>
        <v>100.35000000000001</v>
      </c>
      <c r="P2112" s="7">
        <f t="shared" si="198"/>
        <v>29252.569745635894</v>
      </c>
      <c r="Q2112" s="7" t="str">
        <f t="shared" si="199"/>
        <v>music</v>
      </c>
      <c r="R2112" t="str">
        <f t="shared" si="202"/>
        <v>indie rock</v>
      </c>
      <c r="S2112" s="8">
        <f t="shared" si="200"/>
        <v>41759.670937499999</v>
      </c>
      <c r="T2112" s="8">
        <f t="shared" si="201"/>
        <v>41787.207638888889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3">
        <f t="shared" si="197"/>
        <v>106.5</v>
      </c>
      <c r="P2113" s="7">
        <f t="shared" si="198"/>
        <v>29266.165339321342</v>
      </c>
      <c r="Q2113" s="7" t="str">
        <f t="shared" si="199"/>
        <v>music</v>
      </c>
      <c r="R2113" t="str">
        <f t="shared" si="202"/>
        <v>indie rock</v>
      </c>
      <c r="S2113" s="8">
        <f t="shared" si="200"/>
        <v>40703.197048611109</v>
      </c>
      <c r="T2113" s="8">
        <f t="shared" si="201"/>
        <v>40770.041666666664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3">
        <f t="shared" si="197"/>
        <v>100</v>
      </c>
      <c r="P2114" s="7">
        <f t="shared" si="198"/>
        <v>29279.713100349458</v>
      </c>
      <c r="Q2114" s="7" t="str">
        <f t="shared" si="199"/>
        <v>music</v>
      </c>
      <c r="R2114" t="str">
        <f t="shared" si="202"/>
        <v>indie rock</v>
      </c>
      <c r="S2114" s="8">
        <f t="shared" si="200"/>
        <v>41365.928159722222</v>
      </c>
      <c r="T2114" s="8">
        <f t="shared" si="201"/>
        <v>41379.928159722222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3">
        <f t="shared" ref="O2115:O2178" si="203">(E2115/D2115)*100</f>
        <v>104.85714285714285</v>
      </c>
      <c r="P2115" s="7">
        <f t="shared" ref="P2115:P2178" si="204">AVERAGE(E2115:E6228)</f>
        <v>29294.188481518464</v>
      </c>
      <c r="Q2115" s="7" t="str">
        <f t="shared" ref="Q2115:Q2178" si="205">LEFT(N2115,(FIND("/",N2115)-1))</f>
        <v>music</v>
      </c>
      <c r="R2115" t="str">
        <f t="shared" si="202"/>
        <v>indie rock</v>
      </c>
      <c r="S2115" s="8">
        <f t="shared" si="200"/>
        <v>41870.86546296296</v>
      </c>
      <c r="T2115" s="8">
        <f t="shared" si="201"/>
        <v>41905.86546296296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3">
        <f t="shared" si="203"/>
        <v>104.69999999999999</v>
      </c>
      <c r="P2116" s="7">
        <f t="shared" si="204"/>
        <v>29305.160089955007</v>
      </c>
      <c r="Q2116" s="7" t="str">
        <f t="shared" si="205"/>
        <v>music</v>
      </c>
      <c r="R2116" t="str">
        <f t="shared" si="202"/>
        <v>indie rock</v>
      </c>
      <c r="S2116" s="8">
        <f t="shared" ref="S2116:S2179" si="206">(((J2116/60)/60)/24)+DATE(1970,1,1)</f>
        <v>40458.815625000003</v>
      </c>
      <c r="T2116" s="8">
        <f t="shared" ref="T2116:T2179" si="207">(((I2116/60)/60)/24)+DATE(1970,1,1)</f>
        <v>40521.207638888889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3">
        <f t="shared" si="203"/>
        <v>225.66666666666669</v>
      </c>
      <c r="P2117" s="7">
        <f t="shared" si="204"/>
        <v>29317.195169999985</v>
      </c>
      <c r="Q2117" s="7" t="str">
        <f t="shared" si="205"/>
        <v>music</v>
      </c>
      <c r="R2117" t="str">
        <f t="shared" si="202"/>
        <v>indie rock</v>
      </c>
      <c r="S2117" s="8">
        <f t="shared" si="206"/>
        <v>40564.081030092595</v>
      </c>
      <c r="T2117" s="8">
        <f t="shared" si="207"/>
        <v>40594.081030092595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3">
        <f t="shared" si="203"/>
        <v>100.90416666666667</v>
      </c>
      <c r="P2118" s="7">
        <f t="shared" si="204"/>
        <v>29330.167753876922</v>
      </c>
      <c r="Q2118" s="7" t="str">
        <f t="shared" si="205"/>
        <v>music</v>
      </c>
      <c r="R2118" t="str">
        <f t="shared" si="202"/>
        <v>indie rock</v>
      </c>
      <c r="S2118" s="8">
        <f t="shared" si="206"/>
        <v>41136.777812500004</v>
      </c>
      <c r="T2118" s="8">
        <f t="shared" si="207"/>
        <v>41184.777812500004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3">
        <f t="shared" si="203"/>
        <v>147.75</v>
      </c>
      <c r="P2119" s="7">
        <f t="shared" si="204"/>
        <v>29320.606276276259</v>
      </c>
      <c r="Q2119" s="7" t="str">
        <f t="shared" si="205"/>
        <v>music</v>
      </c>
      <c r="R2119" t="str">
        <f t="shared" si="202"/>
        <v>indie rock</v>
      </c>
      <c r="S2119" s="8">
        <f t="shared" si="206"/>
        <v>42290.059594907405</v>
      </c>
      <c r="T2119" s="8">
        <f t="shared" si="207"/>
        <v>42304.207638888889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3">
        <f t="shared" si="203"/>
        <v>134.61099999999999</v>
      </c>
      <c r="P2120" s="7">
        <f t="shared" si="204"/>
        <v>29334.400771156717</v>
      </c>
      <c r="Q2120" s="7" t="str">
        <f t="shared" si="205"/>
        <v>music</v>
      </c>
      <c r="R2120" t="str">
        <f t="shared" si="202"/>
        <v>indie rock</v>
      </c>
      <c r="S2120" s="8">
        <f t="shared" si="206"/>
        <v>40718.839537037034</v>
      </c>
      <c r="T2120" s="8">
        <f t="shared" si="207"/>
        <v>40748.839537037034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3">
        <f t="shared" si="203"/>
        <v>100.75</v>
      </c>
      <c r="P2121" s="7">
        <f t="shared" si="204"/>
        <v>29348.422960921827</v>
      </c>
      <c r="Q2121" s="7" t="str">
        <f t="shared" si="205"/>
        <v>music</v>
      </c>
      <c r="R2121" t="str">
        <f t="shared" si="202"/>
        <v>indie rock</v>
      </c>
      <c r="S2121" s="8">
        <f t="shared" si="206"/>
        <v>41107.130150462966</v>
      </c>
      <c r="T2121" s="8">
        <f t="shared" si="207"/>
        <v>41137.130150462966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3">
        <f t="shared" si="203"/>
        <v>100.880375</v>
      </c>
      <c r="P2122" s="7">
        <f t="shared" si="204"/>
        <v>29362.123924812015</v>
      </c>
      <c r="Q2122" s="7" t="str">
        <f t="shared" si="205"/>
        <v>music</v>
      </c>
      <c r="R2122" t="str">
        <f t="shared" si="202"/>
        <v>indie rock</v>
      </c>
      <c r="S2122" s="8">
        <f t="shared" si="206"/>
        <v>41591.964537037034</v>
      </c>
      <c r="T2122" s="8">
        <f t="shared" si="207"/>
        <v>41640.964537037034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3">
        <f t="shared" si="203"/>
        <v>0.56800000000000006</v>
      </c>
      <c r="P2123" s="7">
        <f t="shared" si="204"/>
        <v>29372.801805416231</v>
      </c>
      <c r="Q2123" s="7" t="str">
        <f t="shared" si="205"/>
        <v>games</v>
      </c>
      <c r="R2123" t="str">
        <f t="shared" si="202"/>
        <v>video games</v>
      </c>
      <c r="S2123" s="8">
        <f t="shared" si="206"/>
        <v>42716.7424537037</v>
      </c>
      <c r="T2123" s="8">
        <f t="shared" si="207"/>
        <v>42746.7424537037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3">
        <f t="shared" si="203"/>
        <v>0.38750000000000001</v>
      </c>
      <c r="P2124" s="7">
        <f t="shared" si="204"/>
        <v>29387.397290516794</v>
      </c>
      <c r="Q2124" s="7" t="str">
        <f t="shared" si="205"/>
        <v>games</v>
      </c>
      <c r="R2124" t="str">
        <f t="shared" si="202"/>
        <v>video games</v>
      </c>
      <c r="S2124" s="8">
        <f t="shared" si="206"/>
        <v>42712.300567129627</v>
      </c>
      <c r="T2124" s="8">
        <f t="shared" si="207"/>
        <v>42742.300567129627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3">
        <f t="shared" si="203"/>
        <v>10</v>
      </c>
      <c r="P2125" s="7">
        <f t="shared" si="204"/>
        <v>29401.994377510026</v>
      </c>
      <c r="Q2125" s="7" t="str">
        <f t="shared" si="205"/>
        <v>games</v>
      </c>
      <c r="R2125" t="str">
        <f t="shared" si="202"/>
        <v>video games</v>
      </c>
      <c r="S2125" s="8">
        <f t="shared" si="206"/>
        <v>40198.424849537041</v>
      </c>
      <c r="T2125" s="8">
        <f t="shared" si="207"/>
        <v>40252.290972222225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3">
        <f t="shared" si="203"/>
        <v>10.454545454545453</v>
      </c>
      <c r="P2126" s="7">
        <f t="shared" si="204"/>
        <v>29416.736715218467</v>
      </c>
      <c r="Q2126" s="7" t="str">
        <f t="shared" si="205"/>
        <v>games</v>
      </c>
      <c r="R2126" t="str">
        <f t="shared" si="202"/>
        <v>video games</v>
      </c>
      <c r="S2126" s="8">
        <f t="shared" si="206"/>
        <v>40464.028182870366</v>
      </c>
      <c r="T2126" s="8">
        <f t="shared" si="207"/>
        <v>40512.208333333336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3">
        <f t="shared" si="203"/>
        <v>1.4200000000000002</v>
      </c>
      <c r="P2127" s="7">
        <f t="shared" si="204"/>
        <v>29431.461206030133</v>
      </c>
      <c r="Q2127" s="7" t="str">
        <f t="shared" si="205"/>
        <v>games</v>
      </c>
      <c r="R2127" t="str">
        <f t="shared" si="202"/>
        <v>video games</v>
      </c>
      <c r="S2127" s="8">
        <f t="shared" si="206"/>
        <v>42191.023530092592</v>
      </c>
      <c r="T2127" s="8">
        <f t="shared" si="207"/>
        <v>42221.023530092592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3">
        <f t="shared" si="203"/>
        <v>0.05</v>
      </c>
      <c r="P2128" s="7">
        <f t="shared" si="204"/>
        <v>29445.82996480642</v>
      </c>
      <c r="Q2128" s="7" t="str">
        <f t="shared" si="205"/>
        <v>games</v>
      </c>
      <c r="R2128" t="str">
        <f t="shared" si="202"/>
        <v>video games</v>
      </c>
      <c r="S2128" s="8">
        <f t="shared" si="206"/>
        <v>41951.973229166666</v>
      </c>
      <c r="T2128" s="8">
        <f t="shared" si="207"/>
        <v>41981.973229166666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3">
        <f t="shared" si="203"/>
        <v>28.842857142857142</v>
      </c>
      <c r="P2129" s="7">
        <f t="shared" si="204"/>
        <v>29460.636720321916</v>
      </c>
      <c r="Q2129" s="7" t="str">
        <f t="shared" si="205"/>
        <v>games</v>
      </c>
      <c r="R2129" t="str">
        <f t="shared" si="202"/>
        <v>video games</v>
      </c>
      <c r="S2129" s="8">
        <f t="shared" si="206"/>
        <v>42045.50535879629</v>
      </c>
      <c r="T2129" s="8">
        <f t="shared" si="207"/>
        <v>42075.463692129633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3">
        <f t="shared" si="203"/>
        <v>0.16666666666666669</v>
      </c>
      <c r="P2130" s="7">
        <f t="shared" si="204"/>
        <v>29471.398993457457</v>
      </c>
      <c r="Q2130" s="7" t="str">
        <f t="shared" si="205"/>
        <v>games</v>
      </c>
      <c r="R2130" t="str">
        <f t="shared" si="202"/>
        <v>video games</v>
      </c>
      <c r="S2130" s="8">
        <f t="shared" si="206"/>
        <v>41843.772789351853</v>
      </c>
      <c r="T2130" s="8">
        <f t="shared" si="207"/>
        <v>41903.772789351853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3">
        <f t="shared" si="203"/>
        <v>11.799999999999999</v>
      </c>
      <c r="P2131" s="7">
        <f t="shared" si="204"/>
        <v>29486.225981873096</v>
      </c>
      <c r="Q2131" s="7" t="str">
        <f t="shared" si="205"/>
        <v>games</v>
      </c>
      <c r="R2131" t="str">
        <f t="shared" si="202"/>
        <v>video games</v>
      </c>
      <c r="S2131" s="8">
        <f t="shared" si="206"/>
        <v>42409.024305555555</v>
      </c>
      <c r="T2131" s="8">
        <f t="shared" si="207"/>
        <v>42439.024305555555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3">
        <f t="shared" si="203"/>
        <v>0.20238095238095236</v>
      </c>
      <c r="P2132" s="7">
        <f t="shared" si="204"/>
        <v>29500.961612090665</v>
      </c>
      <c r="Q2132" s="7" t="str">
        <f t="shared" si="205"/>
        <v>games</v>
      </c>
      <c r="R2132" t="str">
        <f t="shared" si="202"/>
        <v>video games</v>
      </c>
      <c r="S2132" s="8">
        <f t="shared" si="206"/>
        <v>41832.086377314816</v>
      </c>
      <c r="T2132" s="8">
        <f t="shared" si="207"/>
        <v>41867.086377314816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3">
        <f t="shared" si="203"/>
        <v>5</v>
      </c>
      <c r="P2133" s="7">
        <f t="shared" si="204"/>
        <v>29515.788205645145</v>
      </c>
      <c r="Q2133" s="7" t="str">
        <f t="shared" si="205"/>
        <v>games</v>
      </c>
      <c r="R2133" t="str">
        <f t="shared" si="202"/>
        <v>video games</v>
      </c>
      <c r="S2133" s="8">
        <f t="shared" si="206"/>
        <v>42167.207071759258</v>
      </c>
      <c r="T2133" s="8">
        <f t="shared" si="207"/>
        <v>42197.207071759258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3">
        <f t="shared" si="203"/>
        <v>2.1129899999999995</v>
      </c>
      <c r="P2134" s="7">
        <f t="shared" si="204"/>
        <v>29530.66001008571</v>
      </c>
      <c r="Q2134" s="7" t="str">
        <f t="shared" si="205"/>
        <v>games</v>
      </c>
      <c r="R2134" t="str">
        <f t="shared" si="202"/>
        <v>video games</v>
      </c>
      <c r="S2134" s="8">
        <f t="shared" si="206"/>
        <v>41643.487175925926</v>
      </c>
      <c r="T2134" s="8">
        <f t="shared" si="207"/>
        <v>41673.487175925926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3">
        <f t="shared" si="203"/>
        <v>1.6</v>
      </c>
      <c r="P2135" s="7">
        <f t="shared" si="204"/>
        <v>29544.493345105937</v>
      </c>
      <c r="Q2135" s="7" t="str">
        <f t="shared" si="205"/>
        <v>games</v>
      </c>
      <c r="R2135" t="str">
        <f t="shared" si="202"/>
        <v>video games</v>
      </c>
      <c r="S2135" s="8">
        <f t="shared" si="206"/>
        <v>40619.097210648149</v>
      </c>
      <c r="T2135" s="8">
        <f t="shared" si="207"/>
        <v>40657.290972222225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3">
        <f t="shared" si="203"/>
        <v>1.7333333333333332</v>
      </c>
      <c r="P2136" s="7">
        <f t="shared" si="204"/>
        <v>29559.399197375045</v>
      </c>
      <c r="Q2136" s="7" t="str">
        <f t="shared" si="205"/>
        <v>games</v>
      </c>
      <c r="R2136" t="str">
        <f t="shared" si="202"/>
        <v>video games</v>
      </c>
      <c r="S2136" s="8">
        <f t="shared" si="206"/>
        <v>41361.886469907404</v>
      </c>
      <c r="T2136" s="8">
        <f t="shared" si="207"/>
        <v>41391.886469907404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3">
        <f t="shared" si="203"/>
        <v>9.56</v>
      </c>
      <c r="P2137" s="7">
        <f t="shared" si="204"/>
        <v>29574.275661616142</v>
      </c>
      <c r="Q2137" s="7" t="str">
        <f t="shared" si="205"/>
        <v>games</v>
      </c>
      <c r="R2137" t="str">
        <f t="shared" si="202"/>
        <v>video games</v>
      </c>
      <c r="S2137" s="8">
        <f t="shared" si="206"/>
        <v>41156.963344907403</v>
      </c>
      <c r="T2137" s="8">
        <f t="shared" si="207"/>
        <v>41186.963344907403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3">
        <f t="shared" si="203"/>
        <v>5.9612499999999999E-2</v>
      </c>
      <c r="P2138" s="7">
        <f t="shared" si="204"/>
        <v>29588.978175846369</v>
      </c>
      <c r="Q2138" s="7" t="str">
        <f t="shared" si="205"/>
        <v>games</v>
      </c>
      <c r="R2138" t="str">
        <f t="shared" si="202"/>
        <v>video games</v>
      </c>
      <c r="S2138" s="8">
        <f t="shared" si="206"/>
        <v>41536.509097222224</v>
      </c>
      <c r="T2138" s="8">
        <f t="shared" si="207"/>
        <v>41566.509097222224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3">
        <f t="shared" si="203"/>
        <v>28.405999999999999</v>
      </c>
      <c r="P2139" s="7">
        <f t="shared" si="204"/>
        <v>29603.913104145584</v>
      </c>
      <c r="Q2139" s="7" t="str">
        <f t="shared" si="205"/>
        <v>games</v>
      </c>
      <c r="R2139" t="str">
        <f t="shared" si="202"/>
        <v>video games</v>
      </c>
      <c r="S2139" s="8">
        <f t="shared" si="206"/>
        <v>41948.771168981482</v>
      </c>
      <c r="T2139" s="8">
        <f t="shared" si="207"/>
        <v>41978.771168981482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3">
        <f t="shared" si="203"/>
        <v>12.8</v>
      </c>
      <c r="P2140" s="7">
        <f t="shared" si="204"/>
        <v>29611.703146181066</v>
      </c>
      <c r="Q2140" s="7" t="str">
        <f t="shared" si="205"/>
        <v>games</v>
      </c>
      <c r="R2140" t="str">
        <f t="shared" si="202"/>
        <v>video games</v>
      </c>
      <c r="S2140" s="8">
        <f t="shared" si="206"/>
        <v>41557.013182870374</v>
      </c>
      <c r="T2140" s="8">
        <f t="shared" si="207"/>
        <v>41587.054849537039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3">
        <f t="shared" si="203"/>
        <v>5.42</v>
      </c>
      <c r="P2141" s="7">
        <f t="shared" si="204"/>
        <v>29626.62404858298</v>
      </c>
      <c r="Q2141" s="7" t="str">
        <f t="shared" si="205"/>
        <v>games</v>
      </c>
      <c r="R2141" t="str">
        <f t="shared" si="202"/>
        <v>video games</v>
      </c>
      <c r="S2141" s="8">
        <f t="shared" si="206"/>
        <v>42647.750092592592</v>
      </c>
      <c r="T2141" s="8">
        <f t="shared" si="207"/>
        <v>42677.750092592592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3">
        <f t="shared" si="203"/>
        <v>0.11199999999999999</v>
      </c>
      <c r="P2142" s="7">
        <f t="shared" si="204"/>
        <v>29640.801579746818</v>
      </c>
      <c r="Q2142" s="7" t="str">
        <f t="shared" si="205"/>
        <v>games</v>
      </c>
      <c r="R2142" t="str">
        <f t="shared" si="202"/>
        <v>video games</v>
      </c>
      <c r="S2142" s="8">
        <f t="shared" si="206"/>
        <v>41255.833611111113</v>
      </c>
      <c r="T2142" s="8">
        <f t="shared" si="207"/>
        <v>41285.833611111113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3">
        <f t="shared" si="203"/>
        <v>0</v>
      </c>
      <c r="P2143" s="7">
        <f t="shared" si="204"/>
        <v>29655.533495440712</v>
      </c>
      <c r="Q2143" s="7" t="str">
        <f t="shared" si="205"/>
        <v>games</v>
      </c>
      <c r="R2143" t="str">
        <f t="shared" si="202"/>
        <v>video games</v>
      </c>
      <c r="S2143" s="8">
        <f t="shared" si="206"/>
        <v>41927.235636574071</v>
      </c>
      <c r="T2143" s="8">
        <f t="shared" si="207"/>
        <v>41957.277303240742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3">
        <f t="shared" si="203"/>
        <v>5.7238095238095239</v>
      </c>
      <c r="P2144" s="7">
        <f t="shared" si="204"/>
        <v>29670.564176381129</v>
      </c>
      <c r="Q2144" s="7" t="str">
        <f t="shared" si="205"/>
        <v>games</v>
      </c>
      <c r="R2144" t="str">
        <f t="shared" si="202"/>
        <v>video games</v>
      </c>
      <c r="S2144" s="8">
        <f t="shared" si="206"/>
        <v>42340.701504629629</v>
      </c>
      <c r="T2144" s="8">
        <f t="shared" si="207"/>
        <v>42368.701504629629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3">
        <f t="shared" si="203"/>
        <v>11.25</v>
      </c>
      <c r="P2145" s="7">
        <f t="shared" si="204"/>
        <v>29685.305334685581</v>
      </c>
      <c r="Q2145" s="7" t="str">
        <f t="shared" si="205"/>
        <v>games</v>
      </c>
      <c r="R2145" t="str">
        <f t="shared" si="202"/>
        <v>video games</v>
      </c>
      <c r="S2145" s="8">
        <f t="shared" si="206"/>
        <v>40332.886712962965</v>
      </c>
      <c r="T2145" s="8">
        <f t="shared" si="207"/>
        <v>40380.791666666664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3">
        <f t="shared" si="203"/>
        <v>1.7098591549295776</v>
      </c>
      <c r="P2146" s="7">
        <f t="shared" si="204"/>
        <v>29700.252217148638</v>
      </c>
      <c r="Q2146" s="7" t="str">
        <f t="shared" si="205"/>
        <v>games</v>
      </c>
      <c r="R2146" t="str">
        <f t="shared" si="202"/>
        <v>video games</v>
      </c>
      <c r="S2146" s="8">
        <f t="shared" si="206"/>
        <v>41499.546759259261</v>
      </c>
      <c r="T2146" s="8">
        <f t="shared" si="207"/>
        <v>41531.546759259261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3">
        <f t="shared" si="203"/>
        <v>30.433333333333334</v>
      </c>
      <c r="P2147" s="7">
        <f t="shared" si="204"/>
        <v>29715.020365482218</v>
      </c>
      <c r="Q2147" s="7" t="str">
        <f t="shared" si="205"/>
        <v>games</v>
      </c>
      <c r="R2147" t="str">
        <f t="shared" si="202"/>
        <v>video games</v>
      </c>
      <c r="S2147" s="8">
        <f t="shared" si="206"/>
        <v>41575.237430555557</v>
      </c>
      <c r="T2147" s="8">
        <f t="shared" si="207"/>
        <v>41605.279097222221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3">
        <f t="shared" si="203"/>
        <v>0.02</v>
      </c>
      <c r="P2148" s="7">
        <f t="shared" si="204"/>
        <v>29727.79335703401</v>
      </c>
      <c r="Q2148" s="7" t="str">
        <f t="shared" si="205"/>
        <v>games</v>
      </c>
      <c r="R2148" t="str">
        <f t="shared" si="202"/>
        <v>video games</v>
      </c>
      <c r="S2148" s="8">
        <f t="shared" si="206"/>
        <v>42397.679513888885</v>
      </c>
      <c r="T2148" s="8">
        <f t="shared" si="207"/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3">
        <f t="shared" si="203"/>
        <v>0.69641025641025645</v>
      </c>
      <c r="P2149" s="7">
        <f t="shared" si="204"/>
        <v>29742.898434959334</v>
      </c>
      <c r="Q2149" s="7" t="str">
        <f t="shared" si="205"/>
        <v>games</v>
      </c>
      <c r="R2149" t="str">
        <f t="shared" si="202"/>
        <v>video games</v>
      </c>
      <c r="S2149" s="8">
        <f t="shared" si="206"/>
        <v>41927.295694444445</v>
      </c>
      <c r="T2149" s="8">
        <f t="shared" si="207"/>
        <v>41959.337361111116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3">
        <f t="shared" si="203"/>
        <v>2</v>
      </c>
      <c r="P2150" s="7">
        <f t="shared" si="204"/>
        <v>29756.638596847977</v>
      </c>
      <c r="Q2150" s="7" t="str">
        <f t="shared" si="205"/>
        <v>games</v>
      </c>
      <c r="R2150" t="str">
        <f t="shared" si="202"/>
        <v>video games</v>
      </c>
      <c r="S2150" s="8">
        <f t="shared" si="206"/>
        <v>42066.733587962968</v>
      </c>
      <c r="T2150" s="8">
        <f t="shared" si="207"/>
        <v>42096.691921296297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3">
        <f t="shared" si="203"/>
        <v>0</v>
      </c>
      <c r="P2151" s="7">
        <f t="shared" si="204"/>
        <v>29771.773204476078</v>
      </c>
      <c r="Q2151" s="7" t="str">
        <f t="shared" si="205"/>
        <v>games</v>
      </c>
      <c r="R2151" t="str">
        <f t="shared" si="202"/>
        <v>video games</v>
      </c>
      <c r="S2151" s="8">
        <f t="shared" si="206"/>
        <v>40355.024953703702</v>
      </c>
      <c r="T2151" s="8">
        <f t="shared" si="207"/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3">
        <f t="shared" si="203"/>
        <v>0.80999999999999994</v>
      </c>
      <c r="P2152" s="7">
        <f t="shared" si="204"/>
        <v>29786.924234096674</v>
      </c>
      <c r="Q2152" s="7" t="str">
        <f t="shared" si="205"/>
        <v>games</v>
      </c>
      <c r="R2152" t="str">
        <f t="shared" si="202"/>
        <v>video games</v>
      </c>
      <c r="S2152" s="8">
        <f t="shared" si="206"/>
        <v>42534.284710648149</v>
      </c>
      <c r="T2152" s="8">
        <f t="shared" si="207"/>
        <v>42564.284710648149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3">
        <f t="shared" si="203"/>
        <v>0.26222222222222225</v>
      </c>
      <c r="P2153" s="7">
        <f t="shared" si="204"/>
        <v>29801.884480651715</v>
      </c>
      <c r="Q2153" s="7" t="str">
        <f t="shared" si="205"/>
        <v>games</v>
      </c>
      <c r="R2153" t="str">
        <f t="shared" si="202"/>
        <v>video games</v>
      </c>
      <c r="S2153" s="8">
        <f t="shared" si="206"/>
        <v>42520.847384259265</v>
      </c>
      <c r="T2153" s="8">
        <f t="shared" si="207"/>
        <v>42550.847384259265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3">
        <f t="shared" si="203"/>
        <v>0.16666666666666669</v>
      </c>
      <c r="P2154" s="7">
        <f t="shared" si="204"/>
        <v>29817.006174223112</v>
      </c>
      <c r="Q2154" s="7" t="str">
        <f t="shared" si="205"/>
        <v>games</v>
      </c>
      <c r="R2154" t="str">
        <f t="shared" si="202"/>
        <v>video games</v>
      </c>
      <c r="S2154" s="8">
        <f t="shared" si="206"/>
        <v>41683.832280092596</v>
      </c>
      <c r="T2154" s="8">
        <f t="shared" si="207"/>
        <v>41713.790613425925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3">
        <f t="shared" si="203"/>
        <v>9.124454880912446E-3</v>
      </c>
      <c r="P2155" s="7">
        <f t="shared" si="204"/>
        <v>29832.177940876642</v>
      </c>
      <c r="Q2155" s="7" t="str">
        <f t="shared" si="205"/>
        <v>games</v>
      </c>
      <c r="R2155" t="str">
        <f t="shared" si="202"/>
        <v>video games</v>
      </c>
      <c r="S2155" s="8">
        <f t="shared" si="206"/>
        <v>41974.911087962959</v>
      </c>
      <c r="T2155" s="8">
        <f t="shared" si="207"/>
        <v>42014.332638888889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3">
        <f t="shared" si="203"/>
        <v>0.8</v>
      </c>
      <c r="P2156" s="7">
        <f t="shared" si="204"/>
        <v>29847.37334013257</v>
      </c>
      <c r="Q2156" s="7" t="str">
        <f t="shared" si="205"/>
        <v>games</v>
      </c>
      <c r="R2156" t="str">
        <f t="shared" si="202"/>
        <v>video games</v>
      </c>
      <c r="S2156" s="8">
        <f t="shared" si="206"/>
        <v>41647.632256944446</v>
      </c>
      <c r="T2156" s="8">
        <f t="shared" si="207"/>
        <v>41667.632256944446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3">
        <f t="shared" si="203"/>
        <v>2.2999999999999998</v>
      </c>
      <c r="P2157" s="7">
        <f t="shared" si="204"/>
        <v>29862.600571428557</v>
      </c>
      <c r="Q2157" s="7" t="str">
        <f t="shared" si="205"/>
        <v>games</v>
      </c>
      <c r="R2157" t="str">
        <f t="shared" si="202"/>
        <v>video games</v>
      </c>
      <c r="S2157" s="8">
        <f t="shared" si="206"/>
        <v>42430.747511574074</v>
      </c>
      <c r="T2157" s="8">
        <f t="shared" si="207"/>
        <v>42460.70584490741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3">
        <f t="shared" si="203"/>
        <v>2.6660714285714282</v>
      </c>
      <c r="P2158" s="7">
        <f t="shared" si="204"/>
        <v>29877.785666156185</v>
      </c>
      <c r="Q2158" s="7" t="str">
        <f t="shared" si="205"/>
        <v>games</v>
      </c>
      <c r="R2158" t="str">
        <f t="shared" ref="R2158:R2221" si="208">RIGHT(N2158, (LEN(N2158)-FIND("/", N2158)))</f>
        <v>video games</v>
      </c>
      <c r="S2158" s="8">
        <f t="shared" si="206"/>
        <v>41488.85423611111</v>
      </c>
      <c r="T2158" s="8">
        <f t="shared" si="207"/>
        <v>41533.85423611111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3">
        <f t="shared" si="203"/>
        <v>28.192</v>
      </c>
      <c r="P2159" s="7">
        <f t="shared" si="204"/>
        <v>29892.282492339105</v>
      </c>
      <c r="Q2159" s="7" t="str">
        <f t="shared" si="205"/>
        <v>games</v>
      </c>
      <c r="R2159" t="str">
        <f t="shared" si="208"/>
        <v>video games</v>
      </c>
      <c r="S2159" s="8">
        <f t="shared" si="206"/>
        <v>42694.98128472222</v>
      </c>
      <c r="T2159" s="8">
        <f t="shared" si="207"/>
        <v>42727.332638888889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3">
        <f t="shared" si="203"/>
        <v>6.5900366666666672</v>
      </c>
      <c r="P2160" s="7">
        <f t="shared" si="204"/>
        <v>29896.752743995894</v>
      </c>
      <c r="Q2160" s="7" t="str">
        <f t="shared" si="205"/>
        <v>games</v>
      </c>
      <c r="R2160" t="str">
        <f t="shared" si="208"/>
        <v>video games</v>
      </c>
      <c r="S2160" s="8">
        <f t="shared" si="206"/>
        <v>41264.853865740741</v>
      </c>
      <c r="T2160" s="8">
        <f t="shared" si="207"/>
        <v>41309.853865740741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3">
        <f t="shared" si="203"/>
        <v>0.72222222222222221</v>
      </c>
      <c r="P2161" s="7">
        <f t="shared" si="204"/>
        <v>29901.929964212664</v>
      </c>
      <c r="Q2161" s="7" t="str">
        <f t="shared" si="205"/>
        <v>games</v>
      </c>
      <c r="R2161" t="str">
        <f t="shared" si="208"/>
        <v>video games</v>
      </c>
      <c r="S2161" s="8">
        <f t="shared" si="206"/>
        <v>40710.731180555551</v>
      </c>
      <c r="T2161" s="8">
        <f t="shared" si="207"/>
        <v>40740.731180555551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3">
        <f t="shared" si="203"/>
        <v>0.85000000000000009</v>
      </c>
      <c r="P2162" s="7">
        <f t="shared" si="204"/>
        <v>29917.211769820955</v>
      </c>
      <c r="Q2162" s="7" t="str">
        <f t="shared" si="205"/>
        <v>games</v>
      </c>
      <c r="R2162" t="str">
        <f t="shared" si="208"/>
        <v>video games</v>
      </c>
      <c r="S2162" s="8">
        <f t="shared" si="206"/>
        <v>41018.711863425924</v>
      </c>
      <c r="T2162" s="8">
        <f t="shared" si="207"/>
        <v>41048.711863425924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3">
        <f t="shared" si="203"/>
        <v>115.75</v>
      </c>
      <c r="P2163" s="7">
        <f t="shared" si="204"/>
        <v>29932.479022517895</v>
      </c>
      <c r="Q2163" s="7" t="str">
        <f t="shared" si="205"/>
        <v>music</v>
      </c>
      <c r="R2163" t="str">
        <f t="shared" si="208"/>
        <v>rock</v>
      </c>
      <c r="S2163" s="8">
        <f t="shared" si="206"/>
        <v>42240.852534722217</v>
      </c>
      <c r="T2163" s="8">
        <f t="shared" si="207"/>
        <v>42270.852534722217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3">
        <f t="shared" si="203"/>
        <v>112.26666666666667</v>
      </c>
      <c r="P2164" s="7">
        <f t="shared" si="204"/>
        <v>29947.568361495119</v>
      </c>
      <c r="Q2164" s="7" t="str">
        <f t="shared" si="205"/>
        <v>music</v>
      </c>
      <c r="R2164" t="str">
        <f t="shared" si="208"/>
        <v>rock</v>
      </c>
      <c r="S2164" s="8">
        <f t="shared" si="206"/>
        <v>41813.766099537039</v>
      </c>
      <c r="T2164" s="8">
        <f t="shared" si="207"/>
        <v>41844.766099537039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3">
        <f t="shared" si="203"/>
        <v>132.20000000000002</v>
      </c>
      <c r="P2165" s="7">
        <f t="shared" si="204"/>
        <v>29960.322238729492</v>
      </c>
      <c r="Q2165" s="7" t="str">
        <f t="shared" si="205"/>
        <v>music</v>
      </c>
      <c r="R2165" t="str">
        <f t="shared" si="208"/>
        <v>rock</v>
      </c>
      <c r="S2165" s="8">
        <f t="shared" si="206"/>
        <v>42111.899537037039</v>
      </c>
      <c r="T2165" s="8">
        <f t="shared" si="207"/>
        <v>42163.159722222219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3">
        <f t="shared" si="203"/>
        <v>102.63636363636364</v>
      </c>
      <c r="P2166" s="7">
        <f t="shared" si="204"/>
        <v>29973.984628395679</v>
      </c>
      <c r="Q2166" s="7" t="str">
        <f t="shared" si="205"/>
        <v>music</v>
      </c>
      <c r="R2166" t="str">
        <f t="shared" si="208"/>
        <v>rock</v>
      </c>
      <c r="S2166" s="8">
        <f t="shared" si="206"/>
        <v>42515.71775462963</v>
      </c>
      <c r="T2166" s="8">
        <f t="shared" si="207"/>
        <v>42546.165972222225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3">
        <f t="shared" si="203"/>
        <v>138.64000000000001</v>
      </c>
      <c r="P2167" s="7">
        <f t="shared" si="204"/>
        <v>29986.461030769213</v>
      </c>
      <c r="Q2167" s="7" t="str">
        <f t="shared" si="205"/>
        <v>music</v>
      </c>
      <c r="R2167" t="str">
        <f t="shared" si="208"/>
        <v>rock</v>
      </c>
      <c r="S2167" s="8">
        <f t="shared" si="206"/>
        <v>42438.667071759264</v>
      </c>
      <c r="T2167" s="8">
        <f t="shared" si="207"/>
        <v>42468.625405092593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3">
        <f t="shared" si="203"/>
        <v>146.6</v>
      </c>
      <c r="P2168" s="7">
        <f t="shared" si="204"/>
        <v>30000.068245253959</v>
      </c>
      <c r="Q2168" s="7" t="str">
        <f t="shared" si="205"/>
        <v>music</v>
      </c>
      <c r="R2168" t="str">
        <f t="shared" si="208"/>
        <v>rock</v>
      </c>
      <c r="S2168" s="8">
        <f t="shared" si="206"/>
        <v>41933.838171296295</v>
      </c>
      <c r="T2168" s="8">
        <f t="shared" si="207"/>
        <v>41978.879837962959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3">
        <f t="shared" si="203"/>
        <v>120</v>
      </c>
      <c r="P2169" s="7">
        <f t="shared" si="204"/>
        <v>30013.963557494852</v>
      </c>
      <c r="Q2169" s="7" t="str">
        <f t="shared" si="205"/>
        <v>music</v>
      </c>
      <c r="R2169" t="str">
        <f t="shared" si="208"/>
        <v>rock</v>
      </c>
      <c r="S2169" s="8">
        <f t="shared" si="206"/>
        <v>41153.066400462965</v>
      </c>
      <c r="T2169" s="8">
        <f t="shared" si="207"/>
        <v>41167.066400462965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3">
        <f t="shared" si="203"/>
        <v>121.5816111111111</v>
      </c>
      <c r="P2170" s="7">
        <f t="shared" si="204"/>
        <v>30029.286599897263</v>
      </c>
      <c r="Q2170" s="7" t="str">
        <f t="shared" si="205"/>
        <v>music</v>
      </c>
      <c r="R2170" t="str">
        <f t="shared" si="208"/>
        <v>rock</v>
      </c>
      <c r="S2170" s="8">
        <f t="shared" si="206"/>
        <v>42745.600243055553</v>
      </c>
      <c r="T2170" s="8">
        <f t="shared" si="207"/>
        <v>42776.208333333328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3">
        <f t="shared" si="203"/>
        <v>100</v>
      </c>
      <c r="P2171" s="7">
        <f t="shared" si="204"/>
        <v>30033.471901336059</v>
      </c>
      <c r="Q2171" s="7" t="str">
        <f t="shared" si="205"/>
        <v>music</v>
      </c>
      <c r="R2171" t="str">
        <f t="shared" si="208"/>
        <v>rock</v>
      </c>
      <c r="S2171" s="8">
        <f t="shared" si="206"/>
        <v>42793.700821759259</v>
      </c>
      <c r="T2171" s="8">
        <f t="shared" si="207"/>
        <v>42796.700821759259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3">
        <f t="shared" si="203"/>
        <v>180.85714285714286</v>
      </c>
      <c r="P2172" s="7">
        <f t="shared" si="204"/>
        <v>30048.834611825179</v>
      </c>
      <c r="Q2172" s="7" t="str">
        <f t="shared" si="205"/>
        <v>music</v>
      </c>
      <c r="R2172" t="str">
        <f t="shared" si="208"/>
        <v>rock</v>
      </c>
      <c r="S2172" s="8">
        <f t="shared" si="206"/>
        <v>42198.750254629631</v>
      </c>
      <c r="T2172" s="8">
        <f t="shared" si="207"/>
        <v>42238.750254629631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3">
        <f t="shared" si="203"/>
        <v>106.075</v>
      </c>
      <c r="P2173" s="7">
        <f t="shared" si="204"/>
        <v>30063.966213991753</v>
      </c>
      <c r="Q2173" s="7" t="str">
        <f t="shared" si="205"/>
        <v>music</v>
      </c>
      <c r="R2173" t="str">
        <f t="shared" si="208"/>
        <v>rock</v>
      </c>
      <c r="S2173" s="8">
        <f t="shared" si="206"/>
        <v>42141.95711805555</v>
      </c>
      <c r="T2173" s="8">
        <f t="shared" si="207"/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3">
        <f t="shared" si="203"/>
        <v>100</v>
      </c>
      <c r="P2174" s="7">
        <f t="shared" si="204"/>
        <v>30077.255440041157</v>
      </c>
      <c r="Q2174" s="7" t="str">
        <f t="shared" si="205"/>
        <v>music</v>
      </c>
      <c r="R2174" t="str">
        <f t="shared" si="208"/>
        <v>rock</v>
      </c>
      <c r="S2174" s="8">
        <f t="shared" si="206"/>
        <v>42082.580092592587</v>
      </c>
      <c r="T2174" s="8">
        <f t="shared" si="207"/>
        <v>42112.580092592587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3">
        <f t="shared" si="203"/>
        <v>126.92857142857143</v>
      </c>
      <c r="P2175" s="7">
        <f t="shared" si="204"/>
        <v>30092.228280123567</v>
      </c>
      <c r="Q2175" s="7" t="str">
        <f t="shared" si="205"/>
        <v>music</v>
      </c>
      <c r="R2175" t="str">
        <f t="shared" si="208"/>
        <v>rock</v>
      </c>
      <c r="S2175" s="8">
        <f t="shared" si="206"/>
        <v>41495.692627314813</v>
      </c>
      <c r="T2175" s="8">
        <f t="shared" si="207"/>
        <v>41527.165972222225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3">
        <f t="shared" si="203"/>
        <v>102.97499999999999</v>
      </c>
      <c r="P2176" s="7">
        <f t="shared" si="204"/>
        <v>30104.985224111264</v>
      </c>
      <c r="Q2176" s="7" t="str">
        <f t="shared" si="205"/>
        <v>music</v>
      </c>
      <c r="R2176" t="str">
        <f t="shared" si="208"/>
        <v>rock</v>
      </c>
      <c r="S2176" s="8">
        <f t="shared" si="206"/>
        <v>42465.542905092589</v>
      </c>
      <c r="T2176" s="8">
        <f t="shared" si="207"/>
        <v>42495.542905092589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3">
        <f t="shared" si="203"/>
        <v>250</v>
      </c>
      <c r="P2177" s="7">
        <f t="shared" si="204"/>
        <v>30118.380061855652</v>
      </c>
      <c r="Q2177" s="7" t="str">
        <f t="shared" si="205"/>
        <v>music</v>
      </c>
      <c r="R2177" t="str">
        <f t="shared" si="208"/>
        <v>rock</v>
      </c>
      <c r="S2177" s="8">
        <f t="shared" si="206"/>
        <v>42565.009097222224</v>
      </c>
      <c r="T2177" s="8">
        <f t="shared" si="207"/>
        <v>42572.009097222224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3">
        <f t="shared" si="203"/>
        <v>126.02</v>
      </c>
      <c r="P2178" s="7">
        <f t="shared" si="204"/>
        <v>30133.010479628654</v>
      </c>
      <c r="Q2178" s="7" t="str">
        <f t="shared" si="205"/>
        <v>music</v>
      </c>
      <c r="R2178" t="str">
        <f t="shared" si="208"/>
        <v>rock</v>
      </c>
      <c r="S2178" s="8">
        <f t="shared" si="206"/>
        <v>42096.633206018523</v>
      </c>
      <c r="T2178" s="8">
        <f t="shared" si="207"/>
        <v>42126.633206018523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3">
        <f t="shared" ref="O2179:O2242" si="209">(E2179/D2179)*100</f>
        <v>100.12</v>
      </c>
      <c r="P2179" s="7">
        <f t="shared" ref="P2179:P2242" si="210">AVERAGE(E2179:E6292)</f>
        <v>30145.307698658391</v>
      </c>
      <c r="Q2179" s="7" t="str">
        <f t="shared" ref="Q2179:Q2242" si="211">LEFT(N2179,(FIND("/",N2179)-1))</f>
        <v>music</v>
      </c>
      <c r="R2179" t="str">
        <f t="shared" si="208"/>
        <v>rock</v>
      </c>
      <c r="S2179" s="8">
        <f t="shared" si="206"/>
        <v>42502.250775462962</v>
      </c>
      <c r="T2179" s="8">
        <f t="shared" si="207"/>
        <v>42527.250775462962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3">
        <f t="shared" si="209"/>
        <v>138.64000000000001</v>
      </c>
      <c r="P2180" s="7">
        <f t="shared" si="210"/>
        <v>30159.57837893648</v>
      </c>
      <c r="Q2180" s="7" t="str">
        <f t="shared" si="211"/>
        <v>music</v>
      </c>
      <c r="R2180" t="str">
        <f t="shared" si="208"/>
        <v>rock</v>
      </c>
      <c r="S2180" s="8">
        <f t="shared" ref="S2180:S2243" si="212">(((J2180/60)/60)/24)+DATE(1970,1,1)</f>
        <v>42723.63653935185</v>
      </c>
      <c r="T2180" s="8">
        <f t="shared" ref="T2180:T2243" si="213">(((I2180/60)/60)/24)+DATE(1970,1,1)</f>
        <v>42753.63653935185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3">
        <f t="shared" si="209"/>
        <v>161.4</v>
      </c>
      <c r="P2181" s="7">
        <f t="shared" si="210"/>
        <v>30157.253780991716</v>
      </c>
      <c r="Q2181" s="7" t="str">
        <f t="shared" si="211"/>
        <v>music</v>
      </c>
      <c r="R2181" t="str">
        <f t="shared" si="208"/>
        <v>rock</v>
      </c>
      <c r="S2181" s="8">
        <f t="shared" si="212"/>
        <v>42075.171203703707</v>
      </c>
      <c r="T2181" s="8">
        <f t="shared" si="213"/>
        <v>42105.171203703707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3">
        <f t="shared" si="209"/>
        <v>107.18419999999999</v>
      </c>
      <c r="P2182" s="7">
        <f t="shared" si="210"/>
        <v>30172.00481653745</v>
      </c>
      <c r="Q2182" s="7" t="str">
        <f t="shared" si="211"/>
        <v>music</v>
      </c>
      <c r="R2182" t="str">
        <f t="shared" si="208"/>
        <v>rock</v>
      </c>
      <c r="S2182" s="8">
        <f t="shared" si="212"/>
        <v>42279.669768518521</v>
      </c>
      <c r="T2182" s="8">
        <f t="shared" si="213"/>
        <v>42321.711435185185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3">
        <f t="shared" si="209"/>
        <v>153.1</v>
      </c>
      <c r="P2183" s="7">
        <f t="shared" si="210"/>
        <v>30184.83459669078</v>
      </c>
      <c r="Q2183" s="7" t="str">
        <f t="shared" si="211"/>
        <v>games</v>
      </c>
      <c r="R2183" t="str">
        <f t="shared" si="208"/>
        <v>tabletop games</v>
      </c>
      <c r="S2183" s="8">
        <f t="shared" si="212"/>
        <v>42773.005243055552</v>
      </c>
      <c r="T2183" s="8">
        <f t="shared" si="213"/>
        <v>42787.005243055552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3">
        <f t="shared" si="209"/>
        <v>524.16666666666663</v>
      </c>
      <c r="P2184" s="7">
        <f t="shared" si="210"/>
        <v>30198.866068287622</v>
      </c>
      <c r="Q2184" s="7" t="str">
        <f t="shared" si="211"/>
        <v>games</v>
      </c>
      <c r="R2184" t="str">
        <f t="shared" si="208"/>
        <v>tabletop games</v>
      </c>
      <c r="S2184" s="8">
        <f t="shared" si="212"/>
        <v>41879.900752314818</v>
      </c>
      <c r="T2184" s="8">
        <f t="shared" si="213"/>
        <v>41914.900752314818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3">
        <f t="shared" si="209"/>
        <v>489.27777777777777</v>
      </c>
      <c r="P2185" s="7">
        <f t="shared" si="210"/>
        <v>30206.357717391289</v>
      </c>
      <c r="Q2185" s="7" t="str">
        <f t="shared" si="211"/>
        <v>games</v>
      </c>
      <c r="R2185" t="str">
        <f t="shared" si="208"/>
        <v>tabletop games</v>
      </c>
      <c r="S2185" s="8">
        <f t="shared" si="212"/>
        <v>42745.365474537044</v>
      </c>
      <c r="T2185" s="8">
        <f t="shared" si="213"/>
        <v>42775.208333333328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3">
        <f t="shared" si="209"/>
        <v>284.74</v>
      </c>
      <c r="P2186" s="7">
        <f t="shared" si="210"/>
        <v>30217.439725530796</v>
      </c>
      <c r="Q2186" s="7" t="str">
        <f t="shared" si="211"/>
        <v>games</v>
      </c>
      <c r="R2186" t="str">
        <f t="shared" si="208"/>
        <v>tabletop games</v>
      </c>
      <c r="S2186" s="8">
        <f t="shared" si="212"/>
        <v>42380.690289351856</v>
      </c>
      <c r="T2186" s="8">
        <f t="shared" si="213"/>
        <v>42394.666666666672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3">
        <f t="shared" si="209"/>
        <v>1856.97</v>
      </c>
      <c r="P2187" s="7">
        <f t="shared" si="210"/>
        <v>30218.343062176151</v>
      </c>
      <c r="Q2187" s="7" t="str">
        <f t="shared" si="211"/>
        <v>games</v>
      </c>
      <c r="R2187" t="str">
        <f t="shared" si="208"/>
        <v>tabletop games</v>
      </c>
      <c r="S2187" s="8">
        <f t="shared" si="212"/>
        <v>41319.349988425929</v>
      </c>
      <c r="T2187" s="8">
        <f t="shared" si="213"/>
        <v>41359.349988425929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3">
        <f t="shared" si="209"/>
        <v>109.67499999999998</v>
      </c>
      <c r="P2188" s="7">
        <f t="shared" si="210"/>
        <v>30185.875381026424</v>
      </c>
      <c r="Q2188" s="7" t="str">
        <f t="shared" si="211"/>
        <v>games</v>
      </c>
      <c r="R2188" t="str">
        <f t="shared" si="208"/>
        <v>tabletop games</v>
      </c>
      <c r="S2188" s="8">
        <f t="shared" si="212"/>
        <v>42583.615081018521</v>
      </c>
      <c r="T2188" s="8">
        <f t="shared" si="213"/>
        <v>42620.083333333328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3">
        <f t="shared" si="209"/>
        <v>1014.6425</v>
      </c>
      <c r="P2189" s="7">
        <f t="shared" si="210"/>
        <v>30190.154880705377</v>
      </c>
      <c r="Q2189" s="7" t="str">
        <f t="shared" si="211"/>
        <v>games</v>
      </c>
      <c r="R2189" t="str">
        <f t="shared" si="208"/>
        <v>tabletop games</v>
      </c>
      <c r="S2189" s="8">
        <f t="shared" si="212"/>
        <v>42068.209097222221</v>
      </c>
      <c r="T2189" s="8">
        <f t="shared" si="213"/>
        <v>42097.165972222225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3">
        <f t="shared" si="209"/>
        <v>412.17692027666544</v>
      </c>
      <c r="P2190" s="7">
        <f t="shared" si="210"/>
        <v>30100.513809029562</v>
      </c>
      <c r="Q2190" s="7" t="str">
        <f t="shared" si="211"/>
        <v>games</v>
      </c>
      <c r="R2190" t="str">
        <f t="shared" si="208"/>
        <v>tabletop games</v>
      </c>
      <c r="S2190" s="8">
        <f t="shared" si="212"/>
        <v>42633.586122685185</v>
      </c>
      <c r="T2190" s="8">
        <f t="shared" si="213"/>
        <v>42668.708333333328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3">
        <f t="shared" si="209"/>
        <v>503.25</v>
      </c>
      <c r="P2191" s="7">
        <f t="shared" si="210"/>
        <v>30104.384792315665</v>
      </c>
      <c r="Q2191" s="7" t="str">
        <f t="shared" si="211"/>
        <v>games</v>
      </c>
      <c r="R2191" t="str">
        <f t="shared" si="208"/>
        <v>tabletop games</v>
      </c>
      <c r="S2191" s="8">
        <f t="shared" si="212"/>
        <v>42467.788194444445</v>
      </c>
      <c r="T2191" s="8">
        <f t="shared" si="213"/>
        <v>42481.916666666672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3">
        <f t="shared" si="209"/>
        <v>184.61052631578946</v>
      </c>
      <c r="P2192" s="7">
        <f t="shared" si="210"/>
        <v>30116.886290909075</v>
      </c>
      <c r="Q2192" s="7" t="str">
        <f t="shared" si="211"/>
        <v>games</v>
      </c>
      <c r="R2192" t="str">
        <f t="shared" si="208"/>
        <v>tabletop games</v>
      </c>
      <c r="S2192" s="8">
        <f t="shared" si="212"/>
        <v>42417.625046296293</v>
      </c>
      <c r="T2192" s="8">
        <f t="shared" si="213"/>
        <v>42452.290972222225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3">
        <f t="shared" si="209"/>
        <v>119.73333333333333</v>
      </c>
      <c r="P2193" s="7">
        <f t="shared" si="210"/>
        <v>30114.308788981274</v>
      </c>
      <c r="Q2193" s="7" t="str">
        <f t="shared" si="211"/>
        <v>games</v>
      </c>
      <c r="R2193" t="str">
        <f t="shared" si="208"/>
        <v>tabletop games</v>
      </c>
      <c r="S2193" s="8">
        <f t="shared" si="212"/>
        <v>42768.833645833336</v>
      </c>
      <c r="T2193" s="8">
        <f t="shared" si="213"/>
        <v>42780.833645833336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3">
        <f t="shared" si="209"/>
        <v>1081.2401666666667</v>
      </c>
      <c r="P2194" s="7">
        <f t="shared" si="210"/>
        <v>30129.501877275074</v>
      </c>
      <c r="Q2194" s="7" t="str">
        <f t="shared" si="211"/>
        <v>games</v>
      </c>
      <c r="R2194" t="str">
        <f t="shared" si="208"/>
        <v>tabletop games</v>
      </c>
      <c r="S2194" s="8">
        <f t="shared" si="212"/>
        <v>42691.8512037037</v>
      </c>
      <c r="T2194" s="8">
        <f t="shared" si="213"/>
        <v>42719.958333333328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3">
        <f t="shared" si="209"/>
        <v>452.37333333333333</v>
      </c>
      <c r="P2195" s="7">
        <f t="shared" si="210"/>
        <v>30077.670806451591</v>
      </c>
      <c r="Q2195" s="7" t="str">
        <f t="shared" si="211"/>
        <v>games</v>
      </c>
      <c r="R2195" t="str">
        <f t="shared" si="208"/>
        <v>tabletop games</v>
      </c>
      <c r="S2195" s="8">
        <f t="shared" si="212"/>
        <v>42664.405925925923</v>
      </c>
      <c r="T2195" s="8">
        <f t="shared" si="213"/>
        <v>42695.207638888889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3">
        <f t="shared" si="209"/>
        <v>537.37</v>
      </c>
      <c r="P2196" s="7">
        <f t="shared" si="210"/>
        <v>30058.00483602289</v>
      </c>
      <c r="Q2196" s="7" t="str">
        <f t="shared" si="211"/>
        <v>games</v>
      </c>
      <c r="R2196" t="str">
        <f t="shared" si="208"/>
        <v>tabletop games</v>
      </c>
      <c r="S2196" s="8">
        <f t="shared" si="212"/>
        <v>42425.757986111115</v>
      </c>
      <c r="T2196" s="8">
        <f t="shared" si="213"/>
        <v>42455.716319444444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3">
        <f t="shared" si="209"/>
        <v>120.32608695652173</v>
      </c>
      <c r="P2197" s="7">
        <f t="shared" si="210"/>
        <v>30045.672026041651</v>
      </c>
      <c r="Q2197" s="7" t="str">
        <f t="shared" si="211"/>
        <v>games</v>
      </c>
      <c r="R2197" t="str">
        <f t="shared" si="208"/>
        <v>tabletop games</v>
      </c>
      <c r="S2197" s="8">
        <f t="shared" si="212"/>
        <v>42197.771990740745</v>
      </c>
      <c r="T2197" s="8">
        <f t="shared" si="213"/>
        <v>42227.771990740745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3">
        <f t="shared" si="209"/>
        <v>113.83571428571429</v>
      </c>
      <c r="P2198" s="7">
        <f t="shared" si="210"/>
        <v>30058.444653465329</v>
      </c>
      <c r="Q2198" s="7" t="str">
        <f t="shared" si="211"/>
        <v>games</v>
      </c>
      <c r="R2198" t="str">
        <f t="shared" si="208"/>
        <v>tabletop games</v>
      </c>
      <c r="S2198" s="8">
        <f t="shared" si="212"/>
        <v>42675.487291666665</v>
      </c>
      <c r="T2198" s="8">
        <f t="shared" si="213"/>
        <v>42706.291666666672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3">
        <f t="shared" si="209"/>
        <v>951.03109999999992</v>
      </c>
      <c r="P2199" s="7">
        <f t="shared" si="210"/>
        <v>30065.80724191865</v>
      </c>
      <c r="Q2199" s="7" t="str">
        <f t="shared" si="211"/>
        <v>games</v>
      </c>
      <c r="R2199" t="str">
        <f t="shared" si="208"/>
        <v>tabletop games</v>
      </c>
      <c r="S2199" s="8">
        <f t="shared" si="212"/>
        <v>42033.584016203706</v>
      </c>
      <c r="T2199" s="8">
        <f t="shared" si="213"/>
        <v>42063.584016203706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3">
        <f t="shared" si="209"/>
        <v>132.89249999999998</v>
      </c>
      <c r="P2200" s="7">
        <f t="shared" si="210"/>
        <v>29932.659864371395</v>
      </c>
      <c r="Q2200" s="7" t="str">
        <f t="shared" si="211"/>
        <v>games</v>
      </c>
      <c r="R2200" t="str">
        <f t="shared" si="208"/>
        <v>tabletop games</v>
      </c>
      <c r="S2200" s="8">
        <f t="shared" si="212"/>
        <v>42292.513888888891</v>
      </c>
      <c r="T2200" s="8">
        <f t="shared" si="213"/>
        <v>42322.555555555555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3">
        <f t="shared" si="209"/>
        <v>146.97777777777779</v>
      </c>
      <c r="P2201" s="7">
        <f t="shared" si="210"/>
        <v>29920.538601252592</v>
      </c>
      <c r="Q2201" s="7" t="str">
        <f t="shared" si="211"/>
        <v>games</v>
      </c>
      <c r="R2201" t="str">
        <f t="shared" si="208"/>
        <v>tabletop games</v>
      </c>
      <c r="S2201" s="8">
        <f t="shared" si="212"/>
        <v>42262.416643518518</v>
      </c>
      <c r="T2201" s="8">
        <f t="shared" si="213"/>
        <v>42292.416643518518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3">
        <f t="shared" si="209"/>
        <v>542.15</v>
      </c>
      <c r="P2202" s="7">
        <f t="shared" si="210"/>
        <v>29929.255331592671</v>
      </c>
      <c r="Q2202" s="7" t="str">
        <f t="shared" si="211"/>
        <v>games</v>
      </c>
      <c r="R2202" t="str">
        <f t="shared" si="208"/>
        <v>tabletop games</v>
      </c>
      <c r="S2202" s="8">
        <f t="shared" si="212"/>
        <v>42163.625787037032</v>
      </c>
      <c r="T2202" s="8">
        <f t="shared" si="213"/>
        <v>42191.125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3">
        <f t="shared" si="209"/>
        <v>382.71818181818185</v>
      </c>
      <c r="P2203" s="7">
        <f t="shared" si="210"/>
        <v>29939.227251828612</v>
      </c>
      <c r="Q2203" s="7" t="str">
        <f t="shared" si="211"/>
        <v>music</v>
      </c>
      <c r="R2203" t="str">
        <f t="shared" si="208"/>
        <v>electronic music</v>
      </c>
      <c r="S2203" s="8">
        <f t="shared" si="212"/>
        <v>41276.846817129634</v>
      </c>
      <c r="T2203" s="8">
        <f t="shared" si="213"/>
        <v>41290.846817129634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3">
        <f t="shared" si="209"/>
        <v>704.18124999999998</v>
      </c>
      <c r="P2204" s="7">
        <f t="shared" si="210"/>
        <v>29954.657590172486</v>
      </c>
      <c r="Q2204" s="7" t="str">
        <f t="shared" si="211"/>
        <v>music</v>
      </c>
      <c r="R2204" t="str">
        <f t="shared" si="208"/>
        <v>electronic music</v>
      </c>
      <c r="S2204" s="8">
        <f t="shared" si="212"/>
        <v>41184.849166666667</v>
      </c>
      <c r="T2204" s="8">
        <f t="shared" si="213"/>
        <v>41214.849166666667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3">
        <f t="shared" si="209"/>
        <v>109.55</v>
      </c>
      <c r="P2205" s="7">
        <f t="shared" si="210"/>
        <v>29955.592426778225</v>
      </c>
      <c r="Q2205" s="7" t="str">
        <f t="shared" si="211"/>
        <v>music</v>
      </c>
      <c r="R2205" t="str">
        <f t="shared" si="208"/>
        <v>electronic music</v>
      </c>
      <c r="S2205" s="8">
        <f t="shared" si="212"/>
        <v>42241.85974537037</v>
      </c>
      <c r="T2205" s="8">
        <f t="shared" si="213"/>
        <v>42271.85974537037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3">
        <f t="shared" si="209"/>
        <v>132.86666666666667</v>
      </c>
      <c r="P2206" s="7">
        <f t="shared" si="210"/>
        <v>29970.121255886956</v>
      </c>
      <c r="Q2206" s="7" t="str">
        <f t="shared" si="211"/>
        <v>music</v>
      </c>
      <c r="R2206" t="str">
        <f t="shared" si="208"/>
        <v>electronic music</v>
      </c>
      <c r="S2206" s="8">
        <f t="shared" si="212"/>
        <v>41312.311562499999</v>
      </c>
      <c r="T2206" s="8">
        <f t="shared" si="213"/>
        <v>41342.311562499999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3">
        <f t="shared" si="209"/>
        <v>152</v>
      </c>
      <c r="P2207" s="7">
        <f t="shared" si="210"/>
        <v>29984.768963350769</v>
      </c>
      <c r="Q2207" s="7" t="str">
        <f t="shared" si="211"/>
        <v>music</v>
      </c>
      <c r="R2207" t="str">
        <f t="shared" si="208"/>
        <v>electronic music</v>
      </c>
      <c r="S2207" s="8">
        <f t="shared" si="212"/>
        <v>41031.82163194444</v>
      </c>
      <c r="T2207" s="8">
        <f t="shared" si="213"/>
        <v>41061.82163194444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3">
        <f t="shared" si="209"/>
        <v>102.72727272727273</v>
      </c>
      <c r="P2208" s="7">
        <f t="shared" si="210"/>
        <v>29999.878847564152</v>
      </c>
      <c r="Q2208" s="7" t="str">
        <f t="shared" si="211"/>
        <v>music</v>
      </c>
      <c r="R2208" t="str">
        <f t="shared" si="208"/>
        <v>electronic music</v>
      </c>
      <c r="S2208" s="8">
        <f t="shared" si="212"/>
        <v>40997.257222222222</v>
      </c>
      <c r="T2208" s="8">
        <f t="shared" si="213"/>
        <v>41015.257222222222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3">
        <f t="shared" si="209"/>
        <v>100</v>
      </c>
      <c r="P2209" s="7">
        <f t="shared" si="210"/>
        <v>30015.009811320739</v>
      </c>
      <c r="Q2209" s="7" t="str">
        <f t="shared" si="211"/>
        <v>music</v>
      </c>
      <c r="R2209" t="str">
        <f t="shared" si="208"/>
        <v>electronic music</v>
      </c>
      <c r="S2209" s="8">
        <f t="shared" si="212"/>
        <v>41564.194131944445</v>
      </c>
      <c r="T2209" s="8">
        <f t="shared" si="213"/>
        <v>41594.235798611109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3">
        <f t="shared" si="209"/>
        <v>101.6</v>
      </c>
      <c r="P2210" s="7">
        <f t="shared" si="210"/>
        <v>30029.70042999474</v>
      </c>
      <c r="Q2210" s="7" t="str">
        <f t="shared" si="211"/>
        <v>music</v>
      </c>
      <c r="R2210" t="str">
        <f t="shared" si="208"/>
        <v>electronic music</v>
      </c>
      <c r="S2210" s="8">
        <f t="shared" si="212"/>
        <v>40946.882245370369</v>
      </c>
      <c r="T2210" s="8">
        <f t="shared" si="213"/>
        <v>41006.166666666664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3">
        <f t="shared" si="209"/>
        <v>150.80000000000001</v>
      </c>
      <c r="P2211" s="7">
        <f t="shared" si="210"/>
        <v>30044.922728226637</v>
      </c>
      <c r="Q2211" s="7" t="str">
        <f t="shared" si="211"/>
        <v>music</v>
      </c>
      <c r="R2211" t="str">
        <f t="shared" si="208"/>
        <v>electronic music</v>
      </c>
      <c r="S2211" s="8">
        <f t="shared" si="212"/>
        <v>41732.479675925926</v>
      </c>
      <c r="T2211" s="8">
        <f t="shared" si="213"/>
        <v>41743.958333333336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3">
        <f t="shared" si="209"/>
        <v>111.425</v>
      </c>
      <c r="P2212" s="7">
        <f t="shared" si="210"/>
        <v>30060.298540682397</v>
      </c>
      <c r="Q2212" s="7" t="str">
        <f t="shared" si="211"/>
        <v>music</v>
      </c>
      <c r="R2212" t="str">
        <f t="shared" si="208"/>
        <v>electronic music</v>
      </c>
      <c r="S2212" s="8">
        <f t="shared" si="212"/>
        <v>40956.066087962965</v>
      </c>
      <c r="T2212" s="8">
        <f t="shared" si="213"/>
        <v>41013.73333333333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3">
        <f t="shared" si="209"/>
        <v>195.6</v>
      </c>
      <c r="P2213" s="7">
        <f t="shared" si="210"/>
        <v>30073.745651260488</v>
      </c>
      <c r="Q2213" s="7" t="str">
        <f t="shared" si="211"/>
        <v>music</v>
      </c>
      <c r="R2213" t="str">
        <f t="shared" si="208"/>
        <v>electronic music</v>
      </c>
      <c r="S2213" s="8">
        <f t="shared" si="212"/>
        <v>41716.785011574073</v>
      </c>
      <c r="T2213" s="8">
        <f t="shared" si="213"/>
        <v>41739.290972222225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3">
        <f t="shared" si="209"/>
        <v>114.38333333333333</v>
      </c>
      <c r="P2214" s="7">
        <f t="shared" si="210"/>
        <v>30086.979358906974</v>
      </c>
      <c r="Q2214" s="7" t="str">
        <f t="shared" si="211"/>
        <v>music</v>
      </c>
      <c r="R2214" t="str">
        <f t="shared" si="208"/>
        <v>electronic music</v>
      </c>
      <c r="S2214" s="8">
        <f t="shared" si="212"/>
        <v>41548.747418981482</v>
      </c>
      <c r="T2214" s="8">
        <f t="shared" si="213"/>
        <v>41582.041666666664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3">
        <f t="shared" si="209"/>
        <v>200</v>
      </c>
      <c r="P2215" s="7">
        <f t="shared" si="210"/>
        <v>30099.189652996829</v>
      </c>
      <c r="Q2215" s="7" t="str">
        <f t="shared" si="211"/>
        <v>music</v>
      </c>
      <c r="R2215" t="str">
        <f t="shared" si="208"/>
        <v>electronic music</v>
      </c>
      <c r="S2215" s="8">
        <f t="shared" si="212"/>
        <v>42109.826145833329</v>
      </c>
      <c r="T2215" s="8">
        <f t="shared" si="213"/>
        <v>42139.826145833329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3">
        <f t="shared" si="209"/>
        <v>292.50166666666667</v>
      </c>
      <c r="P2216" s="7">
        <f t="shared" si="210"/>
        <v>30115.017738032599</v>
      </c>
      <c r="Q2216" s="7" t="str">
        <f t="shared" si="211"/>
        <v>music</v>
      </c>
      <c r="R2216" t="str">
        <f t="shared" si="208"/>
        <v>electronic music</v>
      </c>
      <c r="S2216" s="8">
        <f t="shared" si="212"/>
        <v>41646.792222222226</v>
      </c>
      <c r="T2216" s="8">
        <f t="shared" si="213"/>
        <v>41676.792222222226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3">
        <f t="shared" si="209"/>
        <v>156.36363636363637</v>
      </c>
      <c r="P2217" s="7">
        <f t="shared" si="210"/>
        <v>30129.944057894718</v>
      </c>
      <c r="Q2217" s="7" t="str">
        <f t="shared" si="211"/>
        <v>music</v>
      </c>
      <c r="R2217" t="str">
        <f t="shared" si="208"/>
        <v>electronic music</v>
      </c>
      <c r="S2217" s="8">
        <f t="shared" si="212"/>
        <v>40958.717268518521</v>
      </c>
      <c r="T2217" s="8">
        <f t="shared" si="213"/>
        <v>40981.290972222225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3">
        <f t="shared" si="209"/>
        <v>105.66666666666666</v>
      </c>
      <c r="P2218" s="7">
        <f t="shared" si="210"/>
        <v>30145.357403896767</v>
      </c>
      <c r="Q2218" s="7" t="str">
        <f t="shared" si="211"/>
        <v>music</v>
      </c>
      <c r="R2218" t="str">
        <f t="shared" si="208"/>
        <v>electronic music</v>
      </c>
      <c r="S2218" s="8">
        <f t="shared" si="212"/>
        <v>42194.751678240747</v>
      </c>
      <c r="T2218" s="8">
        <f t="shared" si="213"/>
        <v>42208.751678240747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3">
        <f t="shared" si="209"/>
        <v>101.19047619047619</v>
      </c>
      <c r="P2219" s="7">
        <f t="shared" si="210"/>
        <v>30161.07308219176</v>
      </c>
      <c r="Q2219" s="7" t="str">
        <f t="shared" si="211"/>
        <v>music</v>
      </c>
      <c r="R2219" t="str">
        <f t="shared" si="208"/>
        <v>electronic music</v>
      </c>
      <c r="S2219" s="8">
        <f t="shared" si="212"/>
        <v>42299.776770833334</v>
      </c>
      <c r="T2219" s="8">
        <f t="shared" si="213"/>
        <v>42310.333333333328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3">
        <f t="shared" si="209"/>
        <v>122.833</v>
      </c>
      <c r="P2220" s="7">
        <f t="shared" si="210"/>
        <v>30176.74839746967</v>
      </c>
      <c r="Q2220" s="7" t="str">
        <f t="shared" si="211"/>
        <v>music</v>
      </c>
      <c r="R2220" t="str">
        <f t="shared" si="208"/>
        <v>electronic music</v>
      </c>
      <c r="S2220" s="8">
        <f t="shared" si="212"/>
        <v>41127.812303240738</v>
      </c>
      <c r="T2220" s="8">
        <f t="shared" si="213"/>
        <v>41150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3">
        <f t="shared" si="209"/>
        <v>101.49999999999999</v>
      </c>
      <c r="P2221" s="7">
        <f t="shared" si="210"/>
        <v>30191.368697257367</v>
      </c>
      <c r="Q2221" s="7" t="str">
        <f t="shared" si="211"/>
        <v>music</v>
      </c>
      <c r="R2221" t="str">
        <f t="shared" si="208"/>
        <v>electronic music</v>
      </c>
      <c r="S2221" s="8">
        <f t="shared" si="212"/>
        <v>42205.718888888892</v>
      </c>
      <c r="T2221" s="8">
        <f t="shared" si="213"/>
        <v>42235.718888888892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3">
        <f t="shared" si="209"/>
        <v>101.14285714285714</v>
      </c>
      <c r="P2222" s="7">
        <f t="shared" si="210"/>
        <v>30206.765197889166</v>
      </c>
      <c r="Q2222" s="7" t="str">
        <f t="shared" si="211"/>
        <v>music</v>
      </c>
      <c r="R2222" t="str">
        <f t="shared" ref="R2222:R2285" si="214">RIGHT(N2222, (LEN(N2222)-FIND("/", N2222)))</f>
        <v>electronic music</v>
      </c>
      <c r="S2222" s="8">
        <f t="shared" si="212"/>
        <v>41452.060601851852</v>
      </c>
      <c r="T2222" s="8">
        <f t="shared" si="213"/>
        <v>41482.060601851852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3">
        <f t="shared" si="209"/>
        <v>108.11999999999999</v>
      </c>
      <c r="P2223" s="7">
        <f t="shared" si="210"/>
        <v>30220.844799366401</v>
      </c>
      <c r="Q2223" s="7" t="str">
        <f t="shared" si="211"/>
        <v>games</v>
      </c>
      <c r="R2223" t="str">
        <f t="shared" si="214"/>
        <v>tabletop games</v>
      </c>
      <c r="S2223" s="8">
        <f t="shared" si="212"/>
        <v>42452.666770833333</v>
      </c>
      <c r="T2223" s="8">
        <f t="shared" si="213"/>
        <v>42483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3">
        <f t="shared" si="209"/>
        <v>162.6</v>
      </c>
      <c r="P2224" s="7">
        <f t="shared" si="210"/>
        <v>30232.525647120954</v>
      </c>
      <c r="Q2224" s="7" t="str">
        <f t="shared" si="211"/>
        <v>games</v>
      </c>
      <c r="R2224" t="str">
        <f t="shared" si="214"/>
        <v>tabletop games</v>
      </c>
      <c r="S2224" s="8">
        <f t="shared" si="212"/>
        <v>40906.787581018521</v>
      </c>
      <c r="T2224" s="8">
        <f t="shared" si="213"/>
        <v>40936.787581018521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3">
        <f t="shared" si="209"/>
        <v>105.80000000000001</v>
      </c>
      <c r="P2225" s="7">
        <f t="shared" si="210"/>
        <v>30248.075079281167</v>
      </c>
      <c r="Q2225" s="7" t="str">
        <f t="shared" si="211"/>
        <v>games</v>
      </c>
      <c r="R2225" t="str">
        <f t="shared" si="214"/>
        <v>tabletop games</v>
      </c>
      <c r="S2225" s="8">
        <f t="shared" si="212"/>
        <v>42152.640833333338</v>
      </c>
      <c r="T2225" s="8">
        <f t="shared" si="213"/>
        <v>42182.640833333338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3">
        <f t="shared" si="209"/>
        <v>243.15000000000003</v>
      </c>
      <c r="P2226" s="7">
        <f t="shared" si="210"/>
        <v>30253.16078794287</v>
      </c>
      <c r="Q2226" s="7" t="str">
        <f t="shared" si="211"/>
        <v>games</v>
      </c>
      <c r="R2226" t="str">
        <f t="shared" si="214"/>
        <v>tabletop games</v>
      </c>
      <c r="S2226" s="8">
        <f t="shared" si="212"/>
        <v>42644.667534722219</v>
      </c>
      <c r="T2226" s="8">
        <f t="shared" si="213"/>
        <v>42672.791666666672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3">
        <f t="shared" si="209"/>
        <v>944.83338095238094</v>
      </c>
      <c r="P2227" s="7">
        <f t="shared" si="210"/>
        <v>30256.302671957656</v>
      </c>
      <c r="Q2227" s="7" t="str">
        <f t="shared" si="211"/>
        <v>games</v>
      </c>
      <c r="R2227" t="str">
        <f t="shared" si="214"/>
        <v>tabletop games</v>
      </c>
      <c r="S2227" s="8">
        <f t="shared" si="212"/>
        <v>41873.79184027778</v>
      </c>
      <c r="T2227" s="8">
        <f t="shared" si="213"/>
        <v>41903.79184027778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3">
        <f t="shared" si="209"/>
        <v>108.46283333333334</v>
      </c>
      <c r="P2228" s="7">
        <f t="shared" si="210"/>
        <v>30167.282710428779</v>
      </c>
      <c r="Q2228" s="7" t="str">
        <f t="shared" si="211"/>
        <v>games</v>
      </c>
      <c r="R2228" t="str">
        <f t="shared" si="214"/>
        <v>tabletop games</v>
      </c>
      <c r="S2228" s="8">
        <f t="shared" si="212"/>
        <v>42381.79886574074</v>
      </c>
      <c r="T2228" s="8">
        <f t="shared" si="213"/>
        <v>42412.207638888889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3">
        <f t="shared" si="209"/>
        <v>157.37692307692308</v>
      </c>
      <c r="P2229" s="7">
        <f t="shared" si="210"/>
        <v>30172.920407838967</v>
      </c>
      <c r="Q2229" s="7" t="str">
        <f t="shared" si="211"/>
        <v>games</v>
      </c>
      <c r="R2229" t="str">
        <f t="shared" si="214"/>
        <v>tabletop games</v>
      </c>
      <c r="S2229" s="8">
        <f t="shared" si="212"/>
        <v>41561.807349537034</v>
      </c>
      <c r="T2229" s="8">
        <f t="shared" si="213"/>
        <v>41591.849016203705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3">
        <f t="shared" si="209"/>
        <v>1174.49</v>
      </c>
      <c r="P2230" s="7">
        <f t="shared" si="210"/>
        <v>30178.068219395849</v>
      </c>
      <c r="Q2230" s="7" t="str">
        <f t="shared" si="211"/>
        <v>games</v>
      </c>
      <c r="R2230" t="str">
        <f t="shared" si="214"/>
        <v>tabletop games</v>
      </c>
      <c r="S2230" s="8">
        <f t="shared" si="212"/>
        <v>42202.278194444443</v>
      </c>
      <c r="T2230" s="8">
        <f t="shared" si="213"/>
        <v>42232.278194444443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3">
        <f t="shared" si="209"/>
        <v>171.04755366949576</v>
      </c>
      <c r="P2231" s="7">
        <f t="shared" si="210"/>
        <v>30187.841903499451</v>
      </c>
      <c r="Q2231" s="7" t="str">
        <f t="shared" si="211"/>
        <v>games</v>
      </c>
      <c r="R2231" t="str">
        <f t="shared" si="214"/>
        <v>tabletop games</v>
      </c>
      <c r="S2231" s="8">
        <f t="shared" si="212"/>
        <v>41484.664247685185</v>
      </c>
      <c r="T2231" s="8">
        <f t="shared" si="213"/>
        <v>41520.166666666664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3">
        <f t="shared" si="209"/>
        <v>125.95294117647057</v>
      </c>
      <c r="P2232" s="7">
        <f t="shared" si="210"/>
        <v>30196.586472148527</v>
      </c>
      <c r="Q2232" s="7" t="str">
        <f t="shared" si="211"/>
        <v>games</v>
      </c>
      <c r="R2232" t="str">
        <f t="shared" si="214"/>
        <v>tabletop games</v>
      </c>
      <c r="S2232" s="8">
        <f t="shared" si="212"/>
        <v>41724.881099537037</v>
      </c>
      <c r="T2232" s="8">
        <f t="shared" si="213"/>
        <v>41754.881099537037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3">
        <f t="shared" si="209"/>
        <v>1212.1296000000002</v>
      </c>
      <c r="P2233" s="7">
        <f t="shared" si="210"/>
        <v>30206.931794055185</v>
      </c>
      <c r="Q2233" s="7" t="str">
        <f t="shared" si="211"/>
        <v>games</v>
      </c>
      <c r="R2233" t="str">
        <f t="shared" si="214"/>
        <v>tabletop games</v>
      </c>
      <c r="S2233" s="8">
        <f t="shared" si="212"/>
        <v>41423.910891203705</v>
      </c>
      <c r="T2233" s="8">
        <f t="shared" si="213"/>
        <v>41450.208333333336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3">
        <f t="shared" si="209"/>
        <v>495.8</v>
      </c>
      <c r="P2234" s="7">
        <f t="shared" si="210"/>
        <v>30206.880647902264</v>
      </c>
      <c r="Q2234" s="7" t="str">
        <f t="shared" si="211"/>
        <v>games</v>
      </c>
      <c r="R2234" t="str">
        <f t="shared" si="214"/>
        <v>tabletop games</v>
      </c>
      <c r="S2234" s="8">
        <f t="shared" si="212"/>
        <v>41806.794074074074</v>
      </c>
      <c r="T2234" s="8">
        <f t="shared" si="213"/>
        <v>41839.125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3">
        <f t="shared" si="209"/>
        <v>332.03999999999996</v>
      </c>
      <c r="P2235" s="7">
        <f t="shared" si="210"/>
        <v>30209.758905419745</v>
      </c>
      <c r="Q2235" s="7" t="str">
        <f t="shared" si="211"/>
        <v>games</v>
      </c>
      <c r="R2235" t="str">
        <f t="shared" si="214"/>
        <v>tabletop games</v>
      </c>
      <c r="S2235" s="8">
        <f t="shared" si="212"/>
        <v>42331.378923611104</v>
      </c>
      <c r="T2235" s="8">
        <f t="shared" si="213"/>
        <v>42352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3">
        <f t="shared" si="209"/>
        <v>1165</v>
      </c>
      <c r="P2236" s="7">
        <f t="shared" si="210"/>
        <v>30221.406305156812</v>
      </c>
      <c r="Q2236" s="7" t="str">
        <f t="shared" si="211"/>
        <v>games</v>
      </c>
      <c r="R2236" t="str">
        <f t="shared" si="214"/>
        <v>tabletop games</v>
      </c>
      <c r="S2236" s="8">
        <f t="shared" si="212"/>
        <v>42710.824618055558</v>
      </c>
      <c r="T2236" s="8">
        <f t="shared" si="213"/>
        <v>42740.824618055558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3">
        <f t="shared" si="209"/>
        <v>153.3153846153846</v>
      </c>
      <c r="P2237" s="7">
        <f t="shared" si="210"/>
        <v>30236.86184042551</v>
      </c>
      <c r="Q2237" s="7" t="str">
        <f t="shared" si="211"/>
        <v>games</v>
      </c>
      <c r="R2237" t="str">
        <f t="shared" si="214"/>
        <v>tabletop games</v>
      </c>
      <c r="S2237" s="8">
        <f t="shared" si="212"/>
        <v>42062.022118055553</v>
      </c>
      <c r="T2237" s="8">
        <f t="shared" si="213"/>
        <v>42091.980451388896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3">
        <f t="shared" si="209"/>
        <v>537.10714285714289</v>
      </c>
      <c r="P2238" s="7">
        <f t="shared" si="210"/>
        <v>30242.346599254903</v>
      </c>
      <c r="Q2238" s="7" t="str">
        <f t="shared" si="211"/>
        <v>games</v>
      </c>
      <c r="R2238" t="str">
        <f t="shared" si="214"/>
        <v>tabletop games</v>
      </c>
      <c r="S2238" s="8">
        <f t="shared" si="212"/>
        <v>42371.617164351846</v>
      </c>
      <c r="T2238" s="8">
        <f t="shared" si="213"/>
        <v>42401.617164351846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3">
        <f t="shared" si="209"/>
        <v>352.92777777777775</v>
      </c>
      <c r="P2239" s="7">
        <f t="shared" si="210"/>
        <v>30250.442097976549</v>
      </c>
      <c r="Q2239" s="7" t="str">
        <f t="shared" si="211"/>
        <v>games</v>
      </c>
      <c r="R2239" t="str">
        <f t="shared" si="214"/>
        <v>tabletop games</v>
      </c>
      <c r="S2239" s="8">
        <f t="shared" si="212"/>
        <v>41915.003275462965</v>
      </c>
      <c r="T2239" s="8">
        <f t="shared" si="213"/>
        <v>41955.332638888889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3">
        <f t="shared" si="209"/>
        <v>137.4</v>
      </c>
      <c r="P2240" s="7">
        <f t="shared" si="210"/>
        <v>30232.713510921662</v>
      </c>
      <c r="Q2240" s="7" t="str">
        <f t="shared" si="211"/>
        <v>games</v>
      </c>
      <c r="R2240" t="str">
        <f t="shared" si="214"/>
        <v>tabletop games</v>
      </c>
      <c r="S2240" s="8">
        <f t="shared" si="212"/>
        <v>42774.621712962966</v>
      </c>
      <c r="T2240" s="8">
        <f t="shared" si="213"/>
        <v>42804.621712962966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3">
        <f t="shared" si="209"/>
        <v>128.02668</v>
      </c>
      <c r="P2241" s="7">
        <f t="shared" si="210"/>
        <v>30245.899392324074</v>
      </c>
      <c r="Q2241" s="7" t="str">
        <f t="shared" si="211"/>
        <v>games</v>
      </c>
      <c r="R2241" t="str">
        <f t="shared" si="214"/>
        <v>tabletop games</v>
      </c>
      <c r="S2241" s="8">
        <f t="shared" si="212"/>
        <v>41572.958495370374</v>
      </c>
      <c r="T2241" s="8">
        <f t="shared" si="213"/>
        <v>41609.168055555558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3">
        <f t="shared" si="209"/>
        <v>270.68</v>
      </c>
      <c r="P2242" s="7">
        <f t="shared" si="210"/>
        <v>30244.960314666649</v>
      </c>
      <c r="Q2242" s="7" t="str">
        <f t="shared" si="211"/>
        <v>games</v>
      </c>
      <c r="R2242" t="str">
        <f t="shared" si="214"/>
        <v>tabletop games</v>
      </c>
      <c r="S2242" s="8">
        <f t="shared" si="212"/>
        <v>42452.825740740736</v>
      </c>
      <c r="T2242" s="8">
        <f t="shared" si="213"/>
        <v>42482.825740740736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3">
        <f t="shared" ref="O2243:O2306" si="215">(E2243/D2243)*100</f>
        <v>806.4</v>
      </c>
      <c r="P2243" s="7">
        <f t="shared" ref="P2243:P2306" si="216">AVERAGE(E2243:E6356)</f>
        <v>30253.87758271076</v>
      </c>
      <c r="Q2243" s="7" t="str">
        <f t="shared" ref="Q2243:Q2306" si="217">LEFT(N2243,(FIND("/",N2243)-1))</f>
        <v>games</v>
      </c>
      <c r="R2243" t="str">
        <f t="shared" si="214"/>
        <v>tabletop games</v>
      </c>
      <c r="S2243" s="8">
        <f t="shared" si="212"/>
        <v>42766.827546296292</v>
      </c>
      <c r="T2243" s="8">
        <f t="shared" si="213"/>
        <v>42796.827546296292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3">
        <f t="shared" si="215"/>
        <v>1360.0976000000001</v>
      </c>
      <c r="P2244" s="7">
        <f t="shared" si="216"/>
        <v>30265.724821142536</v>
      </c>
      <c r="Q2244" s="7" t="str">
        <f t="shared" si="217"/>
        <v>games</v>
      </c>
      <c r="R2244" t="str">
        <f t="shared" si="214"/>
        <v>tabletop games</v>
      </c>
      <c r="S2244" s="8">
        <f t="shared" ref="S2244:S2307" si="218">(((J2244/60)/60)/24)+DATE(1970,1,1)</f>
        <v>41569.575613425928</v>
      </c>
      <c r="T2244" s="8">
        <f t="shared" ref="T2244:T2307" si="219">(((I2244/60)/60)/24)+DATE(1970,1,1)</f>
        <v>41605.126388888886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3">
        <f t="shared" si="215"/>
        <v>930250</v>
      </c>
      <c r="P2245" s="7">
        <f t="shared" si="216"/>
        <v>30209.237622863231</v>
      </c>
      <c r="Q2245" s="7" t="str">
        <f t="shared" si="217"/>
        <v>games</v>
      </c>
      <c r="R2245" t="str">
        <f t="shared" si="214"/>
        <v>tabletop games</v>
      </c>
      <c r="S2245" s="8">
        <f t="shared" si="218"/>
        <v>42800.751041666663</v>
      </c>
      <c r="T2245" s="8">
        <f t="shared" si="219"/>
        <v>42807.125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3">
        <f t="shared" si="215"/>
        <v>377.02</v>
      </c>
      <c r="P2246" s="7">
        <f t="shared" si="216"/>
        <v>30220.411721004792</v>
      </c>
      <c r="Q2246" s="7" t="str">
        <f t="shared" si="217"/>
        <v>games</v>
      </c>
      <c r="R2246" t="str">
        <f t="shared" si="214"/>
        <v>tabletop games</v>
      </c>
      <c r="S2246" s="8">
        <f t="shared" si="218"/>
        <v>42647.818819444445</v>
      </c>
      <c r="T2246" s="8">
        <f t="shared" si="219"/>
        <v>42659.854166666672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3">
        <f t="shared" si="215"/>
        <v>2647.0250000000001</v>
      </c>
      <c r="P2247" s="7">
        <f t="shared" si="216"/>
        <v>30226.491620320838</v>
      </c>
      <c r="Q2247" s="7" t="str">
        <f t="shared" si="217"/>
        <v>games</v>
      </c>
      <c r="R2247" t="str">
        <f t="shared" si="214"/>
        <v>tabletop games</v>
      </c>
      <c r="S2247" s="8">
        <f t="shared" si="218"/>
        <v>41660.708530092597</v>
      </c>
      <c r="T2247" s="8">
        <f t="shared" si="219"/>
        <v>41691.75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3">
        <f t="shared" si="215"/>
        <v>100.12</v>
      </c>
      <c r="P2248" s="7">
        <f t="shared" si="216"/>
        <v>30186.013017656485</v>
      </c>
      <c r="Q2248" s="7" t="str">
        <f t="shared" si="217"/>
        <v>games</v>
      </c>
      <c r="R2248" t="str">
        <f t="shared" si="214"/>
        <v>tabletop games</v>
      </c>
      <c r="S2248" s="8">
        <f t="shared" si="218"/>
        <v>42221.79178240741</v>
      </c>
      <c r="T2248" s="8">
        <f t="shared" si="219"/>
        <v>42251.79178240741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3">
        <f t="shared" si="215"/>
        <v>104.45405405405405</v>
      </c>
      <c r="P2249" s="7">
        <f t="shared" si="216"/>
        <v>30200.832617773001</v>
      </c>
      <c r="Q2249" s="7" t="str">
        <f t="shared" si="217"/>
        <v>games</v>
      </c>
      <c r="R2249" t="str">
        <f t="shared" si="214"/>
        <v>tabletop games</v>
      </c>
      <c r="S2249" s="8">
        <f t="shared" si="218"/>
        <v>42200.666261574079</v>
      </c>
      <c r="T2249" s="8">
        <f t="shared" si="219"/>
        <v>42214.666261574079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3">
        <f t="shared" si="215"/>
        <v>107.21428571428571</v>
      </c>
      <c r="P2250" s="7">
        <f t="shared" si="216"/>
        <v>30206.658452062115</v>
      </c>
      <c r="Q2250" s="7" t="str">
        <f t="shared" si="217"/>
        <v>games</v>
      </c>
      <c r="R2250" t="str">
        <f t="shared" si="214"/>
        <v>tabletop games</v>
      </c>
      <c r="S2250" s="8">
        <f t="shared" si="218"/>
        <v>42688.875902777778</v>
      </c>
      <c r="T2250" s="8">
        <f t="shared" si="219"/>
        <v>42718.875902777778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3">
        <f t="shared" si="215"/>
        <v>168.77142857142857</v>
      </c>
      <c r="P2251" s="7">
        <f t="shared" si="216"/>
        <v>30218.824399785623</v>
      </c>
      <c r="Q2251" s="7" t="str">
        <f t="shared" si="217"/>
        <v>games</v>
      </c>
      <c r="R2251" t="str">
        <f t="shared" si="214"/>
        <v>tabletop games</v>
      </c>
      <c r="S2251" s="8">
        <f t="shared" si="218"/>
        <v>41336.703298611108</v>
      </c>
      <c r="T2251" s="8">
        <f t="shared" si="219"/>
        <v>41366.661631944444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3">
        <f t="shared" si="215"/>
        <v>975.11200000000008</v>
      </c>
      <c r="P2252" s="7">
        <f t="shared" si="216"/>
        <v>30231.860230562987</v>
      </c>
      <c r="Q2252" s="7" t="str">
        <f t="shared" si="217"/>
        <v>games</v>
      </c>
      <c r="R2252" t="str">
        <f t="shared" si="214"/>
        <v>tabletop games</v>
      </c>
      <c r="S2252" s="8">
        <f t="shared" si="218"/>
        <v>42677.005474537036</v>
      </c>
      <c r="T2252" s="8">
        <f t="shared" si="219"/>
        <v>42707.0471412037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3">
        <f t="shared" si="215"/>
        <v>134.44929411764704</v>
      </c>
      <c r="P2253" s="7">
        <f t="shared" si="216"/>
        <v>30117.296850858351</v>
      </c>
      <c r="Q2253" s="7" t="str">
        <f t="shared" si="217"/>
        <v>games</v>
      </c>
      <c r="R2253" t="str">
        <f t="shared" si="214"/>
        <v>tabletop games</v>
      </c>
      <c r="S2253" s="8">
        <f t="shared" si="218"/>
        <v>41846.34579861111</v>
      </c>
      <c r="T2253" s="8">
        <f t="shared" si="219"/>
        <v>41867.34579861111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3">
        <f t="shared" si="215"/>
        <v>272.27777777777777</v>
      </c>
      <c r="P2254" s="7">
        <f t="shared" si="216"/>
        <v>30127.32857756305</v>
      </c>
      <c r="Q2254" s="7" t="str">
        <f t="shared" si="217"/>
        <v>games</v>
      </c>
      <c r="R2254" t="str">
        <f t="shared" si="214"/>
        <v>tabletop games</v>
      </c>
      <c r="S2254" s="8">
        <f t="shared" si="218"/>
        <v>42573.327986111108</v>
      </c>
      <c r="T2254" s="8">
        <f t="shared" si="219"/>
        <v>42588.327986111108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3">
        <f t="shared" si="215"/>
        <v>112.6875</v>
      </c>
      <c r="P2255" s="7">
        <f t="shared" si="216"/>
        <v>30130.348088077317</v>
      </c>
      <c r="Q2255" s="7" t="str">
        <f t="shared" si="217"/>
        <v>games</v>
      </c>
      <c r="R2255" t="str">
        <f t="shared" si="214"/>
        <v>tabletop games</v>
      </c>
      <c r="S2255" s="8">
        <f t="shared" si="218"/>
        <v>42296.631331018521</v>
      </c>
      <c r="T2255" s="8">
        <f t="shared" si="219"/>
        <v>42326.672997685186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3">
        <f t="shared" si="215"/>
        <v>459.8</v>
      </c>
      <c r="P2256" s="7">
        <f t="shared" si="216"/>
        <v>30141.694325631361</v>
      </c>
      <c r="Q2256" s="7" t="str">
        <f t="shared" si="217"/>
        <v>games</v>
      </c>
      <c r="R2256" t="str">
        <f t="shared" si="214"/>
        <v>tabletop games</v>
      </c>
      <c r="S2256" s="8">
        <f t="shared" si="218"/>
        <v>42752.647777777776</v>
      </c>
      <c r="T2256" s="8">
        <f t="shared" si="219"/>
        <v>42759.647777777776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3">
        <f t="shared" si="215"/>
        <v>286.65822784810126</v>
      </c>
      <c r="P2257" s="7">
        <f t="shared" si="216"/>
        <v>30156.663516129014</v>
      </c>
      <c r="Q2257" s="7" t="str">
        <f t="shared" si="217"/>
        <v>games</v>
      </c>
      <c r="R2257" t="str">
        <f t="shared" si="214"/>
        <v>tabletop games</v>
      </c>
      <c r="S2257" s="8">
        <f t="shared" si="218"/>
        <v>42467.951979166668</v>
      </c>
      <c r="T2257" s="8">
        <f t="shared" si="219"/>
        <v>42497.951979166668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3">
        <f t="shared" si="215"/>
        <v>222.70833333333334</v>
      </c>
      <c r="P2258" s="7">
        <f t="shared" si="216"/>
        <v>30166.794588488414</v>
      </c>
      <c r="Q2258" s="7" t="str">
        <f t="shared" si="217"/>
        <v>games</v>
      </c>
      <c r="R2258" t="str">
        <f t="shared" si="214"/>
        <v>tabletop games</v>
      </c>
      <c r="S2258" s="8">
        <f t="shared" si="218"/>
        <v>42682.451921296291</v>
      </c>
      <c r="T2258" s="8">
        <f t="shared" si="219"/>
        <v>42696.451921296291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3">
        <f t="shared" si="215"/>
        <v>636.14</v>
      </c>
      <c r="P2259" s="7">
        <f t="shared" si="216"/>
        <v>30182.455403659831</v>
      </c>
      <c r="Q2259" s="7" t="str">
        <f t="shared" si="217"/>
        <v>games</v>
      </c>
      <c r="R2259" t="str">
        <f t="shared" si="214"/>
        <v>tabletop games</v>
      </c>
      <c r="S2259" s="8">
        <f t="shared" si="218"/>
        <v>42505.936678240745</v>
      </c>
      <c r="T2259" s="8">
        <f t="shared" si="219"/>
        <v>42540.958333333328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3">
        <f t="shared" si="215"/>
        <v>146.5</v>
      </c>
      <c r="P2260" s="7">
        <f t="shared" si="216"/>
        <v>30190.144663435629</v>
      </c>
      <c r="Q2260" s="7" t="str">
        <f t="shared" si="217"/>
        <v>games</v>
      </c>
      <c r="R2260" t="str">
        <f t="shared" si="214"/>
        <v>tabletop games</v>
      </c>
      <c r="S2260" s="8">
        <f t="shared" si="218"/>
        <v>42136.75100694444</v>
      </c>
      <c r="T2260" s="8">
        <f t="shared" si="219"/>
        <v>42166.75100694444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3">
        <f t="shared" si="215"/>
        <v>1867.1</v>
      </c>
      <c r="P2261" s="7">
        <f t="shared" si="216"/>
        <v>30204.674374999981</v>
      </c>
      <c r="Q2261" s="7" t="str">
        <f t="shared" si="217"/>
        <v>games</v>
      </c>
      <c r="R2261" t="str">
        <f t="shared" si="214"/>
        <v>tabletop games</v>
      </c>
      <c r="S2261" s="8">
        <f t="shared" si="218"/>
        <v>42702.804814814815</v>
      </c>
      <c r="T2261" s="8">
        <f t="shared" si="219"/>
        <v>42712.804814814815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3">
        <f t="shared" si="215"/>
        <v>326.92</v>
      </c>
      <c r="P2262" s="7">
        <f t="shared" si="216"/>
        <v>30210.891989218308</v>
      </c>
      <c r="Q2262" s="7" t="str">
        <f t="shared" si="217"/>
        <v>games</v>
      </c>
      <c r="R2262" t="str">
        <f t="shared" si="214"/>
        <v>tabletop games</v>
      </c>
      <c r="S2262" s="8">
        <f t="shared" si="218"/>
        <v>41695.016782407409</v>
      </c>
      <c r="T2262" s="8">
        <f t="shared" si="219"/>
        <v>41724.975115740745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3">
        <f t="shared" si="215"/>
        <v>779.5</v>
      </c>
      <c r="P2263" s="7">
        <f t="shared" si="216"/>
        <v>30222.778662351651</v>
      </c>
      <c r="Q2263" s="7" t="str">
        <f t="shared" si="217"/>
        <v>games</v>
      </c>
      <c r="R2263" t="str">
        <f t="shared" si="214"/>
        <v>tabletop games</v>
      </c>
      <c r="S2263" s="8">
        <f t="shared" si="218"/>
        <v>42759.724768518514</v>
      </c>
      <c r="T2263" s="8">
        <f t="shared" si="219"/>
        <v>42780.724768518514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3">
        <f t="shared" si="215"/>
        <v>154.15151515151516</v>
      </c>
      <c r="P2264" s="7">
        <f t="shared" si="216"/>
        <v>30234.88215866161</v>
      </c>
      <c r="Q2264" s="7" t="str">
        <f t="shared" si="217"/>
        <v>games</v>
      </c>
      <c r="R2264" t="str">
        <f t="shared" si="214"/>
        <v>tabletop games</v>
      </c>
      <c r="S2264" s="8">
        <f t="shared" si="218"/>
        <v>41926.585162037038</v>
      </c>
      <c r="T2264" s="8">
        <f t="shared" si="219"/>
        <v>41961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3">
        <f t="shared" si="215"/>
        <v>115.54666666666667</v>
      </c>
      <c r="P2265" s="7">
        <f t="shared" si="216"/>
        <v>30248.460928725683</v>
      </c>
      <c r="Q2265" s="7" t="str">
        <f t="shared" si="217"/>
        <v>games</v>
      </c>
      <c r="R2265" t="str">
        <f t="shared" si="214"/>
        <v>tabletop games</v>
      </c>
      <c r="S2265" s="8">
        <f t="shared" si="218"/>
        <v>42014.832326388889</v>
      </c>
      <c r="T2265" s="8">
        <f t="shared" si="219"/>
        <v>42035.832326388889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3">
        <f t="shared" si="215"/>
        <v>180.03333333333333</v>
      </c>
      <c r="P2266" s="7">
        <f t="shared" si="216"/>
        <v>30260.120821177723</v>
      </c>
      <c r="Q2266" s="7" t="str">
        <f t="shared" si="217"/>
        <v>games</v>
      </c>
      <c r="R2266" t="str">
        <f t="shared" si="214"/>
        <v>tabletop games</v>
      </c>
      <c r="S2266" s="8">
        <f t="shared" si="218"/>
        <v>42496.582337962958</v>
      </c>
      <c r="T2266" s="8">
        <f t="shared" si="219"/>
        <v>42513.125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3">
        <f t="shared" si="215"/>
        <v>298.5</v>
      </c>
      <c r="P2267" s="7">
        <f t="shared" si="216"/>
        <v>30270.638724324304</v>
      </c>
      <c r="Q2267" s="7" t="str">
        <f t="shared" si="217"/>
        <v>games</v>
      </c>
      <c r="R2267" t="str">
        <f t="shared" si="214"/>
        <v>tabletop games</v>
      </c>
      <c r="S2267" s="8">
        <f t="shared" si="218"/>
        <v>42689.853090277778</v>
      </c>
      <c r="T2267" s="8">
        <f t="shared" si="219"/>
        <v>42696.853090277778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3">
        <f t="shared" si="215"/>
        <v>320.26666666666665</v>
      </c>
      <c r="P2268" s="7">
        <f t="shared" si="216"/>
        <v>30286.687203893976</v>
      </c>
      <c r="Q2268" s="7" t="str">
        <f t="shared" si="217"/>
        <v>games</v>
      </c>
      <c r="R2268" t="str">
        <f t="shared" si="214"/>
        <v>tabletop games</v>
      </c>
      <c r="S2268" s="8">
        <f t="shared" si="218"/>
        <v>42469.874907407408</v>
      </c>
      <c r="T2268" s="8">
        <f t="shared" si="219"/>
        <v>42487.083333333328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3">
        <f t="shared" si="215"/>
        <v>380.52499999999998</v>
      </c>
      <c r="P2269" s="7">
        <f t="shared" si="216"/>
        <v>30300.476536796516</v>
      </c>
      <c r="Q2269" s="7" t="str">
        <f t="shared" si="217"/>
        <v>games</v>
      </c>
      <c r="R2269" t="str">
        <f t="shared" si="214"/>
        <v>tabletop games</v>
      </c>
      <c r="S2269" s="8">
        <f t="shared" si="218"/>
        <v>41968.829826388886</v>
      </c>
      <c r="T2269" s="8">
        <f t="shared" si="219"/>
        <v>41994.041666666672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3">
        <f t="shared" si="215"/>
        <v>102.60000000000001</v>
      </c>
      <c r="P2270" s="7">
        <f t="shared" si="216"/>
        <v>30275.677119653472</v>
      </c>
      <c r="Q2270" s="7" t="str">
        <f t="shared" si="217"/>
        <v>games</v>
      </c>
      <c r="R2270" t="str">
        <f t="shared" si="214"/>
        <v>tabletop games</v>
      </c>
      <c r="S2270" s="8">
        <f t="shared" si="218"/>
        <v>42776.082349537035</v>
      </c>
      <c r="T2270" s="8">
        <f t="shared" si="219"/>
        <v>42806.082349537035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3">
        <f t="shared" si="215"/>
        <v>1801.64</v>
      </c>
      <c r="P2271" s="7">
        <f t="shared" si="216"/>
        <v>30276.5155146262</v>
      </c>
      <c r="Q2271" s="7" t="str">
        <f t="shared" si="217"/>
        <v>games</v>
      </c>
      <c r="R2271" t="str">
        <f t="shared" si="214"/>
        <v>tabletop games</v>
      </c>
      <c r="S2271" s="8">
        <f t="shared" si="218"/>
        <v>42776.704432870371</v>
      </c>
      <c r="T2271" s="8">
        <f t="shared" si="219"/>
        <v>42801.208333333328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3">
        <f t="shared" si="215"/>
        <v>720.24800000000005</v>
      </c>
      <c r="P2272" s="7">
        <f t="shared" si="216"/>
        <v>30268.513084010821</v>
      </c>
      <c r="Q2272" s="7" t="str">
        <f t="shared" si="217"/>
        <v>games</v>
      </c>
      <c r="R2272" t="str">
        <f t="shared" si="214"/>
        <v>tabletop games</v>
      </c>
      <c r="S2272" s="8">
        <f t="shared" si="218"/>
        <v>42725.869363425925</v>
      </c>
      <c r="T2272" s="8">
        <f t="shared" si="219"/>
        <v>42745.915972222225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3">
        <f t="shared" si="215"/>
        <v>283.09000000000003</v>
      </c>
      <c r="P2273" s="7">
        <f t="shared" si="216"/>
        <v>30187.280173535772</v>
      </c>
      <c r="Q2273" s="7" t="str">
        <f t="shared" si="217"/>
        <v>games</v>
      </c>
      <c r="R2273" t="str">
        <f t="shared" si="214"/>
        <v>tabletop games</v>
      </c>
      <c r="S2273" s="8">
        <f t="shared" si="218"/>
        <v>42684.000046296293</v>
      </c>
      <c r="T2273" s="8">
        <f t="shared" si="219"/>
        <v>42714.000046296293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3">
        <f t="shared" si="215"/>
        <v>1356.6000000000001</v>
      </c>
      <c r="P2274" s="7">
        <f t="shared" si="216"/>
        <v>30172.939034183375</v>
      </c>
      <c r="Q2274" s="7" t="str">
        <f t="shared" si="217"/>
        <v>games</v>
      </c>
      <c r="R2274" t="str">
        <f t="shared" si="214"/>
        <v>tabletop games</v>
      </c>
      <c r="S2274" s="8">
        <f t="shared" si="218"/>
        <v>42315.699490740735</v>
      </c>
      <c r="T2274" s="8">
        <f t="shared" si="219"/>
        <v>42345.699490740735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3">
        <f t="shared" si="215"/>
        <v>220.35999999999999</v>
      </c>
      <c r="P2275" s="7">
        <f t="shared" si="216"/>
        <v>30181.954744842544</v>
      </c>
      <c r="Q2275" s="7" t="str">
        <f t="shared" si="217"/>
        <v>games</v>
      </c>
      <c r="R2275" t="str">
        <f t="shared" si="214"/>
        <v>tabletop games</v>
      </c>
      <c r="S2275" s="8">
        <f t="shared" si="218"/>
        <v>42781.549097222218</v>
      </c>
      <c r="T2275" s="8">
        <f t="shared" si="219"/>
        <v>42806.507430555561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3">
        <f t="shared" si="215"/>
        <v>119.6</v>
      </c>
      <c r="P2276" s="7">
        <f t="shared" si="216"/>
        <v>30195.356675719697</v>
      </c>
      <c r="Q2276" s="7" t="str">
        <f t="shared" si="217"/>
        <v>games</v>
      </c>
      <c r="R2276" t="str">
        <f t="shared" si="214"/>
        <v>tabletop games</v>
      </c>
      <c r="S2276" s="8">
        <f t="shared" si="218"/>
        <v>41663.500659722224</v>
      </c>
      <c r="T2276" s="8">
        <f t="shared" si="219"/>
        <v>41693.500659722224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3">
        <f t="shared" si="215"/>
        <v>407.76923076923077</v>
      </c>
      <c r="P2277" s="7">
        <f t="shared" si="216"/>
        <v>30210.142195652155</v>
      </c>
      <c r="Q2277" s="7" t="str">
        <f t="shared" si="217"/>
        <v>games</v>
      </c>
      <c r="R2277" t="str">
        <f t="shared" si="214"/>
        <v>tabletop games</v>
      </c>
      <c r="S2277" s="8">
        <f t="shared" si="218"/>
        <v>41965.616655092599</v>
      </c>
      <c r="T2277" s="8">
        <f t="shared" si="219"/>
        <v>41995.616655092599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3">
        <f t="shared" si="215"/>
        <v>105.81826105905425</v>
      </c>
      <c r="P2278" s="7">
        <f t="shared" si="216"/>
        <v>30225.128406742777</v>
      </c>
      <c r="Q2278" s="7" t="str">
        <f t="shared" si="217"/>
        <v>games</v>
      </c>
      <c r="R2278" t="str">
        <f t="shared" si="214"/>
        <v>tabletop games</v>
      </c>
      <c r="S2278" s="8">
        <f t="shared" si="218"/>
        <v>41614.651493055557</v>
      </c>
      <c r="T2278" s="8">
        <f t="shared" si="219"/>
        <v>41644.651493055557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3">
        <f t="shared" si="215"/>
        <v>141.08235294117648</v>
      </c>
      <c r="P2279" s="7">
        <f t="shared" si="216"/>
        <v>30238.930979325334</v>
      </c>
      <c r="Q2279" s="7" t="str">
        <f t="shared" si="217"/>
        <v>games</v>
      </c>
      <c r="R2279" t="str">
        <f t="shared" si="214"/>
        <v>tabletop games</v>
      </c>
      <c r="S2279" s="8">
        <f t="shared" si="218"/>
        <v>40936.678506944445</v>
      </c>
      <c r="T2279" s="8">
        <f t="shared" si="219"/>
        <v>40966.678506944445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3">
        <f t="shared" si="215"/>
        <v>270.7</v>
      </c>
      <c r="P2280" s="7">
        <f t="shared" si="216"/>
        <v>30248.863984757736</v>
      </c>
      <c r="Q2280" s="7" t="str">
        <f t="shared" si="217"/>
        <v>games</v>
      </c>
      <c r="R2280" t="str">
        <f t="shared" si="214"/>
        <v>tabletop games</v>
      </c>
      <c r="S2280" s="8">
        <f t="shared" si="218"/>
        <v>42338.709108796291</v>
      </c>
      <c r="T2280" s="8">
        <f t="shared" si="219"/>
        <v>42372.957638888889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3">
        <f t="shared" si="215"/>
        <v>153.80000000000001</v>
      </c>
      <c r="P2281" s="7">
        <f t="shared" si="216"/>
        <v>30262.390599128521</v>
      </c>
      <c r="Q2281" s="7" t="str">
        <f t="shared" si="217"/>
        <v>games</v>
      </c>
      <c r="R2281" t="str">
        <f t="shared" si="214"/>
        <v>tabletop games</v>
      </c>
      <c r="S2281" s="8">
        <f t="shared" si="218"/>
        <v>42020.806701388887</v>
      </c>
      <c r="T2281" s="8">
        <f t="shared" si="219"/>
        <v>42039.166666666672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3">
        <f t="shared" si="215"/>
        <v>403.57653061224488</v>
      </c>
      <c r="P2282" s="7">
        <f t="shared" si="216"/>
        <v>30278.044217983632</v>
      </c>
      <c r="Q2282" s="7" t="str">
        <f t="shared" si="217"/>
        <v>games</v>
      </c>
      <c r="R2282" t="str">
        <f t="shared" si="214"/>
        <v>tabletop games</v>
      </c>
      <c r="S2282" s="8">
        <f t="shared" si="218"/>
        <v>42234.624895833331</v>
      </c>
      <c r="T2282" s="8">
        <f t="shared" si="219"/>
        <v>42264.624895833331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3">
        <f t="shared" si="215"/>
        <v>185</v>
      </c>
      <c r="P2283" s="7">
        <f t="shared" si="216"/>
        <v>30272.988353326044</v>
      </c>
      <c r="Q2283" s="7" t="str">
        <f t="shared" si="217"/>
        <v>music</v>
      </c>
      <c r="R2283" t="str">
        <f t="shared" si="214"/>
        <v>rock</v>
      </c>
      <c r="S2283" s="8">
        <f t="shared" si="218"/>
        <v>40687.285844907405</v>
      </c>
      <c r="T2283" s="8">
        <f t="shared" si="219"/>
        <v>40749.284722222219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3">
        <f t="shared" si="215"/>
        <v>185.33333333333331</v>
      </c>
      <c r="P2284" s="7">
        <f t="shared" si="216"/>
        <v>30289.201112929604</v>
      </c>
      <c r="Q2284" s="7" t="str">
        <f t="shared" si="217"/>
        <v>music</v>
      </c>
      <c r="R2284" t="str">
        <f t="shared" si="214"/>
        <v>rock</v>
      </c>
      <c r="S2284" s="8">
        <f t="shared" si="218"/>
        <v>42323.17460648148</v>
      </c>
      <c r="T2284" s="8">
        <f t="shared" si="219"/>
        <v>42383.17460648148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3">
        <f t="shared" si="215"/>
        <v>100.85533333333332</v>
      </c>
      <c r="P2285" s="7">
        <f t="shared" si="216"/>
        <v>30304.975786026182</v>
      </c>
      <c r="Q2285" s="7" t="str">
        <f t="shared" si="217"/>
        <v>music</v>
      </c>
      <c r="R2285" t="str">
        <f t="shared" si="214"/>
        <v>rock</v>
      </c>
      <c r="S2285" s="8">
        <f t="shared" si="218"/>
        <v>40978.125046296293</v>
      </c>
      <c r="T2285" s="8">
        <f t="shared" si="219"/>
        <v>41038.083379629628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3">
        <f t="shared" si="215"/>
        <v>106.22116666666668</v>
      </c>
      <c r="P2286" s="7">
        <f t="shared" si="216"/>
        <v>30319.874374658633</v>
      </c>
      <c r="Q2286" s="7" t="str">
        <f t="shared" si="217"/>
        <v>music</v>
      </c>
      <c r="R2286" t="str">
        <f t="shared" ref="R2286:R2349" si="220">RIGHT(N2286, (LEN(N2286)-FIND("/", N2286)))</f>
        <v>rock</v>
      </c>
      <c r="S2286" s="8">
        <f t="shared" si="218"/>
        <v>40585.796817129631</v>
      </c>
      <c r="T2286" s="8">
        <f t="shared" si="219"/>
        <v>40614.166666666664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3">
        <f t="shared" si="215"/>
        <v>121.36666666666667</v>
      </c>
      <c r="P2287" s="7">
        <f t="shared" si="216"/>
        <v>30332.959950819652</v>
      </c>
      <c r="Q2287" s="7" t="str">
        <f t="shared" si="217"/>
        <v>music</v>
      </c>
      <c r="R2287" t="str">
        <f t="shared" si="220"/>
        <v>rock</v>
      </c>
      <c r="S2287" s="8">
        <f t="shared" si="218"/>
        <v>41059.185682870368</v>
      </c>
      <c r="T2287" s="8">
        <f t="shared" si="219"/>
        <v>41089.185682870368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3">
        <f t="shared" si="215"/>
        <v>100.06666666666666</v>
      </c>
      <c r="P2288" s="7">
        <f t="shared" si="216"/>
        <v>30347.553696008727</v>
      </c>
      <c r="Q2288" s="7" t="str">
        <f t="shared" si="217"/>
        <v>music</v>
      </c>
      <c r="R2288" t="str">
        <f t="shared" si="220"/>
        <v>rock</v>
      </c>
      <c r="S2288" s="8">
        <f t="shared" si="218"/>
        <v>41494.963587962964</v>
      </c>
      <c r="T2288" s="8">
        <f t="shared" si="219"/>
        <v>41523.165972222225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3">
        <f t="shared" si="215"/>
        <v>119.97755555555555</v>
      </c>
      <c r="P2289" s="7">
        <f t="shared" si="216"/>
        <v>30363.334086433242</v>
      </c>
      <c r="Q2289" s="7" t="str">
        <f t="shared" si="217"/>
        <v>music</v>
      </c>
      <c r="R2289" t="str">
        <f t="shared" si="220"/>
        <v>rock</v>
      </c>
      <c r="S2289" s="8">
        <f t="shared" si="218"/>
        <v>41792.667361111111</v>
      </c>
      <c r="T2289" s="8">
        <f t="shared" si="219"/>
        <v>41813.667361111111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3">
        <f t="shared" si="215"/>
        <v>100.1</v>
      </c>
      <c r="P2290" s="7">
        <f t="shared" si="216"/>
        <v>30376.99820470715</v>
      </c>
      <c r="Q2290" s="7" t="str">
        <f t="shared" si="217"/>
        <v>music</v>
      </c>
      <c r="R2290" t="str">
        <f t="shared" si="220"/>
        <v>rock</v>
      </c>
      <c r="S2290" s="8">
        <f t="shared" si="218"/>
        <v>41067.827418981484</v>
      </c>
      <c r="T2290" s="8">
        <f t="shared" si="219"/>
        <v>41086.75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3">
        <f t="shared" si="215"/>
        <v>107.4</v>
      </c>
      <c r="P2291" s="7">
        <f t="shared" si="216"/>
        <v>30393.08582694412</v>
      </c>
      <c r="Q2291" s="7" t="str">
        <f t="shared" si="217"/>
        <v>music</v>
      </c>
      <c r="R2291" t="str">
        <f t="shared" si="220"/>
        <v>rock</v>
      </c>
      <c r="S2291" s="8">
        <f t="shared" si="218"/>
        <v>41571.998379629629</v>
      </c>
      <c r="T2291" s="8">
        <f t="shared" si="219"/>
        <v>41614.973611111112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3">
        <f t="shared" si="215"/>
        <v>104.06666666666666</v>
      </c>
      <c r="P2292" s="7">
        <f t="shared" si="216"/>
        <v>30408.856832876692</v>
      </c>
      <c r="Q2292" s="7" t="str">
        <f t="shared" si="217"/>
        <v>music</v>
      </c>
      <c r="R2292" t="str">
        <f t="shared" si="220"/>
        <v>rock</v>
      </c>
      <c r="S2292" s="8">
        <f t="shared" si="218"/>
        <v>40070.253819444442</v>
      </c>
      <c r="T2292" s="8">
        <f t="shared" si="219"/>
        <v>40148.708333333336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3">
        <f t="shared" si="215"/>
        <v>172.8</v>
      </c>
      <c r="P2293" s="7">
        <f t="shared" si="216"/>
        <v>30424.67254385963</v>
      </c>
      <c r="Q2293" s="7" t="str">
        <f t="shared" si="217"/>
        <v>music</v>
      </c>
      <c r="R2293" t="str">
        <f t="shared" si="220"/>
        <v>rock</v>
      </c>
      <c r="S2293" s="8">
        <f t="shared" si="218"/>
        <v>40987.977060185185</v>
      </c>
      <c r="T2293" s="8">
        <f t="shared" si="219"/>
        <v>41022.166666666664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3">
        <f t="shared" si="215"/>
        <v>107.2505</v>
      </c>
      <c r="P2294" s="7">
        <f t="shared" si="216"/>
        <v>30438.992166758071</v>
      </c>
      <c r="Q2294" s="7" t="str">
        <f t="shared" si="217"/>
        <v>music</v>
      </c>
      <c r="R2294" t="str">
        <f t="shared" si="220"/>
        <v>rock</v>
      </c>
      <c r="S2294" s="8">
        <f t="shared" si="218"/>
        <v>40987.697638888887</v>
      </c>
      <c r="T2294" s="8">
        <f t="shared" si="219"/>
        <v>41017.697638888887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3">
        <f t="shared" si="215"/>
        <v>108.23529411764706</v>
      </c>
      <c r="P2295" s="7">
        <f t="shared" si="216"/>
        <v>30454.521245883625</v>
      </c>
      <c r="Q2295" s="7" t="str">
        <f t="shared" si="217"/>
        <v>music</v>
      </c>
      <c r="R2295" t="str">
        <f t="shared" si="220"/>
        <v>rock</v>
      </c>
      <c r="S2295" s="8">
        <f t="shared" si="218"/>
        <v>41151.708321759259</v>
      </c>
      <c r="T2295" s="8">
        <f t="shared" si="219"/>
        <v>41177.165972222225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3">
        <f t="shared" si="215"/>
        <v>146.08079999999998</v>
      </c>
      <c r="P2296" s="7">
        <f t="shared" si="216"/>
        <v>30470.740093355278</v>
      </c>
      <c r="Q2296" s="7" t="str">
        <f t="shared" si="217"/>
        <v>music</v>
      </c>
      <c r="R2296" t="str">
        <f t="shared" si="220"/>
        <v>rock</v>
      </c>
      <c r="S2296" s="8">
        <f t="shared" si="218"/>
        <v>41264.72314814815</v>
      </c>
      <c r="T2296" s="8">
        <f t="shared" si="219"/>
        <v>41294.72314814815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3">
        <f t="shared" si="215"/>
        <v>125.25</v>
      </c>
      <c r="P2297" s="7">
        <f t="shared" si="216"/>
        <v>30483.46904945053</v>
      </c>
      <c r="Q2297" s="7" t="str">
        <f t="shared" si="217"/>
        <v>music</v>
      </c>
      <c r="R2297" t="str">
        <f t="shared" si="220"/>
        <v>rock</v>
      </c>
      <c r="S2297" s="8">
        <f t="shared" si="218"/>
        <v>41270.954351851848</v>
      </c>
      <c r="T2297" s="8">
        <f t="shared" si="219"/>
        <v>41300.954351851848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3">
        <f t="shared" si="215"/>
        <v>149.07142857142856</v>
      </c>
      <c r="P2298" s="7">
        <f t="shared" si="216"/>
        <v>30499.401137987887</v>
      </c>
      <c r="Q2298" s="7" t="str">
        <f t="shared" si="217"/>
        <v>music</v>
      </c>
      <c r="R2298" t="str">
        <f t="shared" si="220"/>
        <v>rock</v>
      </c>
      <c r="S2298" s="8">
        <f t="shared" si="218"/>
        <v>40927.731782407405</v>
      </c>
      <c r="T2298" s="8">
        <f t="shared" si="219"/>
        <v>40962.731782407405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3">
        <f t="shared" si="215"/>
        <v>100.6</v>
      </c>
      <c r="P2299" s="7">
        <f t="shared" si="216"/>
        <v>30510.437662266206</v>
      </c>
      <c r="Q2299" s="7" t="str">
        <f t="shared" si="217"/>
        <v>music</v>
      </c>
      <c r="R2299" t="str">
        <f t="shared" si="220"/>
        <v>rock</v>
      </c>
      <c r="S2299" s="8">
        <f t="shared" si="218"/>
        <v>40948.042233796295</v>
      </c>
      <c r="T2299" s="8">
        <f t="shared" si="219"/>
        <v>40982.165972222225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3">
        <f t="shared" si="215"/>
        <v>105.07333333333332</v>
      </c>
      <c r="P2300" s="7">
        <f t="shared" si="216"/>
        <v>30526.675657677471</v>
      </c>
      <c r="Q2300" s="7" t="str">
        <f t="shared" si="217"/>
        <v>music</v>
      </c>
      <c r="R2300" t="str">
        <f t="shared" si="220"/>
        <v>rock</v>
      </c>
      <c r="S2300" s="8">
        <f t="shared" si="218"/>
        <v>41694.84065972222</v>
      </c>
      <c r="T2300" s="8">
        <f t="shared" si="219"/>
        <v>41724.798993055556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3">
        <f t="shared" si="215"/>
        <v>350.16666666666663</v>
      </c>
      <c r="P2301" s="7">
        <f t="shared" si="216"/>
        <v>30526.127571585883</v>
      </c>
      <c r="Q2301" s="7" t="str">
        <f t="shared" si="217"/>
        <v>music</v>
      </c>
      <c r="R2301" t="str">
        <f t="shared" si="220"/>
        <v>rock</v>
      </c>
      <c r="S2301" s="8">
        <f t="shared" si="218"/>
        <v>40565.032511574071</v>
      </c>
      <c r="T2301" s="8">
        <f t="shared" si="219"/>
        <v>40580.032511574071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3">
        <f t="shared" si="215"/>
        <v>101.25</v>
      </c>
      <c r="P2302" s="7">
        <f t="shared" si="216"/>
        <v>30542.36758677684</v>
      </c>
      <c r="Q2302" s="7" t="str">
        <f t="shared" si="217"/>
        <v>music</v>
      </c>
      <c r="R2302" t="str">
        <f t="shared" si="220"/>
        <v>rock</v>
      </c>
      <c r="S2302" s="8">
        <f t="shared" si="218"/>
        <v>41074.727037037039</v>
      </c>
      <c r="T2302" s="8">
        <f t="shared" si="219"/>
        <v>41088.727037037039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3">
        <f t="shared" si="215"/>
        <v>133.6044</v>
      </c>
      <c r="P2303" s="7">
        <f t="shared" si="216"/>
        <v>30558.758087100312</v>
      </c>
      <c r="Q2303" s="7" t="str">
        <f t="shared" si="217"/>
        <v>music</v>
      </c>
      <c r="R2303" t="str">
        <f t="shared" si="220"/>
        <v>indie rock</v>
      </c>
      <c r="S2303" s="8">
        <f t="shared" si="218"/>
        <v>41416.146944444445</v>
      </c>
      <c r="T2303" s="8">
        <f t="shared" si="219"/>
        <v>41446.146944444445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3">
        <f t="shared" si="215"/>
        <v>170.65217391304347</v>
      </c>
      <c r="P2304" s="7">
        <f t="shared" si="216"/>
        <v>30571.928819635945</v>
      </c>
      <c r="Q2304" s="7" t="str">
        <f t="shared" si="217"/>
        <v>music</v>
      </c>
      <c r="R2304" t="str">
        <f t="shared" si="220"/>
        <v>indie rock</v>
      </c>
      <c r="S2304" s="8">
        <f t="shared" si="218"/>
        <v>41605.868449074071</v>
      </c>
      <c r="T2304" s="8">
        <f t="shared" si="219"/>
        <v>41639.291666666664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3">
        <f t="shared" si="215"/>
        <v>109.35829457364341</v>
      </c>
      <c r="P2305" s="7">
        <f t="shared" si="216"/>
        <v>30586.634630242806</v>
      </c>
      <c r="Q2305" s="7" t="str">
        <f t="shared" si="217"/>
        <v>music</v>
      </c>
      <c r="R2305" t="str">
        <f t="shared" si="220"/>
        <v>indie rock</v>
      </c>
      <c r="S2305" s="8">
        <f t="shared" si="218"/>
        <v>40850.111064814817</v>
      </c>
      <c r="T2305" s="8">
        <f t="shared" si="219"/>
        <v>40890.152731481481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3">
        <f t="shared" si="215"/>
        <v>100.70033333333335</v>
      </c>
      <c r="P2306" s="7">
        <f t="shared" si="216"/>
        <v>30599.629122032005</v>
      </c>
      <c r="Q2306" s="7" t="str">
        <f t="shared" si="217"/>
        <v>music</v>
      </c>
      <c r="R2306" t="str">
        <f t="shared" si="220"/>
        <v>indie rock</v>
      </c>
      <c r="S2306" s="8">
        <f t="shared" si="218"/>
        <v>40502.815868055557</v>
      </c>
      <c r="T2306" s="8">
        <f t="shared" si="219"/>
        <v>40544.207638888889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3">
        <f t="shared" ref="O2307:O2370" si="221">(E2307/D2307)*100</f>
        <v>101.22777777777779</v>
      </c>
      <c r="P2307" s="7">
        <f t="shared" ref="P2307:P2370" si="222">AVERAGE(E2307:E6420)</f>
        <v>30613.196861878434</v>
      </c>
      <c r="Q2307" s="7" t="str">
        <f t="shared" ref="Q2307:Q2370" si="223">LEFT(N2307,(FIND("/",N2307)-1))</f>
        <v>music</v>
      </c>
      <c r="R2307" t="str">
        <f t="shared" si="220"/>
        <v>indie rock</v>
      </c>
      <c r="S2307" s="8">
        <f t="shared" si="218"/>
        <v>41834.695277777777</v>
      </c>
      <c r="T2307" s="8">
        <f t="shared" si="219"/>
        <v>41859.75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3">
        <f t="shared" si="221"/>
        <v>106.75857142857143</v>
      </c>
      <c r="P2308" s="7">
        <f t="shared" si="222"/>
        <v>30620.047164179083</v>
      </c>
      <c r="Q2308" s="7" t="str">
        <f t="shared" si="223"/>
        <v>music</v>
      </c>
      <c r="R2308" t="str">
        <f t="shared" si="220"/>
        <v>indie rock</v>
      </c>
      <c r="S2308" s="8">
        <f t="shared" ref="S2308:S2371" si="224">(((J2308/60)/60)/24)+DATE(1970,1,1)</f>
        <v>40948.16815972222</v>
      </c>
      <c r="T2308" s="8">
        <f t="shared" ref="T2308:T2371" si="225">(((I2308/60)/60)/24)+DATE(1970,1,1)</f>
        <v>40978.16815972222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3">
        <f t="shared" si="221"/>
        <v>106.65777537961894</v>
      </c>
      <c r="P2309" s="7">
        <f t="shared" si="222"/>
        <v>30634.916355088477</v>
      </c>
      <c r="Q2309" s="7" t="str">
        <f t="shared" si="223"/>
        <v>music</v>
      </c>
      <c r="R2309" t="str">
        <f t="shared" si="220"/>
        <v>indie rock</v>
      </c>
      <c r="S2309" s="8">
        <f t="shared" si="224"/>
        <v>41004.802465277775</v>
      </c>
      <c r="T2309" s="8">
        <f t="shared" si="225"/>
        <v>41034.802407407406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3">
        <f t="shared" si="221"/>
        <v>101.30622</v>
      </c>
      <c r="P2310" s="7">
        <f t="shared" si="222"/>
        <v>30650.710298837832</v>
      </c>
      <c r="Q2310" s="7" t="str">
        <f t="shared" si="223"/>
        <v>music</v>
      </c>
      <c r="R2310" t="str">
        <f t="shared" si="220"/>
        <v>indie rock</v>
      </c>
      <c r="S2310" s="8">
        <f t="shared" si="224"/>
        <v>41851.962916666671</v>
      </c>
      <c r="T2310" s="8">
        <f t="shared" si="225"/>
        <v>41880.041666666664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3">
        <f t="shared" si="221"/>
        <v>106.67450000000001</v>
      </c>
      <c r="P2311" s="7">
        <f t="shared" si="222"/>
        <v>30639.634772978938</v>
      </c>
      <c r="Q2311" s="7" t="str">
        <f t="shared" si="223"/>
        <v>music</v>
      </c>
      <c r="R2311" t="str">
        <f t="shared" si="220"/>
        <v>indie rock</v>
      </c>
      <c r="S2311" s="8">
        <f t="shared" si="224"/>
        <v>41307.987696759257</v>
      </c>
      <c r="T2311" s="8">
        <f t="shared" si="225"/>
        <v>41342.987696759257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3">
        <f t="shared" si="221"/>
        <v>428.83978378378379</v>
      </c>
      <c r="P2312" s="7">
        <f t="shared" si="222"/>
        <v>30653.063673130175</v>
      </c>
      <c r="Q2312" s="7" t="str">
        <f t="shared" si="223"/>
        <v>music</v>
      </c>
      <c r="R2312" t="str">
        <f t="shared" si="220"/>
        <v>indie rock</v>
      </c>
      <c r="S2312" s="8">
        <f t="shared" si="224"/>
        <v>41324.79415509259</v>
      </c>
      <c r="T2312" s="8">
        <f t="shared" si="225"/>
        <v>41354.752488425926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3">
        <f t="shared" si="221"/>
        <v>104.11111111111111</v>
      </c>
      <c r="P2313" s="7">
        <f t="shared" si="222"/>
        <v>30626.077921286011</v>
      </c>
      <c r="Q2313" s="7" t="str">
        <f t="shared" si="223"/>
        <v>music</v>
      </c>
      <c r="R2313" t="str">
        <f t="shared" si="220"/>
        <v>indie rock</v>
      </c>
      <c r="S2313" s="8">
        <f t="shared" si="224"/>
        <v>41736.004502314812</v>
      </c>
      <c r="T2313" s="8">
        <f t="shared" si="225"/>
        <v>41766.004502314812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3">
        <f t="shared" si="221"/>
        <v>107.86666666666666</v>
      </c>
      <c r="P2314" s="7">
        <f t="shared" si="222"/>
        <v>30637.86720465888</v>
      </c>
      <c r="Q2314" s="7" t="str">
        <f t="shared" si="223"/>
        <v>music</v>
      </c>
      <c r="R2314" t="str">
        <f t="shared" si="220"/>
        <v>indie rock</v>
      </c>
      <c r="S2314" s="8">
        <f t="shared" si="224"/>
        <v>41716.632847222223</v>
      </c>
      <c r="T2314" s="8">
        <f t="shared" si="225"/>
        <v>41747.958333333336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3">
        <f t="shared" si="221"/>
        <v>175.84040000000002</v>
      </c>
      <c r="P2315" s="7">
        <f t="shared" si="222"/>
        <v>30653.07356825747</v>
      </c>
      <c r="Q2315" s="7" t="str">
        <f t="shared" si="223"/>
        <v>music</v>
      </c>
      <c r="R2315" t="str">
        <f t="shared" si="220"/>
        <v>indie rock</v>
      </c>
      <c r="S2315" s="8">
        <f t="shared" si="224"/>
        <v>41002.958634259259</v>
      </c>
      <c r="T2315" s="8">
        <f t="shared" si="225"/>
        <v>41032.958634259259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3">
        <f t="shared" si="221"/>
        <v>156.97</v>
      </c>
      <c r="P2316" s="7">
        <f t="shared" si="222"/>
        <v>30665.211854525245</v>
      </c>
      <c r="Q2316" s="7" t="str">
        <f t="shared" si="223"/>
        <v>music</v>
      </c>
      <c r="R2316" t="str">
        <f t="shared" si="220"/>
        <v>indie rock</v>
      </c>
      <c r="S2316" s="8">
        <f t="shared" si="224"/>
        <v>41037.551585648151</v>
      </c>
      <c r="T2316" s="8">
        <f t="shared" si="225"/>
        <v>41067.551585648151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3">
        <f t="shared" si="221"/>
        <v>102.60000000000001</v>
      </c>
      <c r="P2317" s="7">
        <f t="shared" si="222"/>
        <v>30681.201616666647</v>
      </c>
      <c r="Q2317" s="7" t="str">
        <f t="shared" si="223"/>
        <v>music</v>
      </c>
      <c r="R2317" t="str">
        <f t="shared" si="220"/>
        <v>indie rock</v>
      </c>
      <c r="S2317" s="8">
        <f t="shared" si="224"/>
        <v>41004.72619212963</v>
      </c>
      <c r="T2317" s="8">
        <f t="shared" si="225"/>
        <v>41034.72619212963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3">
        <f t="shared" si="221"/>
        <v>104.04266666666666</v>
      </c>
      <c r="P2318" s="7">
        <f t="shared" si="222"/>
        <v>30696.830411339615</v>
      </c>
      <c r="Q2318" s="7" t="str">
        <f t="shared" si="223"/>
        <v>music</v>
      </c>
      <c r="R2318" t="str">
        <f t="shared" si="220"/>
        <v>indie rock</v>
      </c>
      <c r="S2318" s="8">
        <f t="shared" si="224"/>
        <v>40079.725115740745</v>
      </c>
      <c r="T2318" s="8">
        <f t="shared" si="225"/>
        <v>40156.76666666667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3">
        <f t="shared" si="221"/>
        <v>104</v>
      </c>
      <c r="P2319" s="7">
        <f t="shared" si="222"/>
        <v>30705.22330923246</v>
      </c>
      <c r="Q2319" s="7" t="str">
        <f t="shared" si="223"/>
        <v>music</v>
      </c>
      <c r="R2319" t="str">
        <f t="shared" si="220"/>
        <v>indie rock</v>
      </c>
      <c r="S2319" s="8">
        <f t="shared" si="224"/>
        <v>40192.542233796295</v>
      </c>
      <c r="T2319" s="8">
        <f t="shared" si="225"/>
        <v>40224.208333333336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3">
        <f t="shared" si="221"/>
        <v>121.05999999999999</v>
      </c>
      <c r="P2320" s="7">
        <f t="shared" si="222"/>
        <v>30722.078747913165</v>
      </c>
      <c r="Q2320" s="7" t="str">
        <f t="shared" si="223"/>
        <v>music</v>
      </c>
      <c r="R2320" t="str">
        <f t="shared" si="220"/>
        <v>indie rock</v>
      </c>
      <c r="S2320" s="8">
        <f t="shared" si="224"/>
        <v>40050.643680555557</v>
      </c>
      <c r="T2320" s="8">
        <f t="shared" si="225"/>
        <v>40082.165972222225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3">
        <f t="shared" si="221"/>
        <v>107.69999999999999</v>
      </c>
      <c r="P2321" s="7">
        <f t="shared" si="222"/>
        <v>30735.814315144744</v>
      </c>
      <c r="Q2321" s="7" t="str">
        <f t="shared" si="223"/>
        <v>music</v>
      </c>
      <c r="R2321" t="str">
        <f t="shared" si="220"/>
        <v>indie rock</v>
      </c>
      <c r="S2321" s="8">
        <f t="shared" si="224"/>
        <v>41593.082002314812</v>
      </c>
      <c r="T2321" s="8">
        <f t="shared" si="225"/>
        <v>41623.082002314812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3">
        <f t="shared" si="221"/>
        <v>108.66</v>
      </c>
      <c r="P2322" s="7">
        <f t="shared" si="222"/>
        <v>30751.1373314763</v>
      </c>
      <c r="Q2322" s="7" t="str">
        <f t="shared" si="223"/>
        <v>music</v>
      </c>
      <c r="R2322" t="str">
        <f t="shared" si="220"/>
        <v>indie rock</v>
      </c>
      <c r="S2322" s="8">
        <f t="shared" si="224"/>
        <v>41696.817129629628</v>
      </c>
      <c r="T2322" s="8">
        <f t="shared" si="225"/>
        <v>41731.775462962964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3">
        <f t="shared" si="221"/>
        <v>39.120962394619681</v>
      </c>
      <c r="P2323" s="7">
        <f t="shared" si="222"/>
        <v>30765.250005574115</v>
      </c>
      <c r="Q2323" s="7" t="str">
        <f t="shared" si="223"/>
        <v>food</v>
      </c>
      <c r="R2323" t="str">
        <f t="shared" si="220"/>
        <v>small batch</v>
      </c>
      <c r="S2323" s="8">
        <f t="shared" si="224"/>
        <v>42799.260428240741</v>
      </c>
      <c r="T2323" s="8">
        <f t="shared" si="225"/>
        <v>42829.21876157407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3">
        <f t="shared" si="221"/>
        <v>3.1481481481481479</v>
      </c>
      <c r="P2324" s="7">
        <f t="shared" si="222"/>
        <v>30780.105136642476</v>
      </c>
      <c r="Q2324" s="7" t="str">
        <f t="shared" si="223"/>
        <v>food</v>
      </c>
      <c r="R2324" t="str">
        <f t="shared" si="220"/>
        <v>small batch</v>
      </c>
      <c r="S2324" s="8">
        <f t="shared" si="224"/>
        <v>42804.895474537043</v>
      </c>
      <c r="T2324" s="8">
        <f t="shared" si="225"/>
        <v>42834.853807870371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3">
        <f t="shared" si="221"/>
        <v>48</v>
      </c>
      <c r="P2325" s="7">
        <f t="shared" si="222"/>
        <v>30797.234101562477</v>
      </c>
      <c r="Q2325" s="7" t="str">
        <f t="shared" si="223"/>
        <v>food</v>
      </c>
      <c r="R2325" t="str">
        <f t="shared" si="220"/>
        <v>small batch</v>
      </c>
      <c r="S2325" s="8">
        <f t="shared" si="224"/>
        <v>42807.755173611105</v>
      </c>
      <c r="T2325" s="8">
        <f t="shared" si="225"/>
        <v>42814.755173611105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3">
        <f t="shared" si="221"/>
        <v>20.733333333333334</v>
      </c>
      <c r="P2326" s="7">
        <f t="shared" si="222"/>
        <v>30814.362652149615</v>
      </c>
      <c r="Q2326" s="7" t="str">
        <f t="shared" si="223"/>
        <v>food</v>
      </c>
      <c r="R2326" t="str">
        <f t="shared" si="220"/>
        <v>small batch</v>
      </c>
      <c r="S2326" s="8">
        <f t="shared" si="224"/>
        <v>42790.885243055556</v>
      </c>
      <c r="T2326" s="8">
        <f t="shared" si="225"/>
        <v>42820.843576388885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3">
        <f t="shared" si="221"/>
        <v>8</v>
      </c>
      <c r="P2327" s="7">
        <f t="shared" si="222"/>
        <v>30830.708664804446</v>
      </c>
      <c r="Q2327" s="7" t="str">
        <f t="shared" si="223"/>
        <v>food</v>
      </c>
      <c r="R2327" t="str">
        <f t="shared" si="220"/>
        <v>small batch</v>
      </c>
      <c r="S2327" s="8">
        <f t="shared" si="224"/>
        <v>42794.022349537037</v>
      </c>
      <c r="T2327" s="8">
        <f t="shared" si="225"/>
        <v>42823.980682870373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3">
        <f t="shared" si="221"/>
        <v>0.72</v>
      </c>
      <c r="P2328" s="7">
        <f t="shared" si="222"/>
        <v>30847.897434320828</v>
      </c>
      <c r="Q2328" s="7" t="str">
        <f t="shared" si="223"/>
        <v>food</v>
      </c>
      <c r="R2328" t="str">
        <f t="shared" si="220"/>
        <v>small batch</v>
      </c>
      <c r="S2328" s="8">
        <f t="shared" si="224"/>
        <v>42804.034120370372</v>
      </c>
      <c r="T2328" s="8">
        <f t="shared" si="225"/>
        <v>42855.708333333328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3">
        <f t="shared" si="221"/>
        <v>526.09431428571429</v>
      </c>
      <c r="P2329" s="7">
        <f t="shared" si="222"/>
        <v>30865.089770693492</v>
      </c>
      <c r="Q2329" s="7" t="str">
        <f t="shared" si="223"/>
        <v>food</v>
      </c>
      <c r="R2329" t="str">
        <f t="shared" si="220"/>
        <v>small batch</v>
      </c>
      <c r="S2329" s="8">
        <f t="shared" si="224"/>
        <v>41842.917129629634</v>
      </c>
      <c r="T2329" s="8">
        <f t="shared" si="225"/>
        <v>41877.917129629634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3">
        <f t="shared" si="221"/>
        <v>254.45000000000002</v>
      </c>
      <c r="P2330" s="7">
        <f t="shared" si="222"/>
        <v>30779.32148852824</v>
      </c>
      <c r="Q2330" s="7" t="str">
        <f t="shared" si="223"/>
        <v>food</v>
      </c>
      <c r="R2330" t="str">
        <f t="shared" si="220"/>
        <v>small batch</v>
      </c>
      <c r="S2330" s="8">
        <f t="shared" si="224"/>
        <v>42139.781678240746</v>
      </c>
      <c r="T2330" s="8">
        <f t="shared" si="225"/>
        <v>42169.781678240746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3">
        <f t="shared" si="221"/>
        <v>105.91999999999999</v>
      </c>
      <c r="P2331" s="7">
        <f t="shared" si="222"/>
        <v>30782.308230683069</v>
      </c>
      <c r="Q2331" s="7" t="str">
        <f t="shared" si="223"/>
        <v>food</v>
      </c>
      <c r="R2331" t="str">
        <f t="shared" si="220"/>
        <v>small batch</v>
      </c>
      <c r="S2331" s="8">
        <f t="shared" si="224"/>
        <v>41807.624374999999</v>
      </c>
      <c r="T2331" s="8">
        <f t="shared" si="225"/>
        <v>41837.624374999999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3">
        <f t="shared" si="221"/>
        <v>102.42285714285715</v>
      </c>
      <c r="P2332" s="7">
        <f t="shared" si="222"/>
        <v>30784.718487394937</v>
      </c>
      <c r="Q2332" s="7" t="str">
        <f t="shared" si="223"/>
        <v>food</v>
      </c>
      <c r="R2332" t="str">
        <f t="shared" si="220"/>
        <v>small batch</v>
      </c>
      <c r="S2332" s="8">
        <f t="shared" si="224"/>
        <v>42332.89980324074</v>
      </c>
      <c r="T2332" s="8">
        <f t="shared" si="225"/>
        <v>42363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3">
        <f t="shared" si="221"/>
        <v>144.31375</v>
      </c>
      <c r="P2333" s="7">
        <f t="shared" si="222"/>
        <v>30781.880325112088</v>
      </c>
      <c r="Q2333" s="7" t="str">
        <f t="shared" si="223"/>
        <v>food</v>
      </c>
      <c r="R2333" t="str">
        <f t="shared" si="220"/>
        <v>small batch</v>
      </c>
      <c r="S2333" s="8">
        <f t="shared" si="224"/>
        <v>41839.005671296298</v>
      </c>
      <c r="T2333" s="8">
        <f t="shared" si="225"/>
        <v>41869.005671296298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3">
        <f t="shared" si="221"/>
        <v>106.30800000000001</v>
      </c>
      <c r="P2334" s="7">
        <f t="shared" si="222"/>
        <v>30792.669321368459</v>
      </c>
      <c r="Q2334" s="7" t="str">
        <f t="shared" si="223"/>
        <v>food</v>
      </c>
      <c r="R2334" t="str">
        <f t="shared" si="220"/>
        <v>small batch</v>
      </c>
      <c r="S2334" s="8">
        <f t="shared" si="224"/>
        <v>42011.628136574072</v>
      </c>
      <c r="T2334" s="8">
        <f t="shared" si="225"/>
        <v>42041.628136574072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3">
        <f t="shared" si="221"/>
        <v>212.16666666666666</v>
      </c>
      <c r="P2335" s="7">
        <f t="shared" si="222"/>
        <v>30795.035016834994</v>
      </c>
      <c r="Q2335" s="7" t="str">
        <f t="shared" si="223"/>
        <v>food</v>
      </c>
      <c r="R2335" t="str">
        <f t="shared" si="220"/>
        <v>small batch</v>
      </c>
      <c r="S2335" s="8">
        <f t="shared" si="224"/>
        <v>41767.650347222225</v>
      </c>
      <c r="T2335" s="8">
        <f t="shared" si="225"/>
        <v>41788.743055555555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3">
        <f t="shared" si="221"/>
        <v>101.95</v>
      </c>
      <c r="P2336" s="7">
        <f t="shared" si="222"/>
        <v>30811.611117349781</v>
      </c>
      <c r="Q2336" s="7" t="str">
        <f t="shared" si="223"/>
        <v>food</v>
      </c>
      <c r="R2336" t="str">
        <f t="shared" si="220"/>
        <v>small batch</v>
      </c>
      <c r="S2336" s="8">
        <f t="shared" si="224"/>
        <v>41918.670115740737</v>
      </c>
      <c r="T2336" s="8">
        <f t="shared" si="225"/>
        <v>41948.731944444444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3">
        <f t="shared" si="221"/>
        <v>102.27200000000001</v>
      </c>
      <c r="P2337" s="7">
        <f t="shared" si="222"/>
        <v>30826.629999999979</v>
      </c>
      <c r="Q2337" s="7" t="str">
        <f t="shared" si="223"/>
        <v>food</v>
      </c>
      <c r="R2337" t="str">
        <f t="shared" si="220"/>
        <v>small batch</v>
      </c>
      <c r="S2337" s="8">
        <f t="shared" si="224"/>
        <v>41771.572256944448</v>
      </c>
      <c r="T2337" s="8">
        <f t="shared" si="225"/>
        <v>41801.572256944448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3">
        <f t="shared" si="221"/>
        <v>520.73254999999995</v>
      </c>
      <c r="P2338" s="7">
        <f t="shared" si="222"/>
        <v>30829.585947161304</v>
      </c>
      <c r="Q2338" s="7" t="str">
        <f t="shared" si="223"/>
        <v>food</v>
      </c>
      <c r="R2338" t="str">
        <f t="shared" si="220"/>
        <v>small batch</v>
      </c>
      <c r="S2338" s="8">
        <f t="shared" si="224"/>
        <v>41666.924710648149</v>
      </c>
      <c r="T2338" s="8">
        <f t="shared" si="225"/>
        <v>41706.924710648149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3">
        <f t="shared" si="221"/>
        <v>110.65833333333333</v>
      </c>
      <c r="P2339" s="7">
        <f t="shared" si="222"/>
        <v>30788.350331833499</v>
      </c>
      <c r="Q2339" s="7" t="str">
        <f t="shared" si="223"/>
        <v>food</v>
      </c>
      <c r="R2339" t="str">
        <f t="shared" si="220"/>
        <v>small batch</v>
      </c>
      <c r="S2339" s="8">
        <f t="shared" si="224"/>
        <v>41786.640543981484</v>
      </c>
      <c r="T2339" s="8">
        <f t="shared" si="225"/>
        <v>41816.640543981484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3">
        <f t="shared" si="221"/>
        <v>101.14333333333335</v>
      </c>
      <c r="P2340" s="7">
        <f t="shared" si="222"/>
        <v>30798.203652222826</v>
      </c>
      <c r="Q2340" s="7" t="str">
        <f t="shared" si="223"/>
        <v>food</v>
      </c>
      <c r="R2340" t="str">
        <f t="shared" si="220"/>
        <v>small batch</v>
      </c>
      <c r="S2340" s="8">
        <f t="shared" si="224"/>
        <v>41789.896805555552</v>
      </c>
      <c r="T2340" s="8">
        <f t="shared" si="225"/>
        <v>41819.896805555552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3">
        <f t="shared" si="221"/>
        <v>294.20799999999997</v>
      </c>
      <c r="P2341" s="7">
        <f t="shared" si="222"/>
        <v>30807.002471846827</v>
      </c>
      <c r="Q2341" s="7" t="str">
        <f t="shared" si="223"/>
        <v>food</v>
      </c>
      <c r="R2341" t="str">
        <f t="shared" si="220"/>
        <v>small batch</v>
      </c>
      <c r="S2341" s="8">
        <f t="shared" si="224"/>
        <v>42692.79987268518</v>
      </c>
      <c r="T2341" s="8">
        <f t="shared" si="225"/>
        <v>42723.332638888889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3">
        <f t="shared" si="221"/>
        <v>105.77749999999999</v>
      </c>
      <c r="P2342" s="7">
        <f t="shared" si="222"/>
        <v>30782.920783098572</v>
      </c>
      <c r="Q2342" s="7" t="str">
        <f t="shared" si="223"/>
        <v>food</v>
      </c>
      <c r="R2342" t="str">
        <f t="shared" si="220"/>
        <v>small batch</v>
      </c>
      <c r="S2342" s="8">
        <f t="shared" si="224"/>
        <v>42643.642800925925</v>
      </c>
      <c r="T2342" s="8">
        <f t="shared" si="225"/>
        <v>42673.642800925925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3">
        <f t="shared" si="221"/>
        <v>0</v>
      </c>
      <c r="P2343" s="7">
        <f t="shared" si="222"/>
        <v>30776.422429537746</v>
      </c>
      <c r="Q2343" s="7" t="str">
        <f t="shared" si="223"/>
        <v>technology</v>
      </c>
      <c r="R2343" t="str">
        <f t="shared" si="220"/>
        <v>web</v>
      </c>
      <c r="S2343" s="8">
        <f t="shared" si="224"/>
        <v>42167.813703703709</v>
      </c>
      <c r="T2343" s="8">
        <f t="shared" si="225"/>
        <v>42197.813703703709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3">
        <f t="shared" si="221"/>
        <v>0</v>
      </c>
      <c r="P2344" s="7">
        <f t="shared" si="222"/>
        <v>30793.780817822877</v>
      </c>
      <c r="Q2344" s="7" t="str">
        <f t="shared" si="223"/>
        <v>technology</v>
      </c>
      <c r="R2344" t="str">
        <f t="shared" si="220"/>
        <v>web</v>
      </c>
      <c r="S2344" s="8">
        <f t="shared" si="224"/>
        <v>41897.702199074076</v>
      </c>
      <c r="T2344" s="8">
        <f t="shared" si="225"/>
        <v>41918.208333333336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3">
        <f t="shared" si="221"/>
        <v>3</v>
      </c>
      <c r="P2345" s="7">
        <f t="shared" si="222"/>
        <v>30811.158797968375</v>
      </c>
      <c r="Q2345" s="7" t="str">
        <f t="shared" si="223"/>
        <v>technology</v>
      </c>
      <c r="R2345" t="str">
        <f t="shared" si="220"/>
        <v>web</v>
      </c>
      <c r="S2345" s="8">
        <f t="shared" si="224"/>
        <v>42327.825289351851</v>
      </c>
      <c r="T2345" s="8">
        <f t="shared" si="225"/>
        <v>42377.82430555555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3">
        <f t="shared" si="221"/>
        <v>0.1</v>
      </c>
      <c r="P2346" s="7">
        <f t="shared" si="222"/>
        <v>30828.387007340465</v>
      </c>
      <c r="Q2346" s="7" t="str">
        <f t="shared" si="223"/>
        <v>technology</v>
      </c>
      <c r="R2346" t="str">
        <f t="shared" si="220"/>
        <v>web</v>
      </c>
      <c r="S2346" s="8">
        <f t="shared" si="224"/>
        <v>42515.727650462963</v>
      </c>
      <c r="T2346" s="8">
        <f t="shared" si="225"/>
        <v>42545.727650462963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3">
        <f t="shared" si="221"/>
        <v>0</v>
      </c>
      <c r="P2347" s="7">
        <f t="shared" si="222"/>
        <v>30845.803610169471</v>
      </c>
      <c r="Q2347" s="7" t="str">
        <f t="shared" si="223"/>
        <v>technology</v>
      </c>
      <c r="R2347" t="str">
        <f t="shared" si="220"/>
        <v>web</v>
      </c>
      <c r="S2347" s="8">
        <f t="shared" si="224"/>
        <v>42060.001805555556</v>
      </c>
      <c r="T2347" s="8">
        <f t="shared" si="225"/>
        <v>42094.985416666663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3">
        <f t="shared" si="221"/>
        <v>6.5000000000000002E-2</v>
      </c>
      <c r="P2348" s="7">
        <f t="shared" si="222"/>
        <v>30863.240469191613</v>
      </c>
      <c r="Q2348" s="7" t="str">
        <f t="shared" si="223"/>
        <v>technology</v>
      </c>
      <c r="R2348" t="str">
        <f t="shared" si="220"/>
        <v>web</v>
      </c>
      <c r="S2348" s="8">
        <f t="shared" si="224"/>
        <v>42615.79896990741</v>
      </c>
      <c r="T2348" s="8">
        <f t="shared" si="225"/>
        <v>42660.79896990741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3">
        <f t="shared" si="221"/>
        <v>1.5</v>
      </c>
      <c r="P2349" s="7">
        <f t="shared" si="222"/>
        <v>30880.67499434387</v>
      </c>
      <c r="Q2349" s="7" t="str">
        <f t="shared" si="223"/>
        <v>technology</v>
      </c>
      <c r="R2349" t="str">
        <f t="shared" si="220"/>
        <v>web</v>
      </c>
      <c r="S2349" s="8">
        <f t="shared" si="224"/>
        <v>42577.607361111113</v>
      </c>
      <c r="T2349" s="8">
        <f t="shared" si="225"/>
        <v>42607.607361111113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3">
        <f t="shared" si="221"/>
        <v>0.38571428571428573</v>
      </c>
      <c r="P2350" s="7">
        <f t="shared" si="222"/>
        <v>30898.142835314073</v>
      </c>
      <c r="Q2350" s="7" t="str">
        <f t="shared" si="223"/>
        <v>technology</v>
      </c>
      <c r="R2350" t="str">
        <f t="shared" ref="R2350:R2413" si="226">RIGHT(N2350, (LEN(N2350)-FIND("/", N2350)))</f>
        <v>web</v>
      </c>
      <c r="S2350" s="8">
        <f t="shared" si="224"/>
        <v>42360.932152777779</v>
      </c>
      <c r="T2350" s="8">
        <f t="shared" si="225"/>
        <v>42420.932152777779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3">
        <f t="shared" si="221"/>
        <v>0</v>
      </c>
      <c r="P2351" s="7">
        <f t="shared" si="222"/>
        <v>30915.486064552642</v>
      </c>
      <c r="Q2351" s="7" t="str">
        <f t="shared" si="223"/>
        <v>technology</v>
      </c>
      <c r="R2351" t="str">
        <f t="shared" si="226"/>
        <v>web</v>
      </c>
      <c r="S2351" s="8">
        <f t="shared" si="224"/>
        <v>42198.775787037041</v>
      </c>
      <c r="T2351" s="8">
        <f t="shared" si="225"/>
        <v>42227.775787037041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3">
        <f t="shared" si="221"/>
        <v>0</v>
      </c>
      <c r="P2352" s="7">
        <f t="shared" si="222"/>
        <v>30933.001920679864</v>
      </c>
      <c r="Q2352" s="7" t="str">
        <f t="shared" si="223"/>
        <v>technology</v>
      </c>
      <c r="R2352" t="str">
        <f t="shared" si="226"/>
        <v>web</v>
      </c>
      <c r="S2352" s="8">
        <f t="shared" si="224"/>
        <v>42708.842245370368</v>
      </c>
      <c r="T2352" s="8">
        <f t="shared" si="225"/>
        <v>42738.842245370368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3">
        <f t="shared" si="221"/>
        <v>0.5714285714285714</v>
      </c>
      <c r="P2353" s="7">
        <f t="shared" si="222"/>
        <v>30950.5376360544</v>
      </c>
      <c r="Q2353" s="7" t="str">
        <f t="shared" si="223"/>
        <v>technology</v>
      </c>
      <c r="R2353" t="str">
        <f t="shared" si="226"/>
        <v>web</v>
      </c>
      <c r="S2353" s="8">
        <f t="shared" si="224"/>
        <v>42094.101145833338</v>
      </c>
      <c r="T2353" s="8">
        <f t="shared" si="225"/>
        <v>42124.101145833338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3">
        <f t="shared" si="221"/>
        <v>0</v>
      </c>
      <c r="P2354" s="7">
        <f t="shared" si="222"/>
        <v>30968.03198525239</v>
      </c>
      <c r="Q2354" s="7" t="str">
        <f t="shared" si="223"/>
        <v>technology</v>
      </c>
      <c r="R2354" t="str">
        <f t="shared" si="226"/>
        <v>web</v>
      </c>
      <c r="S2354" s="8">
        <f t="shared" si="224"/>
        <v>42101.633703703701</v>
      </c>
      <c r="T2354" s="8">
        <f t="shared" si="225"/>
        <v>42161.633703703701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3">
        <f t="shared" si="221"/>
        <v>0</v>
      </c>
      <c r="P2355" s="7">
        <f t="shared" si="222"/>
        <v>30985.607485811557</v>
      </c>
      <c r="Q2355" s="7" t="str">
        <f t="shared" si="223"/>
        <v>technology</v>
      </c>
      <c r="R2355" t="str">
        <f t="shared" si="226"/>
        <v>web</v>
      </c>
      <c r="S2355" s="8">
        <f t="shared" si="224"/>
        <v>42103.676180555558</v>
      </c>
      <c r="T2355" s="8">
        <f t="shared" si="225"/>
        <v>42115.676180555558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3">
        <f t="shared" si="221"/>
        <v>7.1428571428571425E-2</v>
      </c>
      <c r="P2356" s="7">
        <f t="shared" si="222"/>
        <v>31003.202947189075</v>
      </c>
      <c r="Q2356" s="7" t="str">
        <f t="shared" si="223"/>
        <v>technology</v>
      </c>
      <c r="R2356" t="str">
        <f t="shared" si="226"/>
        <v>web</v>
      </c>
      <c r="S2356" s="8">
        <f t="shared" si="224"/>
        <v>41954.722916666666</v>
      </c>
      <c r="T2356" s="8">
        <f t="shared" si="225"/>
        <v>42014.722916666666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3">
        <f t="shared" si="221"/>
        <v>0.6875</v>
      </c>
      <c r="P2357" s="7">
        <f t="shared" si="222"/>
        <v>31020.804198863614</v>
      </c>
      <c r="Q2357" s="7" t="str">
        <f t="shared" si="223"/>
        <v>technology</v>
      </c>
      <c r="R2357" t="str">
        <f t="shared" si="226"/>
        <v>web</v>
      </c>
      <c r="S2357" s="8">
        <f t="shared" si="224"/>
        <v>42096.918240740735</v>
      </c>
      <c r="T2357" s="8">
        <f t="shared" si="225"/>
        <v>42126.918240740735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3">
        <f t="shared" si="221"/>
        <v>0</v>
      </c>
      <c r="P2358" s="7">
        <f t="shared" si="222"/>
        <v>31038.408408186449</v>
      </c>
      <c r="Q2358" s="7" t="str">
        <f t="shared" si="223"/>
        <v>technology</v>
      </c>
      <c r="R2358" t="str">
        <f t="shared" si="226"/>
        <v>web</v>
      </c>
      <c r="S2358" s="8">
        <f t="shared" si="224"/>
        <v>42130.78361111111</v>
      </c>
      <c r="T2358" s="8">
        <f t="shared" si="225"/>
        <v>42160.78361111111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3">
        <f t="shared" si="221"/>
        <v>0</v>
      </c>
      <c r="P2359" s="7">
        <f t="shared" si="222"/>
        <v>31056.063930602937</v>
      </c>
      <c r="Q2359" s="7" t="str">
        <f t="shared" si="223"/>
        <v>technology</v>
      </c>
      <c r="R2359" t="str">
        <f t="shared" si="226"/>
        <v>web</v>
      </c>
      <c r="S2359" s="8">
        <f t="shared" si="224"/>
        <v>42264.620115740734</v>
      </c>
      <c r="T2359" s="8">
        <f t="shared" si="225"/>
        <v>42294.620115740734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3">
        <f t="shared" si="221"/>
        <v>0</v>
      </c>
      <c r="P2360" s="7">
        <f t="shared" si="222"/>
        <v>31073.739550369926</v>
      </c>
      <c r="Q2360" s="7" t="str">
        <f t="shared" si="223"/>
        <v>technology</v>
      </c>
      <c r="R2360" t="str">
        <f t="shared" si="226"/>
        <v>web</v>
      </c>
      <c r="S2360" s="8">
        <f t="shared" si="224"/>
        <v>41978.930972222224</v>
      </c>
      <c r="T2360" s="8">
        <f t="shared" si="225"/>
        <v>42035.027083333334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3">
        <f t="shared" si="221"/>
        <v>14.680000000000001</v>
      </c>
      <c r="P2361" s="7">
        <f t="shared" si="222"/>
        <v>31091.435301822301</v>
      </c>
      <c r="Q2361" s="7" t="str">
        <f t="shared" si="223"/>
        <v>technology</v>
      </c>
      <c r="R2361" t="str">
        <f t="shared" si="226"/>
        <v>web</v>
      </c>
      <c r="S2361" s="8">
        <f t="shared" si="224"/>
        <v>42159.649583333332</v>
      </c>
      <c r="T2361" s="8">
        <f t="shared" si="225"/>
        <v>42219.649583333332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3">
        <f t="shared" si="221"/>
        <v>0.04</v>
      </c>
      <c r="P2362" s="7">
        <f t="shared" si="222"/>
        <v>31108.523868945849</v>
      </c>
      <c r="Q2362" s="7" t="str">
        <f t="shared" si="223"/>
        <v>technology</v>
      </c>
      <c r="R2362" t="str">
        <f t="shared" si="226"/>
        <v>web</v>
      </c>
      <c r="S2362" s="8">
        <f t="shared" si="224"/>
        <v>42377.70694444445</v>
      </c>
      <c r="T2362" s="8">
        <f t="shared" si="225"/>
        <v>42407.70694444445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3">
        <f t="shared" si="221"/>
        <v>0</v>
      </c>
      <c r="P2363" s="7">
        <f t="shared" si="222"/>
        <v>31126.258489167594</v>
      </c>
      <c r="Q2363" s="7" t="str">
        <f t="shared" si="223"/>
        <v>technology</v>
      </c>
      <c r="R2363" t="str">
        <f t="shared" si="226"/>
        <v>web</v>
      </c>
      <c r="S2363" s="8">
        <f t="shared" si="224"/>
        <v>42466.858888888892</v>
      </c>
      <c r="T2363" s="8">
        <f t="shared" si="225"/>
        <v>42490.916666666672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3">
        <f t="shared" si="221"/>
        <v>28.571428571428569</v>
      </c>
      <c r="P2364" s="7">
        <f t="shared" si="222"/>
        <v>31144.014483742136</v>
      </c>
      <c r="Q2364" s="7" t="str">
        <f t="shared" si="223"/>
        <v>technology</v>
      </c>
      <c r="R2364" t="str">
        <f t="shared" si="226"/>
        <v>web</v>
      </c>
      <c r="S2364" s="8">
        <f t="shared" si="224"/>
        <v>41954.688310185185</v>
      </c>
      <c r="T2364" s="8">
        <f t="shared" si="225"/>
        <v>41984.688310185185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3">
        <f t="shared" si="221"/>
        <v>0</v>
      </c>
      <c r="P2365" s="7">
        <f t="shared" si="222"/>
        <v>31161.72225456619</v>
      </c>
      <c r="Q2365" s="7" t="str">
        <f t="shared" si="223"/>
        <v>technology</v>
      </c>
      <c r="R2365" t="str">
        <f t="shared" si="226"/>
        <v>web</v>
      </c>
      <c r="S2365" s="8">
        <f t="shared" si="224"/>
        <v>42322.011574074073</v>
      </c>
      <c r="T2365" s="8">
        <f t="shared" si="225"/>
        <v>42367.011574074073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3">
        <f t="shared" si="221"/>
        <v>0</v>
      </c>
      <c r="P2366" s="7">
        <f t="shared" si="222"/>
        <v>31179.518783552234</v>
      </c>
      <c r="Q2366" s="7" t="str">
        <f t="shared" si="223"/>
        <v>technology</v>
      </c>
      <c r="R2366" t="str">
        <f t="shared" si="226"/>
        <v>web</v>
      </c>
      <c r="S2366" s="8">
        <f t="shared" si="224"/>
        <v>42248.934675925921</v>
      </c>
      <c r="T2366" s="8">
        <f t="shared" si="225"/>
        <v>42303.934675925921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3">
        <f t="shared" si="221"/>
        <v>0</v>
      </c>
      <c r="P2367" s="7">
        <f t="shared" si="222"/>
        <v>31197.335651428552</v>
      </c>
      <c r="Q2367" s="7" t="str">
        <f t="shared" si="223"/>
        <v>technology</v>
      </c>
      <c r="R2367" t="str">
        <f t="shared" si="226"/>
        <v>web</v>
      </c>
      <c r="S2367" s="8">
        <f t="shared" si="224"/>
        <v>42346.736400462964</v>
      </c>
      <c r="T2367" s="8">
        <f t="shared" si="225"/>
        <v>42386.958333333328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3">
        <f t="shared" si="221"/>
        <v>10.52</v>
      </c>
      <c r="P2368" s="7">
        <f t="shared" si="222"/>
        <v>31215.172893081741</v>
      </c>
      <c r="Q2368" s="7" t="str">
        <f t="shared" si="223"/>
        <v>technology</v>
      </c>
      <c r="R2368" t="str">
        <f t="shared" si="226"/>
        <v>web</v>
      </c>
      <c r="S2368" s="8">
        <f t="shared" si="224"/>
        <v>42268.531631944439</v>
      </c>
      <c r="T2368" s="8">
        <f t="shared" si="225"/>
        <v>42298.531631944439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3">
        <f t="shared" si="221"/>
        <v>1.34</v>
      </c>
      <c r="P2369" s="7">
        <f t="shared" si="222"/>
        <v>31231.525966819201</v>
      </c>
      <c r="Q2369" s="7" t="str">
        <f t="shared" si="223"/>
        <v>technology</v>
      </c>
      <c r="R2369" t="str">
        <f t="shared" si="226"/>
        <v>web</v>
      </c>
      <c r="S2369" s="8">
        <f t="shared" si="224"/>
        <v>42425.970092592594</v>
      </c>
      <c r="T2369" s="8">
        <f t="shared" si="225"/>
        <v>42485.928425925929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3">
        <f t="shared" si="221"/>
        <v>0.25</v>
      </c>
      <c r="P2370" s="7">
        <f t="shared" si="222"/>
        <v>31249.019685174564</v>
      </c>
      <c r="Q2370" s="7" t="str">
        <f t="shared" si="223"/>
        <v>technology</v>
      </c>
      <c r="R2370" t="str">
        <f t="shared" si="226"/>
        <v>web</v>
      </c>
      <c r="S2370" s="8">
        <f t="shared" si="224"/>
        <v>42063.721817129626</v>
      </c>
      <c r="T2370" s="8">
        <f t="shared" si="225"/>
        <v>42108.680150462969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3">
        <f t="shared" ref="O2371:O2434" si="227">(E2371/D2371)*100</f>
        <v>0</v>
      </c>
      <c r="P2371" s="7">
        <f t="shared" ref="P2371:P2434" si="228">AVERAGE(E2371:E6484)</f>
        <v>31266.859902634573</v>
      </c>
      <c r="Q2371" s="7" t="str">
        <f t="shared" ref="Q2371:Q2434" si="229">LEFT(N2371,(FIND("/",N2371)-1))</f>
        <v>technology</v>
      </c>
      <c r="R2371" t="str">
        <f t="shared" si="226"/>
        <v>web</v>
      </c>
      <c r="S2371" s="8">
        <f t="shared" si="224"/>
        <v>42380.812627314815</v>
      </c>
      <c r="T2371" s="8">
        <f t="shared" si="225"/>
        <v>42410.812627314815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3">
        <f t="shared" si="227"/>
        <v>0.32800000000000001</v>
      </c>
      <c r="P2372" s="7">
        <f t="shared" si="228"/>
        <v>31284.777873925479</v>
      </c>
      <c r="Q2372" s="7" t="str">
        <f t="shared" si="229"/>
        <v>technology</v>
      </c>
      <c r="R2372" t="str">
        <f t="shared" si="226"/>
        <v>web</v>
      </c>
      <c r="S2372" s="8">
        <f t="shared" ref="S2372:S2435" si="230">(((J2372/60)/60)/24)+DATE(1970,1,1)</f>
        <v>41961.18913194444</v>
      </c>
      <c r="T2372" s="8">
        <f t="shared" ref="T2372:T2435" si="231">(((I2372/60)/60)/24)+DATE(1970,1,1)</f>
        <v>41991.18913194444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3">
        <f t="shared" si="227"/>
        <v>0</v>
      </c>
      <c r="P2373" s="7">
        <f t="shared" si="228"/>
        <v>31302.669374999979</v>
      </c>
      <c r="Q2373" s="7" t="str">
        <f t="shared" si="229"/>
        <v>technology</v>
      </c>
      <c r="R2373" t="str">
        <f t="shared" si="226"/>
        <v>web</v>
      </c>
      <c r="S2373" s="8">
        <f t="shared" si="230"/>
        <v>42150.777731481481</v>
      </c>
      <c r="T2373" s="8">
        <f t="shared" si="231"/>
        <v>42180.777731481481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3">
        <f t="shared" si="227"/>
        <v>3.2727272727272729</v>
      </c>
      <c r="P2374" s="7">
        <f t="shared" si="228"/>
        <v>31320.628450946624</v>
      </c>
      <c r="Q2374" s="7" t="str">
        <f t="shared" si="229"/>
        <v>technology</v>
      </c>
      <c r="R2374" t="str">
        <f t="shared" si="226"/>
        <v>web</v>
      </c>
      <c r="S2374" s="8">
        <f t="shared" si="230"/>
        <v>42088.069108796291</v>
      </c>
      <c r="T2374" s="8">
        <f t="shared" si="231"/>
        <v>42118.069108796291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3">
        <f t="shared" si="227"/>
        <v>5.8823529411764705E-3</v>
      </c>
      <c r="P2375" s="7">
        <f t="shared" si="228"/>
        <v>31338.504816303081</v>
      </c>
      <c r="Q2375" s="7" t="str">
        <f t="shared" si="229"/>
        <v>technology</v>
      </c>
      <c r="R2375" t="str">
        <f t="shared" si="226"/>
        <v>web</v>
      </c>
      <c r="S2375" s="8">
        <f t="shared" si="230"/>
        <v>42215.662314814821</v>
      </c>
      <c r="T2375" s="8">
        <f t="shared" si="231"/>
        <v>42245.662314814821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3">
        <f t="shared" si="227"/>
        <v>4.5454545454545456E-2</v>
      </c>
      <c r="P2376" s="7">
        <f t="shared" si="228"/>
        <v>31356.476387133811</v>
      </c>
      <c r="Q2376" s="7" t="str">
        <f t="shared" si="229"/>
        <v>technology</v>
      </c>
      <c r="R2376" t="str">
        <f t="shared" si="226"/>
        <v>web</v>
      </c>
      <c r="S2376" s="8">
        <f t="shared" si="230"/>
        <v>42017.843287037031</v>
      </c>
      <c r="T2376" s="8">
        <f t="shared" si="231"/>
        <v>42047.843287037031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3">
        <f t="shared" si="227"/>
        <v>0</v>
      </c>
      <c r="P2377" s="7">
        <f t="shared" si="228"/>
        <v>31374.491603448256</v>
      </c>
      <c r="Q2377" s="7" t="str">
        <f t="shared" si="229"/>
        <v>technology</v>
      </c>
      <c r="R2377" t="str">
        <f t="shared" si="226"/>
        <v>web</v>
      </c>
      <c r="S2377" s="8">
        <f t="shared" si="230"/>
        <v>42592.836076388892</v>
      </c>
      <c r="T2377" s="8">
        <f t="shared" si="231"/>
        <v>42622.836076388892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3">
        <f t="shared" si="227"/>
        <v>10.877666666666666</v>
      </c>
      <c r="P2378" s="7">
        <f t="shared" si="228"/>
        <v>31392.533289246672</v>
      </c>
      <c r="Q2378" s="7" t="str">
        <f t="shared" si="229"/>
        <v>technology</v>
      </c>
      <c r="R2378" t="str">
        <f t="shared" si="226"/>
        <v>web</v>
      </c>
      <c r="S2378" s="8">
        <f t="shared" si="230"/>
        <v>42318.925532407404</v>
      </c>
      <c r="T2378" s="8">
        <f t="shared" si="231"/>
        <v>42348.925532407404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3">
        <f t="shared" si="227"/>
        <v>0</v>
      </c>
      <c r="P2379" s="7">
        <f t="shared" si="228"/>
        <v>31410.407974683523</v>
      </c>
      <c r="Q2379" s="7" t="str">
        <f t="shared" si="229"/>
        <v>technology</v>
      </c>
      <c r="R2379" t="str">
        <f t="shared" si="226"/>
        <v>web</v>
      </c>
      <c r="S2379" s="8">
        <f t="shared" si="230"/>
        <v>42669.870173611111</v>
      </c>
      <c r="T2379" s="8">
        <f t="shared" si="231"/>
        <v>42699.911840277782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3">
        <f t="shared" si="227"/>
        <v>0</v>
      </c>
      <c r="P2380" s="7">
        <f t="shared" si="228"/>
        <v>31428.491111111092</v>
      </c>
      <c r="Q2380" s="7" t="str">
        <f t="shared" si="229"/>
        <v>technology</v>
      </c>
      <c r="R2380" t="str">
        <f t="shared" si="226"/>
        <v>web</v>
      </c>
      <c r="S2380" s="8">
        <f t="shared" si="230"/>
        <v>42213.013078703705</v>
      </c>
      <c r="T2380" s="8">
        <f t="shared" si="231"/>
        <v>42242.013078703705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3">
        <f t="shared" si="227"/>
        <v>0</v>
      </c>
      <c r="P2381" s="7">
        <f t="shared" si="228"/>
        <v>31446.59508064514</v>
      </c>
      <c r="Q2381" s="7" t="str">
        <f t="shared" si="229"/>
        <v>technology</v>
      </c>
      <c r="R2381" t="str">
        <f t="shared" si="226"/>
        <v>web</v>
      </c>
      <c r="S2381" s="8">
        <f t="shared" si="230"/>
        <v>42237.016388888893</v>
      </c>
      <c r="T2381" s="8">
        <f t="shared" si="231"/>
        <v>42282.016388888893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3">
        <f t="shared" si="227"/>
        <v>0.36666666666666664</v>
      </c>
      <c r="P2382" s="7">
        <f t="shared" si="228"/>
        <v>31464.719919308336</v>
      </c>
      <c r="Q2382" s="7" t="str">
        <f t="shared" si="229"/>
        <v>technology</v>
      </c>
      <c r="R2382" t="str">
        <f t="shared" si="226"/>
        <v>web</v>
      </c>
      <c r="S2382" s="8">
        <f t="shared" si="230"/>
        <v>42248.793310185181</v>
      </c>
      <c r="T2382" s="8">
        <f t="shared" si="231"/>
        <v>42278.793310185181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3">
        <f t="shared" si="227"/>
        <v>1.8193398957730169</v>
      </c>
      <c r="P2383" s="7">
        <f t="shared" si="228"/>
        <v>31482.833944636659</v>
      </c>
      <c r="Q2383" s="7" t="str">
        <f t="shared" si="229"/>
        <v>technology</v>
      </c>
      <c r="R2383" t="str">
        <f t="shared" si="226"/>
        <v>web</v>
      </c>
      <c r="S2383" s="8">
        <f t="shared" si="230"/>
        <v>42074.935740740737</v>
      </c>
      <c r="T2383" s="8">
        <f t="shared" si="231"/>
        <v>42104.935740740737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3">
        <f t="shared" si="227"/>
        <v>2.5</v>
      </c>
      <c r="P2384" s="7">
        <f t="shared" si="228"/>
        <v>31500.094091171359</v>
      </c>
      <c r="Q2384" s="7" t="str">
        <f t="shared" si="229"/>
        <v>technology</v>
      </c>
      <c r="R2384" t="str">
        <f t="shared" si="226"/>
        <v>web</v>
      </c>
      <c r="S2384" s="8">
        <f t="shared" si="230"/>
        <v>42195.187534722223</v>
      </c>
      <c r="T2384" s="8">
        <f t="shared" si="231"/>
        <v>42220.187534722223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3">
        <f t="shared" si="227"/>
        <v>4.3499999999999996</v>
      </c>
      <c r="P2385" s="7">
        <f t="shared" si="228"/>
        <v>31518.237909930696</v>
      </c>
      <c r="Q2385" s="7" t="str">
        <f t="shared" si="229"/>
        <v>technology</v>
      </c>
      <c r="R2385" t="str">
        <f t="shared" si="226"/>
        <v>web</v>
      </c>
      <c r="S2385" s="8">
        <f t="shared" si="230"/>
        <v>42027.056793981479</v>
      </c>
      <c r="T2385" s="8">
        <f t="shared" si="231"/>
        <v>42057.056793981479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3">
        <f t="shared" si="227"/>
        <v>0.8</v>
      </c>
      <c r="P2386" s="7">
        <f t="shared" si="228"/>
        <v>31536.194719815117</v>
      </c>
      <c r="Q2386" s="7" t="str">
        <f t="shared" si="229"/>
        <v>technology</v>
      </c>
      <c r="R2386" t="str">
        <f t="shared" si="226"/>
        <v>web</v>
      </c>
      <c r="S2386" s="8">
        <f t="shared" si="230"/>
        <v>41927.067627314813</v>
      </c>
      <c r="T2386" s="8">
        <f t="shared" si="231"/>
        <v>41957.109293981484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3">
        <f t="shared" si="227"/>
        <v>1.2123076923076923</v>
      </c>
      <c r="P2387" s="7">
        <f t="shared" si="228"/>
        <v>31554.419109826569</v>
      </c>
      <c r="Q2387" s="7" t="str">
        <f t="shared" si="229"/>
        <v>technology</v>
      </c>
      <c r="R2387" t="str">
        <f t="shared" si="226"/>
        <v>web</v>
      </c>
      <c r="S2387" s="8">
        <f t="shared" si="230"/>
        <v>42191.70175925926</v>
      </c>
      <c r="T2387" s="8">
        <f t="shared" si="231"/>
        <v>42221.70175925926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3">
        <f t="shared" si="227"/>
        <v>0</v>
      </c>
      <c r="P2388" s="7">
        <f t="shared" si="228"/>
        <v>31572.213452862907</v>
      </c>
      <c r="Q2388" s="7" t="str">
        <f t="shared" si="229"/>
        <v>technology</v>
      </c>
      <c r="R2388" t="str">
        <f t="shared" si="226"/>
        <v>web</v>
      </c>
      <c r="S2388" s="8">
        <f t="shared" si="230"/>
        <v>41954.838240740741</v>
      </c>
      <c r="T2388" s="8">
        <f t="shared" si="231"/>
        <v>42014.838240740741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3">
        <f t="shared" si="227"/>
        <v>0.68399999999999994</v>
      </c>
      <c r="P2389" s="7">
        <f t="shared" si="228"/>
        <v>31590.484409722201</v>
      </c>
      <c r="Q2389" s="7" t="str">
        <f t="shared" si="229"/>
        <v>technology</v>
      </c>
      <c r="R2389" t="str">
        <f t="shared" si="226"/>
        <v>web</v>
      </c>
      <c r="S2389" s="8">
        <f t="shared" si="230"/>
        <v>42528.626620370371</v>
      </c>
      <c r="T2389" s="8">
        <f t="shared" si="231"/>
        <v>42573.626620370371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3">
        <f t="shared" si="227"/>
        <v>1.2513513513513512</v>
      </c>
      <c r="P2390" s="7">
        <f t="shared" si="228"/>
        <v>31608.18243196292</v>
      </c>
      <c r="Q2390" s="7" t="str">
        <f t="shared" si="229"/>
        <v>technology</v>
      </c>
      <c r="R2390" t="str">
        <f t="shared" si="226"/>
        <v>web</v>
      </c>
      <c r="S2390" s="8">
        <f t="shared" si="230"/>
        <v>41989.853692129633</v>
      </c>
      <c r="T2390" s="8">
        <f t="shared" si="231"/>
        <v>42019.811805555553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3">
        <f t="shared" si="227"/>
        <v>0.1875</v>
      </c>
      <c r="P2391" s="7">
        <f t="shared" si="228"/>
        <v>31626.227149478542</v>
      </c>
      <c r="Q2391" s="7" t="str">
        <f t="shared" si="229"/>
        <v>technology</v>
      </c>
      <c r="R2391" t="str">
        <f t="shared" si="226"/>
        <v>web</v>
      </c>
      <c r="S2391" s="8">
        <f t="shared" si="230"/>
        <v>42179.653379629628</v>
      </c>
      <c r="T2391" s="8">
        <f t="shared" si="231"/>
        <v>42210.915972222225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3">
        <f t="shared" si="227"/>
        <v>0</v>
      </c>
      <c r="P2392" s="7">
        <f t="shared" si="228"/>
        <v>31644.54380289853</v>
      </c>
      <c r="Q2392" s="7" t="str">
        <f t="shared" si="229"/>
        <v>technology</v>
      </c>
      <c r="R2392" t="str">
        <f t="shared" si="226"/>
        <v>web</v>
      </c>
      <c r="S2392" s="8">
        <f t="shared" si="230"/>
        <v>41968.262314814812</v>
      </c>
      <c r="T2392" s="8">
        <f t="shared" si="231"/>
        <v>42008.262314814812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3">
        <f t="shared" si="227"/>
        <v>0.125</v>
      </c>
      <c r="P2393" s="7">
        <f t="shared" si="228"/>
        <v>31662.899106728517</v>
      </c>
      <c r="Q2393" s="7" t="str">
        <f t="shared" si="229"/>
        <v>technology</v>
      </c>
      <c r="R2393" t="str">
        <f t="shared" si="226"/>
        <v>web</v>
      </c>
      <c r="S2393" s="8">
        <f t="shared" si="230"/>
        <v>42064.794490740736</v>
      </c>
      <c r="T2393" s="8">
        <f t="shared" si="231"/>
        <v>42094.752824074079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3">
        <f t="shared" si="227"/>
        <v>0</v>
      </c>
      <c r="P2394" s="7">
        <f t="shared" si="228"/>
        <v>31681.261207196731</v>
      </c>
      <c r="Q2394" s="7" t="str">
        <f t="shared" si="229"/>
        <v>technology</v>
      </c>
      <c r="R2394" t="str">
        <f t="shared" si="226"/>
        <v>web</v>
      </c>
      <c r="S2394" s="8">
        <f t="shared" si="230"/>
        <v>42276.120636574073</v>
      </c>
      <c r="T2394" s="8">
        <f t="shared" si="231"/>
        <v>42306.120636574073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3">
        <f t="shared" si="227"/>
        <v>0.05</v>
      </c>
      <c r="P2395" s="7">
        <f t="shared" si="228"/>
        <v>31699.659152148644</v>
      </c>
      <c r="Q2395" s="7" t="str">
        <f t="shared" si="229"/>
        <v>technology</v>
      </c>
      <c r="R2395" t="str">
        <f t="shared" si="226"/>
        <v>web</v>
      </c>
      <c r="S2395" s="8">
        <f t="shared" si="230"/>
        <v>42194.648344907408</v>
      </c>
      <c r="T2395" s="8">
        <f t="shared" si="231"/>
        <v>42224.648344907408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3">
        <f t="shared" si="227"/>
        <v>0.06</v>
      </c>
      <c r="P2396" s="7">
        <f t="shared" si="228"/>
        <v>31718.04942475303</v>
      </c>
      <c r="Q2396" s="7" t="str">
        <f t="shared" si="229"/>
        <v>technology</v>
      </c>
      <c r="R2396" t="str">
        <f t="shared" si="226"/>
        <v>web</v>
      </c>
      <c r="S2396" s="8">
        <f t="shared" si="230"/>
        <v>42031.362187499995</v>
      </c>
      <c r="T2396" s="8">
        <f t="shared" si="231"/>
        <v>42061.362187499995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3">
        <f t="shared" si="227"/>
        <v>0</v>
      </c>
      <c r="P2397" s="7">
        <f t="shared" si="228"/>
        <v>31736.488406976725</v>
      </c>
      <c r="Q2397" s="7" t="str">
        <f t="shared" si="229"/>
        <v>technology</v>
      </c>
      <c r="R2397" t="str">
        <f t="shared" si="226"/>
        <v>web</v>
      </c>
      <c r="S2397" s="8">
        <f t="shared" si="230"/>
        <v>42717.121377314819</v>
      </c>
      <c r="T2397" s="8">
        <f t="shared" si="231"/>
        <v>42745.372916666667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3">
        <f t="shared" si="227"/>
        <v>0.2</v>
      </c>
      <c r="P2398" s="7">
        <f t="shared" si="228"/>
        <v>31754.95058755088</v>
      </c>
      <c r="Q2398" s="7" t="str">
        <f t="shared" si="229"/>
        <v>technology</v>
      </c>
      <c r="R2398" t="str">
        <f t="shared" si="226"/>
        <v>web</v>
      </c>
      <c r="S2398" s="8">
        <f t="shared" si="230"/>
        <v>42262.849050925928</v>
      </c>
      <c r="T2398" s="8">
        <f t="shared" si="231"/>
        <v>42292.849050925928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3">
        <f t="shared" si="227"/>
        <v>0</v>
      </c>
      <c r="P2399" s="7">
        <f t="shared" si="228"/>
        <v>31773.428440046544</v>
      </c>
      <c r="Q2399" s="7" t="str">
        <f t="shared" si="229"/>
        <v>technology</v>
      </c>
      <c r="R2399" t="str">
        <f t="shared" si="226"/>
        <v>web</v>
      </c>
      <c r="S2399" s="8">
        <f t="shared" si="230"/>
        <v>41976.88490740741</v>
      </c>
      <c r="T2399" s="8">
        <f t="shared" si="231"/>
        <v>42006.88490740741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3">
        <f t="shared" si="227"/>
        <v>0</v>
      </c>
      <c r="P2400" s="7">
        <f t="shared" si="228"/>
        <v>31791.93364006987</v>
      </c>
      <c r="Q2400" s="7" t="str">
        <f t="shared" si="229"/>
        <v>technology</v>
      </c>
      <c r="R2400" t="str">
        <f t="shared" si="226"/>
        <v>web</v>
      </c>
      <c r="S2400" s="8">
        <f t="shared" si="230"/>
        <v>42157.916481481487</v>
      </c>
      <c r="T2400" s="8">
        <f t="shared" si="231"/>
        <v>42187.916481481487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3">
        <f t="shared" si="227"/>
        <v>0</v>
      </c>
      <c r="P2401" s="7">
        <f t="shared" si="228"/>
        <v>31810.460407925388</v>
      </c>
      <c r="Q2401" s="7" t="str">
        <f t="shared" si="229"/>
        <v>technology</v>
      </c>
      <c r="R2401" t="str">
        <f t="shared" si="226"/>
        <v>web</v>
      </c>
      <c r="S2401" s="8">
        <f t="shared" si="230"/>
        <v>41956.853078703702</v>
      </c>
      <c r="T2401" s="8">
        <f t="shared" si="231"/>
        <v>41991.853078703702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3">
        <f t="shared" si="227"/>
        <v>0</v>
      </c>
      <c r="P2402" s="7">
        <f t="shared" si="228"/>
        <v>31829.008781341086</v>
      </c>
      <c r="Q2402" s="7" t="str">
        <f t="shared" si="229"/>
        <v>technology</v>
      </c>
      <c r="R2402" t="str">
        <f t="shared" si="226"/>
        <v>web</v>
      </c>
      <c r="S2402" s="8">
        <f t="shared" si="230"/>
        <v>42444.268101851849</v>
      </c>
      <c r="T2402" s="8">
        <f t="shared" si="231"/>
        <v>42474.268101851849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3">
        <f t="shared" si="227"/>
        <v>0.71785714285714286</v>
      </c>
      <c r="P2403" s="7">
        <f t="shared" si="228"/>
        <v>31847.578798133003</v>
      </c>
      <c r="Q2403" s="7" t="str">
        <f t="shared" si="229"/>
        <v>food</v>
      </c>
      <c r="R2403" t="str">
        <f t="shared" si="226"/>
        <v>food trucks</v>
      </c>
      <c r="S2403" s="8">
        <f t="shared" si="230"/>
        <v>42374.822870370372</v>
      </c>
      <c r="T2403" s="8">
        <f t="shared" si="231"/>
        <v>42434.822870370372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3">
        <f t="shared" si="227"/>
        <v>0.43333333333333329</v>
      </c>
      <c r="P2404" s="7">
        <f t="shared" si="228"/>
        <v>31866.053158201965</v>
      </c>
      <c r="Q2404" s="7" t="str">
        <f t="shared" si="229"/>
        <v>food</v>
      </c>
      <c r="R2404" t="str">
        <f t="shared" si="226"/>
        <v>food trucks</v>
      </c>
      <c r="S2404" s="8">
        <f t="shared" si="230"/>
        <v>42107.679756944446</v>
      </c>
      <c r="T2404" s="8">
        <f t="shared" si="231"/>
        <v>42137.679756944446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3">
        <f t="shared" si="227"/>
        <v>16.833333333333332</v>
      </c>
      <c r="P2405" s="7">
        <f t="shared" si="228"/>
        <v>31884.636133177552</v>
      </c>
      <c r="Q2405" s="7" t="str">
        <f t="shared" si="229"/>
        <v>food</v>
      </c>
      <c r="R2405" t="str">
        <f t="shared" si="226"/>
        <v>food trucks</v>
      </c>
      <c r="S2405" s="8">
        <f t="shared" si="230"/>
        <v>42399.882615740738</v>
      </c>
      <c r="T2405" s="8">
        <f t="shared" si="231"/>
        <v>42459.840949074074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3">
        <f t="shared" si="227"/>
        <v>0</v>
      </c>
      <c r="P2406" s="7">
        <f t="shared" si="228"/>
        <v>31903.15316189361</v>
      </c>
      <c r="Q2406" s="7" t="str">
        <f t="shared" si="229"/>
        <v>food</v>
      </c>
      <c r="R2406" t="str">
        <f t="shared" si="226"/>
        <v>food trucks</v>
      </c>
      <c r="S2406" s="8">
        <f t="shared" si="230"/>
        <v>42342.03943287037</v>
      </c>
      <c r="T2406" s="8">
        <f t="shared" si="231"/>
        <v>42372.03943287037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3">
        <f t="shared" si="227"/>
        <v>22.52</v>
      </c>
      <c r="P2407" s="7">
        <f t="shared" si="228"/>
        <v>31921.809976608165</v>
      </c>
      <c r="Q2407" s="7" t="str">
        <f t="shared" si="229"/>
        <v>food</v>
      </c>
      <c r="R2407" t="str">
        <f t="shared" si="226"/>
        <v>food trucks</v>
      </c>
      <c r="S2407" s="8">
        <f t="shared" si="230"/>
        <v>42595.585358796292</v>
      </c>
      <c r="T2407" s="8">
        <f t="shared" si="231"/>
        <v>42616.585358796292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3">
        <f t="shared" si="227"/>
        <v>41.384615384615387</v>
      </c>
      <c r="P2408" s="7">
        <f t="shared" si="228"/>
        <v>31939.829760093602</v>
      </c>
      <c r="Q2408" s="7" t="str">
        <f t="shared" si="229"/>
        <v>food</v>
      </c>
      <c r="R2408" t="str">
        <f t="shared" si="226"/>
        <v>food trucks</v>
      </c>
      <c r="S2408" s="8">
        <f t="shared" si="230"/>
        <v>41983.110995370371</v>
      </c>
      <c r="T2408" s="8">
        <f t="shared" si="231"/>
        <v>42023.110995370371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3">
        <f t="shared" si="227"/>
        <v>25.259090909090908</v>
      </c>
      <c r="P2409" s="7">
        <f t="shared" si="228"/>
        <v>31957.742423887568</v>
      </c>
      <c r="Q2409" s="7" t="str">
        <f t="shared" si="229"/>
        <v>food</v>
      </c>
      <c r="R2409" t="str">
        <f t="shared" si="226"/>
        <v>food trucks</v>
      </c>
      <c r="S2409" s="8">
        <f t="shared" si="230"/>
        <v>42082.575555555552</v>
      </c>
      <c r="T2409" s="8">
        <f t="shared" si="231"/>
        <v>42105.25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3">
        <f t="shared" si="227"/>
        <v>0.2</v>
      </c>
      <c r="P2410" s="7">
        <f t="shared" si="228"/>
        <v>31973.208588166352</v>
      </c>
      <c r="Q2410" s="7" t="str">
        <f t="shared" si="229"/>
        <v>food</v>
      </c>
      <c r="R2410" t="str">
        <f t="shared" si="226"/>
        <v>food trucks</v>
      </c>
      <c r="S2410" s="8">
        <f t="shared" si="230"/>
        <v>41919.140706018516</v>
      </c>
      <c r="T2410" s="8">
        <f t="shared" si="231"/>
        <v>41949.182372685187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3">
        <f t="shared" si="227"/>
        <v>1.8399999999999999</v>
      </c>
      <c r="P2411" s="7">
        <f t="shared" si="228"/>
        <v>31991.932626025769</v>
      </c>
      <c r="Q2411" s="7" t="str">
        <f t="shared" si="229"/>
        <v>food</v>
      </c>
      <c r="R2411" t="str">
        <f t="shared" si="226"/>
        <v>food trucks</v>
      </c>
      <c r="S2411" s="8">
        <f t="shared" si="230"/>
        <v>42204.875868055555</v>
      </c>
      <c r="T2411" s="8">
        <f t="shared" si="231"/>
        <v>42234.875868055555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3">
        <f t="shared" si="227"/>
        <v>0</v>
      </c>
      <c r="P2412" s="7">
        <f t="shared" si="228"/>
        <v>32010.426428152474</v>
      </c>
      <c r="Q2412" s="7" t="str">
        <f t="shared" si="229"/>
        <v>food</v>
      </c>
      <c r="R2412" t="str">
        <f t="shared" si="226"/>
        <v>food trucks</v>
      </c>
      <c r="S2412" s="8">
        <f t="shared" si="230"/>
        <v>42224.408275462964</v>
      </c>
      <c r="T2412" s="8">
        <f t="shared" si="231"/>
        <v>42254.408275462964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3">
        <f t="shared" si="227"/>
        <v>0.60399999999999998</v>
      </c>
      <c r="P2413" s="7">
        <f t="shared" si="228"/>
        <v>32029.21188967134</v>
      </c>
      <c r="Q2413" s="7" t="str">
        <f t="shared" si="229"/>
        <v>food</v>
      </c>
      <c r="R2413" t="str">
        <f t="shared" si="226"/>
        <v>food trucks</v>
      </c>
      <c r="S2413" s="8">
        <f t="shared" si="230"/>
        <v>42211.732430555552</v>
      </c>
      <c r="T2413" s="8">
        <f t="shared" si="231"/>
        <v>42241.732430555552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3">
        <f t="shared" si="227"/>
        <v>0</v>
      </c>
      <c r="P2414" s="7">
        <f t="shared" si="228"/>
        <v>32047.930745742786</v>
      </c>
      <c r="Q2414" s="7" t="str">
        <f t="shared" si="229"/>
        <v>food</v>
      </c>
      <c r="R2414" t="str">
        <f t="shared" ref="R2414:R2477" si="232">RIGHT(N2414, (LEN(N2414)-FIND("/", N2414)))</f>
        <v>food trucks</v>
      </c>
      <c r="S2414" s="8">
        <f t="shared" si="230"/>
        <v>42655.736956018518</v>
      </c>
      <c r="T2414" s="8">
        <f t="shared" si="231"/>
        <v>42700.778622685189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3">
        <f t="shared" si="227"/>
        <v>0.83333333333333337</v>
      </c>
      <c r="P2415" s="7">
        <f t="shared" si="228"/>
        <v>32066.760317273776</v>
      </c>
      <c r="Q2415" s="7" t="str">
        <f t="shared" si="229"/>
        <v>food</v>
      </c>
      <c r="R2415" t="str">
        <f t="shared" si="232"/>
        <v>food trucks</v>
      </c>
      <c r="S2415" s="8">
        <f t="shared" si="230"/>
        <v>41760.10974537037</v>
      </c>
      <c r="T2415" s="8">
        <f t="shared" si="231"/>
        <v>41790.979166666664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3">
        <f t="shared" si="227"/>
        <v>3.0666666666666664</v>
      </c>
      <c r="P2416" s="7">
        <f t="shared" si="228"/>
        <v>32085.597330981756</v>
      </c>
      <c r="Q2416" s="7" t="str">
        <f t="shared" si="229"/>
        <v>food</v>
      </c>
      <c r="R2416" t="str">
        <f t="shared" si="232"/>
        <v>food trucks</v>
      </c>
      <c r="S2416" s="8">
        <f t="shared" si="230"/>
        <v>42198.695138888885</v>
      </c>
      <c r="T2416" s="8">
        <f t="shared" si="231"/>
        <v>42238.165972222225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3">
        <f t="shared" si="227"/>
        <v>0.55833333333333335</v>
      </c>
      <c r="P2417" s="7">
        <f t="shared" si="228"/>
        <v>32104.200623529392</v>
      </c>
      <c r="Q2417" s="7" t="str">
        <f t="shared" si="229"/>
        <v>food</v>
      </c>
      <c r="R2417" t="str">
        <f t="shared" si="232"/>
        <v>food trucks</v>
      </c>
      <c r="S2417" s="8">
        <f t="shared" si="230"/>
        <v>42536.862800925926</v>
      </c>
      <c r="T2417" s="8">
        <f t="shared" si="231"/>
        <v>42566.862800925926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3">
        <f t="shared" si="227"/>
        <v>2.5000000000000001E-2</v>
      </c>
      <c r="P2418" s="7">
        <f t="shared" si="228"/>
        <v>32122.899387875201</v>
      </c>
      <c r="Q2418" s="7" t="str">
        <f t="shared" si="229"/>
        <v>food</v>
      </c>
      <c r="R2418" t="str">
        <f t="shared" si="232"/>
        <v>food trucks</v>
      </c>
      <c r="S2418" s="8">
        <f t="shared" si="230"/>
        <v>42019.737766203703</v>
      </c>
      <c r="T2418" s="8">
        <f t="shared" si="231"/>
        <v>42077.625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3">
        <f t="shared" si="227"/>
        <v>0</v>
      </c>
      <c r="P2419" s="7">
        <f t="shared" si="228"/>
        <v>32141.814522968176</v>
      </c>
      <c r="Q2419" s="7" t="str">
        <f t="shared" si="229"/>
        <v>food</v>
      </c>
      <c r="R2419" t="str">
        <f t="shared" si="232"/>
        <v>food trucks</v>
      </c>
      <c r="S2419" s="8">
        <f t="shared" si="230"/>
        <v>41831.884108796294</v>
      </c>
      <c r="T2419" s="8">
        <f t="shared" si="231"/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3">
        <f t="shared" si="227"/>
        <v>0.02</v>
      </c>
      <c r="P2420" s="7">
        <f t="shared" si="228"/>
        <v>32160.754896876821</v>
      </c>
      <c r="Q2420" s="7" t="str">
        <f t="shared" si="229"/>
        <v>food</v>
      </c>
      <c r="R2420" t="str">
        <f t="shared" si="232"/>
        <v>food trucks</v>
      </c>
      <c r="S2420" s="8">
        <f t="shared" si="230"/>
        <v>42027.856990740736</v>
      </c>
      <c r="T2420" s="8">
        <f t="shared" si="231"/>
        <v>42087.815324074079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3">
        <f t="shared" si="227"/>
        <v>0</v>
      </c>
      <c r="P2421" s="7">
        <f t="shared" si="228"/>
        <v>32179.714658018849</v>
      </c>
      <c r="Q2421" s="7" t="str">
        <f t="shared" si="229"/>
        <v>food</v>
      </c>
      <c r="R2421" t="str">
        <f t="shared" si="232"/>
        <v>food trucks</v>
      </c>
      <c r="S2421" s="8">
        <f t="shared" si="230"/>
        <v>41993.738298611104</v>
      </c>
      <c r="T2421" s="8">
        <f t="shared" si="231"/>
        <v>42053.738298611104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3">
        <f t="shared" si="227"/>
        <v>14.825133372851216</v>
      </c>
      <c r="P2422" s="7">
        <f t="shared" si="228"/>
        <v>32198.699740412958</v>
      </c>
      <c r="Q2422" s="7" t="str">
        <f t="shared" si="229"/>
        <v>food</v>
      </c>
      <c r="R2422" t="str">
        <f t="shared" si="232"/>
        <v>food trucks</v>
      </c>
      <c r="S2422" s="8">
        <f t="shared" si="230"/>
        <v>41893.028877314813</v>
      </c>
      <c r="T2422" s="8">
        <f t="shared" si="231"/>
        <v>41953.070543981477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3">
        <f t="shared" si="227"/>
        <v>1.6666666666666666E-2</v>
      </c>
      <c r="P2423" s="7">
        <f t="shared" si="228"/>
        <v>32216.230850059012</v>
      </c>
      <c r="Q2423" s="7" t="str">
        <f t="shared" si="229"/>
        <v>food</v>
      </c>
      <c r="R2423" t="str">
        <f t="shared" si="232"/>
        <v>food trucks</v>
      </c>
      <c r="S2423" s="8">
        <f t="shared" si="230"/>
        <v>42026.687453703707</v>
      </c>
      <c r="T2423" s="8">
        <f t="shared" si="231"/>
        <v>42056.687453703707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3">
        <f t="shared" si="227"/>
        <v>0.2</v>
      </c>
      <c r="P2424" s="7">
        <f t="shared" si="228"/>
        <v>32235.25933845243</v>
      </c>
      <c r="Q2424" s="7" t="str">
        <f t="shared" si="229"/>
        <v>food</v>
      </c>
      <c r="R2424" t="str">
        <f t="shared" si="232"/>
        <v>food trucks</v>
      </c>
      <c r="S2424" s="8">
        <f t="shared" si="230"/>
        <v>42044.724953703699</v>
      </c>
      <c r="T2424" s="8">
        <f t="shared" si="231"/>
        <v>42074.683287037042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3">
        <f t="shared" si="227"/>
        <v>1.3333333333333334E-2</v>
      </c>
      <c r="P2425" s="7">
        <f t="shared" si="228"/>
        <v>32254.310319148917</v>
      </c>
      <c r="Q2425" s="7" t="str">
        <f t="shared" si="229"/>
        <v>food</v>
      </c>
      <c r="R2425" t="str">
        <f t="shared" si="232"/>
        <v>food trucks</v>
      </c>
      <c r="S2425" s="8">
        <f t="shared" si="230"/>
        <v>41974.704745370371</v>
      </c>
      <c r="T2425" s="8">
        <f t="shared" si="231"/>
        <v>42004.704745370371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3">
        <f t="shared" si="227"/>
        <v>1.24</v>
      </c>
      <c r="P2426" s="7">
        <f t="shared" si="228"/>
        <v>32273.379692489631</v>
      </c>
      <c r="Q2426" s="7" t="str">
        <f t="shared" si="229"/>
        <v>food</v>
      </c>
      <c r="R2426" t="str">
        <f t="shared" si="232"/>
        <v>food trucks</v>
      </c>
      <c r="S2426" s="8">
        <f t="shared" si="230"/>
        <v>41909.892453703702</v>
      </c>
      <c r="T2426" s="8">
        <f t="shared" si="231"/>
        <v>41939.892453703702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3">
        <f t="shared" si="227"/>
        <v>2.8571428571428574E-2</v>
      </c>
      <c r="P2427" s="7">
        <f t="shared" si="228"/>
        <v>32292.292934911224</v>
      </c>
      <c r="Q2427" s="7" t="str">
        <f t="shared" si="229"/>
        <v>food</v>
      </c>
      <c r="R2427" t="str">
        <f t="shared" si="232"/>
        <v>food trucks</v>
      </c>
      <c r="S2427" s="8">
        <f t="shared" si="230"/>
        <v>42502.913761574076</v>
      </c>
      <c r="T2427" s="8">
        <f t="shared" si="231"/>
        <v>42517.919444444444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3">
        <f t="shared" si="227"/>
        <v>0</v>
      </c>
      <c r="P2428" s="7">
        <f t="shared" si="228"/>
        <v>32311.4115216104</v>
      </c>
      <c r="Q2428" s="7" t="str">
        <f t="shared" si="229"/>
        <v>food</v>
      </c>
      <c r="R2428" t="str">
        <f t="shared" si="232"/>
        <v>food trucks</v>
      </c>
      <c r="S2428" s="8">
        <f t="shared" si="230"/>
        <v>42164.170046296291</v>
      </c>
      <c r="T2428" s="8">
        <f t="shared" si="231"/>
        <v>42224.170046296291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3">
        <f t="shared" si="227"/>
        <v>2E-3</v>
      </c>
      <c r="P2429" s="7">
        <f t="shared" si="228"/>
        <v>32330.553353080548</v>
      </c>
      <c r="Q2429" s="7" t="str">
        <f t="shared" si="229"/>
        <v>food</v>
      </c>
      <c r="R2429" t="str">
        <f t="shared" si="232"/>
        <v>food trucks</v>
      </c>
      <c r="S2429" s="8">
        <f t="shared" si="230"/>
        <v>42412.318668981476</v>
      </c>
      <c r="T2429" s="8">
        <f t="shared" si="231"/>
        <v>42452.277002314819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3">
        <f t="shared" si="227"/>
        <v>2.8571428571428571E-3</v>
      </c>
      <c r="P2430" s="7">
        <f t="shared" si="228"/>
        <v>32349.717285121496</v>
      </c>
      <c r="Q2430" s="7" t="str">
        <f t="shared" si="229"/>
        <v>food</v>
      </c>
      <c r="R2430" t="str">
        <f t="shared" si="232"/>
        <v>food trucks</v>
      </c>
      <c r="S2430" s="8">
        <f t="shared" si="230"/>
        <v>42045.784155092595</v>
      </c>
      <c r="T2430" s="8">
        <f t="shared" si="231"/>
        <v>42075.742488425924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3">
        <f t="shared" si="227"/>
        <v>1.4321428571428572</v>
      </c>
      <c r="P2431" s="7">
        <f t="shared" si="228"/>
        <v>32368.903950177915</v>
      </c>
      <c r="Q2431" s="7" t="str">
        <f t="shared" si="229"/>
        <v>food</v>
      </c>
      <c r="R2431" t="str">
        <f t="shared" si="232"/>
        <v>food trucks</v>
      </c>
      <c r="S2431" s="8">
        <f t="shared" si="230"/>
        <v>42734.879236111112</v>
      </c>
      <c r="T2431" s="8">
        <f t="shared" si="231"/>
        <v>42771.697222222225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3">
        <f t="shared" si="227"/>
        <v>0.70000000000000007</v>
      </c>
      <c r="P2432" s="7">
        <f t="shared" si="228"/>
        <v>32386.924071216596</v>
      </c>
      <c r="Q2432" s="7" t="str">
        <f t="shared" si="229"/>
        <v>food</v>
      </c>
      <c r="R2432" t="str">
        <f t="shared" si="232"/>
        <v>food trucks</v>
      </c>
      <c r="S2432" s="8">
        <f t="shared" si="230"/>
        <v>42382.130833333329</v>
      </c>
      <c r="T2432" s="8">
        <f t="shared" si="231"/>
        <v>42412.130833333329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3">
        <f t="shared" si="227"/>
        <v>2E-3</v>
      </c>
      <c r="P2433" s="7">
        <f t="shared" si="228"/>
        <v>32406.143741092616</v>
      </c>
      <c r="Q2433" s="7" t="str">
        <f t="shared" si="229"/>
        <v>food</v>
      </c>
      <c r="R2433" t="str">
        <f t="shared" si="232"/>
        <v>food trucks</v>
      </c>
      <c r="S2433" s="8">
        <f t="shared" si="230"/>
        <v>42489.099687499998</v>
      </c>
      <c r="T2433" s="8">
        <f t="shared" si="231"/>
        <v>42549.099687499998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3">
        <f t="shared" si="227"/>
        <v>1.4285714285714287E-2</v>
      </c>
      <c r="P2434" s="7">
        <f t="shared" si="228"/>
        <v>32425.397540106933</v>
      </c>
      <c r="Q2434" s="7" t="str">
        <f t="shared" si="229"/>
        <v>food</v>
      </c>
      <c r="R2434" t="str">
        <f t="shared" si="232"/>
        <v>food trucks</v>
      </c>
      <c r="S2434" s="8">
        <f t="shared" si="230"/>
        <v>42041.218715277777</v>
      </c>
      <c r="T2434" s="8">
        <f t="shared" si="231"/>
        <v>42071.218715277777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3">
        <f t="shared" ref="O2435:O2498" si="233">(E2435/D2435)*100</f>
        <v>0</v>
      </c>
      <c r="P2435" s="7">
        <f t="shared" ref="P2435:P2498" si="234">AVERAGE(E2435:E6548)</f>
        <v>32444.674233055866</v>
      </c>
      <c r="Q2435" s="7" t="str">
        <f t="shared" ref="Q2435:Q2498" si="235">LEFT(N2435,(FIND("/",N2435)-1))</f>
        <v>food</v>
      </c>
      <c r="R2435" t="str">
        <f t="shared" si="232"/>
        <v>food trucks</v>
      </c>
      <c r="S2435" s="8">
        <f t="shared" si="230"/>
        <v>42397.89980324074</v>
      </c>
      <c r="T2435" s="8">
        <f t="shared" si="231"/>
        <v>42427.89980324074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3">
        <f t="shared" si="233"/>
        <v>0.13</v>
      </c>
      <c r="P2436" s="7">
        <f t="shared" si="234"/>
        <v>32463.975050565117</v>
      </c>
      <c r="Q2436" s="7" t="str">
        <f t="shared" si="235"/>
        <v>food</v>
      </c>
      <c r="R2436" t="str">
        <f t="shared" si="232"/>
        <v>food trucks</v>
      </c>
      <c r="S2436" s="8">
        <f t="shared" ref="S2436:S2499" si="236">(((J2436/60)/60)/24)+DATE(1970,1,1)</f>
        <v>42180.18604166666</v>
      </c>
      <c r="T2436" s="8">
        <f t="shared" ref="T2436:T2499" si="237">(((I2436/60)/60)/24)+DATE(1970,1,1)</f>
        <v>42220.18604166666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3">
        <f t="shared" si="233"/>
        <v>0.48960000000000004</v>
      </c>
      <c r="P2437" s="7">
        <f t="shared" si="234"/>
        <v>32483.2833690476</v>
      </c>
      <c r="Q2437" s="7" t="str">
        <f t="shared" si="235"/>
        <v>food</v>
      </c>
      <c r="R2437" t="str">
        <f t="shared" si="232"/>
        <v>food trucks</v>
      </c>
      <c r="S2437" s="8">
        <f t="shared" si="236"/>
        <v>42252.277615740735</v>
      </c>
      <c r="T2437" s="8">
        <f t="shared" si="237"/>
        <v>42282.277615740735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3">
        <f t="shared" si="233"/>
        <v>3.8461538461538464E-2</v>
      </c>
      <c r="P2438" s="7">
        <f t="shared" si="234"/>
        <v>32501.901167361502</v>
      </c>
      <c r="Q2438" s="7" t="str">
        <f t="shared" si="235"/>
        <v>food</v>
      </c>
      <c r="R2438" t="str">
        <f t="shared" si="232"/>
        <v>food trucks</v>
      </c>
      <c r="S2438" s="8">
        <f t="shared" si="236"/>
        <v>42338.615393518514</v>
      </c>
      <c r="T2438" s="8">
        <f t="shared" si="237"/>
        <v>42398.615393518514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3">
        <f t="shared" si="233"/>
        <v>0</v>
      </c>
      <c r="P2439" s="7">
        <f t="shared" si="234"/>
        <v>32521.243778307489</v>
      </c>
      <c r="Q2439" s="7" t="str">
        <f t="shared" si="235"/>
        <v>food</v>
      </c>
      <c r="R2439" t="str">
        <f t="shared" si="232"/>
        <v>food trucks</v>
      </c>
      <c r="S2439" s="8">
        <f t="shared" si="236"/>
        <v>42031.965138888889</v>
      </c>
      <c r="T2439" s="8">
        <f t="shared" si="237"/>
        <v>42080.75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3">
        <f t="shared" si="233"/>
        <v>0.33333333333333337</v>
      </c>
      <c r="P2440" s="7">
        <f t="shared" si="234"/>
        <v>32540.636290995804</v>
      </c>
      <c r="Q2440" s="7" t="str">
        <f t="shared" si="235"/>
        <v>food</v>
      </c>
      <c r="R2440" t="str">
        <f t="shared" si="232"/>
        <v>food trucks</v>
      </c>
      <c r="S2440" s="8">
        <f t="shared" si="236"/>
        <v>42285.91506944444</v>
      </c>
      <c r="T2440" s="8">
        <f t="shared" si="237"/>
        <v>42345.956736111111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3">
        <f t="shared" si="233"/>
        <v>0</v>
      </c>
      <c r="P2441" s="7">
        <f t="shared" si="234"/>
        <v>32560.022112171817</v>
      </c>
      <c r="Q2441" s="7" t="str">
        <f t="shared" si="235"/>
        <v>food</v>
      </c>
      <c r="R2441" t="str">
        <f t="shared" si="232"/>
        <v>food trucks</v>
      </c>
      <c r="S2441" s="8">
        <f t="shared" si="236"/>
        <v>42265.818622685183</v>
      </c>
      <c r="T2441" s="8">
        <f t="shared" si="237"/>
        <v>42295.818622685183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3">
        <f t="shared" si="233"/>
        <v>0.2</v>
      </c>
      <c r="P2442" s="7">
        <f t="shared" si="234"/>
        <v>32579.460931343263</v>
      </c>
      <c r="Q2442" s="7" t="str">
        <f t="shared" si="235"/>
        <v>food</v>
      </c>
      <c r="R2442" t="str">
        <f t="shared" si="232"/>
        <v>food trucks</v>
      </c>
      <c r="S2442" s="8">
        <f t="shared" si="236"/>
        <v>42383.899456018517</v>
      </c>
      <c r="T2442" s="8">
        <f t="shared" si="237"/>
        <v>42413.899456018517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3">
        <f t="shared" si="233"/>
        <v>107.88</v>
      </c>
      <c r="P2443" s="7">
        <f t="shared" si="234"/>
        <v>32598.917001194721</v>
      </c>
      <c r="Q2443" s="7" t="str">
        <f t="shared" si="235"/>
        <v>food</v>
      </c>
      <c r="R2443" t="str">
        <f t="shared" si="232"/>
        <v>small batch</v>
      </c>
      <c r="S2443" s="8">
        <f t="shared" si="236"/>
        <v>42187.125625000001</v>
      </c>
      <c r="T2443" s="8">
        <f t="shared" si="237"/>
        <v>42208.207638888889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3">
        <f t="shared" si="233"/>
        <v>125.94166666666666</v>
      </c>
      <c r="P2444" s="7">
        <f t="shared" si="234"/>
        <v>32613.566084877446</v>
      </c>
      <c r="Q2444" s="7" t="str">
        <f t="shared" si="235"/>
        <v>food</v>
      </c>
      <c r="R2444" t="str">
        <f t="shared" si="232"/>
        <v>small batch</v>
      </c>
      <c r="S2444" s="8">
        <f t="shared" si="236"/>
        <v>42052.666990740734</v>
      </c>
      <c r="T2444" s="8">
        <f t="shared" si="237"/>
        <v>42082.625324074077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3">
        <f t="shared" si="233"/>
        <v>202.51495</v>
      </c>
      <c r="P2445" s="7">
        <f t="shared" si="234"/>
        <v>32614.994055023904</v>
      </c>
      <c r="Q2445" s="7" t="str">
        <f t="shared" si="235"/>
        <v>food</v>
      </c>
      <c r="R2445" t="str">
        <f t="shared" si="232"/>
        <v>small batch</v>
      </c>
      <c r="S2445" s="8">
        <f t="shared" si="236"/>
        <v>41836.625254629631</v>
      </c>
      <c r="T2445" s="8">
        <f t="shared" si="237"/>
        <v>41866.625254629631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3">
        <f t="shared" si="233"/>
        <v>108.60000000000001</v>
      </c>
      <c r="P2446" s="7">
        <f t="shared" si="234"/>
        <v>32610.273530819846</v>
      </c>
      <c r="Q2446" s="7" t="str">
        <f t="shared" si="235"/>
        <v>food</v>
      </c>
      <c r="R2446" t="str">
        <f t="shared" si="232"/>
        <v>small batch</v>
      </c>
      <c r="S2446" s="8">
        <f t="shared" si="236"/>
        <v>42485.754525462966</v>
      </c>
      <c r="T2446" s="8">
        <f t="shared" si="237"/>
        <v>42515.754525462966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3">
        <f t="shared" si="233"/>
        <v>172.8</v>
      </c>
      <c r="P2447" s="7">
        <f t="shared" si="234"/>
        <v>32627.849742514947</v>
      </c>
      <c r="Q2447" s="7" t="str">
        <f t="shared" si="235"/>
        <v>food</v>
      </c>
      <c r="R2447" t="str">
        <f t="shared" si="232"/>
        <v>small batch</v>
      </c>
      <c r="S2447" s="8">
        <f t="shared" si="236"/>
        <v>42243.190057870372</v>
      </c>
      <c r="T2447" s="8">
        <f t="shared" si="237"/>
        <v>42273.190057870372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3">
        <f t="shared" si="233"/>
        <v>167.98</v>
      </c>
      <c r="P2448" s="7">
        <f t="shared" si="234"/>
        <v>32642.222330736946</v>
      </c>
      <c r="Q2448" s="7" t="str">
        <f t="shared" si="235"/>
        <v>food</v>
      </c>
      <c r="R2448" t="str">
        <f t="shared" si="232"/>
        <v>small batch</v>
      </c>
      <c r="S2448" s="8">
        <f t="shared" si="236"/>
        <v>42670.602673611109</v>
      </c>
      <c r="T2448" s="8">
        <f t="shared" si="237"/>
        <v>42700.64434027778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3">
        <f t="shared" si="233"/>
        <v>427.20000000000005</v>
      </c>
      <c r="P2449" s="7">
        <f t="shared" si="234"/>
        <v>32656.756636690625</v>
      </c>
      <c r="Q2449" s="7" t="str">
        <f t="shared" si="235"/>
        <v>food</v>
      </c>
      <c r="R2449" t="str">
        <f t="shared" si="232"/>
        <v>small batch</v>
      </c>
      <c r="S2449" s="8">
        <f t="shared" si="236"/>
        <v>42654.469826388886</v>
      </c>
      <c r="T2449" s="8">
        <f t="shared" si="237"/>
        <v>42686.166666666672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3">
        <f t="shared" si="233"/>
        <v>107.5</v>
      </c>
      <c r="P2450" s="7">
        <f t="shared" si="234"/>
        <v>32669.940053989179</v>
      </c>
      <c r="Q2450" s="7" t="str">
        <f t="shared" si="235"/>
        <v>food</v>
      </c>
      <c r="R2450" t="str">
        <f t="shared" si="232"/>
        <v>small batch</v>
      </c>
      <c r="S2450" s="8">
        <f t="shared" si="236"/>
        <v>42607.316122685181</v>
      </c>
      <c r="T2450" s="8">
        <f t="shared" si="237"/>
        <v>42613.233333333337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3">
        <f t="shared" si="233"/>
        <v>108</v>
      </c>
      <c r="P2451" s="7">
        <f t="shared" si="234"/>
        <v>32689.291758703461</v>
      </c>
      <c r="Q2451" s="7" t="str">
        <f t="shared" si="235"/>
        <v>food</v>
      </c>
      <c r="R2451" t="str">
        <f t="shared" si="232"/>
        <v>small batch</v>
      </c>
      <c r="S2451" s="8">
        <f t="shared" si="236"/>
        <v>41943.142534722225</v>
      </c>
      <c r="T2451" s="8">
        <f t="shared" si="237"/>
        <v>41973.184201388889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3">
        <f t="shared" si="233"/>
        <v>101.53353333333335</v>
      </c>
      <c r="P2452" s="7">
        <f t="shared" si="234"/>
        <v>32702.438480480458</v>
      </c>
      <c r="Q2452" s="7" t="str">
        <f t="shared" si="235"/>
        <v>food</v>
      </c>
      <c r="R2452" t="str">
        <f t="shared" si="232"/>
        <v>small batch</v>
      </c>
      <c r="S2452" s="8">
        <f t="shared" si="236"/>
        <v>41902.07240740741</v>
      </c>
      <c r="T2452" s="8">
        <f t="shared" si="237"/>
        <v>41940.132638888892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3">
        <f t="shared" si="233"/>
        <v>115.45</v>
      </c>
      <c r="P2453" s="7">
        <f t="shared" si="234"/>
        <v>32712.938725961514</v>
      </c>
      <c r="Q2453" s="7" t="str">
        <f t="shared" si="235"/>
        <v>food</v>
      </c>
      <c r="R2453" t="str">
        <f t="shared" si="232"/>
        <v>small batch</v>
      </c>
      <c r="S2453" s="8">
        <f t="shared" si="236"/>
        <v>42779.908449074079</v>
      </c>
      <c r="T2453" s="8">
        <f t="shared" si="237"/>
        <v>42799.908449074079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3">
        <f t="shared" si="233"/>
        <v>133.5</v>
      </c>
      <c r="P2454" s="7">
        <f t="shared" si="234"/>
        <v>32725.667492483441</v>
      </c>
      <c r="Q2454" s="7" t="str">
        <f t="shared" si="235"/>
        <v>food</v>
      </c>
      <c r="R2454" t="str">
        <f t="shared" si="232"/>
        <v>small batch</v>
      </c>
      <c r="S2454" s="8">
        <f t="shared" si="236"/>
        <v>42338.84375</v>
      </c>
      <c r="T2454" s="8">
        <f t="shared" si="237"/>
        <v>42367.958333333328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3">
        <f t="shared" si="233"/>
        <v>154.69999999999999</v>
      </c>
      <c r="P2455" s="7">
        <f t="shared" si="234"/>
        <v>32744.876077015622</v>
      </c>
      <c r="Q2455" s="7" t="str">
        <f t="shared" si="235"/>
        <v>food</v>
      </c>
      <c r="R2455" t="str">
        <f t="shared" si="232"/>
        <v>small batch</v>
      </c>
      <c r="S2455" s="8">
        <f t="shared" si="236"/>
        <v>42738.692233796297</v>
      </c>
      <c r="T2455" s="8">
        <f t="shared" si="237"/>
        <v>42768.692233796297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3">
        <f t="shared" si="233"/>
        <v>100.84571428571429</v>
      </c>
      <c r="P2456" s="7">
        <f t="shared" si="234"/>
        <v>32761.795930162531</v>
      </c>
      <c r="Q2456" s="7" t="str">
        <f t="shared" si="235"/>
        <v>food</v>
      </c>
      <c r="R2456" t="str">
        <f t="shared" si="232"/>
        <v>small batch</v>
      </c>
      <c r="S2456" s="8">
        <f t="shared" si="236"/>
        <v>42770.201481481476</v>
      </c>
      <c r="T2456" s="8">
        <f t="shared" si="237"/>
        <v>42805.201481481476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3">
        <f t="shared" si="233"/>
        <v>182</v>
      </c>
      <c r="P2457" s="7">
        <f t="shared" si="234"/>
        <v>32760.269301204797</v>
      </c>
      <c r="Q2457" s="7" t="str">
        <f t="shared" si="235"/>
        <v>food</v>
      </c>
      <c r="R2457" t="str">
        <f t="shared" si="232"/>
        <v>small batch</v>
      </c>
      <c r="S2457" s="8">
        <f t="shared" si="236"/>
        <v>42452.781828703708</v>
      </c>
      <c r="T2457" s="8">
        <f t="shared" si="237"/>
        <v>42480.781828703708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3">
        <f t="shared" si="233"/>
        <v>180.86666666666667</v>
      </c>
      <c r="P2458" s="7">
        <f t="shared" si="234"/>
        <v>32779.687185051211</v>
      </c>
      <c r="Q2458" s="7" t="str">
        <f t="shared" si="235"/>
        <v>food</v>
      </c>
      <c r="R2458" t="str">
        <f t="shared" si="232"/>
        <v>small batch</v>
      </c>
      <c r="S2458" s="8">
        <f t="shared" si="236"/>
        <v>42761.961099537039</v>
      </c>
      <c r="T2458" s="8">
        <f t="shared" si="237"/>
        <v>42791.961099537039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3">
        <f t="shared" si="233"/>
        <v>102.30434782608695</v>
      </c>
      <c r="P2459" s="7">
        <f t="shared" si="234"/>
        <v>32797.821495778022</v>
      </c>
      <c r="Q2459" s="7" t="str">
        <f t="shared" si="235"/>
        <v>food</v>
      </c>
      <c r="R2459" t="str">
        <f t="shared" si="232"/>
        <v>small batch</v>
      </c>
      <c r="S2459" s="8">
        <f t="shared" si="236"/>
        <v>42423.602500000001</v>
      </c>
      <c r="T2459" s="8">
        <f t="shared" si="237"/>
        <v>42453.560833333337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3">
        <f t="shared" si="233"/>
        <v>110.17999999999999</v>
      </c>
      <c r="P2460" s="7">
        <f t="shared" si="234"/>
        <v>32803.414628847291</v>
      </c>
      <c r="Q2460" s="7" t="str">
        <f t="shared" si="235"/>
        <v>food</v>
      </c>
      <c r="R2460" t="str">
        <f t="shared" si="232"/>
        <v>small batch</v>
      </c>
      <c r="S2460" s="8">
        <f t="shared" si="236"/>
        <v>42495.871736111112</v>
      </c>
      <c r="T2460" s="8">
        <f t="shared" si="237"/>
        <v>42530.791666666672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3">
        <f t="shared" si="233"/>
        <v>102.25</v>
      </c>
      <c r="P2461" s="7">
        <f t="shared" si="234"/>
        <v>32819.896763285004</v>
      </c>
      <c r="Q2461" s="7" t="str">
        <f t="shared" si="235"/>
        <v>food</v>
      </c>
      <c r="R2461" t="str">
        <f t="shared" si="232"/>
        <v>small batch</v>
      </c>
      <c r="S2461" s="8">
        <f t="shared" si="236"/>
        <v>42407.637557870374</v>
      </c>
      <c r="T2461" s="8">
        <f t="shared" si="237"/>
        <v>42452.595891203702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3">
        <f t="shared" si="233"/>
        <v>100.78823529411764</v>
      </c>
      <c r="P2462" s="7">
        <f t="shared" si="234"/>
        <v>32821.192773413874</v>
      </c>
      <c r="Q2462" s="7" t="str">
        <f t="shared" si="235"/>
        <v>food</v>
      </c>
      <c r="R2462" t="str">
        <f t="shared" si="232"/>
        <v>small batch</v>
      </c>
      <c r="S2462" s="8">
        <f t="shared" si="236"/>
        <v>42704.187118055561</v>
      </c>
      <c r="T2462" s="8">
        <f t="shared" si="237"/>
        <v>42738.178472222222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3">
        <f t="shared" si="233"/>
        <v>103.8</v>
      </c>
      <c r="P2463" s="7">
        <f t="shared" si="234"/>
        <v>32835.856735187408</v>
      </c>
      <c r="Q2463" s="7" t="str">
        <f t="shared" si="235"/>
        <v>music</v>
      </c>
      <c r="R2463" t="str">
        <f t="shared" si="232"/>
        <v>indie rock</v>
      </c>
      <c r="S2463" s="8">
        <f t="shared" si="236"/>
        <v>40784.012696759259</v>
      </c>
      <c r="T2463" s="8">
        <f t="shared" si="237"/>
        <v>40817.125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3">
        <f t="shared" si="233"/>
        <v>110.70833333333334</v>
      </c>
      <c r="P2464" s="7">
        <f t="shared" si="234"/>
        <v>32851.011518451283</v>
      </c>
      <c r="Q2464" s="7" t="str">
        <f t="shared" si="235"/>
        <v>music</v>
      </c>
      <c r="R2464" t="str">
        <f t="shared" si="232"/>
        <v>indie rock</v>
      </c>
      <c r="S2464" s="8">
        <f t="shared" si="236"/>
        <v>41089.186296296299</v>
      </c>
      <c r="T2464" s="8">
        <f t="shared" si="237"/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3">
        <f t="shared" si="233"/>
        <v>116.25000000000001</v>
      </c>
      <c r="P2465" s="7">
        <f t="shared" si="234"/>
        <v>32868.886676755428</v>
      </c>
      <c r="Q2465" s="7" t="str">
        <f t="shared" si="235"/>
        <v>music</v>
      </c>
      <c r="R2465" t="str">
        <f t="shared" si="232"/>
        <v>indie rock</v>
      </c>
      <c r="S2465" s="8">
        <f t="shared" si="236"/>
        <v>41341.111400462964</v>
      </c>
      <c r="T2465" s="8">
        <f t="shared" si="237"/>
        <v>41380.791666666664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3">
        <f t="shared" si="233"/>
        <v>111.1</v>
      </c>
      <c r="P2466" s="7">
        <f t="shared" si="234"/>
        <v>32887.386910963032</v>
      </c>
      <c r="Q2466" s="7" t="str">
        <f t="shared" si="235"/>
        <v>music</v>
      </c>
      <c r="R2466" t="str">
        <f t="shared" si="232"/>
        <v>indie rock</v>
      </c>
      <c r="S2466" s="8">
        <f t="shared" si="236"/>
        <v>42248.90042824074</v>
      </c>
      <c r="T2466" s="8">
        <f t="shared" si="237"/>
        <v>42277.811805555553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3">
        <f t="shared" si="233"/>
        <v>180.14285714285714</v>
      </c>
      <c r="P2467" s="7">
        <f t="shared" si="234"/>
        <v>32905.971993939376</v>
      </c>
      <c r="Q2467" s="7" t="str">
        <f t="shared" si="235"/>
        <v>music</v>
      </c>
      <c r="R2467" t="str">
        <f t="shared" si="232"/>
        <v>indie rock</v>
      </c>
      <c r="S2467" s="8">
        <f t="shared" si="236"/>
        <v>41145.719305555554</v>
      </c>
      <c r="T2467" s="8">
        <f t="shared" si="237"/>
        <v>41175.719305555554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3">
        <f t="shared" si="233"/>
        <v>100</v>
      </c>
      <c r="P2468" s="7">
        <f t="shared" si="234"/>
        <v>32925.162395391126</v>
      </c>
      <c r="Q2468" s="7" t="str">
        <f t="shared" si="235"/>
        <v>music</v>
      </c>
      <c r="R2468" t="str">
        <f t="shared" si="232"/>
        <v>indie rock</v>
      </c>
      <c r="S2468" s="8">
        <f t="shared" si="236"/>
        <v>41373.102465277778</v>
      </c>
      <c r="T2468" s="8">
        <f t="shared" si="237"/>
        <v>41403.102465277778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3">
        <f t="shared" si="233"/>
        <v>118.5</v>
      </c>
      <c r="P2469" s="7">
        <f t="shared" si="234"/>
        <v>32943.624265776678</v>
      </c>
      <c r="Q2469" s="7" t="str">
        <f t="shared" si="235"/>
        <v>music</v>
      </c>
      <c r="R2469" t="str">
        <f t="shared" si="232"/>
        <v>indie rock</v>
      </c>
      <c r="S2469" s="8">
        <f t="shared" si="236"/>
        <v>41025.874201388891</v>
      </c>
      <c r="T2469" s="8">
        <f t="shared" si="237"/>
        <v>41039.708333333336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3">
        <f t="shared" si="233"/>
        <v>107.21700000000001</v>
      </c>
      <c r="P2470" s="7">
        <f t="shared" si="234"/>
        <v>32962.906976320563</v>
      </c>
      <c r="Q2470" s="7" t="str">
        <f t="shared" si="235"/>
        <v>music</v>
      </c>
      <c r="R2470" t="str">
        <f t="shared" si="232"/>
        <v>indie rock</v>
      </c>
      <c r="S2470" s="8">
        <f t="shared" si="236"/>
        <v>41174.154178240737</v>
      </c>
      <c r="T2470" s="8">
        <f t="shared" si="237"/>
        <v>41210.208333333336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3">
        <f t="shared" si="233"/>
        <v>113.66666666666667</v>
      </c>
      <c r="P2471" s="7">
        <f t="shared" si="234"/>
        <v>32981.630285540683</v>
      </c>
      <c r="Q2471" s="7" t="str">
        <f t="shared" si="235"/>
        <v>music</v>
      </c>
      <c r="R2471" t="str">
        <f t="shared" si="232"/>
        <v>indie rock</v>
      </c>
      <c r="S2471" s="8">
        <f t="shared" si="236"/>
        <v>40557.429733796293</v>
      </c>
      <c r="T2471" s="8">
        <f t="shared" si="237"/>
        <v>40582.429733796293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3">
        <f t="shared" si="233"/>
        <v>103.16400000000002</v>
      </c>
      <c r="P2472" s="7">
        <f t="shared" si="234"/>
        <v>33000.85072948326</v>
      </c>
      <c r="Q2472" s="7" t="str">
        <f t="shared" si="235"/>
        <v>music</v>
      </c>
      <c r="R2472" t="str">
        <f t="shared" si="232"/>
        <v>indie rock</v>
      </c>
      <c r="S2472" s="8">
        <f t="shared" si="236"/>
        <v>41023.07471064815</v>
      </c>
      <c r="T2472" s="8">
        <f t="shared" si="237"/>
        <v>41053.07471064815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3">
        <f t="shared" si="233"/>
        <v>128</v>
      </c>
      <c r="P2473" s="7">
        <f t="shared" si="234"/>
        <v>33020.29672141117</v>
      </c>
      <c r="Q2473" s="7" t="str">
        <f t="shared" si="235"/>
        <v>music</v>
      </c>
      <c r="R2473" t="str">
        <f t="shared" si="232"/>
        <v>indie rock</v>
      </c>
      <c r="S2473" s="8">
        <f t="shared" si="236"/>
        <v>40893.992962962962</v>
      </c>
      <c r="T2473" s="8">
        <f t="shared" si="237"/>
        <v>40933.992962962962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3">
        <f t="shared" si="233"/>
        <v>135.76026666666667</v>
      </c>
      <c r="P2474" s="7">
        <f t="shared" si="234"/>
        <v>33040.004753499677</v>
      </c>
      <c r="Q2474" s="7" t="str">
        <f t="shared" si="235"/>
        <v>music</v>
      </c>
      <c r="R2474" t="str">
        <f t="shared" si="232"/>
        <v>indie rock</v>
      </c>
      <c r="S2474" s="8">
        <f t="shared" si="236"/>
        <v>40354.11550925926</v>
      </c>
      <c r="T2474" s="8">
        <f t="shared" si="237"/>
        <v>40425.043749999997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3">
        <f t="shared" si="233"/>
        <v>100</v>
      </c>
      <c r="P2475" s="7">
        <f t="shared" si="234"/>
        <v>33053.925572472574</v>
      </c>
      <c r="Q2475" s="7" t="str">
        <f t="shared" si="235"/>
        <v>music</v>
      </c>
      <c r="R2475" t="str">
        <f t="shared" si="232"/>
        <v>indie rock</v>
      </c>
      <c r="S2475" s="8">
        <f t="shared" si="236"/>
        <v>41193.748483796298</v>
      </c>
      <c r="T2475" s="8">
        <f t="shared" si="237"/>
        <v>41223.790150462963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3">
        <f t="shared" si="233"/>
        <v>100.00360000000002</v>
      </c>
      <c r="P2476" s="7">
        <f t="shared" si="234"/>
        <v>33072.849354052385</v>
      </c>
      <c r="Q2476" s="7" t="str">
        <f t="shared" si="235"/>
        <v>music</v>
      </c>
      <c r="R2476" t="str">
        <f t="shared" si="232"/>
        <v>indie rock</v>
      </c>
      <c r="S2476" s="8">
        <f t="shared" si="236"/>
        <v>40417.011296296296</v>
      </c>
      <c r="T2476" s="8">
        <f t="shared" si="237"/>
        <v>40462.011296296296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3">
        <f t="shared" si="233"/>
        <v>104.71999999999998</v>
      </c>
      <c r="P2477" s="7">
        <f t="shared" si="234"/>
        <v>33089.966835365834</v>
      </c>
      <c r="Q2477" s="7" t="str">
        <f t="shared" si="235"/>
        <v>music</v>
      </c>
      <c r="R2477" t="str">
        <f t="shared" si="232"/>
        <v>indie rock</v>
      </c>
      <c r="S2477" s="8">
        <f t="shared" si="236"/>
        <v>40310.287673611114</v>
      </c>
      <c r="T2477" s="8">
        <f t="shared" si="237"/>
        <v>40369.916666666664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3">
        <f t="shared" si="233"/>
        <v>105.02249999999999</v>
      </c>
      <c r="P2478" s="7">
        <f t="shared" si="234"/>
        <v>33108.558639414259</v>
      </c>
      <c r="Q2478" s="7" t="str">
        <f t="shared" si="235"/>
        <v>music</v>
      </c>
      <c r="R2478" t="str">
        <f t="shared" ref="R2478:R2541" si="238">RIGHT(N2478, (LEN(N2478)-FIND("/", N2478)))</f>
        <v>indie rock</v>
      </c>
      <c r="S2478" s="8">
        <f t="shared" si="236"/>
        <v>41913.328356481477</v>
      </c>
      <c r="T2478" s="8">
        <f t="shared" si="237"/>
        <v>41946.370023148149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3">
        <f t="shared" si="233"/>
        <v>171.33333333333334</v>
      </c>
      <c r="P2479" s="7">
        <f t="shared" si="234"/>
        <v>33126.719713064696</v>
      </c>
      <c r="Q2479" s="7" t="str">
        <f t="shared" si="235"/>
        <v>music</v>
      </c>
      <c r="R2479" t="str">
        <f t="shared" si="238"/>
        <v>indie rock</v>
      </c>
      <c r="S2479" s="8">
        <f t="shared" si="236"/>
        <v>41088.691493055558</v>
      </c>
      <c r="T2479" s="8">
        <f t="shared" si="237"/>
        <v>41133.691493055558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3">
        <f t="shared" si="233"/>
        <v>127.49999999999999</v>
      </c>
      <c r="P2480" s="7">
        <f t="shared" si="234"/>
        <v>33146.170977397662</v>
      </c>
      <c r="Q2480" s="7" t="str">
        <f t="shared" si="235"/>
        <v>music</v>
      </c>
      <c r="R2480" t="str">
        <f t="shared" si="238"/>
        <v>indie rock</v>
      </c>
      <c r="S2480" s="8">
        <f t="shared" si="236"/>
        <v>41257.950381944444</v>
      </c>
      <c r="T2480" s="8">
        <f t="shared" si="237"/>
        <v>41287.950381944444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3">
        <f t="shared" si="233"/>
        <v>133.44333333333333</v>
      </c>
      <c r="P2481" s="7">
        <f t="shared" si="234"/>
        <v>33160.19675427871</v>
      </c>
      <c r="Q2481" s="7" t="str">
        <f t="shared" si="235"/>
        <v>music</v>
      </c>
      <c r="R2481" t="str">
        <f t="shared" si="238"/>
        <v>indie rock</v>
      </c>
      <c r="S2481" s="8">
        <f t="shared" si="236"/>
        <v>41107.726782407408</v>
      </c>
      <c r="T2481" s="8">
        <f t="shared" si="237"/>
        <v>41118.083333333336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3">
        <f t="shared" si="233"/>
        <v>100</v>
      </c>
      <c r="P2482" s="7">
        <f t="shared" si="234"/>
        <v>33180.233370030561</v>
      </c>
      <c r="Q2482" s="7" t="str">
        <f t="shared" si="235"/>
        <v>music</v>
      </c>
      <c r="R2482" t="str">
        <f t="shared" si="238"/>
        <v>indie rock</v>
      </c>
      <c r="S2482" s="8">
        <f t="shared" si="236"/>
        <v>42227.936157407406</v>
      </c>
      <c r="T2482" s="8">
        <f t="shared" si="237"/>
        <v>42287.936157407406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3">
        <f t="shared" si="233"/>
        <v>112.91099999999999</v>
      </c>
      <c r="P2483" s="7">
        <f t="shared" si="234"/>
        <v>33199.315520195814</v>
      </c>
      <c r="Q2483" s="7" t="str">
        <f t="shared" si="235"/>
        <v>music</v>
      </c>
      <c r="R2483" t="str">
        <f t="shared" si="238"/>
        <v>indie rock</v>
      </c>
      <c r="S2483" s="8">
        <f t="shared" si="236"/>
        <v>40999.645925925928</v>
      </c>
      <c r="T2483" s="8">
        <f t="shared" si="237"/>
        <v>41029.645925925928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3">
        <f t="shared" si="233"/>
        <v>100.1</v>
      </c>
      <c r="P2484" s="7">
        <f t="shared" si="234"/>
        <v>33216.880048989573</v>
      </c>
      <c r="Q2484" s="7" t="str">
        <f t="shared" si="235"/>
        <v>music</v>
      </c>
      <c r="R2484" t="str">
        <f t="shared" si="238"/>
        <v>indie rock</v>
      </c>
      <c r="S2484" s="8">
        <f t="shared" si="236"/>
        <v>40711.782210648147</v>
      </c>
      <c r="T2484" s="8">
        <f t="shared" si="237"/>
        <v>40756.782210648147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3">
        <f t="shared" si="233"/>
        <v>113.72727272727272</v>
      </c>
      <c r="P2485" s="7">
        <f t="shared" si="234"/>
        <v>33236.620171568611</v>
      </c>
      <c r="Q2485" s="7" t="str">
        <f t="shared" si="235"/>
        <v>music</v>
      </c>
      <c r="R2485" t="str">
        <f t="shared" si="238"/>
        <v>indie rock</v>
      </c>
      <c r="S2485" s="8">
        <f t="shared" si="236"/>
        <v>40970.750034722223</v>
      </c>
      <c r="T2485" s="8">
        <f t="shared" si="237"/>
        <v>41030.708368055559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3">
        <f t="shared" si="233"/>
        <v>119.31742857142855</v>
      </c>
      <c r="P2486" s="7">
        <f t="shared" si="234"/>
        <v>33256.231220110341</v>
      </c>
      <c r="Q2486" s="7" t="str">
        <f t="shared" si="235"/>
        <v>music</v>
      </c>
      <c r="R2486" t="str">
        <f t="shared" si="238"/>
        <v>indie rock</v>
      </c>
      <c r="S2486" s="8">
        <f t="shared" si="236"/>
        <v>40771.916701388887</v>
      </c>
      <c r="T2486" s="8">
        <f t="shared" si="237"/>
        <v>40801.916701388887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3">
        <f t="shared" si="233"/>
        <v>103.25</v>
      </c>
      <c r="P2487" s="7">
        <f t="shared" si="234"/>
        <v>33274.071785276057</v>
      </c>
      <c r="Q2487" s="7" t="str">
        <f t="shared" si="235"/>
        <v>music</v>
      </c>
      <c r="R2487" t="str">
        <f t="shared" si="238"/>
        <v>indie rock</v>
      </c>
      <c r="S2487" s="8">
        <f t="shared" si="236"/>
        <v>40793.998599537037</v>
      </c>
      <c r="T2487" s="8">
        <f t="shared" si="237"/>
        <v>40828.998599537037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3">
        <f t="shared" si="233"/>
        <v>265.66666666666669</v>
      </c>
      <c r="P2488" s="7">
        <f t="shared" si="234"/>
        <v>33293.230208716988</v>
      </c>
      <c r="Q2488" s="7" t="str">
        <f t="shared" si="235"/>
        <v>music</v>
      </c>
      <c r="R2488" t="str">
        <f t="shared" si="238"/>
        <v>indie rock</v>
      </c>
      <c r="S2488" s="8">
        <f t="shared" si="236"/>
        <v>40991.708055555559</v>
      </c>
      <c r="T2488" s="8">
        <f t="shared" si="237"/>
        <v>41021.708055555559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3">
        <f t="shared" si="233"/>
        <v>100.05066666666667</v>
      </c>
      <c r="P2489" s="7">
        <f t="shared" si="234"/>
        <v>33313.191038083518</v>
      </c>
      <c r="Q2489" s="7" t="str">
        <f t="shared" si="235"/>
        <v>music</v>
      </c>
      <c r="R2489" t="str">
        <f t="shared" si="238"/>
        <v>indie rock</v>
      </c>
      <c r="S2489" s="8">
        <f t="shared" si="236"/>
        <v>41026.083298611113</v>
      </c>
      <c r="T2489" s="8">
        <f t="shared" si="237"/>
        <v>41056.083298611113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3">
        <f t="shared" si="233"/>
        <v>106.69999999999999</v>
      </c>
      <c r="P2490" s="7">
        <f t="shared" si="234"/>
        <v>33332.743853718479</v>
      </c>
      <c r="Q2490" s="7" t="str">
        <f t="shared" si="235"/>
        <v>music</v>
      </c>
      <c r="R2490" t="str">
        <f t="shared" si="238"/>
        <v>indie rock</v>
      </c>
      <c r="S2490" s="8">
        <f t="shared" si="236"/>
        <v>40833.633194444446</v>
      </c>
      <c r="T2490" s="8">
        <f t="shared" si="237"/>
        <v>40863.674861111111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3">
        <f t="shared" si="233"/>
        <v>133.67142857142858</v>
      </c>
      <c r="P2491" s="7">
        <f t="shared" si="234"/>
        <v>33351.275061500593</v>
      </c>
      <c r="Q2491" s="7" t="str">
        <f t="shared" si="235"/>
        <v>music</v>
      </c>
      <c r="R2491" t="str">
        <f t="shared" si="238"/>
        <v>indie rock</v>
      </c>
      <c r="S2491" s="8">
        <f t="shared" si="236"/>
        <v>41373.690266203703</v>
      </c>
      <c r="T2491" s="8">
        <f t="shared" si="237"/>
        <v>41403.690266203703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3">
        <f t="shared" si="233"/>
        <v>121.39999999999999</v>
      </c>
      <c r="P2492" s="7">
        <f t="shared" si="234"/>
        <v>33368.919846153825</v>
      </c>
      <c r="Q2492" s="7" t="str">
        <f t="shared" si="235"/>
        <v>music</v>
      </c>
      <c r="R2492" t="str">
        <f t="shared" si="238"/>
        <v>indie rock</v>
      </c>
      <c r="S2492" s="8">
        <f t="shared" si="236"/>
        <v>41023.227731481478</v>
      </c>
      <c r="T2492" s="8">
        <f t="shared" si="237"/>
        <v>41083.227731481478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3">
        <f t="shared" si="233"/>
        <v>103.2</v>
      </c>
      <c r="P2493" s="7">
        <f t="shared" si="234"/>
        <v>33389.09344211821</v>
      </c>
      <c r="Q2493" s="7" t="str">
        <f t="shared" si="235"/>
        <v>music</v>
      </c>
      <c r="R2493" t="str">
        <f t="shared" si="238"/>
        <v>indie rock</v>
      </c>
      <c r="S2493" s="8">
        <f t="shared" si="236"/>
        <v>40542.839282407411</v>
      </c>
      <c r="T2493" s="8">
        <f t="shared" si="237"/>
        <v>40559.07708333333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3">
        <f t="shared" si="233"/>
        <v>125</v>
      </c>
      <c r="P2494" s="7">
        <f t="shared" si="234"/>
        <v>33409.347966728259</v>
      </c>
      <c r="Q2494" s="7" t="str">
        <f t="shared" si="235"/>
        <v>music</v>
      </c>
      <c r="R2494" t="str">
        <f t="shared" si="238"/>
        <v>indie rock</v>
      </c>
      <c r="S2494" s="8">
        <f t="shared" si="236"/>
        <v>41024.985972222225</v>
      </c>
      <c r="T2494" s="8">
        <f t="shared" si="237"/>
        <v>41076.415972222225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3">
        <f t="shared" si="233"/>
        <v>128.69999999999999</v>
      </c>
      <c r="P2495" s="7">
        <f t="shared" si="234"/>
        <v>33429.483199753369</v>
      </c>
      <c r="Q2495" s="7" t="str">
        <f t="shared" si="235"/>
        <v>music</v>
      </c>
      <c r="R2495" t="str">
        <f t="shared" si="238"/>
        <v>indie rock</v>
      </c>
      <c r="S2495" s="8">
        <f t="shared" si="236"/>
        <v>41348.168287037035</v>
      </c>
      <c r="T2495" s="8">
        <f t="shared" si="237"/>
        <v>41393.168287037035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3">
        <f t="shared" si="233"/>
        <v>101.00533333333333</v>
      </c>
      <c r="P2496" s="7">
        <f t="shared" si="234"/>
        <v>33434.226866131998</v>
      </c>
      <c r="Q2496" s="7" t="str">
        <f t="shared" si="235"/>
        <v>music</v>
      </c>
      <c r="R2496" t="str">
        <f t="shared" si="238"/>
        <v>indie rock</v>
      </c>
      <c r="S2496" s="8">
        <f t="shared" si="236"/>
        <v>41022.645185185182</v>
      </c>
      <c r="T2496" s="8">
        <f t="shared" si="237"/>
        <v>41052.645185185182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3">
        <f t="shared" si="233"/>
        <v>127.53666666666665</v>
      </c>
      <c r="P2497" s="7">
        <f t="shared" si="234"/>
        <v>33453.930043209861</v>
      </c>
      <c r="Q2497" s="7" t="str">
        <f t="shared" si="235"/>
        <v>music</v>
      </c>
      <c r="R2497" t="str">
        <f t="shared" si="238"/>
        <v>indie rock</v>
      </c>
      <c r="S2497" s="8">
        <f t="shared" si="236"/>
        <v>41036.946469907409</v>
      </c>
      <c r="T2497" s="8">
        <f t="shared" si="237"/>
        <v>41066.946469907409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3">
        <f t="shared" si="233"/>
        <v>100</v>
      </c>
      <c r="P2498" s="7">
        <f t="shared" si="234"/>
        <v>33473.41174799257</v>
      </c>
      <c r="Q2498" s="7" t="str">
        <f t="shared" si="235"/>
        <v>music</v>
      </c>
      <c r="R2498" t="str">
        <f t="shared" si="238"/>
        <v>indie rock</v>
      </c>
      <c r="S2498" s="8">
        <f t="shared" si="236"/>
        <v>41327.996435185189</v>
      </c>
      <c r="T2498" s="8">
        <f t="shared" si="237"/>
        <v>41362.954768518517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3">
        <f t="shared" ref="O2499:O2562" si="239">(E2499/D2499)*100</f>
        <v>112.7715</v>
      </c>
      <c r="P2499" s="7">
        <f t="shared" ref="P2499:P2562" si="240">AVERAGE(E2499:E6612)</f>
        <v>33490.391606922109</v>
      </c>
      <c r="Q2499" s="7" t="str">
        <f t="shared" ref="Q2499:Q2562" si="241">LEFT(N2499,(FIND("/",N2499)-1))</f>
        <v>music</v>
      </c>
      <c r="R2499" t="str">
        <f t="shared" si="238"/>
        <v>indie rock</v>
      </c>
      <c r="S2499" s="8">
        <f t="shared" si="236"/>
        <v>40730.878912037035</v>
      </c>
      <c r="T2499" s="8">
        <f t="shared" si="237"/>
        <v>40760.878912037035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3">
        <f t="shared" si="239"/>
        <v>105.60000000000001</v>
      </c>
      <c r="P2500" s="7">
        <f t="shared" si="240"/>
        <v>33508.313395176236</v>
      </c>
      <c r="Q2500" s="7" t="str">
        <f t="shared" si="241"/>
        <v>music</v>
      </c>
      <c r="R2500" t="str">
        <f t="shared" si="238"/>
        <v>indie rock</v>
      </c>
      <c r="S2500" s="8">
        <f t="shared" ref="S2500:S2563" si="242">(((J2500/60)/60)/24)+DATE(1970,1,1)</f>
        <v>42017.967442129629</v>
      </c>
      <c r="T2500" s="8">
        <f t="shared" ref="T2500:T2563" si="243">(((I2500/60)/60)/24)+DATE(1970,1,1)</f>
        <v>42031.967442129629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3">
        <f t="shared" si="239"/>
        <v>202.625</v>
      </c>
      <c r="P2501" s="7">
        <f t="shared" si="240"/>
        <v>33528.395272277208</v>
      </c>
      <c r="Q2501" s="7" t="str">
        <f t="shared" si="241"/>
        <v>music</v>
      </c>
      <c r="R2501" t="str">
        <f t="shared" si="238"/>
        <v>indie rock</v>
      </c>
      <c r="S2501" s="8">
        <f t="shared" si="242"/>
        <v>41226.648576388885</v>
      </c>
      <c r="T2501" s="8">
        <f t="shared" si="243"/>
        <v>41274.75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3">
        <f t="shared" si="239"/>
        <v>113.33333333333333</v>
      </c>
      <c r="P2502" s="7">
        <f t="shared" si="240"/>
        <v>33544.137312693478</v>
      </c>
      <c r="Q2502" s="7" t="str">
        <f t="shared" si="241"/>
        <v>music</v>
      </c>
      <c r="R2502" t="str">
        <f t="shared" si="238"/>
        <v>indie rock</v>
      </c>
      <c r="S2502" s="8">
        <f t="shared" si="242"/>
        <v>41053.772858796299</v>
      </c>
      <c r="T2502" s="8">
        <f t="shared" si="243"/>
        <v>41083.772858796299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3">
        <f t="shared" si="239"/>
        <v>2.5545454545454547</v>
      </c>
      <c r="P2503" s="7">
        <f t="shared" si="240"/>
        <v>33564.49923172241</v>
      </c>
      <c r="Q2503" s="7" t="str">
        <f t="shared" si="241"/>
        <v>food</v>
      </c>
      <c r="R2503" t="str">
        <f t="shared" si="238"/>
        <v>restaurants</v>
      </c>
      <c r="S2503" s="8">
        <f t="shared" si="242"/>
        <v>42244.776666666665</v>
      </c>
      <c r="T2503" s="8">
        <f t="shared" si="243"/>
        <v>42274.776666666665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3">
        <f t="shared" si="239"/>
        <v>7.8181818181818186E-2</v>
      </c>
      <c r="P2504" s="7">
        <f t="shared" si="240"/>
        <v>33585.133763174192</v>
      </c>
      <c r="Q2504" s="7" t="str">
        <f t="shared" si="241"/>
        <v>food</v>
      </c>
      <c r="R2504" t="str">
        <f t="shared" si="238"/>
        <v>restaurants</v>
      </c>
      <c r="S2504" s="8">
        <f t="shared" si="242"/>
        <v>41858.825439814813</v>
      </c>
      <c r="T2504" s="8">
        <f t="shared" si="243"/>
        <v>41903.825439814813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3">
        <f t="shared" si="239"/>
        <v>0</v>
      </c>
      <c r="P2505" s="7">
        <f t="shared" si="240"/>
        <v>33605.914863523554</v>
      </c>
      <c r="Q2505" s="7" t="str">
        <f t="shared" si="241"/>
        <v>food</v>
      </c>
      <c r="R2505" t="str">
        <f t="shared" si="238"/>
        <v>restaurants</v>
      </c>
      <c r="S2505" s="8">
        <f t="shared" si="242"/>
        <v>42498.899398148147</v>
      </c>
      <c r="T2505" s="8">
        <f t="shared" si="243"/>
        <v>42528.879166666666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3">
        <f t="shared" si="239"/>
        <v>0</v>
      </c>
      <c r="P2506" s="7">
        <f t="shared" si="240"/>
        <v>33626.77514587211</v>
      </c>
      <c r="Q2506" s="7" t="str">
        <f t="shared" si="241"/>
        <v>food</v>
      </c>
      <c r="R2506" t="str">
        <f t="shared" si="238"/>
        <v>restaurants</v>
      </c>
      <c r="S2506" s="8">
        <f t="shared" si="242"/>
        <v>41928.015439814815</v>
      </c>
      <c r="T2506" s="8">
        <f t="shared" si="243"/>
        <v>41958.057106481487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3">
        <f t="shared" si="239"/>
        <v>0</v>
      </c>
      <c r="P2507" s="7">
        <f t="shared" si="240"/>
        <v>33647.66134161489</v>
      </c>
      <c r="Q2507" s="7" t="str">
        <f t="shared" si="241"/>
        <v>food</v>
      </c>
      <c r="R2507" t="str">
        <f t="shared" si="238"/>
        <v>restaurants</v>
      </c>
      <c r="S2507" s="8">
        <f t="shared" si="242"/>
        <v>42047.05574074074</v>
      </c>
      <c r="T2507" s="8">
        <f t="shared" si="243"/>
        <v>42077.014074074075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3">
        <f t="shared" si="239"/>
        <v>0.6</v>
      </c>
      <c r="P2508" s="7">
        <f t="shared" si="240"/>
        <v>33668.573499067723</v>
      </c>
      <c r="Q2508" s="7" t="str">
        <f t="shared" si="241"/>
        <v>food</v>
      </c>
      <c r="R2508" t="str">
        <f t="shared" si="238"/>
        <v>restaurants</v>
      </c>
      <c r="S2508" s="8">
        <f t="shared" si="242"/>
        <v>42258.297094907408</v>
      </c>
      <c r="T2508" s="8">
        <f t="shared" si="243"/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3">
        <f t="shared" si="239"/>
        <v>0</v>
      </c>
      <c r="P2509" s="7">
        <f t="shared" si="240"/>
        <v>33689.493009950231</v>
      </c>
      <c r="Q2509" s="7" t="str">
        <f t="shared" si="241"/>
        <v>food</v>
      </c>
      <c r="R2509" t="str">
        <f t="shared" si="238"/>
        <v>restaurants</v>
      </c>
      <c r="S2509" s="8">
        <f t="shared" si="242"/>
        <v>42105.072962962964</v>
      </c>
      <c r="T2509" s="8">
        <f t="shared" si="243"/>
        <v>42135.072962962964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3">
        <f t="shared" si="239"/>
        <v>0</v>
      </c>
      <c r="P2510" s="7">
        <f t="shared" si="240"/>
        <v>33710.457224642174</v>
      </c>
      <c r="Q2510" s="7" t="str">
        <f t="shared" si="241"/>
        <v>food</v>
      </c>
      <c r="R2510" t="str">
        <f t="shared" si="238"/>
        <v>restaurants</v>
      </c>
      <c r="S2510" s="8">
        <f t="shared" si="242"/>
        <v>41835.951782407406</v>
      </c>
      <c r="T2510" s="8">
        <f t="shared" si="243"/>
        <v>41865.951782407406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3">
        <f t="shared" si="239"/>
        <v>1.0526315789473684</v>
      </c>
      <c r="P2511" s="7">
        <f t="shared" si="240"/>
        <v>33731.447546699856</v>
      </c>
      <c r="Q2511" s="7" t="str">
        <f t="shared" si="241"/>
        <v>food</v>
      </c>
      <c r="R2511" t="str">
        <f t="shared" si="238"/>
        <v>restaurants</v>
      </c>
      <c r="S2511" s="8">
        <f t="shared" si="242"/>
        <v>42058.809594907405</v>
      </c>
      <c r="T2511" s="8">
        <f t="shared" si="243"/>
        <v>42114.767928240741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3">
        <f t="shared" si="239"/>
        <v>0.15</v>
      </c>
      <c r="P2512" s="7">
        <f t="shared" si="240"/>
        <v>33751.8409719626</v>
      </c>
      <c r="Q2512" s="7" t="str">
        <f t="shared" si="241"/>
        <v>food</v>
      </c>
      <c r="R2512" t="str">
        <f t="shared" si="238"/>
        <v>restaurants</v>
      </c>
      <c r="S2512" s="8">
        <f t="shared" si="242"/>
        <v>42078.997361111105</v>
      </c>
      <c r="T2512" s="8">
        <f t="shared" si="243"/>
        <v>42138.997361111105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3">
        <f t="shared" si="239"/>
        <v>0</v>
      </c>
      <c r="P2513" s="7">
        <f t="shared" si="240"/>
        <v>33772.836508728156</v>
      </c>
      <c r="Q2513" s="7" t="str">
        <f t="shared" si="241"/>
        <v>food</v>
      </c>
      <c r="R2513" t="str">
        <f t="shared" si="238"/>
        <v>restaurants</v>
      </c>
      <c r="S2513" s="8">
        <f t="shared" si="242"/>
        <v>42371.446909722217</v>
      </c>
      <c r="T2513" s="8">
        <f t="shared" si="243"/>
        <v>42401.446909722217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3">
        <f t="shared" si="239"/>
        <v>0</v>
      </c>
      <c r="P2514" s="7">
        <f t="shared" si="240"/>
        <v>33793.905028072346</v>
      </c>
      <c r="Q2514" s="7" t="str">
        <f t="shared" si="241"/>
        <v>food</v>
      </c>
      <c r="R2514" t="str">
        <f t="shared" si="238"/>
        <v>restaurants</v>
      </c>
      <c r="S2514" s="8">
        <f t="shared" si="242"/>
        <v>41971.876863425925</v>
      </c>
      <c r="T2514" s="8">
        <f t="shared" si="243"/>
        <v>41986.876863425925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3">
        <f t="shared" si="239"/>
        <v>0</v>
      </c>
      <c r="P2515" s="7">
        <f t="shared" si="240"/>
        <v>33814.999850187247</v>
      </c>
      <c r="Q2515" s="7" t="str">
        <f t="shared" si="241"/>
        <v>food</v>
      </c>
      <c r="R2515" t="str">
        <f t="shared" si="238"/>
        <v>restaurants</v>
      </c>
      <c r="S2515" s="8">
        <f t="shared" si="242"/>
        <v>42732.00681712963</v>
      </c>
      <c r="T2515" s="8">
        <f t="shared" si="243"/>
        <v>42792.00681712963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3">
        <f t="shared" si="239"/>
        <v>1.7500000000000002</v>
      </c>
      <c r="P2516" s="7">
        <f t="shared" si="240"/>
        <v>33836.121024359752</v>
      </c>
      <c r="Q2516" s="7" t="str">
        <f t="shared" si="241"/>
        <v>food</v>
      </c>
      <c r="R2516" t="str">
        <f t="shared" si="238"/>
        <v>restaurants</v>
      </c>
      <c r="S2516" s="8">
        <f t="shared" si="242"/>
        <v>41854.389780092592</v>
      </c>
      <c r="T2516" s="8">
        <f t="shared" si="243"/>
        <v>41871.389780092592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3">
        <f t="shared" si="239"/>
        <v>18.600000000000001</v>
      </c>
      <c r="P2517" s="7">
        <f t="shared" si="240"/>
        <v>33857.137349999983</v>
      </c>
      <c r="Q2517" s="7" t="str">
        <f t="shared" si="241"/>
        <v>food</v>
      </c>
      <c r="R2517" t="str">
        <f t="shared" si="238"/>
        <v>restaurants</v>
      </c>
      <c r="S2517" s="8">
        <f t="shared" si="242"/>
        <v>42027.839733796296</v>
      </c>
      <c r="T2517" s="8">
        <f t="shared" si="243"/>
        <v>42057.839733796296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3">
        <f t="shared" si="239"/>
        <v>0</v>
      </c>
      <c r="P2518" s="7">
        <f t="shared" si="240"/>
        <v>33877.729681050638</v>
      </c>
      <c r="Q2518" s="7" t="str">
        <f t="shared" si="241"/>
        <v>food</v>
      </c>
      <c r="R2518" t="str">
        <f t="shared" si="238"/>
        <v>restaurants</v>
      </c>
      <c r="S2518" s="8">
        <f t="shared" si="242"/>
        <v>41942.653379629628</v>
      </c>
      <c r="T2518" s="8">
        <f t="shared" si="243"/>
        <v>41972.6950462963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3">
        <f t="shared" si="239"/>
        <v>9.8166666666666664</v>
      </c>
      <c r="P2519" s="7">
        <f t="shared" si="240"/>
        <v>33898.929762202737</v>
      </c>
      <c r="Q2519" s="7" t="str">
        <f t="shared" si="241"/>
        <v>food</v>
      </c>
      <c r="R2519" t="str">
        <f t="shared" si="238"/>
        <v>restaurants</v>
      </c>
      <c r="S2519" s="8">
        <f t="shared" si="242"/>
        <v>42052.802430555559</v>
      </c>
      <c r="T2519" s="8">
        <f t="shared" si="243"/>
        <v>42082.760763888888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3">
        <f t="shared" si="239"/>
        <v>0</v>
      </c>
      <c r="P2520" s="7">
        <f t="shared" si="240"/>
        <v>33919.049943644313</v>
      </c>
      <c r="Q2520" s="7" t="str">
        <f t="shared" si="241"/>
        <v>food</v>
      </c>
      <c r="R2520" t="str">
        <f t="shared" si="238"/>
        <v>restaurants</v>
      </c>
      <c r="S2520" s="8">
        <f t="shared" si="242"/>
        <v>41926.680879629632</v>
      </c>
      <c r="T2520" s="8">
        <f t="shared" si="243"/>
        <v>41956.722546296296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3">
        <f t="shared" si="239"/>
        <v>4.3333333333333335E-2</v>
      </c>
      <c r="P2521" s="7">
        <f t="shared" si="240"/>
        <v>33940.302481202991</v>
      </c>
      <c r="Q2521" s="7" t="str">
        <f t="shared" si="241"/>
        <v>food</v>
      </c>
      <c r="R2521" t="str">
        <f t="shared" si="238"/>
        <v>restaurants</v>
      </c>
      <c r="S2521" s="8">
        <f t="shared" si="242"/>
        <v>41809.155138888891</v>
      </c>
      <c r="T2521" s="8">
        <f t="shared" si="243"/>
        <v>41839.155138888891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3">
        <f t="shared" si="239"/>
        <v>0</v>
      </c>
      <c r="P2522" s="7">
        <f t="shared" si="240"/>
        <v>33961.540915360485</v>
      </c>
      <c r="Q2522" s="7" t="str">
        <f t="shared" si="241"/>
        <v>food</v>
      </c>
      <c r="R2522" t="str">
        <f t="shared" si="238"/>
        <v>restaurants</v>
      </c>
      <c r="S2522" s="8">
        <f t="shared" si="242"/>
        <v>42612.600520833337</v>
      </c>
      <c r="T2522" s="8">
        <f t="shared" si="243"/>
        <v>42658.806249999994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3">
        <f t="shared" si="239"/>
        <v>109.48792</v>
      </c>
      <c r="P2523" s="7">
        <f t="shared" si="240"/>
        <v>33982.846775407757</v>
      </c>
      <c r="Q2523" s="7" t="str">
        <f t="shared" si="241"/>
        <v>music</v>
      </c>
      <c r="R2523" t="str">
        <f t="shared" si="238"/>
        <v>classical music</v>
      </c>
      <c r="S2523" s="8">
        <f t="shared" si="242"/>
        <v>42269.967835648145</v>
      </c>
      <c r="T2523" s="8">
        <f t="shared" si="243"/>
        <v>42290.967835648145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3">
        <f t="shared" si="239"/>
        <v>100</v>
      </c>
      <c r="P2524" s="7">
        <f t="shared" si="240"/>
        <v>33995.588053986168</v>
      </c>
      <c r="Q2524" s="7" t="str">
        <f t="shared" si="241"/>
        <v>music</v>
      </c>
      <c r="R2524" t="str">
        <f t="shared" si="238"/>
        <v>classical music</v>
      </c>
      <c r="S2524" s="8">
        <f t="shared" si="242"/>
        <v>42460.573611111111</v>
      </c>
      <c r="T2524" s="8">
        <f t="shared" si="243"/>
        <v>42482.619444444441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3">
        <f t="shared" si="239"/>
        <v>156.44444444444446</v>
      </c>
      <c r="P2525" s="7">
        <f t="shared" si="240"/>
        <v>34013.801363065308</v>
      </c>
      <c r="Q2525" s="7" t="str">
        <f t="shared" si="241"/>
        <v>music</v>
      </c>
      <c r="R2525" t="str">
        <f t="shared" si="238"/>
        <v>classical music</v>
      </c>
      <c r="S2525" s="8">
        <f t="shared" si="242"/>
        <v>41930.975601851853</v>
      </c>
      <c r="T2525" s="8">
        <f t="shared" si="243"/>
        <v>41961.017268518524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3">
        <f t="shared" si="239"/>
        <v>101.6</v>
      </c>
      <c r="P2526" s="7">
        <f t="shared" si="240"/>
        <v>34034.295267127571</v>
      </c>
      <c r="Q2526" s="7" t="str">
        <f t="shared" si="241"/>
        <v>music</v>
      </c>
      <c r="R2526" t="str">
        <f t="shared" si="238"/>
        <v>classical music</v>
      </c>
      <c r="S2526" s="8">
        <f t="shared" si="242"/>
        <v>41961.807372685187</v>
      </c>
      <c r="T2526" s="8">
        <f t="shared" si="243"/>
        <v>41994.1875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3">
        <f t="shared" si="239"/>
        <v>100.325</v>
      </c>
      <c r="P2527" s="7">
        <f t="shared" si="240"/>
        <v>34050.908031446517</v>
      </c>
      <c r="Q2527" s="7" t="str">
        <f t="shared" si="241"/>
        <v>music</v>
      </c>
      <c r="R2527" t="str">
        <f t="shared" si="238"/>
        <v>classical music</v>
      </c>
      <c r="S2527" s="8">
        <f t="shared" si="242"/>
        <v>41058.844571759262</v>
      </c>
      <c r="T2527" s="8">
        <f t="shared" si="243"/>
        <v>41088.844571759262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3">
        <f t="shared" si="239"/>
        <v>112.94999999999999</v>
      </c>
      <c r="P2528" s="7">
        <f t="shared" si="240"/>
        <v>34067.286198867194</v>
      </c>
      <c r="Q2528" s="7" t="str">
        <f t="shared" si="241"/>
        <v>music</v>
      </c>
      <c r="R2528" t="str">
        <f t="shared" si="238"/>
        <v>classical music</v>
      </c>
      <c r="S2528" s="8">
        <f t="shared" si="242"/>
        <v>41953.091134259259</v>
      </c>
      <c r="T2528" s="8">
        <f t="shared" si="243"/>
        <v>41981.207638888889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3">
        <f t="shared" si="239"/>
        <v>102.125</v>
      </c>
      <c r="P2529" s="7">
        <f t="shared" si="240"/>
        <v>34085.894061712825</v>
      </c>
      <c r="Q2529" s="7" t="str">
        <f t="shared" si="241"/>
        <v>music</v>
      </c>
      <c r="R2529" t="str">
        <f t="shared" si="238"/>
        <v>classical music</v>
      </c>
      <c r="S2529" s="8">
        <f t="shared" si="242"/>
        <v>41546.75105324074</v>
      </c>
      <c r="T2529" s="8">
        <f t="shared" si="243"/>
        <v>41565.165972222225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3">
        <f t="shared" si="239"/>
        <v>107.24974999999999</v>
      </c>
      <c r="P2530" s="7">
        <f t="shared" si="240"/>
        <v>34104.798216761163</v>
      </c>
      <c r="Q2530" s="7" t="str">
        <f t="shared" si="241"/>
        <v>music</v>
      </c>
      <c r="R2530" t="str">
        <f t="shared" si="238"/>
        <v>classical music</v>
      </c>
      <c r="S2530" s="8">
        <f t="shared" si="242"/>
        <v>42217.834525462968</v>
      </c>
      <c r="T2530" s="8">
        <f t="shared" si="243"/>
        <v>42236.458333333328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3">
        <f t="shared" si="239"/>
        <v>104.28333333333333</v>
      </c>
      <c r="P2531" s="7">
        <f t="shared" si="240"/>
        <v>34123.596960907926</v>
      </c>
      <c r="Q2531" s="7" t="str">
        <f t="shared" si="241"/>
        <v>music</v>
      </c>
      <c r="R2531" t="str">
        <f t="shared" si="238"/>
        <v>classical music</v>
      </c>
      <c r="S2531" s="8">
        <f t="shared" si="242"/>
        <v>40948.080729166664</v>
      </c>
      <c r="T2531" s="8">
        <f t="shared" si="243"/>
        <v>40993.0390625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3">
        <f t="shared" si="239"/>
        <v>100</v>
      </c>
      <c r="P2532" s="7">
        <f t="shared" si="240"/>
        <v>34141.178410094617</v>
      </c>
      <c r="Q2532" s="7" t="str">
        <f t="shared" si="241"/>
        <v>music</v>
      </c>
      <c r="R2532" t="str">
        <f t="shared" si="238"/>
        <v>classical music</v>
      </c>
      <c r="S2532" s="8">
        <f t="shared" si="242"/>
        <v>42081.864641203705</v>
      </c>
      <c r="T2532" s="8">
        <f t="shared" si="243"/>
        <v>42114.201388888891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3">
        <f t="shared" si="239"/>
        <v>100.4</v>
      </c>
      <c r="P2533" s="7">
        <f t="shared" si="240"/>
        <v>34158.628648989878</v>
      </c>
      <c r="Q2533" s="7" t="str">
        <f t="shared" si="241"/>
        <v>music</v>
      </c>
      <c r="R2533" t="str">
        <f t="shared" si="238"/>
        <v>classical music</v>
      </c>
      <c r="S2533" s="8">
        <f t="shared" si="242"/>
        <v>42208.680023148147</v>
      </c>
      <c r="T2533" s="8">
        <f t="shared" si="243"/>
        <v>42231.165972222225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3">
        <f t="shared" si="239"/>
        <v>126.125</v>
      </c>
      <c r="P2534" s="7">
        <f t="shared" si="240"/>
        <v>34177.352987997452</v>
      </c>
      <c r="Q2534" s="7" t="str">
        <f t="shared" si="241"/>
        <v>music</v>
      </c>
      <c r="R2534" t="str">
        <f t="shared" si="238"/>
        <v>classical music</v>
      </c>
      <c r="S2534" s="8">
        <f t="shared" si="242"/>
        <v>41107.849143518521</v>
      </c>
      <c r="T2534" s="8">
        <f t="shared" si="243"/>
        <v>41137.849143518521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3">
        <f t="shared" si="239"/>
        <v>110.66666666666667</v>
      </c>
      <c r="P2535" s="7">
        <f t="shared" si="240"/>
        <v>34195.767876106176</v>
      </c>
      <c r="Q2535" s="7" t="str">
        <f t="shared" si="241"/>
        <v>music</v>
      </c>
      <c r="R2535" t="str">
        <f t="shared" si="238"/>
        <v>classical music</v>
      </c>
      <c r="S2535" s="8">
        <f t="shared" si="242"/>
        <v>41304.751284722224</v>
      </c>
      <c r="T2535" s="8">
        <f t="shared" si="243"/>
        <v>41334.750787037039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3">
        <f t="shared" si="239"/>
        <v>105</v>
      </c>
      <c r="P2536" s="7">
        <f t="shared" si="240"/>
        <v>34212.147235926612</v>
      </c>
      <c r="Q2536" s="7" t="str">
        <f t="shared" si="241"/>
        <v>music</v>
      </c>
      <c r="R2536" t="str">
        <f t="shared" si="238"/>
        <v>classical music</v>
      </c>
      <c r="S2536" s="8">
        <f t="shared" si="242"/>
        <v>40127.700370370374</v>
      </c>
      <c r="T2536" s="8">
        <f t="shared" si="243"/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3">
        <f t="shared" si="239"/>
        <v>103.77499999999999</v>
      </c>
      <c r="P2537" s="7">
        <f t="shared" si="240"/>
        <v>34232.471379746814</v>
      </c>
      <c r="Q2537" s="7" t="str">
        <f t="shared" si="241"/>
        <v>music</v>
      </c>
      <c r="R2537" t="str">
        <f t="shared" si="238"/>
        <v>classical music</v>
      </c>
      <c r="S2537" s="8">
        <f t="shared" si="242"/>
        <v>41943.791030092594</v>
      </c>
      <c r="T2537" s="8">
        <f t="shared" si="243"/>
        <v>41974.832696759258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3">
        <f t="shared" si="239"/>
        <v>115.99999999999999</v>
      </c>
      <c r="P2538" s="7">
        <f t="shared" si="240"/>
        <v>34241.006827105746</v>
      </c>
      <c r="Q2538" s="7" t="str">
        <f t="shared" si="241"/>
        <v>music</v>
      </c>
      <c r="R2538" t="str">
        <f t="shared" si="238"/>
        <v>classical music</v>
      </c>
      <c r="S2538" s="8">
        <f t="shared" si="242"/>
        <v>41464.106087962966</v>
      </c>
      <c r="T2538" s="8">
        <f t="shared" si="243"/>
        <v>41485.106087962966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3">
        <f t="shared" si="239"/>
        <v>110.00000000000001</v>
      </c>
      <c r="P2539" s="7">
        <f t="shared" si="240"/>
        <v>34262.687439797191</v>
      </c>
      <c r="Q2539" s="7" t="str">
        <f t="shared" si="241"/>
        <v>music</v>
      </c>
      <c r="R2539" t="str">
        <f t="shared" si="238"/>
        <v>classical music</v>
      </c>
      <c r="S2539" s="8">
        <f t="shared" si="242"/>
        <v>40696.648784722223</v>
      </c>
      <c r="T2539" s="8">
        <f t="shared" si="243"/>
        <v>40756.648784722223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3">
        <f t="shared" si="239"/>
        <v>113.01761111111111</v>
      </c>
      <c r="P2540" s="7">
        <f t="shared" si="240"/>
        <v>34283.716410906767</v>
      </c>
      <c r="Q2540" s="7" t="str">
        <f t="shared" si="241"/>
        <v>music</v>
      </c>
      <c r="R2540" t="str">
        <f t="shared" si="238"/>
        <v>classical music</v>
      </c>
      <c r="S2540" s="8">
        <f t="shared" si="242"/>
        <v>41298.509965277779</v>
      </c>
      <c r="T2540" s="8">
        <f t="shared" si="243"/>
        <v>41329.207638888889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3">
        <f t="shared" si="239"/>
        <v>100.25</v>
      </c>
      <c r="P2541" s="7">
        <f t="shared" si="240"/>
        <v>34292.561935279169</v>
      </c>
      <c r="Q2541" s="7" t="str">
        <f t="shared" si="241"/>
        <v>music</v>
      </c>
      <c r="R2541" t="str">
        <f t="shared" si="238"/>
        <v>classical music</v>
      </c>
      <c r="S2541" s="8">
        <f t="shared" si="242"/>
        <v>41977.902222222227</v>
      </c>
      <c r="T2541" s="8">
        <f t="shared" si="243"/>
        <v>42037.902222222227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3">
        <f t="shared" si="239"/>
        <v>103.4</v>
      </c>
      <c r="P2542" s="7">
        <f t="shared" si="240"/>
        <v>34307.969911111089</v>
      </c>
      <c r="Q2542" s="7" t="str">
        <f t="shared" si="241"/>
        <v>music</v>
      </c>
      <c r="R2542" t="str">
        <f t="shared" ref="R2542:R2605" si="244">RIGHT(N2542, (LEN(N2542)-FIND("/", N2542)))</f>
        <v>classical music</v>
      </c>
      <c r="S2542" s="8">
        <f t="shared" si="242"/>
        <v>40785.675011574072</v>
      </c>
      <c r="T2542" s="8">
        <f t="shared" si="243"/>
        <v>40845.675011574072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3">
        <f t="shared" si="239"/>
        <v>107.02857142857142</v>
      </c>
      <c r="P2543" s="7">
        <f t="shared" si="240"/>
        <v>34328.124275730603</v>
      </c>
      <c r="Q2543" s="7" t="str">
        <f t="shared" si="241"/>
        <v>music</v>
      </c>
      <c r="R2543" t="str">
        <f t="shared" si="244"/>
        <v>classical music</v>
      </c>
      <c r="S2543" s="8">
        <f t="shared" si="242"/>
        <v>41483.449282407404</v>
      </c>
      <c r="T2543" s="8">
        <f t="shared" si="243"/>
        <v>41543.449282407404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3">
        <f t="shared" si="239"/>
        <v>103.57142857142858</v>
      </c>
      <c r="P2544" s="7">
        <f t="shared" si="240"/>
        <v>34347.566185632531</v>
      </c>
      <c r="Q2544" s="7" t="str">
        <f t="shared" si="241"/>
        <v>music</v>
      </c>
      <c r="R2544" t="str">
        <f t="shared" si="244"/>
        <v>classical music</v>
      </c>
      <c r="S2544" s="8">
        <f t="shared" si="242"/>
        <v>41509.426585648151</v>
      </c>
      <c r="T2544" s="8">
        <f t="shared" si="243"/>
        <v>41548.165972222225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3">
        <f t="shared" si="239"/>
        <v>156.4</v>
      </c>
      <c r="P2545" s="7">
        <f t="shared" si="240"/>
        <v>34368.954586513973</v>
      </c>
      <c r="Q2545" s="7" t="str">
        <f t="shared" si="241"/>
        <v>music</v>
      </c>
      <c r="R2545" t="str">
        <f t="shared" si="244"/>
        <v>classical music</v>
      </c>
      <c r="S2545" s="8">
        <f t="shared" si="242"/>
        <v>40514.107615740737</v>
      </c>
      <c r="T2545" s="8">
        <f t="shared" si="243"/>
        <v>40545.125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3">
        <f t="shared" si="239"/>
        <v>100.82</v>
      </c>
      <c r="P2546" s="7">
        <f t="shared" si="240"/>
        <v>34390.582819859941</v>
      </c>
      <c r="Q2546" s="7" t="str">
        <f t="shared" si="241"/>
        <v>music</v>
      </c>
      <c r="R2546" t="str">
        <f t="shared" si="244"/>
        <v>classical music</v>
      </c>
      <c r="S2546" s="8">
        <f t="shared" si="242"/>
        <v>41068.520474537036</v>
      </c>
      <c r="T2546" s="8">
        <f t="shared" si="243"/>
        <v>41098.520474537036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3">
        <f t="shared" si="239"/>
        <v>195.3</v>
      </c>
      <c r="P2547" s="7">
        <f t="shared" si="240"/>
        <v>34409.276821656029</v>
      </c>
      <c r="Q2547" s="7" t="str">
        <f t="shared" si="241"/>
        <v>music</v>
      </c>
      <c r="R2547" t="str">
        <f t="shared" si="244"/>
        <v>classical music</v>
      </c>
      <c r="S2547" s="8">
        <f t="shared" si="242"/>
        <v>42027.13817129629</v>
      </c>
      <c r="T2547" s="8">
        <f t="shared" si="243"/>
        <v>42062.020833333328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3">
        <f t="shared" si="239"/>
        <v>111.71428571428572</v>
      </c>
      <c r="P2548" s="7">
        <f t="shared" si="240"/>
        <v>34428.718043339686</v>
      </c>
      <c r="Q2548" s="7" t="str">
        <f t="shared" si="241"/>
        <v>music</v>
      </c>
      <c r="R2548" t="str">
        <f t="shared" si="244"/>
        <v>classical music</v>
      </c>
      <c r="S2548" s="8">
        <f t="shared" si="242"/>
        <v>41524.858553240738</v>
      </c>
      <c r="T2548" s="8">
        <f t="shared" si="243"/>
        <v>41552.208333333336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3">
        <f t="shared" si="239"/>
        <v>119.85454545454546</v>
      </c>
      <c r="P2549" s="7">
        <f t="shared" si="240"/>
        <v>34448.181511479575</v>
      </c>
      <c r="Q2549" s="7" t="str">
        <f t="shared" si="241"/>
        <v>music</v>
      </c>
      <c r="R2549" t="str">
        <f t="shared" si="244"/>
        <v>classical music</v>
      </c>
      <c r="S2549" s="8">
        <f t="shared" si="242"/>
        <v>40973.773182870369</v>
      </c>
      <c r="T2549" s="8">
        <f t="shared" si="243"/>
        <v>41003.731516203705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3">
        <f t="shared" si="239"/>
        <v>101.85</v>
      </c>
      <c r="P2550" s="7">
        <f t="shared" si="240"/>
        <v>34465.958270580712</v>
      </c>
      <c r="Q2550" s="7" t="str">
        <f t="shared" si="241"/>
        <v>music</v>
      </c>
      <c r="R2550" t="str">
        <f t="shared" si="244"/>
        <v>classical music</v>
      </c>
      <c r="S2550" s="8">
        <f t="shared" si="242"/>
        <v>42618.625428240746</v>
      </c>
      <c r="T2550" s="8">
        <f t="shared" si="243"/>
        <v>42643.185416666667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3">
        <f t="shared" si="239"/>
        <v>102.80254777070064</v>
      </c>
      <c r="P2551" s="7">
        <f t="shared" si="240"/>
        <v>34484.064885057451</v>
      </c>
      <c r="Q2551" s="7" t="str">
        <f t="shared" si="241"/>
        <v>music</v>
      </c>
      <c r="R2551" t="str">
        <f t="shared" si="244"/>
        <v>classical music</v>
      </c>
      <c r="S2551" s="8">
        <f t="shared" si="242"/>
        <v>41390.757754629631</v>
      </c>
      <c r="T2551" s="8">
        <f t="shared" si="243"/>
        <v>41425.708333333336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3">
        <f t="shared" si="239"/>
        <v>100.84615384615385</v>
      </c>
      <c r="P2552" s="7">
        <f t="shared" si="240"/>
        <v>34505.068121405733</v>
      </c>
      <c r="Q2552" s="7" t="str">
        <f t="shared" si="241"/>
        <v>music</v>
      </c>
      <c r="R2552" t="str">
        <f t="shared" si="244"/>
        <v>classical music</v>
      </c>
      <c r="S2552" s="8">
        <f t="shared" si="242"/>
        <v>42228.634328703702</v>
      </c>
      <c r="T2552" s="8">
        <f t="shared" si="243"/>
        <v>42285.165972222225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3">
        <f t="shared" si="239"/>
        <v>102.73469387755102</v>
      </c>
      <c r="P2553" s="7">
        <f t="shared" si="240"/>
        <v>34522.939008951384</v>
      </c>
      <c r="Q2553" s="7" t="str">
        <f t="shared" si="241"/>
        <v>music</v>
      </c>
      <c r="R2553" t="str">
        <f t="shared" si="244"/>
        <v>classical music</v>
      </c>
      <c r="S2553" s="8">
        <f t="shared" si="242"/>
        <v>40961.252141203702</v>
      </c>
      <c r="T2553" s="8">
        <f t="shared" si="243"/>
        <v>40989.866666666669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3">
        <f t="shared" si="239"/>
        <v>106.5</v>
      </c>
      <c r="P2554" s="7">
        <f t="shared" si="240"/>
        <v>34542.611074856024</v>
      </c>
      <c r="Q2554" s="7" t="str">
        <f t="shared" si="241"/>
        <v>music</v>
      </c>
      <c r="R2554" t="str">
        <f t="shared" si="244"/>
        <v>classical music</v>
      </c>
      <c r="S2554" s="8">
        <f t="shared" si="242"/>
        <v>42769.809965277775</v>
      </c>
      <c r="T2554" s="8">
        <f t="shared" si="243"/>
        <v>42799.809965277775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3">
        <f t="shared" si="239"/>
        <v>155.53333333333333</v>
      </c>
      <c r="P2555" s="7">
        <f t="shared" si="240"/>
        <v>34562.679967989738</v>
      </c>
      <c r="Q2555" s="7" t="str">
        <f t="shared" si="241"/>
        <v>music</v>
      </c>
      <c r="R2555" t="str">
        <f t="shared" si="244"/>
        <v>classical music</v>
      </c>
      <c r="S2555" s="8">
        <f t="shared" si="242"/>
        <v>41113.199155092596</v>
      </c>
      <c r="T2555" s="8">
        <f t="shared" si="243"/>
        <v>41173.199155092596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3">
        <f t="shared" si="239"/>
        <v>122.8</v>
      </c>
      <c r="P2556" s="7">
        <f t="shared" si="240"/>
        <v>34583.326784112731</v>
      </c>
      <c r="Q2556" s="7" t="str">
        <f t="shared" si="241"/>
        <v>music</v>
      </c>
      <c r="R2556" t="str">
        <f t="shared" si="244"/>
        <v>classical music</v>
      </c>
      <c r="S2556" s="8">
        <f t="shared" si="242"/>
        <v>42125.078275462962</v>
      </c>
      <c r="T2556" s="8">
        <f t="shared" si="243"/>
        <v>42156.165972222225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3">
        <f t="shared" si="239"/>
        <v>107.35</v>
      </c>
      <c r="P2557" s="7">
        <f t="shared" si="240"/>
        <v>34603.134044871775</v>
      </c>
      <c r="Q2557" s="7" t="str">
        <f t="shared" si="241"/>
        <v>music</v>
      </c>
      <c r="R2557" t="str">
        <f t="shared" si="244"/>
        <v>classical music</v>
      </c>
      <c r="S2557" s="8">
        <f t="shared" si="242"/>
        <v>41026.655011574076</v>
      </c>
      <c r="T2557" s="8">
        <f t="shared" si="243"/>
        <v>41057.655011574076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3">
        <f t="shared" si="239"/>
        <v>105.50335570469798</v>
      </c>
      <c r="P2558" s="7">
        <f t="shared" si="240"/>
        <v>34623.952604233462</v>
      </c>
      <c r="Q2558" s="7" t="str">
        <f t="shared" si="241"/>
        <v>music</v>
      </c>
      <c r="R2558" t="str">
        <f t="shared" si="244"/>
        <v>classical music</v>
      </c>
      <c r="S2558" s="8">
        <f t="shared" si="242"/>
        <v>41222.991400462961</v>
      </c>
      <c r="T2558" s="8">
        <f t="shared" si="243"/>
        <v>41267.991400462961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3">
        <f t="shared" si="239"/>
        <v>118.44444444444444</v>
      </c>
      <c r="P2559" s="7">
        <f t="shared" si="240"/>
        <v>34645.671444159161</v>
      </c>
      <c r="Q2559" s="7" t="str">
        <f t="shared" si="241"/>
        <v>music</v>
      </c>
      <c r="R2559" t="str">
        <f t="shared" si="244"/>
        <v>classical music</v>
      </c>
      <c r="S2559" s="8">
        <f t="shared" si="242"/>
        <v>41744.745208333334</v>
      </c>
      <c r="T2559" s="8">
        <f t="shared" si="243"/>
        <v>41774.745208333334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3">
        <f t="shared" si="239"/>
        <v>108.88</v>
      </c>
      <c r="P2560" s="7">
        <f t="shared" si="240"/>
        <v>34667.238349389831</v>
      </c>
      <c r="Q2560" s="7" t="str">
        <f t="shared" si="241"/>
        <v>music</v>
      </c>
      <c r="R2560" t="str">
        <f t="shared" si="244"/>
        <v>classical music</v>
      </c>
      <c r="S2560" s="8">
        <f t="shared" si="242"/>
        <v>42093.860023148154</v>
      </c>
      <c r="T2560" s="8">
        <f t="shared" si="243"/>
        <v>42125.582638888889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3">
        <f t="shared" si="239"/>
        <v>111.25</v>
      </c>
      <c r="P2561" s="7">
        <f t="shared" si="240"/>
        <v>34688.643386889438</v>
      </c>
      <c r="Q2561" s="7" t="str">
        <f t="shared" si="241"/>
        <v>music</v>
      </c>
      <c r="R2561" t="str">
        <f t="shared" si="244"/>
        <v>classical music</v>
      </c>
      <c r="S2561" s="8">
        <f t="shared" si="242"/>
        <v>40829.873657407406</v>
      </c>
      <c r="T2561" s="8">
        <f t="shared" si="243"/>
        <v>40862.817361111112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3">
        <f t="shared" si="239"/>
        <v>100.1</v>
      </c>
      <c r="P2562" s="7">
        <f t="shared" si="240"/>
        <v>34710.378848874578</v>
      </c>
      <c r="Q2562" s="7" t="str">
        <f t="shared" si="241"/>
        <v>music</v>
      </c>
      <c r="R2562" t="str">
        <f t="shared" si="244"/>
        <v>classical music</v>
      </c>
      <c r="S2562" s="8">
        <f t="shared" si="242"/>
        <v>42039.951087962967</v>
      </c>
      <c r="T2562" s="8">
        <f t="shared" si="243"/>
        <v>42069.951087962967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3">
        <f t="shared" ref="O2563:O2626" si="245">(E2563/D2563)*100</f>
        <v>0</v>
      </c>
      <c r="P2563" s="7">
        <f t="shared" ref="P2563:P2626" si="246">AVERAGE(E2563:E6676)</f>
        <v>34730.782567567549</v>
      </c>
      <c r="Q2563" s="7" t="str">
        <f t="shared" ref="Q2563:Q2626" si="247">LEFT(N2563,(FIND("/",N2563)-1))</f>
        <v>food</v>
      </c>
      <c r="R2563" t="str">
        <f t="shared" si="244"/>
        <v>food trucks</v>
      </c>
      <c r="S2563" s="8">
        <f t="shared" si="242"/>
        <v>42260.528807870374</v>
      </c>
      <c r="T2563" s="8">
        <f t="shared" si="243"/>
        <v>42290.528807870374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3">
        <f t="shared" si="245"/>
        <v>0.75</v>
      </c>
      <c r="P2564" s="7">
        <f t="shared" si="246"/>
        <v>34753.146239536363</v>
      </c>
      <c r="Q2564" s="7" t="str">
        <f t="shared" si="247"/>
        <v>food</v>
      </c>
      <c r="R2564" t="str">
        <f t="shared" si="244"/>
        <v>food trucks</v>
      </c>
      <c r="S2564" s="8">
        <f t="shared" ref="S2564:S2627" si="248">(((J2564/60)/60)/24)+DATE(1970,1,1)</f>
        <v>42594.524756944447</v>
      </c>
      <c r="T2564" s="8">
        <f t="shared" ref="T2564:T2627" si="249">(((I2564/60)/60)/24)+DATE(1970,1,1)</f>
        <v>42654.524756944447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3">
        <f t="shared" si="245"/>
        <v>0</v>
      </c>
      <c r="P2565" s="7">
        <f t="shared" si="246"/>
        <v>34775.490405927812</v>
      </c>
      <c r="Q2565" s="7" t="str">
        <f t="shared" si="247"/>
        <v>food</v>
      </c>
      <c r="R2565" t="str">
        <f t="shared" si="244"/>
        <v>food trucks</v>
      </c>
      <c r="S2565" s="8">
        <f t="shared" si="248"/>
        <v>42155.139479166668</v>
      </c>
      <c r="T2565" s="8">
        <f t="shared" si="249"/>
        <v>42215.139479166668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3">
        <f t="shared" si="245"/>
        <v>0</v>
      </c>
      <c r="P2566" s="7">
        <f t="shared" si="246"/>
        <v>34797.911740812357</v>
      </c>
      <c r="Q2566" s="7" t="str">
        <f t="shared" si="247"/>
        <v>food</v>
      </c>
      <c r="R2566" t="str">
        <f t="shared" si="244"/>
        <v>food trucks</v>
      </c>
      <c r="S2566" s="8">
        <f t="shared" si="248"/>
        <v>41822.040497685186</v>
      </c>
      <c r="T2566" s="8">
        <f t="shared" si="249"/>
        <v>41852.040497685186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3">
        <f t="shared" si="245"/>
        <v>1</v>
      </c>
      <c r="P2567" s="7">
        <f t="shared" si="246"/>
        <v>34820.362006451593</v>
      </c>
      <c r="Q2567" s="7" t="str">
        <f t="shared" si="247"/>
        <v>food</v>
      </c>
      <c r="R2567" t="str">
        <f t="shared" si="244"/>
        <v>food trucks</v>
      </c>
      <c r="S2567" s="8">
        <f t="shared" si="248"/>
        <v>42440.650335648148</v>
      </c>
      <c r="T2567" s="8">
        <f t="shared" si="249"/>
        <v>42499.868055555555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3">
        <f t="shared" si="245"/>
        <v>0</v>
      </c>
      <c r="P2568" s="7">
        <f t="shared" si="246"/>
        <v>34842.776701097464</v>
      </c>
      <c r="Q2568" s="7" t="str">
        <f t="shared" si="247"/>
        <v>food</v>
      </c>
      <c r="R2568" t="str">
        <f t="shared" si="244"/>
        <v>food trucks</v>
      </c>
      <c r="S2568" s="8">
        <f t="shared" si="248"/>
        <v>41842.980879629627</v>
      </c>
      <c r="T2568" s="8">
        <f t="shared" si="249"/>
        <v>41872.980879629627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3">
        <f t="shared" si="245"/>
        <v>0.26666666666666666</v>
      </c>
      <c r="P2569" s="7">
        <f t="shared" si="246"/>
        <v>34865.284954780342</v>
      </c>
      <c r="Q2569" s="7" t="str">
        <f t="shared" si="247"/>
        <v>food</v>
      </c>
      <c r="R2569" t="str">
        <f t="shared" si="244"/>
        <v>food trucks</v>
      </c>
      <c r="S2569" s="8">
        <f t="shared" si="248"/>
        <v>42087.878912037035</v>
      </c>
      <c r="T2569" s="8">
        <f t="shared" si="249"/>
        <v>42117.878912037035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3">
        <f t="shared" si="245"/>
        <v>0.5</v>
      </c>
      <c r="P2570" s="7">
        <f t="shared" si="246"/>
        <v>34887.744738202957</v>
      </c>
      <c r="Q2570" s="7" t="str">
        <f t="shared" si="247"/>
        <v>food</v>
      </c>
      <c r="R2570" t="str">
        <f t="shared" si="244"/>
        <v>food trucks</v>
      </c>
      <c r="S2570" s="8">
        <f t="shared" si="248"/>
        <v>42584.666597222225</v>
      </c>
      <c r="T2570" s="8">
        <f t="shared" si="249"/>
        <v>42614.666597222225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3">
        <f t="shared" si="245"/>
        <v>2.2307692307692308</v>
      </c>
      <c r="P2571" s="7">
        <f t="shared" si="246"/>
        <v>34910.278855109944</v>
      </c>
      <c r="Q2571" s="7" t="str">
        <f t="shared" si="247"/>
        <v>food</v>
      </c>
      <c r="R2571" t="str">
        <f t="shared" si="244"/>
        <v>food trucks</v>
      </c>
      <c r="S2571" s="8">
        <f t="shared" si="248"/>
        <v>42234.105462962965</v>
      </c>
      <c r="T2571" s="8">
        <f t="shared" si="249"/>
        <v>42264.105462962965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3">
        <f t="shared" si="245"/>
        <v>0.84285714285714297</v>
      </c>
      <c r="P2572" s="7">
        <f t="shared" si="246"/>
        <v>34932.78065372166</v>
      </c>
      <c r="Q2572" s="7" t="str">
        <f t="shared" si="247"/>
        <v>food</v>
      </c>
      <c r="R2572" t="str">
        <f t="shared" si="244"/>
        <v>food trucks</v>
      </c>
      <c r="S2572" s="8">
        <f t="shared" si="248"/>
        <v>42744.903182870374</v>
      </c>
      <c r="T2572" s="8">
        <f t="shared" si="249"/>
        <v>42774.903182870374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3">
        <f t="shared" si="245"/>
        <v>0.25</v>
      </c>
      <c r="P2573" s="7">
        <f t="shared" si="246"/>
        <v>34955.36729922278</v>
      </c>
      <c r="Q2573" s="7" t="str">
        <f t="shared" si="247"/>
        <v>food</v>
      </c>
      <c r="R2573" t="str">
        <f t="shared" si="244"/>
        <v>food trucks</v>
      </c>
      <c r="S2573" s="8">
        <f t="shared" si="248"/>
        <v>42449.341678240744</v>
      </c>
      <c r="T2573" s="8">
        <f t="shared" si="249"/>
        <v>42509.341678240744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3">
        <f t="shared" si="245"/>
        <v>0</v>
      </c>
      <c r="P2574" s="7">
        <f t="shared" si="246"/>
        <v>34977.8594361633</v>
      </c>
      <c r="Q2574" s="7" t="str">
        <f t="shared" si="247"/>
        <v>food</v>
      </c>
      <c r="R2574" t="str">
        <f t="shared" si="244"/>
        <v>food trucks</v>
      </c>
      <c r="S2574" s="8">
        <f t="shared" si="248"/>
        <v>42077.119409722218</v>
      </c>
      <c r="T2574" s="8">
        <f t="shared" si="249"/>
        <v>42107.119409722218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3">
        <f t="shared" si="245"/>
        <v>0</v>
      </c>
      <c r="P2575" s="7">
        <f t="shared" si="246"/>
        <v>35000.542872892329</v>
      </c>
      <c r="Q2575" s="7" t="str">
        <f t="shared" si="247"/>
        <v>food</v>
      </c>
      <c r="R2575" t="str">
        <f t="shared" si="244"/>
        <v>food trucks</v>
      </c>
      <c r="S2575" s="8">
        <f t="shared" si="248"/>
        <v>41829.592002314814</v>
      </c>
      <c r="T2575" s="8">
        <f t="shared" si="249"/>
        <v>41874.592002314814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3">
        <f t="shared" si="245"/>
        <v>0</v>
      </c>
      <c r="P2576" s="7">
        <f t="shared" si="246"/>
        <v>35023.255749513286</v>
      </c>
      <c r="Q2576" s="7" t="str">
        <f t="shared" si="247"/>
        <v>food</v>
      </c>
      <c r="R2576" t="str">
        <f t="shared" si="244"/>
        <v>food trucks</v>
      </c>
      <c r="S2576" s="8">
        <f t="shared" si="248"/>
        <v>42487.825752314813</v>
      </c>
      <c r="T2576" s="8">
        <f t="shared" si="249"/>
        <v>42508.825752314813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3">
        <f t="shared" si="245"/>
        <v>0</v>
      </c>
      <c r="P2577" s="7">
        <f t="shared" si="246"/>
        <v>35045.998123376601</v>
      </c>
      <c r="Q2577" s="7" t="str">
        <f t="shared" si="247"/>
        <v>food</v>
      </c>
      <c r="R2577" t="str">
        <f t="shared" si="244"/>
        <v>food trucks</v>
      </c>
      <c r="S2577" s="8">
        <f t="shared" si="248"/>
        <v>41986.108726851846</v>
      </c>
      <c r="T2577" s="8">
        <f t="shared" si="249"/>
        <v>42016.108726851846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3">
        <f t="shared" si="245"/>
        <v>0</v>
      </c>
      <c r="P2578" s="7">
        <f t="shared" si="246"/>
        <v>35068.770051981788</v>
      </c>
      <c r="Q2578" s="7" t="str">
        <f t="shared" si="247"/>
        <v>food</v>
      </c>
      <c r="R2578" t="str">
        <f t="shared" si="244"/>
        <v>food trucks</v>
      </c>
      <c r="S2578" s="8">
        <f t="shared" si="248"/>
        <v>42060.00980324074</v>
      </c>
      <c r="T2578" s="8">
        <f t="shared" si="249"/>
        <v>42104.968136574069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3">
        <f t="shared" si="245"/>
        <v>0</v>
      </c>
      <c r="P2579" s="7">
        <f t="shared" si="246"/>
        <v>35091.571592977874</v>
      </c>
      <c r="Q2579" s="7" t="str">
        <f t="shared" si="247"/>
        <v>food</v>
      </c>
      <c r="R2579" t="str">
        <f t="shared" si="244"/>
        <v>food trucks</v>
      </c>
      <c r="S2579" s="8">
        <f t="shared" si="248"/>
        <v>41830.820567129631</v>
      </c>
      <c r="T2579" s="8">
        <f t="shared" si="249"/>
        <v>41855.820567129631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3">
        <f t="shared" si="245"/>
        <v>0</v>
      </c>
      <c r="P2580" s="7">
        <f t="shared" si="246"/>
        <v>35114.402804163939</v>
      </c>
      <c r="Q2580" s="7" t="str">
        <f t="shared" si="247"/>
        <v>food</v>
      </c>
      <c r="R2580" t="str">
        <f t="shared" si="244"/>
        <v>food trucks</v>
      </c>
      <c r="S2580" s="8">
        <f t="shared" si="248"/>
        <v>42238.022905092599</v>
      </c>
      <c r="T2580" s="8">
        <f t="shared" si="249"/>
        <v>42286.708333333328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3">
        <f t="shared" si="245"/>
        <v>0.13849999999999998</v>
      </c>
      <c r="P2581" s="7">
        <f t="shared" si="246"/>
        <v>35137.263743489566</v>
      </c>
      <c r="Q2581" s="7" t="str">
        <f t="shared" si="247"/>
        <v>food</v>
      </c>
      <c r="R2581" t="str">
        <f t="shared" si="244"/>
        <v>food trucks</v>
      </c>
      <c r="S2581" s="8">
        <f t="shared" si="248"/>
        <v>41837.829895833333</v>
      </c>
      <c r="T2581" s="8">
        <f t="shared" si="249"/>
        <v>41897.829895833333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3">
        <f t="shared" si="245"/>
        <v>0.6</v>
      </c>
      <c r="P2582" s="7">
        <f t="shared" si="246"/>
        <v>35159.974013029299</v>
      </c>
      <c r="Q2582" s="7" t="str">
        <f t="shared" si="247"/>
        <v>food</v>
      </c>
      <c r="R2582" t="str">
        <f t="shared" si="244"/>
        <v>food trucks</v>
      </c>
      <c r="S2582" s="8">
        <f t="shared" si="248"/>
        <v>42110.326423611114</v>
      </c>
      <c r="T2582" s="8">
        <f t="shared" si="249"/>
        <v>42140.125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3">
        <f t="shared" si="245"/>
        <v>10.6</v>
      </c>
      <c r="P2583" s="7">
        <f t="shared" si="246"/>
        <v>35182.861219035185</v>
      </c>
      <c r="Q2583" s="7" t="str">
        <f t="shared" si="247"/>
        <v>food</v>
      </c>
      <c r="R2583" t="str">
        <f t="shared" si="244"/>
        <v>food trucks</v>
      </c>
      <c r="S2583" s="8">
        <f t="shared" si="248"/>
        <v>42294.628449074073</v>
      </c>
      <c r="T2583" s="8">
        <f t="shared" si="249"/>
        <v>42324.670115740737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3">
        <f t="shared" si="245"/>
        <v>1.1111111111111111E-3</v>
      </c>
      <c r="P2584" s="7">
        <f t="shared" si="246"/>
        <v>35205.465825179366</v>
      </c>
      <c r="Q2584" s="7" t="str">
        <f t="shared" si="247"/>
        <v>food</v>
      </c>
      <c r="R2584" t="str">
        <f t="shared" si="244"/>
        <v>food trucks</v>
      </c>
      <c r="S2584" s="8">
        <f t="shared" si="248"/>
        <v>42642.988819444443</v>
      </c>
      <c r="T2584" s="8">
        <f t="shared" si="249"/>
        <v>42672.988819444443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3">
        <f t="shared" si="245"/>
        <v>0.5</v>
      </c>
      <c r="P2585" s="7">
        <f t="shared" si="246"/>
        <v>35228.445241514339</v>
      </c>
      <c r="Q2585" s="7" t="str">
        <f t="shared" si="247"/>
        <v>food</v>
      </c>
      <c r="R2585" t="str">
        <f t="shared" si="244"/>
        <v>food trucks</v>
      </c>
      <c r="S2585" s="8">
        <f t="shared" si="248"/>
        <v>42019.76944444445</v>
      </c>
      <c r="T2585" s="8">
        <f t="shared" si="249"/>
        <v>42079.727777777778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3">
        <f t="shared" si="245"/>
        <v>0</v>
      </c>
      <c r="P2586" s="7">
        <f t="shared" si="246"/>
        <v>35251.452064010431</v>
      </c>
      <c r="Q2586" s="7" t="str">
        <f t="shared" si="247"/>
        <v>food</v>
      </c>
      <c r="R2586" t="str">
        <f t="shared" si="244"/>
        <v>food trucks</v>
      </c>
      <c r="S2586" s="8">
        <f t="shared" si="248"/>
        <v>42140.173252314817</v>
      </c>
      <c r="T2586" s="8">
        <f t="shared" si="249"/>
        <v>42170.173252314817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3">
        <f t="shared" si="245"/>
        <v>0.16666666666666669</v>
      </c>
      <c r="P2587" s="7">
        <f t="shared" si="246"/>
        <v>35274.49222875815</v>
      </c>
      <c r="Q2587" s="7" t="str">
        <f t="shared" si="247"/>
        <v>food</v>
      </c>
      <c r="R2587" t="str">
        <f t="shared" si="244"/>
        <v>food trucks</v>
      </c>
      <c r="S2587" s="8">
        <f t="shared" si="248"/>
        <v>41795.963333333333</v>
      </c>
      <c r="T2587" s="8">
        <f t="shared" si="249"/>
        <v>41825.963333333333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3">
        <f t="shared" si="245"/>
        <v>0.16666666666666669</v>
      </c>
      <c r="P2588" s="7">
        <f t="shared" si="246"/>
        <v>35297.529829954197</v>
      </c>
      <c r="Q2588" s="7" t="str">
        <f t="shared" si="247"/>
        <v>food</v>
      </c>
      <c r="R2588" t="str">
        <f t="shared" si="244"/>
        <v>food trucks</v>
      </c>
      <c r="S2588" s="8">
        <f t="shared" si="248"/>
        <v>42333.330277777779</v>
      </c>
      <c r="T2588" s="8">
        <f t="shared" si="249"/>
        <v>42363.330277777779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3">
        <f t="shared" si="245"/>
        <v>2.4340000000000002</v>
      </c>
      <c r="P2589" s="7">
        <f t="shared" si="246"/>
        <v>35320.627035340294</v>
      </c>
      <c r="Q2589" s="7" t="str">
        <f t="shared" si="247"/>
        <v>food</v>
      </c>
      <c r="R2589" t="str">
        <f t="shared" si="244"/>
        <v>food trucks</v>
      </c>
      <c r="S2589" s="8">
        <f t="shared" si="248"/>
        <v>42338.675381944442</v>
      </c>
      <c r="T2589" s="8">
        <f t="shared" si="249"/>
        <v>42368.675381944442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3">
        <f t="shared" si="245"/>
        <v>3.8833333333333329</v>
      </c>
      <c r="P2590" s="7">
        <f t="shared" si="246"/>
        <v>35342.960779305809</v>
      </c>
      <c r="Q2590" s="7" t="str">
        <f t="shared" si="247"/>
        <v>food</v>
      </c>
      <c r="R2590" t="str">
        <f t="shared" si="244"/>
        <v>food trucks</v>
      </c>
      <c r="S2590" s="8">
        <f t="shared" si="248"/>
        <v>42042.676226851851</v>
      </c>
      <c r="T2590" s="8">
        <f t="shared" si="249"/>
        <v>42094.551388888889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3">
        <f t="shared" si="245"/>
        <v>0.01</v>
      </c>
      <c r="P2591" s="7">
        <f t="shared" si="246"/>
        <v>35365.96861730011</v>
      </c>
      <c r="Q2591" s="7" t="str">
        <f t="shared" si="247"/>
        <v>food</v>
      </c>
      <c r="R2591" t="str">
        <f t="shared" si="244"/>
        <v>food trucks</v>
      </c>
      <c r="S2591" s="8">
        <f t="shared" si="248"/>
        <v>42422.536192129628</v>
      </c>
      <c r="T2591" s="8">
        <f t="shared" si="249"/>
        <v>42452.494525462964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3">
        <f t="shared" si="245"/>
        <v>0</v>
      </c>
      <c r="P2592" s="7">
        <f t="shared" si="246"/>
        <v>35389.1561377049</v>
      </c>
      <c r="Q2592" s="7" t="str">
        <f t="shared" si="247"/>
        <v>food</v>
      </c>
      <c r="R2592" t="str">
        <f t="shared" si="244"/>
        <v>food trucks</v>
      </c>
      <c r="S2592" s="8">
        <f t="shared" si="248"/>
        <v>42388.589085648149</v>
      </c>
      <c r="T2592" s="8">
        <f t="shared" si="249"/>
        <v>42395.589085648149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3">
        <f t="shared" si="245"/>
        <v>1.7333333333333332</v>
      </c>
      <c r="P2593" s="7">
        <f t="shared" si="246"/>
        <v>35412.377368766385</v>
      </c>
      <c r="Q2593" s="7" t="str">
        <f t="shared" si="247"/>
        <v>food</v>
      </c>
      <c r="R2593" t="str">
        <f t="shared" si="244"/>
        <v>food trucks</v>
      </c>
      <c r="S2593" s="8">
        <f t="shared" si="248"/>
        <v>42382.906527777777</v>
      </c>
      <c r="T2593" s="8">
        <f t="shared" si="249"/>
        <v>42442.864861111113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3">
        <f t="shared" si="245"/>
        <v>0.16666666666666669</v>
      </c>
      <c r="P2594" s="7">
        <f t="shared" si="246"/>
        <v>35435.612022324342</v>
      </c>
      <c r="Q2594" s="7" t="str">
        <f t="shared" si="247"/>
        <v>food</v>
      </c>
      <c r="R2594" t="str">
        <f t="shared" si="244"/>
        <v>food trucks</v>
      </c>
      <c r="S2594" s="8">
        <f t="shared" si="248"/>
        <v>41887.801168981481</v>
      </c>
      <c r="T2594" s="8">
        <f t="shared" si="249"/>
        <v>41917.801168981481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3">
        <f t="shared" si="245"/>
        <v>0</v>
      </c>
      <c r="P2595" s="7">
        <f t="shared" si="246"/>
        <v>35458.861438896172</v>
      </c>
      <c r="Q2595" s="7" t="str">
        <f t="shared" si="247"/>
        <v>food</v>
      </c>
      <c r="R2595" t="str">
        <f t="shared" si="244"/>
        <v>food trucks</v>
      </c>
      <c r="S2595" s="8">
        <f t="shared" si="248"/>
        <v>42089.84520833334</v>
      </c>
      <c r="T2595" s="8">
        <f t="shared" si="249"/>
        <v>42119.84520833334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3">
        <f t="shared" si="245"/>
        <v>1.25E-3</v>
      </c>
      <c r="P2596" s="7">
        <f t="shared" si="246"/>
        <v>35482.17429980274</v>
      </c>
      <c r="Q2596" s="7" t="str">
        <f t="shared" si="247"/>
        <v>food</v>
      </c>
      <c r="R2596" t="str">
        <f t="shared" si="244"/>
        <v>food trucks</v>
      </c>
      <c r="S2596" s="8">
        <f t="shared" si="248"/>
        <v>41828.967916666668</v>
      </c>
      <c r="T2596" s="8">
        <f t="shared" si="249"/>
        <v>41858.967916666668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3">
        <f t="shared" si="245"/>
        <v>12.166666666666668</v>
      </c>
      <c r="P2597" s="7">
        <f t="shared" si="246"/>
        <v>35505.517177631562</v>
      </c>
      <c r="Q2597" s="7" t="str">
        <f t="shared" si="247"/>
        <v>food</v>
      </c>
      <c r="R2597" t="str">
        <f t="shared" si="244"/>
        <v>food trucks</v>
      </c>
      <c r="S2597" s="8">
        <f t="shared" si="248"/>
        <v>42760.244212962964</v>
      </c>
      <c r="T2597" s="8">
        <f t="shared" si="249"/>
        <v>42790.244212962964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3">
        <f t="shared" si="245"/>
        <v>23.588571428571427</v>
      </c>
      <c r="P2598" s="7">
        <f t="shared" si="246"/>
        <v>35527.689999999981</v>
      </c>
      <c r="Q2598" s="7" t="str">
        <f t="shared" si="247"/>
        <v>food</v>
      </c>
      <c r="R2598" t="str">
        <f t="shared" si="244"/>
        <v>food trucks</v>
      </c>
      <c r="S2598" s="8">
        <f t="shared" si="248"/>
        <v>41828.664456018516</v>
      </c>
      <c r="T2598" s="8">
        <f t="shared" si="249"/>
        <v>41858.664456018516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3">
        <f t="shared" si="245"/>
        <v>5.6666666666666661</v>
      </c>
      <c r="P2599" s="7">
        <f t="shared" si="246"/>
        <v>35545.655540184431</v>
      </c>
      <c r="Q2599" s="7" t="str">
        <f t="shared" si="247"/>
        <v>food</v>
      </c>
      <c r="R2599" t="str">
        <f t="shared" si="244"/>
        <v>food trucks</v>
      </c>
      <c r="S2599" s="8">
        <f t="shared" si="248"/>
        <v>42510.341631944444</v>
      </c>
      <c r="T2599" s="8">
        <f t="shared" si="249"/>
        <v>42540.341631944444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3">
        <f t="shared" si="245"/>
        <v>39</v>
      </c>
      <c r="P2600" s="7">
        <f t="shared" si="246"/>
        <v>35569.031054713232</v>
      </c>
      <c r="Q2600" s="7" t="str">
        <f t="shared" si="247"/>
        <v>food</v>
      </c>
      <c r="R2600" t="str">
        <f t="shared" si="244"/>
        <v>food trucks</v>
      </c>
      <c r="S2600" s="8">
        <f t="shared" si="248"/>
        <v>42240.840289351851</v>
      </c>
      <c r="T2600" s="8">
        <f t="shared" si="249"/>
        <v>42270.840289351851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3">
        <f t="shared" si="245"/>
        <v>0.99546510341776351</v>
      </c>
      <c r="P2601" s="7">
        <f t="shared" si="246"/>
        <v>35591.721708443249</v>
      </c>
      <c r="Q2601" s="7" t="str">
        <f t="shared" si="247"/>
        <v>food</v>
      </c>
      <c r="R2601" t="str">
        <f t="shared" si="244"/>
        <v>food trucks</v>
      </c>
      <c r="S2601" s="8">
        <f t="shared" si="248"/>
        <v>41809.754016203704</v>
      </c>
      <c r="T2601" s="8">
        <f t="shared" si="249"/>
        <v>41854.754016203704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3">
        <f t="shared" si="245"/>
        <v>6.9320000000000004</v>
      </c>
      <c r="P2602" s="7">
        <f t="shared" si="246"/>
        <v>35615.155188118792</v>
      </c>
      <c r="Q2602" s="7" t="str">
        <f t="shared" si="247"/>
        <v>food</v>
      </c>
      <c r="R2602" t="str">
        <f t="shared" si="244"/>
        <v>food trucks</v>
      </c>
      <c r="S2602" s="8">
        <f t="shared" si="248"/>
        <v>42394.900462962964</v>
      </c>
      <c r="T2602" s="8">
        <f t="shared" si="249"/>
        <v>42454.858796296292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3">
        <f t="shared" si="245"/>
        <v>661.4</v>
      </c>
      <c r="P2603" s="7">
        <f t="shared" si="246"/>
        <v>35636.389768824287</v>
      </c>
      <c r="Q2603" s="7" t="str">
        <f t="shared" si="247"/>
        <v>technology</v>
      </c>
      <c r="R2603" t="str">
        <f t="shared" si="244"/>
        <v>space exploration</v>
      </c>
      <c r="S2603" s="8">
        <f t="shared" si="248"/>
        <v>41150.902187499996</v>
      </c>
      <c r="T2603" s="8">
        <f t="shared" si="249"/>
        <v>41165.165972222225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3">
        <f t="shared" si="245"/>
        <v>326.0916666666667</v>
      </c>
      <c r="P2604" s="7">
        <f t="shared" si="246"/>
        <v>35657.757508261711</v>
      </c>
      <c r="Q2604" s="7" t="str">
        <f t="shared" si="247"/>
        <v>technology</v>
      </c>
      <c r="R2604" t="str">
        <f t="shared" si="244"/>
        <v>space exploration</v>
      </c>
      <c r="S2604" s="8">
        <f t="shared" si="248"/>
        <v>41915.747314814813</v>
      </c>
      <c r="T2604" s="8">
        <f t="shared" si="249"/>
        <v>41955.888888888891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3">
        <f t="shared" si="245"/>
        <v>101.48571428571429</v>
      </c>
      <c r="P2605" s="7">
        <f t="shared" si="246"/>
        <v>35655.460390211621</v>
      </c>
      <c r="Q2605" s="7" t="str">
        <f t="shared" si="247"/>
        <v>technology</v>
      </c>
      <c r="R2605" t="str">
        <f t="shared" si="244"/>
        <v>space exploration</v>
      </c>
      <c r="S2605" s="8">
        <f t="shared" si="248"/>
        <v>41617.912662037037</v>
      </c>
      <c r="T2605" s="8">
        <f t="shared" si="249"/>
        <v>41631.912662037037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3">
        <f t="shared" si="245"/>
        <v>104.21799999999999</v>
      </c>
      <c r="P2606" s="7">
        <f t="shared" si="246"/>
        <v>35677.882270019836</v>
      </c>
      <c r="Q2606" s="7" t="str">
        <f t="shared" si="247"/>
        <v>technology</v>
      </c>
      <c r="R2606" t="str">
        <f t="shared" ref="R2606:R2669" si="250">RIGHT(N2606, (LEN(N2606)-FIND("/", N2606)))</f>
        <v>space exploration</v>
      </c>
      <c r="S2606" s="8">
        <f t="shared" si="248"/>
        <v>40998.051192129627</v>
      </c>
      <c r="T2606" s="8">
        <f t="shared" si="249"/>
        <v>41028.051192129627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3">
        <f t="shared" si="245"/>
        <v>107.42157000000002</v>
      </c>
      <c r="P2607" s="7">
        <f t="shared" si="246"/>
        <v>35687.706298013225</v>
      </c>
      <c r="Q2607" s="7" t="str">
        <f t="shared" si="247"/>
        <v>technology</v>
      </c>
      <c r="R2607" t="str">
        <f t="shared" si="250"/>
        <v>space exploration</v>
      </c>
      <c r="S2607" s="8">
        <f t="shared" si="248"/>
        <v>42508.541550925926</v>
      </c>
      <c r="T2607" s="8">
        <f t="shared" si="249"/>
        <v>42538.541550925926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3">
        <f t="shared" si="245"/>
        <v>110.05454545454545</v>
      </c>
      <c r="P2608" s="7">
        <f t="shared" si="246"/>
        <v>35640.168946322046</v>
      </c>
      <c r="Q2608" s="7" t="str">
        <f t="shared" si="247"/>
        <v>technology</v>
      </c>
      <c r="R2608" t="str">
        <f t="shared" si="250"/>
        <v>space exploration</v>
      </c>
      <c r="S2608" s="8">
        <f t="shared" si="248"/>
        <v>41726.712754629632</v>
      </c>
      <c r="T2608" s="8">
        <f t="shared" si="249"/>
        <v>41758.712754629632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3">
        <f t="shared" si="245"/>
        <v>407.7</v>
      </c>
      <c r="P2609" s="7">
        <f t="shared" si="246"/>
        <v>35655.77515915117</v>
      </c>
      <c r="Q2609" s="7" t="str">
        <f t="shared" si="247"/>
        <v>technology</v>
      </c>
      <c r="R2609" t="str">
        <f t="shared" si="250"/>
        <v>space exploration</v>
      </c>
      <c r="S2609" s="8">
        <f t="shared" si="248"/>
        <v>42184.874675925923</v>
      </c>
      <c r="T2609" s="8">
        <f t="shared" si="249"/>
        <v>42228.083333333328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3">
        <f t="shared" si="245"/>
        <v>223.92500000000001</v>
      </c>
      <c r="P2610" s="7">
        <f t="shared" si="246"/>
        <v>35657.792262773699</v>
      </c>
      <c r="Q2610" s="7" t="str">
        <f t="shared" si="247"/>
        <v>technology</v>
      </c>
      <c r="R2610" t="str">
        <f t="shared" si="250"/>
        <v>space exploration</v>
      </c>
      <c r="S2610" s="8">
        <f t="shared" si="248"/>
        <v>42767.801712962959</v>
      </c>
      <c r="T2610" s="8">
        <f t="shared" si="249"/>
        <v>42809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3">
        <f t="shared" si="245"/>
        <v>303.80111428571428</v>
      </c>
      <c r="P2611" s="7">
        <f t="shared" si="246"/>
        <v>35669.574329349249</v>
      </c>
      <c r="Q2611" s="7" t="str">
        <f t="shared" si="247"/>
        <v>technology</v>
      </c>
      <c r="R2611" t="str">
        <f t="shared" si="250"/>
        <v>space exploration</v>
      </c>
      <c r="S2611" s="8">
        <f t="shared" si="248"/>
        <v>41075.237858796296</v>
      </c>
      <c r="T2611" s="8">
        <f t="shared" si="249"/>
        <v>41105.237858796296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3">
        <f t="shared" si="245"/>
        <v>141.3251043268175</v>
      </c>
      <c r="P2612" s="7">
        <f t="shared" si="246"/>
        <v>35622.623621262435</v>
      </c>
      <c r="Q2612" s="7" t="str">
        <f t="shared" si="247"/>
        <v>technology</v>
      </c>
      <c r="R2612" t="str">
        <f t="shared" si="250"/>
        <v>space exploration</v>
      </c>
      <c r="S2612" s="8">
        <f t="shared" si="248"/>
        <v>42564.881076388891</v>
      </c>
      <c r="T2612" s="8">
        <f t="shared" si="249"/>
        <v>42604.290972222225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3">
        <f t="shared" si="245"/>
        <v>2790.6363636363635</v>
      </c>
      <c r="P2613" s="7">
        <f t="shared" si="246"/>
        <v>35624.917480053169</v>
      </c>
      <c r="Q2613" s="7" t="str">
        <f t="shared" si="247"/>
        <v>technology</v>
      </c>
      <c r="R2613" t="str">
        <f t="shared" si="250"/>
        <v>space exploration</v>
      </c>
      <c r="S2613" s="8">
        <f t="shared" si="248"/>
        <v>42704.335810185185</v>
      </c>
      <c r="T2613" s="8">
        <f t="shared" si="249"/>
        <v>42737.957638888889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3">
        <f t="shared" si="245"/>
        <v>171.76130000000001</v>
      </c>
      <c r="P2614" s="7">
        <f t="shared" si="246"/>
        <v>35444.381829673963</v>
      </c>
      <c r="Q2614" s="7" t="str">
        <f t="shared" si="247"/>
        <v>technology</v>
      </c>
      <c r="R2614" t="str">
        <f t="shared" si="250"/>
        <v>space exploration</v>
      </c>
      <c r="S2614" s="8">
        <f t="shared" si="248"/>
        <v>41982.143171296295</v>
      </c>
      <c r="T2614" s="8">
        <f t="shared" si="249"/>
        <v>42013.143171296295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3">
        <f t="shared" si="245"/>
        <v>101.01333333333334</v>
      </c>
      <c r="P2615" s="7">
        <f t="shared" si="246"/>
        <v>35456.544447403438</v>
      </c>
      <c r="Q2615" s="7" t="str">
        <f t="shared" si="247"/>
        <v>technology</v>
      </c>
      <c r="R2615" t="str">
        <f t="shared" si="250"/>
        <v>space exploration</v>
      </c>
      <c r="S2615" s="8">
        <f t="shared" si="248"/>
        <v>41143.81821759259</v>
      </c>
      <c r="T2615" s="8">
        <f t="shared" si="249"/>
        <v>41173.81821759259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3">
        <f t="shared" si="245"/>
        <v>102</v>
      </c>
      <c r="P2616" s="7">
        <f t="shared" si="246"/>
        <v>35475.119093937356</v>
      </c>
      <c r="Q2616" s="7" t="str">
        <f t="shared" si="247"/>
        <v>technology</v>
      </c>
      <c r="R2616" t="str">
        <f t="shared" si="250"/>
        <v>space exploration</v>
      </c>
      <c r="S2616" s="8">
        <f t="shared" si="248"/>
        <v>41730.708472222221</v>
      </c>
      <c r="T2616" s="8">
        <f t="shared" si="249"/>
        <v>41759.208333333336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3">
        <f t="shared" si="245"/>
        <v>169.76511744127936</v>
      </c>
      <c r="P2617" s="7">
        <f t="shared" si="246"/>
        <v>35491.629173333313</v>
      </c>
      <c r="Q2617" s="7" t="str">
        <f t="shared" si="247"/>
        <v>technology</v>
      </c>
      <c r="R2617" t="str">
        <f t="shared" si="250"/>
        <v>space exploration</v>
      </c>
      <c r="S2617" s="8">
        <f t="shared" si="248"/>
        <v>42453.49726851852</v>
      </c>
      <c r="T2617" s="8">
        <f t="shared" si="249"/>
        <v>42490.5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3">
        <f t="shared" si="245"/>
        <v>114.53400000000001</v>
      </c>
      <c r="P2618" s="7">
        <f t="shared" si="246"/>
        <v>35513.039866577696</v>
      </c>
      <c r="Q2618" s="7" t="str">
        <f t="shared" si="247"/>
        <v>technology</v>
      </c>
      <c r="R2618" t="str">
        <f t="shared" si="250"/>
        <v>space exploration</v>
      </c>
      <c r="S2618" s="8">
        <f t="shared" si="248"/>
        <v>42211.99454861111</v>
      </c>
      <c r="T2618" s="8">
        <f t="shared" si="249"/>
        <v>42241.99454861111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3">
        <f t="shared" si="245"/>
        <v>877.6</v>
      </c>
      <c r="P2619" s="7">
        <f t="shared" si="246"/>
        <v>35517.632349799715</v>
      </c>
      <c r="Q2619" s="7" t="str">
        <f t="shared" si="247"/>
        <v>technology</v>
      </c>
      <c r="R2619" t="str">
        <f t="shared" si="250"/>
        <v>space exploration</v>
      </c>
      <c r="S2619" s="8">
        <f t="shared" si="248"/>
        <v>41902.874432870369</v>
      </c>
      <c r="T2619" s="8">
        <f t="shared" si="249"/>
        <v>41932.874432870369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3">
        <f t="shared" si="245"/>
        <v>105.38666666666667</v>
      </c>
      <c r="P2620" s="7">
        <f t="shared" si="246"/>
        <v>35538.42702738809</v>
      </c>
      <c r="Q2620" s="7" t="str">
        <f t="shared" si="247"/>
        <v>technology</v>
      </c>
      <c r="R2620" t="str">
        <f t="shared" si="250"/>
        <v>space exploration</v>
      </c>
      <c r="S2620" s="8">
        <f t="shared" si="248"/>
        <v>42279.792372685188</v>
      </c>
      <c r="T2620" s="8">
        <f t="shared" si="249"/>
        <v>42339.834039351852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3">
        <f t="shared" si="245"/>
        <v>188.39999999999998</v>
      </c>
      <c r="P2621" s="7">
        <f t="shared" si="246"/>
        <v>35551.615815507997</v>
      </c>
      <c r="Q2621" s="7" t="str">
        <f t="shared" si="247"/>
        <v>technology</v>
      </c>
      <c r="R2621" t="str">
        <f t="shared" si="250"/>
        <v>space exploration</v>
      </c>
      <c r="S2621" s="8">
        <f t="shared" si="248"/>
        <v>42273.884305555555</v>
      </c>
      <c r="T2621" s="8">
        <f t="shared" si="249"/>
        <v>42300.458333333328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3">
        <f t="shared" si="245"/>
        <v>143.65230769230772</v>
      </c>
      <c r="P2622" s="7">
        <f t="shared" si="246"/>
        <v>35574.135959866202</v>
      </c>
      <c r="Q2622" s="7" t="str">
        <f t="shared" si="247"/>
        <v>technology</v>
      </c>
      <c r="R2622" t="str">
        <f t="shared" si="250"/>
        <v>space exploration</v>
      </c>
      <c r="S2622" s="8">
        <f t="shared" si="248"/>
        <v>42251.16715277778</v>
      </c>
      <c r="T2622" s="8">
        <f t="shared" si="249"/>
        <v>42288.041666666672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3">
        <f t="shared" si="245"/>
        <v>145.88</v>
      </c>
      <c r="P2623" s="7">
        <f t="shared" si="246"/>
        <v>35535.447965194086</v>
      </c>
      <c r="Q2623" s="7" t="str">
        <f t="shared" si="247"/>
        <v>technology</v>
      </c>
      <c r="R2623" t="str">
        <f t="shared" si="250"/>
        <v>space exploration</v>
      </c>
      <c r="S2623" s="8">
        <f t="shared" si="248"/>
        <v>42115.74754629629</v>
      </c>
      <c r="T2623" s="8">
        <f t="shared" si="249"/>
        <v>42145.74754629629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3">
        <f t="shared" si="245"/>
        <v>131.184</v>
      </c>
      <c r="P2624" s="7">
        <f t="shared" si="246"/>
        <v>35544.592940388458</v>
      </c>
      <c r="Q2624" s="7" t="str">
        <f t="shared" si="247"/>
        <v>technology</v>
      </c>
      <c r="R2624" t="str">
        <f t="shared" si="250"/>
        <v>space exploration</v>
      </c>
      <c r="S2624" s="8">
        <f t="shared" si="248"/>
        <v>42689.74324074074</v>
      </c>
      <c r="T2624" s="8">
        <f t="shared" si="249"/>
        <v>42734.74324074074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3">
        <f t="shared" si="245"/>
        <v>113.99999999999999</v>
      </c>
      <c r="P2625" s="7">
        <f t="shared" si="246"/>
        <v>35567.097520107221</v>
      </c>
      <c r="Q2625" s="7" t="str">
        <f t="shared" si="247"/>
        <v>technology</v>
      </c>
      <c r="R2625" t="str">
        <f t="shared" si="250"/>
        <v>space exploration</v>
      </c>
      <c r="S2625" s="8">
        <f t="shared" si="248"/>
        <v>42692.256550925929</v>
      </c>
      <c r="T2625" s="8">
        <f t="shared" si="249"/>
        <v>42706.256550925929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3">
        <f t="shared" si="245"/>
        <v>1379.4206249999997</v>
      </c>
      <c r="P2626" s="7">
        <f t="shared" si="246"/>
        <v>35589.422870556657</v>
      </c>
      <c r="Q2626" s="7" t="str">
        <f t="shared" si="247"/>
        <v>technology</v>
      </c>
      <c r="R2626" t="str">
        <f t="shared" si="250"/>
        <v>space exploration</v>
      </c>
      <c r="S2626" s="8">
        <f t="shared" si="248"/>
        <v>41144.42155092593</v>
      </c>
      <c r="T2626" s="8">
        <f t="shared" si="249"/>
        <v>41165.42155092593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3">
        <f t="shared" ref="O2627:O2690" si="251">(E2627/D2627)*100</f>
        <v>956</v>
      </c>
      <c r="P2627" s="7">
        <f t="shared" ref="P2627:P2690" si="252">AVERAGE(E2627:E6740)</f>
        <v>35539.245536912727</v>
      </c>
      <c r="Q2627" s="7" t="str">
        <f t="shared" ref="Q2627:Q2690" si="253">LEFT(N2627,(FIND("/",N2627)-1))</f>
        <v>technology</v>
      </c>
      <c r="R2627" t="str">
        <f t="shared" si="250"/>
        <v>space exploration</v>
      </c>
      <c r="S2627" s="8">
        <f t="shared" si="248"/>
        <v>42658.810277777782</v>
      </c>
      <c r="T2627" s="8">
        <f t="shared" si="249"/>
        <v>42683.851944444439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3">
        <f t="shared" si="251"/>
        <v>112.00000000000001</v>
      </c>
      <c r="P2628" s="7">
        <f t="shared" si="252"/>
        <v>35562.150335795814</v>
      </c>
      <c r="Q2628" s="7" t="str">
        <f t="shared" si="253"/>
        <v>technology</v>
      </c>
      <c r="R2628" t="str">
        <f t="shared" si="250"/>
        <v>space exploration</v>
      </c>
      <c r="S2628" s="8">
        <f t="shared" ref="S2628:S2691" si="254">(((J2628/60)/60)/24)+DATE(1970,1,1)</f>
        <v>42128.628113425926</v>
      </c>
      <c r="T2628" s="8">
        <f t="shared" ref="T2628:T2691" si="255">(((I2628/60)/60)/24)+DATE(1970,1,1)</f>
        <v>42158.628113425926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3">
        <f t="shared" si="251"/>
        <v>646.66666666666663</v>
      </c>
      <c r="P2629" s="7">
        <f t="shared" si="252"/>
        <v>35584.167909946213</v>
      </c>
      <c r="Q2629" s="7" t="str">
        <f t="shared" si="253"/>
        <v>technology</v>
      </c>
      <c r="R2629" t="str">
        <f t="shared" si="250"/>
        <v>space exploration</v>
      </c>
      <c r="S2629" s="8">
        <f t="shared" si="254"/>
        <v>42304.829409722224</v>
      </c>
      <c r="T2629" s="8">
        <f t="shared" si="255"/>
        <v>42334.871076388896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3">
        <f t="shared" si="251"/>
        <v>110.36948748510132</v>
      </c>
      <c r="P2630" s="7">
        <f t="shared" si="252"/>
        <v>35607.44576328175</v>
      </c>
      <c r="Q2630" s="7" t="str">
        <f t="shared" si="253"/>
        <v>technology</v>
      </c>
      <c r="R2630" t="str">
        <f t="shared" si="250"/>
        <v>space exploration</v>
      </c>
      <c r="S2630" s="8">
        <f t="shared" si="254"/>
        <v>41953.966053240743</v>
      </c>
      <c r="T2630" s="8">
        <f t="shared" si="255"/>
        <v>41973.966053240743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3">
        <f t="shared" si="251"/>
        <v>127.74000000000001</v>
      </c>
      <c r="P2631" s="7">
        <f t="shared" si="252"/>
        <v>35630.784555854618</v>
      </c>
      <c r="Q2631" s="7" t="str">
        <f t="shared" si="253"/>
        <v>technology</v>
      </c>
      <c r="R2631" t="str">
        <f t="shared" si="250"/>
        <v>space exploration</v>
      </c>
      <c r="S2631" s="8">
        <f t="shared" si="254"/>
        <v>42108.538449074069</v>
      </c>
      <c r="T2631" s="8">
        <f t="shared" si="255"/>
        <v>42138.538449074069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3">
        <f t="shared" si="251"/>
        <v>157.9</v>
      </c>
      <c r="P2632" s="7">
        <f t="shared" si="252"/>
        <v>35650.477340067315</v>
      </c>
      <c r="Q2632" s="7" t="str">
        <f t="shared" si="253"/>
        <v>technology</v>
      </c>
      <c r="R2632" t="str">
        <f t="shared" si="250"/>
        <v>space exploration</v>
      </c>
      <c r="S2632" s="8">
        <f t="shared" si="254"/>
        <v>42524.105462962965</v>
      </c>
      <c r="T2632" s="8">
        <f t="shared" si="255"/>
        <v>42551.416666666672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3">
        <f t="shared" si="251"/>
        <v>114.66525000000001</v>
      </c>
      <c r="P2633" s="7">
        <f t="shared" si="252"/>
        <v>35672.372540431243</v>
      </c>
      <c r="Q2633" s="7" t="str">
        <f t="shared" si="253"/>
        <v>technology</v>
      </c>
      <c r="R2633" t="str">
        <f t="shared" si="250"/>
        <v>space exploration</v>
      </c>
      <c r="S2633" s="8">
        <f t="shared" si="254"/>
        <v>42218.169293981482</v>
      </c>
      <c r="T2633" s="8">
        <f t="shared" si="255"/>
        <v>42246.169293981482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3">
        <f t="shared" si="251"/>
        <v>137.00934579439252</v>
      </c>
      <c r="P2634" s="7">
        <f t="shared" si="252"/>
        <v>35680.962778152374</v>
      </c>
      <c r="Q2634" s="7" t="str">
        <f t="shared" si="253"/>
        <v>technology</v>
      </c>
      <c r="R2634" t="str">
        <f t="shared" si="250"/>
        <v>space exploration</v>
      </c>
      <c r="S2634" s="8">
        <f t="shared" si="254"/>
        <v>42494.061793981484</v>
      </c>
      <c r="T2634" s="8">
        <f t="shared" si="255"/>
        <v>42519.061793981484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3">
        <f t="shared" si="251"/>
        <v>354.62</v>
      </c>
      <c r="P2635" s="7">
        <f t="shared" si="252"/>
        <v>35704.049797570828</v>
      </c>
      <c r="Q2635" s="7" t="str">
        <f t="shared" si="253"/>
        <v>technology</v>
      </c>
      <c r="R2635" t="str">
        <f t="shared" si="250"/>
        <v>space exploration</v>
      </c>
      <c r="S2635" s="8">
        <f t="shared" si="254"/>
        <v>41667.823287037041</v>
      </c>
      <c r="T2635" s="8">
        <f t="shared" si="255"/>
        <v>41697.958333333336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3">
        <f t="shared" si="251"/>
        <v>106.02150537634409</v>
      </c>
      <c r="P2636" s="7">
        <f t="shared" si="252"/>
        <v>35716.185550303824</v>
      </c>
      <c r="Q2636" s="7" t="str">
        <f t="shared" si="253"/>
        <v>technology</v>
      </c>
      <c r="R2636" t="str">
        <f t="shared" si="250"/>
        <v>space exploration</v>
      </c>
      <c r="S2636" s="8">
        <f t="shared" si="254"/>
        <v>42612.656493055561</v>
      </c>
      <c r="T2636" s="8">
        <f t="shared" si="255"/>
        <v>42642.656493055561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3">
        <f t="shared" si="251"/>
        <v>100</v>
      </c>
      <c r="P2637" s="7">
        <f t="shared" si="252"/>
        <v>35739.651891891866</v>
      </c>
      <c r="Q2637" s="7" t="str">
        <f t="shared" si="253"/>
        <v>technology</v>
      </c>
      <c r="R2637" t="str">
        <f t="shared" si="250"/>
        <v>space exploration</v>
      </c>
      <c r="S2637" s="8">
        <f t="shared" si="254"/>
        <v>42037.950937500005</v>
      </c>
      <c r="T2637" s="8">
        <f t="shared" si="255"/>
        <v>42072.909270833334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3">
        <f t="shared" si="251"/>
        <v>187.3</v>
      </c>
      <c r="P2638" s="7">
        <f t="shared" si="252"/>
        <v>35756.041108857316</v>
      </c>
      <c r="Q2638" s="7" t="str">
        <f t="shared" si="253"/>
        <v>technology</v>
      </c>
      <c r="R2638" t="str">
        <f t="shared" si="250"/>
        <v>space exploration</v>
      </c>
      <c r="S2638" s="8">
        <f t="shared" si="254"/>
        <v>42636.614745370374</v>
      </c>
      <c r="T2638" s="8">
        <f t="shared" si="255"/>
        <v>42659.041666666672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3">
        <f t="shared" si="251"/>
        <v>166.2</v>
      </c>
      <c r="P2639" s="7">
        <f t="shared" si="252"/>
        <v>35778.966035182661</v>
      </c>
      <c r="Q2639" s="7" t="str">
        <f t="shared" si="253"/>
        <v>technology</v>
      </c>
      <c r="R2639" t="str">
        <f t="shared" si="250"/>
        <v>space exploration</v>
      </c>
      <c r="S2639" s="8">
        <f t="shared" si="254"/>
        <v>42639.549479166672</v>
      </c>
      <c r="T2639" s="8">
        <f t="shared" si="255"/>
        <v>42655.549479166672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3">
        <f t="shared" si="251"/>
        <v>101.72910662824208</v>
      </c>
      <c r="P2640" s="7">
        <f t="shared" si="252"/>
        <v>35802.627488151636</v>
      </c>
      <c r="Q2640" s="7" t="str">
        <f t="shared" si="253"/>
        <v>technology</v>
      </c>
      <c r="R2640" t="str">
        <f t="shared" si="250"/>
        <v>space exploration</v>
      </c>
      <c r="S2640" s="8">
        <f t="shared" si="254"/>
        <v>41989.913136574076</v>
      </c>
      <c r="T2640" s="8">
        <f t="shared" si="255"/>
        <v>42019.913136574076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3">
        <f t="shared" si="251"/>
        <v>164</v>
      </c>
      <c r="P2641" s="7">
        <f t="shared" si="252"/>
        <v>35826.644850948491</v>
      </c>
      <c r="Q2641" s="7" t="str">
        <f t="shared" si="253"/>
        <v>technology</v>
      </c>
      <c r="R2641" t="str">
        <f t="shared" si="250"/>
        <v>space exploration</v>
      </c>
      <c r="S2641" s="8">
        <f t="shared" si="254"/>
        <v>42024.86513888889</v>
      </c>
      <c r="T2641" s="8">
        <f t="shared" si="255"/>
        <v>42054.86513888889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3">
        <f t="shared" si="251"/>
        <v>105.66666666666666</v>
      </c>
      <c r="P2642" s="7">
        <f t="shared" si="252"/>
        <v>35850.600542372857</v>
      </c>
      <c r="Q2642" s="7" t="str">
        <f t="shared" si="253"/>
        <v>technology</v>
      </c>
      <c r="R2642" t="str">
        <f t="shared" si="250"/>
        <v>space exploration</v>
      </c>
      <c r="S2642" s="8">
        <f t="shared" si="254"/>
        <v>42103.160578703704</v>
      </c>
      <c r="T2642" s="8">
        <f t="shared" si="255"/>
        <v>42163.160578703704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3">
        <f t="shared" si="251"/>
        <v>1</v>
      </c>
      <c r="P2643" s="7">
        <f t="shared" si="252"/>
        <v>35872.771913161443</v>
      </c>
      <c r="Q2643" s="7" t="str">
        <f t="shared" si="253"/>
        <v>technology</v>
      </c>
      <c r="R2643" t="str">
        <f t="shared" si="250"/>
        <v>space exploration</v>
      </c>
      <c r="S2643" s="8">
        <f t="shared" si="254"/>
        <v>41880.827118055553</v>
      </c>
      <c r="T2643" s="8">
        <f t="shared" si="255"/>
        <v>41897.839583333334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3">
        <f t="shared" si="251"/>
        <v>0</v>
      </c>
      <c r="P2644" s="7">
        <f t="shared" si="252"/>
        <v>35897.115274949065</v>
      </c>
      <c r="Q2644" s="7" t="str">
        <f t="shared" si="253"/>
        <v>technology</v>
      </c>
      <c r="R2644" t="str">
        <f t="shared" si="250"/>
        <v>space exploration</v>
      </c>
      <c r="S2644" s="8">
        <f t="shared" si="254"/>
        <v>42536.246620370366</v>
      </c>
      <c r="T2644" s="8">
        <f t="shared" si="255"/>
        <v>42566.289583333331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3">
        <f t="shared" si="251"/>
        <v>33.559730999999999</v>
      </c>
      <c r="P2645" s="7">
        <f t="shared" si="252"/>
        <v>35921.501902173892</v>
      </c>
      <c r="Q2645" s="7" t="str">
        <f t="shared" si="253"/>
        <v>technology</v>
      </c>
      <c r="R2645" t="str">
        <f t="shared" si="250"/>
        <v>space exploration</v>
      </c>
      <c r="S2645" s="8">
        <f t="shared" si="254"/>
        <v>42689.582349537035</v>
      </c>
      <c r="T2645" s="8">
        <f t="shared" si="255"/>
        <v>42725.332638888889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3">
        <f t="shared" si="251"/>
        <v>2.0529999999999999</v>
      </c>
      <c r="P2646" s="7">
        <f t="shared" si="252"/>
        <v>35717.779394969388</v>
      </c>
      <c r="Q2646" s="7" t="str">
        <f t="shared" si="253"/>
        <v>technology</v>
      </c>
      <c r="R2646" t="str">
        <f t="shared" si="250"/>
        <v>space exploration</v>
      </c>
      <c r="S2646" s="8">
        <f t="shared" si="254"/>
        <v>42774.792071759264</v>
      </c>
      <c r="T2646" s="8">
        <f t="shared" si="255"/>
        <v>42804.792071759264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3">
        <f t="shared" si="251"/>
        <v>10.5</v>
      </c>
      <c r="P2647" s="7">
        <f t="shared" si="252"/>
        <v>35740.680605442154</v>
      </c>
      <c r="Q2647" s="7" t="str">
        <f t="shared" si="253"/>
        <v>technology</v>
      </c>
      <c r="R2647" t="str">
        <f t="shared" si="250"/>
        <v>space exploration</v>
      </c>
      <c r="S2647" s="8">
        <f t="shared" si="254"/>
        <v>41921.842627314814</v>
      </c>
      <c r="T2647" s="8">
        <f t="shared" si="255"/>
        <v>41951.884293981479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3">
        <f t="shared" si="251"/>
        <v>8.4172840000000004</v>
      </c>
      <c r="P2648" s="7">
        <f t="shared" si="252"/>
        <v>35763.581000680708</v>
      </c>
      <c r="Q2648" s="7" t="str">
        <f t="shared" si="253"/>
        <v>technology</v>
      </c>
      <c r="R2648" t="str">
        <f t="shared" si="250"/>
        <v>space exploration</v>
      </c>
      <c r="S2648" s="8">
        <f t="shared" si="254"/>
        <v>42226.313298611116</v>
      </c>
      <c r="T2648" s="8">
        <f t="shared" si="255"/>
        <v>42256.313298611116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3">
        <f t="shared" si="251"/>
        <v>1.44</v>
      </c>
      <c r="P2649" s="7">
        <f t="shared" si="252"/>
        <v>35759.273889645759</v>
      </c>
      <c r="Q2649" s="7" t="str">
        <f t="shared" si="253"/>
        <v>technology</v>
      </c>
      <c r="R2649" t="str">
        <f t="shared" si="250"/>
        <v>space exploration</v>
      </c>
      <c r="S2649" s="8">
        <f t="shared" si="254"/>
        <v>42200.261793981481</v>
      </c>
      <c r="T2649" s="8">
        <f t="shared" si="255"/>
        <v>42230.261793981481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3">
        <f t="shared" si="251"/>
        <v>0.88333333333333341</v>
      </c>
      <c r="P2650" s="7">
        <f t="shared" si="252"/>
        <v>35783.625132924317</v>
      </c>
      <c r="Q2650" s="7" t="str">
        <f t="shared" si="253"/>
        <v>technology</v>
      </c>
      <c r="R2650" t="str">
        <f t="shared" si="250"/>
        <v>space exploration</v>
      </c>
      <c r="S2650" s="8">
        <f t="shared" si="254"/>
        <v>42408.714814814812</v>
      </c>
      <c r="T2650" s="8">
        <f t="shared" si="255"/>
        <v>42438.714814814812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3">
        <f t="shared" si="251"/>
        <v>9.920000000000001E-2</v>
      </c>
      <c r="P2651" s="7">
        <f t="shared" si="252"/>
        <v>35807.961848567509</v>
      </c>
      <c r="Q2651" s="7" t="str">
        <f t="shared" si="253"/>
        <v>technology</v>
      </c>
      <c r="R2651" t="str">
        <f t="shared" si="250"/>
        <v>space exploration</v>
      </c>
      <c r="S2651" s="8">
        <f t="shared" si="254"/>
        <v>42341.99700231482</v>
      </c>
      <c r="T2651" s="8">
        <f t="shared" si="255"/>
        <v>42401.99700231482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3">
        <f t="shared" si="251"/>
        <v>0.59666666666666668</v>
      </c>
      <c r="P2652" s="7">
        <f t="shared" si="252"/>
        <v>35832.319501706465</v>
      </c>
      <c r="Q2652" s="7" t="str">
        <f t="shared" si="253"/>
        <v>technology</v>
      </c>
      <c r="R2652" t="str">
        <f t="shared" si="250"/>
        <v>space exploration</v>
      </c>
      <c r="S2652" s="8">
        <f t="shared" si="254"/>
        <v>42695.624340277776</v>
      </c>
      <c r="T2652" s="8">
        <f t="shared" si="255"/>
        <v>42725.624340277776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3">
        <f t="shared" si="251"/>
        <v>1.8689285714285715</v>
      </c>
      <c r="P2653" s="7">
        <f t="shared" si="252"/>
        <v>35856.550594262277</v>
      </c>
      <c r="Q2653" s="7" t="str">
        <f t="shared" si="253"/>
        <v>technology</v>
      </c>
      <c r="R2653" t="str">
        <f t="shared" si="250"/>
        <v>space exploration</v>
      </c>
      <c r="S2653" s="8">
        <f t="shared" si="254"/>
        <v>42327.805659722217</v>
      </c>
      <c r="T2653" s="8">
        <f t="shared" si="255"/>
        <v>42355.805659722217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3">
        <f t="shared" si="251"/>
        <v>0.88500000000000001</v>
      </c>
      <c r="P2654" s="7">
        <f t="shared" si="252"/>
        <v>35877.48261790839</v>
      </c>
      <c r="Q2654" s="7" t="str">
        <f t="shared" si="253"/>
        <v>technology</v>
      </c>
      <c r="R2654" t="str">
        <f t="shared" si="250"/>
        <v>space exploration</v>
      </c>
      <c r="S2654" s="8">
        <f t="shared" si="254"/>
        <v>41953.158854166672</v>
      </c>
      <c r="T2654" s="8">
        <f t="shared" si="255"/>
        <v>41983.158854166672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3">
        <f t="shared" si="251"/>
        <v>11.52156862745098</v>
      </c>
      <c r="P2655" s="7">
        <f t="shared" si="252"/>
        <v>35901.417284541705</v>
      </c>
      <c r="Q2655" s="7" t="str">
        <f t="shared" si="253"/>
        <v>technology</v>
      </c>
      <c r="R2655" t="str">
        <f t="shared" si="250"/>
        <v>space exploration</v>
      </c>
      <c r="S2655" s="8">
        <f t="shared" si="254"/>
        <v>41771.651932870373</v>
      </c>
      <c r="T2655" s="8">
        <f t="shared" si="255"/>
        <v>41803.166666666664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3">
        <f t="shared" si="251"/>
        <v>5.1000000000000004E-2</v>
      </c>
      <c r="P2656" s="7">
        <f t="shared" si="252"/>
        <v>35921.968562628317</v>
      </c>
      <c r="Q2656" s="7" t="str">
        <f t="shared" si="253"/>
        <v>technology</v>
      </c>
      <c r="R2656" t="str">
        <f t="shared" si="250"/>
        <v>space exploration</v>
      </c>
      <c r="S2656" s="8">
        <f t="shared" si="254"/>
        <v>42055.600995370376</v>
      </c>
      <c r="T2656" s="8">
        <f t="shared" si="255"/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3">
        <f t="shared" si="251"/>
        <v>21.033333333333335</v>
      </c>
      <c r="P2657" s="7">
        <f t="shared" si="252"/>
        <v>35946.537719178064</v>
      </c>
      <c r="Q2657" s="7" t="str">
        <f t="shared" si="253"/>
        <v>technology</v>
      </c>
      <c r="R2657" t="str">
        <f t="shared" si="250"/>
        <v>space exploration</v>
      </c>
      <c r="S2657" s="8">
        <f t="shared" si="254"/>
        <v>42381.866284722222</v>
      </c>
      <c r="T2657" s="8">
        <f t="shared" si="255"/>
        <v>42409.833333333328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3">
        <f t="shared" si="251"/>
        <v>11.436666666666667</v>
      </c>
      <c r="P2658" s="7">
        <f t="shared" si="252"/>
        <v>35969.01307059628</v>
      </c>
      <c r="Q2658" s="7" t="str">
        <f t="shared" si="253"/>
        <v>technology</v>
      </c>
      <c r="R2658" t="str">
        <f t="shared" si="250"/>
        <v>space exploration</v>
      </c>
      <c r="S2658" s="8">
        <f t="shared" si="254"/>
        <v>42767.688518518517</v>
      </c>
      <c r="T2658" s="8">
        <f t="shared" si="255"/>
        <v>42806.791666666672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3">
        <f t="shared" si="251"/>
        <v>18.737933333333334</v>
      </c>
      <c r="P2659" s="7">
        <f t="shared" si="252"/>
        <v>35981.917057613151</v>
      </c>
      <c r="Q2659" s="7" t="str">
        <f t="shared" si="253"/>
        <v>technology</v>
      </c>
      <c r="R2659" t="str">
        <f t="shared" si="250"/>
        <v>space exploration</v>
      </c>
      <c r="S2659" s="8">
        <f t="shared" si="254"/>
        <v>42551.928854166668</v>
      </c>
      <c r="T2659" s="8">
        <f t="shared" si="255"/>
        <v>42585.0625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3">
        <f t="shared" si="251"/>
        <v>9.285714285714286E-2</v>
      </c>
      <c r="P2660" s="7">
        <f t="shared" si="252"/>
        <v>36002.754763212055</v>
      </c>
      <c r="Q2660" s="7" t="str">
        <f t="shared" si="253"/>
        <v>technology</v>
      </c>
      <c r="R2660" t="str">
        <f t="shared" si="250"/>
        <v>space exploration</v>
      </c>
      <c r="S2660" s="8">
        <f t="shared" si="254"/>
        <v>42551.884189814817</v>
      </c>
      <c r="T2660" s="8">
        <f t="shared" si="255"/>
        <v>42581.884189814817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3">
        <f t="shared" si="251"/>
        <v>2.7204081632653061</v>
      </c>
      <c r="P2661" s="7">
        <f t="shared" si="252"/>
        <v>36027.419429945032</v>
      </c>
      <c r="Q2661" s="7" t="str">
        <f t="shared" si="253"/>
        <v>technology</v>
      </c>
      <c r="R2661" t="str">
        <f t="shared" si="250"/>
        <v>space exploration</v>
      </c>
      <c r="S2661" s="8">
        <f t="shared" si="254"/>
        <v>42082.069560185191</v>
      </c>
      <c r="T2661" s="8">
        <f t="shared" si="255"/>
        <v>42112.069560185191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3">
        <f t="shared" si="251"/>
        <v>9.5000000000000001E-2</v>
      </c>
      <c r="P2662" s="7">
        <f t="shared" si="252"/>
        <v>36051.264391752557</v>
      </c>
      <c r="Q2662" s="7" t="str">
        <f t="shared" si="253"/>
        <v>technology</v>
      </c>
      <c r="R2662" t="str">
        <f t="shared" si="250"/>
        <v>space exploration</v>
      </c>
      <c r="S2662" s="8">
        <f t="shared" si="254"/>
        <v>42272.713171296295</v>
      </c>
      <c r="T2662" s="8">
        <f t="shared" si="255"/>
        <v>42332.754837962959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3">
        <f t="shared" si="251"/>
        <v>102.89999999999999</v>
      </c>
      <c r="P2663" s="7">
        <f t="shared" si="252"/>
        <v>36076.045866574947</v>
      </c>
      <c r="Q2663" s="7" t="str">
        <f t="shared" si="253"/>
        <v>technology</v>
      </c>
      <c r="R2663" t="str">
        <f t="shared" si="250"/>
        <v>makerspaces</v>
      </c>
      <c r="S2663" s="8">
        <f t="shared" si="254"/>
        <v>41542.958449074074</v>
      </c>
      <c r="T2663" s="8">
        <f t="shared" si="255"/>
        <v>41572.958449074074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3">
        <f t="shared" si="251"/>
        <v>106.80000000000001</v>
      </c>
      <c r="P2664" s="7">
        <f t="shared" si="252"/>
        <v>36097.333578802456</v>
      </c>
      <c r="Q2664" s="7" t="str">
        <f t="shared" si="253"/>
        <v>technology</v>
      </c>
      <c r="R2664" t="str">
        <f t="shared" si="250"/>
        <v>makerspaces</v>
      </c>
      <c r="S2664" s="8">
        <f t="shared" si="254"/>
        <v>42207.746678240743</v>
      </c>
      <c r="T2664" s="8">
        <f t="shared" si="255"/>
        <v>42237.746678240743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3">
        <f t="shared" si="251"/>
        <v>104.59625</v>
      </c>
      <c r="P2665" s="7">
        <f t="shared" si="252"/>
        <v>36107.483257575732</v>
      </c>
      <c r="Q2665" s="7" t="str">
        <f t="shared" si="253"/>
        <v>technology</v>
      </c>
      <c r="R2665" t="str">
        <f t="shared" si="250"/>
        <v>makerspaces</v>
      </c>
      <c r="S2665" s="8">
        <f t="shared" si="254"/>
        <v>42222.622766203705</v>
      </c>
      <c r="T2665" s="8">
        <f t="shared" si="255"/>
        <v>42251.625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3">
        <f t="shared" si="251"/>
        <v>103.42857142857143</v>
      </c>
      <c r="P2666" s="7">
        <f t="shared" si="252"/>
        <v>36117.950682288058</v>
      </c>
      <c r="Q2666" s="7" t="str">
        <f t="shared" si="253"/>
        <v>technology</v>
      </c>
      <c r="R2666" t="str">
        <f t="shared" si="250"/>
        <v>makerspaces</v>
      </c>
      <c r="S2666" s="8">
        <f t="shared" si="254"/>
        <v>42313.02542824074</v>
      </c>
      <c r="T2666" s="8">
        <f t="shared" si="255"/>
        <v>42347.290972222225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3">
        <f t="shared" si="251"/>
        <v>123.14285714285715</v>
      </c>
      <c r="P2667" s="7">
        <f t="shared" si="252"/>
        <v>36130.376855172392</v>
      </c>
      <c r="Q2667" s="7" t="str">
        <f t="shared" si="253"/>
        <v>technology</v>
      </c>
      <c r="R2667" t="str">
        <f t="shared" si="250"/>
        <v>makerspaces</v>
      </c>
      <c r="S2667" s="8">
        <f t="shared" si="254"/>
        <v>42083.895532407405</v>
      </c>
      <c r="T2667" s="8">
        <f t="shared" si="255"/>
        <v>42128.895532407405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3">
        <f t="shared" si="251"/>
        <v>159.29509999999999</v>
      </c>
      <c r="P2668" s="7">
        <f t="shared" si="252"/>
        <v>36152.337087646629</v>
      </c>
      <c r="Q2668" s="7" t="str">
        <f t="shared" si="253"/>
        <v>technology</v>
      </c>
      <c r="R2668" t="str">
        <f t="shared" si="250"/>
        <v>makerspaces</v>
      </c>
      <c r="S2668" s="8">
        <f t="shared" si="254"/>
        <v>42235.764340277776</v>
      </c>
      <c r="T2668" s="8">
        <f t="shared" si="255"/>
        <v>42272.875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3">
        <f t="shared" si="251"/>
        <v>110.66666666666667</v>
      </c>
      <c r="P2669" s="7">
        <f t="shared" si="252"/>
        <v>36166.303128453015</v>
      </c>
      <c r="Q2669" s="7" t="str">
        <f t="shared" si="253"/>
        <v>technology</v>
      </c>
      <c r="R2669" t="str">
        <f t="shared" si="250"/>
        <v>makerspaces</v>
      </c>
      <c r="S2669" s="8">
        <f t="shared" si="254"/>
        <v>42380.926111111112</v>
      </c>
      <c r="T2669" s="8">
        <f t="shared" si="255"/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3">
        <f t="shared" si="251"/>
        <v>170.70000000000002</v>
      </c>
      <c r="P2670" s="7">
        <f t="shared" si="252"/>
        <v>36190.149917069779</v>
      </c>
      <c r="Q2670" s="7" t="str">
        <f t="shared" si="253"/>
        <v>technology</v>
      </c>
      <c r="R2670" t="str">
        <f t="shared" ref="R2670:R2733" si="256">RIGHT(N2670, (LEN(N2670)-FIND("/", N2670)))</f>
        <v>makerspaces</v>
      </c>
      <c r="S2670" s="8">
        <f t="shared" si="254"/>
        <v>42275.588715277772</v>
      </c>
      <c r="T2670" s="8">
        <f t="shared" si="255"/>
        <v>42317.60555555555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3">
        <f t="shared" si="251"/>
        <v>125.125</v>
      </c>
      <c r="P2671" s="7">
        <f t="shared" si="252"/>
        <v>36213.997185338842</v>
      </c>
      <c r="Q2671" s="7" t="str">
        <f t="shared" si="253"/>
        <v>technology</v>
      </c>
      <c r="R2671" t="str">
        <f t="shared" si="256"/>
        <v>makerspaces</v>
      </c>
      <c r="S2671" s="8">
        <f t="shared" si="254"/>
        <v>42319.035833333335</v>
      </c>
      <c r="T2671" s="8">
        <f t="shared" si="255"/>
        <v>42379.035833333335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3">
        <f t="shared" si="251"/>
        <v>6.4158609339642041</v>
      </c>
      <c r="P2672" s="7">
        <f t="shared" si="252"/>
        <v>36238.366041522473</v>
      </c>
      <c r="Q2672" s="7" t="str">
        <f t="shared" si="253"/>
        <v>technology</v>
      </c>
      <c r="R2672" t="str">
        <f t="shared" si="256"/>
        <v>makerspaces</v>
      </c>
      <c r="S2672" s="8">
        <f t="shared" si="254"/>
        <v>41821.020601851851</v>
      </c>
      <c r="T2672" s="8">
        <f t="shared" si="255"/>
        <v>41849.020601851851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3">
        <f t="shared" si="251"/>
        <v>11.343999999999999</v>
      </c>
      <c r="P2673" s="7">
        <f t="shared" si="252"/>
        <v>36261.734023545687</v>
      </c>
      <c r="Q2673" s="7" t="str">
        <f t="shared" si="253"/>
        <v>technology</v>
      </c>
      <c r="R2673" t="str">
        <f t="shared" si="256"/>
        <v>makerspaces</v>
      </c>
      <c r="S2673" s="8">
        <f t="shared" si="254"/>
        <v>41962.749027777783</v>
      </c>
      <c r="T2673" s="8">
        <f t="shared" si="255"/>
        <v>41992.818055555559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3">
        <f t="shared" si="251"/>
        <v>33.19</v>
      </c>
      <c r="P2674" s="7">
        <f t="shared" si="252"/>
        <v>36284.898080388062</v>
      </c>
      <c r="Q2674" s="7" t="str">
        <f t="shared" si="253"/>
        <v>technology</v>
      </c>
      <c r="R2674" t="str">
        <f t="shared" si="256"/>
        <v>makerspaces</v>
      </c>
      <c r="S2674" s="8">
        <f t="shared" si="254"/>
        <v>42344.884143518517</v>
      </c>
      <c r="T2674" s="8">
        <f t="shared" si="255"/>
        <v>42366.25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3">
        <f t="shared" si="251"/>
        <v>27.58</v>
      </c>
      <c r="P2675" s="7">
        <f t="shared" si="252"/>
        <v>36307.759313453513</v>
      </c>
      <c r="Q2675" s="7" t="str">
        <f t="shared" si="253"/>
        <v>technology</v>
      </c>
      <c r="R2675" t="str">
        <f t="shared" si="256"/>
        <v>makerspaces</v>
      </c>
      <c r="S2675" s="8">
        <f t="shared" si="254"/>
        <v>41912.541655092595</v>
      </c>
      <c r="T2675" s="8">
        <f t="shared" si="255"/>
        <v>41941.947916666664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3">
        <f t="shared" si="251"/>
        <v>62.839999999999996</v>
      </c>
      <c r="P2676" s="7">
        <f t="shared" si="252"/>
        <v>36325.299743233845</v>
      </c>
      <c r="Q2676" s="7" t="str">
        <f t="shared" si="253"/>
        <v>technology</v>
      </c>
      <c r="R2676" t="str">
        <f t="shared" si="256"/>
        <v>makerspaces</v>
      </c>
      <c r="S2676" s="8">
        <f t="shared" si="254"/>
        <v>42529.632754629631</v>
      </c>
      <c r="T2676" s="8">
        <f t="shared" si="255"/>
        <v>42556.207638888889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3">
        <f t="shared" si="251"/>
        <v>7.5880000000000001</v>
      </c>
      <c r="P2677" s="7">
        <f t="shared" si="252"/>
        <v>36335.252034722194</v>
      </c>
      <c r="Q2677" s="7" t="str">
        <f t="shared" si="253"/>
        <v>technology</v>
      </c>
      <c r="R2677" t="str">
        <f t="shared" si="256"/>
        <v>makerspaces</v>
      </c>
      <c r="S2677" s="8">
        <f t="shared" si="254"/>
        <v>41923.857511574075</v>
      </c>
      <c r="T2677" s="8">
        <f t="shared" si="255"/>
        <v>41953.899178240739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3">
        <f t="shared" si="251"/>
        <v>50.38095238095238</v>
      </c>
      <c r="P2678" s="7">
        <f t="shared" si="252"/>
        <v>36359.184107018737</v>
      </c>
      <c r="Q2678" s="7" t="str">
        <f t="shared" si="253"/>
        <v>technology</v>
      </c>
      <c r="R2678" t="str">
        <f t="shared" si="256"/>
        <v>makerspaces</v>
      </c>
      <c r="S2678" s="8">
        <f t="shared" si="254"/>
        <v>42482.624699074076</v>
      </c>
      <c r="T2678" s="8">
        <f t="shared" si="255"/>
        <v>42512.624699074076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3">
        <f t="shared" si="251"/>
        <v>17.512820512820511</v>
      </c>
      <c r="P2679" s="7">
        <f t="shared" si="252"/>
        <v>36383.732913769098</v>
      </c>
      <c r="Q2679" s="7" t="str">
        <f t="shared" si="253"/>
        <v>technology</v>
      </c>
      <c r="R2679" t="str">
        <f t="shared" si="256"/>
        <v>makerspaces</v>
      </c>
      <c r="S2679" s="8">
        <f t="shared" si="254"/>
        <v>41793.029432870368</v>
      </c>
      <c r="T2679" s="8">
        <f t="shared" si="255"/>
        <v>41823.029432870368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3">
        <f t="shared" si="251"/>
        <v>1.375E-2</v>
      </c>
      <c r="P2680" s="7">
        <f t="shared" si="252"/>
        <v>36406.675664578957</v>
      </c>
      <c r="Q2680" s="7" t="str">
        <f t="shared" si="253"/>
        <v>technology</v>
      </c>
      <c r="R2680" t="str">
        <f t="shared" si="256"/>
        <v>makerspaces</v>
      </c>
      <c r="S2680" s="8">
        <f t="shared" si="254"/>
        <v>42241.798206018517</v>
      </c>
      <c r="T2680" s="8">
        <f t="shared" si="255"/>
        <v>42271.798206018517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3">
        <f t="shared" si="251"/>
        <v>0.33</v>
      </c>
      <c r="P2681" s="7">
        <f t="shared" si="252"/>
        <v>36431.262486072395</v>
      </c>
      <c r="Q2681" s="7" t="str">
        <f t="shared" si="253"/>
        <v>technology</v>
      </c>
      <c r="R2681" t="str">
        <f t="shared" si="256"/>
        <v>makerspaces</v>
      </c>
      <c r="S2681" s="8">
        <f t="shared" si="254"/>
        <v>42033.001087962963</v>
      </c>
      <c r="T2681" s="8">
        <f t="shared" si="255"/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3">
        <f t="shared" si="251"/>
        <v>0.86250000000000004</v>
      </c>
      <c r="P2682" s="7">
        <f t="shared" si="252"/>
        <v>36456.558139372799</v>
      </c>
      <c r="Q2682" s="7" t="str">
        <f t="shared" si="253"/>
        <v>technology</v>
      </c>
      <c r="R2682" t="str">
        <f t="shared" si="256"/>
        <v>makerspaces</v>
      </c>
      <c r="S2682" s="8">
        <f t="shared" si="254"/>
        <v>42436.211701388893</v>
      </c>
      <c r="T2682" s="8">
        <f t="shared" si="255"/>
        <v>42466.170034722221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3">
        <f t="shared" si="251"/>
        <v>0.6875</v>
      </c>
      <c r="P2683" s="7">
        <f t="shared" si="252"/>
        <v>36481.788654114338</v>
      </c>
      <c r="Q2683" s="7" t="str">
        <f t="shared" si="253"/>
        <v>food</v>
      </c>
      <c r="R2683" t="str">
        <f t="shared" si="256"/>
        <v>food trucks</v>
      </c>
      <c r="S2683" s="8">
        <f t="shared" si="254"/>
        <v>41805.895254629628</v>
      </c>
      <c r="T2683" s="8">
        <f t="shared" si="255"/>
        <v>41830.895254629628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3">
        <f t="shared" si="251"/>
        <v>28.299999999999997</v>
      </c>
      <c r="P2684" s="7">
        <f t="shared" si="252"/>
        <v>36507.208604326559</v>
      </c>
      <c r="Q2684" s="7" t="str">
        <f t="shared" si="253"/>
        <v>food</v>
      </c>
      <c r="R2684" t="str">
        <f t="shared" si="256"/>
        <v>food trucks</v>
      </c>
      <c r="S2684" s="8">
        <f t="shared" si="254"/>
        <v>41932.871990740743</v>
      </c>
      <c r="T2684" s="8">
        <f t="shared" si="255"/>
        <v>41965.249305555553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3">
        <f t="shared" si="251"/>
        <v>0.24</v>
      </c>
      <c r="P2685" s="7">
        <f t="shared" si="252"/>
        <v>36531.516710893826</v>
      </c>
      <c r="Q2685" s="7" t="str">
        <f t="shared" si="253"/>
        <v>food</v>
      </c>
      <c r="R2685" t="str">
        <f t="shared" si="256"/>
        <v>food trucks</v>
      </c>
      <c r="S2685" s="8">
        <f t="shared" si="254"/>
        <v>42034.75509259259</v>
      </c>
      <c r="T2685" s="8">
        <f t="shared" si="255"/>
        <v>42064.75509259259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3">
        <f t="shared" si="251"/>
        <v>1.1428571428571428</v>
      </c>
      <c r="P2686" s="7">
        <f t="shared" si="252"/>
        <v>36557.020216631703</v>
      </c>
      <c r="Q2686" s="7" t="str">
        <f t="shared" si="253"/>
        <v>food</v>
      </c>
      <c r="R2686" t="str">
        <f t="shared" si="256"/>
        <v>food trucks</v>
      </c>
      <c r="S2686" s="8">
        <f t="shared" si="254"/>
        <v>41820.914641203701</v>
      </c>
      <c r="T2686" s="8">
        <f t="shared" si="255"/>
        <v>41860.914641203701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3">
        <f t="shared" si="251"/>
        <v>0.02</v>
      </c>
      <c r="P2687" s="7">
        <f t="shared" si="252"/>
        <v>36582.025125874097</v>
      </c>
      <c r="Q2687" s="7" t="str">
        <f t="shared" si="253"/>
        <v>food</v>
      </c>
      <c r="R2687" t="str">
        <f t="shared" si="256"/>
        <v>food trucks</v>
      </c>
      <c r="S2687" s="8">
        <f t="shared" si="254"/>
        <v>42061.69594907407</v>
      </c>
      <c r="T2687" s="8">
        <f t="shared" si="255"/>
        <v>42121.654282407413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3">
        <f t="shared" si="251"/>
        <v>0</v>
      </c>
      <c r="P2688" s="7">
        <f t="shared" si="252"/>
        <v>36607.617865640284</v>
      </c>
      <c r="Q2688" s="7" t="str">
        <f t="shared" si="253"/>
        <v>food</v>
      </c>
      <c r="R2688" t="str">
        <f t="shared" si="256"/>
        <v>food trucks</v>
      </c>
      <c r="S2688" s="8">
        <f t="shared" si="254"/>
        <v>41892.974803240737</v>
      </c>
      <c r="T2688" s="8">
        <f t="shared" si="255"/>
        <v>41912.974803240737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3">
        <f t="shared" si="251"/>
        <v>0</v>
      </c>
      <c r="P2689" s="7">
        <f t="shared" si="252"/>
        <v>36633.253452380923</v>
      </c>
      <c r="Q2689" s="7" t="str">
        <f t="shared" si="253"/>
        <v>food</v>
      </c>
      <c r="R2689" t="str">
        <f t="shared" si="256"/>
        <v>food trucks</v>
      </c>
      <c r="S2689" s="8">
        <f t="shared" si="254"/>
        <v>42154.64025462963</v>
      </c>
      <c r="T2689" s="8">
        <f t="shared" si="255"/>
        <v>42184.64025462963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3">
        <f t="shared" si="251"/>
        <v>0.14799999999999999</v>
      </c>
      <c r="P2690" s="7">
        <f t="shared" si="252"/>
        <v>36658.924968465282</v>
      </c>
      <c r="Q2690" s="7" t="str">
        <f t="shared" si="253"/>
        <v>food</v>
      </c>
      <c r="R2690" t="str">
        <f t="shared" si="256"/>
        <v>food trucks</v>
      </c>
      <c r="S2690" s="8">
        <f t="shared" si="254"/>
        <v>42028.118865740747</v>
      </c>
      <c r="T2690" s="8">
        <f t="shared" si="255"/>
        <v>42059.125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3">
        <f t="shared" ref="O2691:O2754" si="257">(E2691/D2691)*100</f>
        <v>2.8571428571428571E-3</v>
      </c>
      <c r="P2691" s="7">
        <f t="shared" ref="P2691:P2754" si="258">AVERAGE(E2691:E6804)</f>
        <v>36684.580596072905</v>
      </c>
      <c r="Q2691" s="7" t="str">
        <f t="shared" ref="Q2691:Q2754" si="259">LEFT(N2691,(FIND("/",N2691)-1))</f>
        <v>food</v>
      </c>
      <c r="R2691" t="str">
        <f t="shared" si="256"/>
        <v>food trucks</v>
      </c>
      <c r="S2691" s="8">
        <f t="shared" si="254"/>
        <v>42551.961689814809</v>
      </c>
      <c r="T2691" s="8">
        <f t="shared" si="255"/>
        <v>42581.961689814809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3">
        <f t="shared" si="257"/>
        <v>10.7325</v>
      </c>
      <c r="P2692" s="7">
        <f t="shared" si="258"/>
        <v>36710.323459649095</v>
      </c>
      <c r="Q2692" s="7" t="str">
        <f t="shared" si="259"/>
        <v>food</v>
      </c>
      <c r="R2692" t="str">
        <f t="shared" si="256"/>
        <v>food trucks</v>
      </c>
      <c r="S2692" s="8">
        <f t="shared" ref="S2692:S2755" si="260">(((J2692/60)/60)/24)+DATE(1970,1,1)</f>
        <v>42113.105046296296</v>
      </c>
      <c r="T2692" s="8">
        <f t="shared" ref="T2692:T2755" si="261">(((I2692/60)/60)/24)+DATE(1970,1,1)</f>
        <v>42158.105046296296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3">
        <f t="shared" si="257"/>
        <v>5.3846153846153842E-2</v>
      </c>
      <c r="P2693" s="7">
        <f t="shared" si="258"/>
        <v>36730.073686797732</v>
      </c>
      <c r="Q2693" s="7" t="str">
        <f t="shared" si="259"/>
        <v>food</v>
      </c>
      <c r="R2693" t="str">
        <f t="shared" si="256"/>
        <v>food trucks</v>
      </c>
      <c r="S2693" s="8">
        <f t="shared" si="260"/>
        <v>42089.724039351851</v>
      </c>
      <c r="T2693" s="8">
        <f t="shared" si="261"/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3">
        <f t="shared" si="257"/>
        <v>0.7142857142857143</v>
      </c>
      <c r="P2694" s="7">
        <f t="shared" si="258"/>
        <v>36755.860808151774</v>
      </c>
      <c r="Q2694" s="7" t="str">
        <f t="shared" si="259"/>
        <v>food</v>
      </c>
      <c r="R2694" t="str">
        <f t="shared" si="256"/>
        <v>food trucks</v>
      </c>
      <c r="S2694" s="8">
        <f t="shared" si="260"/>
        <v>42058.334027777775</v>
      </c>
      <c r="T2694" s="8">
        <f t="shared" si="261"/>
        <v>42088.292361111111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3">
        <f t="shared" si="257"/>
        <v>0.8</v>
      </c>
      <c r="P2695" s="7">
        <f t="shared" si="258"/>
        <v>36781.691230661017</v>
      </c>
      <c r="Q2695" s="7" t="str">
        <f t="shared" si="259"/>
        <v>food</v>
      </c>
      <c r="R2695" t="str">
        <f t="shared" si="256"/>
        <v>food trucks</v>
      </c>
      <c r="S2695" s="8">
        <f t="shared" si="260"/>
        <v>41834.138495370367</v>
      </c>
      <c r="T2695" s="8">
        <f t="shared" si="261"/>
        <v>41864.138495370367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3">
        <f t="shared" si="257"/>
        <v>3.3333333333333335E-3</v>
      </c>
      <c r="P2696" s="7">
        <f t="shared" si="258"/>
        <v>36807.54745249822</v>
      </c>
      <c r="Q2696" s="7" t="str">
        <f t="shared" si="259"/>
        <v>food</v>
      </c>
      <c r="R2696" t="str">
        <f t="shared" si="256"/>
        <v>food trucks</v>
      </c>
      <c r="S2696" s="8">
        <f t="shared" si="260"/>
        <v>41878.140497685185</v>
      </c>
      <c r="T2696" s="8">
        <f t="shared" si="261"/>
        <v>41908.140497685185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3">
        <f t="shared" si="257"/>
        <v>0.47333333333333333</v>
      </c>
      <c r="P2697" s="7">
        <f t="shared" si="258"/>
        <v>36833.467556338008</v>
      </c>
      <c r="Q2697" s="7" t="str">
        <f t="shared" si="259"/>
        <v>food</v>
      </c>
      <c r="R2697" t="str">
        <f t="shared" si="256"/>
        <v>food trucks</v>
      </c>
      <c r="S2697" s="8">
        <f t="shared" si="260"/>
        <v>42048.181921296295</v>
      </c>
      <c r="T2697" s="8">
        <f t="shared" si="261"/>
        <v>42108.14025462963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3">
        <f t="shared" si="257"/>
        <v>5.65</v>
      </c>
      <c r="P2698" s="7">
        <f t="shared" si="258"/>
        <v>36859.374862579258</v>
      </c>
      <c r="Q2698" s="7" t="str">
        <f t="shared" si="259"/>
        <v>food</v>
      </c>
      <c r="R2698" t="str">
        <f t="shared" si="256"/>
        <v>food trucks</v>
      </c>
      <c r="S2698" s="8">
        <f t="shared" si="260"/>
        <v>41964.844444444447</v>
      </c>
      <c r="T2698" s="8">
        <f t="shared" si="261"/>
        <v>41998.844444444447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3">
        <f t="shared" si="257"/>
        <v>26.35217391304348</v>
      </c>
      <c r="P2699" s="7">
        <f t="shared" si="258"/>
        <v>36882.978088857526</v>
      </c>
      <c r="Q2699" s="7" t="str">
        <f t="shared" si="259"/>
        <v>food</v>
      </c>
      <c r="R2699" t="str">
        <f t="shared" si="256"/>
        <v>food trucks</v>
      </c>
      <c r="S2699" s="8">
        <f t="shared" si="260"/>
        <v>42187.940081018518</v>
      </c>
      <c r="T2699" s="8">
        <f t="shared" si="261"/>
        <v>42218.916666666672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3">
        <f t="shared" si="257"/>
        <v>0.325125</v>
      </c>
      <c r="P2700" s="7">
        <f t="shared" si="258"/>
        <v>36904.729661256155</v>
      </c>
      <c r="Q2700" s="7" t="str">
        <f t="shared" si="259"/>
        <v>food</v>
      </c>
      <c r="R2700" t="str">
        <f t="shared" si="256"/>
        <v>food trucks</v>
      </c>
      <c r="S2700" s="8">
        <f t="shared" si="260"/>
        <v>41787.898240740738</v>
      </c>
      <c r="T2700" s="8">
        <f t="shared" si="261"/>
        <v>41817.898240740738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3">
        <f t="shared" si="257"/>
        <v>0</v>
      </c>
      <c r="P2701" s="7">
        <f t="shared" si="258"/>
        <v>36930.773954802236</v>
      </c>
      <c r="Q2701" s="7" t="str">
        <f t="shared" si="259"/>
        <v>food</v>
      </c>
      <c r="R2701" t="str">
        <f t="shared" si="256"/>
        <v>food trucks</v>
      </c>
      <c r="S2701" s="8">
        <f t="shared" si="260"/>
        <v>41829.896562499998</v>
      </c>
      <c r="T2701" s="8">
        <f t="shared" si="261"/>
        <v>41859.896562499998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3">
        <f t="shared" si="257"/>
        <v>0.7000700070007001</v>
      </c>
      <c r="P2702" s="7">
        <f t="shared" si="258"/>
        <v>36956.873441696087</v>
      </c>
      <c r="Q2702" s="7" t="str">
        <f t="shared" si="259"/>
        <v>food</v>
      </c>
      <c r="R2702" t="str">
        <f t="shared" si="256"/>
        <v>food trucks</v>
      </c>
      <c r="S2702" s="8">
        <f t="shared" si="260"/>
        <v>41870.87467592593</v>
      </c>
      <c r="T2702" s="8">
        <f t="shared" si="261"/>
        <v>41900.87467592593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3">
        <f t="shared" si="257"/>
        <v>46.176470588235297</v>
      </c>
      <c r="P2703" s="7">
        <f t="shared" si="258"/>
        <v>36982.960339462494</v>
      </c>
      <c r="Q2703" s="7" t="str">
        <f t="shared" si="259"/>
        <v>theater</v>
      </c>
      <c r="R2703" t="str">
        <f t="shared" si="256"/>
        <v>spaces</v>
      </c>
      <c r="S2703" s="8">
        <f t="shared" si="260"/>
        <v>42801.774699074071</v>
      </c>
      <c r="T2703" s="8">
        <f t="shared" si="261"/>
        <v>42832.733032407406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3">
        <f t="shared" si="257"/>
        <v>34.410000000000004</v>
      </c>
      <c r="P2704" s="7">
        <f t="shared" si="258"/>
        <v>37008.022590233522</v>
      </c>
      <c r="Q2704" s="7" t="str">
        <f t="shared" si="259"/>
        <v>theater</v>
      </c>
      <c r="R2704" t="str">
        <f t="shared" si="256"/>
        <v>spaces</v>
      </c>
      <c r="S2704" s="8">
        <f t="shared" si="260"/>
        <v>42800.801817129628</v>
      </c>
      <c r="T2704" s="8">
        <f t="shared" si="261"/>
        <v>42830.760150462964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3">
        <f t="shared" si="257"/>
        <v>103.75000000000001</v>
      </c>
      <c r="P2705" s="7">
        <f t="shared" si="258"/>
        <v>37031.795269121787</v>
      </c>
      <c r="Q2705" s="7" t="str">
        <f t="shared" si="259"/>
        <v>theater</v>
      </c>
      <c r="R2705" t="str">
        <f t="shared" si="256"/>
        <v>spaces</v>
      </c>
      <c r="S2705" s="8">
        <f t="shared" si="260"/>
        <v>42756.690162037034</v>
      </c>
      <c r="T2705" s="8">
        <f t="shared" si="261"/>
        <v>42816.648495370369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3">
        <f t="shared" si="257"/>
        <v>6.0263157894736841</v>
      </c>
      <c r="P2706" s="7">
        <f t="shared" si="258"/>
        <v>37028.62857547836</v>
      </c>
      <c r="Q2706" s="7" t="str">
        <f t="shared" si="259"/>
        <v>theater</v>
      </c>
      <c r="R2706" t="str">
        <f t="shared" si="256"/>
        <v>spaces</v>
      </c>
      <c r="S2706" s="8">
        <f t="shared" si="260"/>
        <v>42787.862430555557</v>
      </c>
      <c r="T2706" s="8">
        <f t="shared" si="261"/>
        <v>42830.820763888885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3">
        <f t="shared" si="257"/>
        <v>10.539393939393939</v>
      </c>
      <c r="P2707" s="7">
        <f t="shared" si="258"/>
        <v>37054.077957446782</v>
      </c>
      <c r="Q2707" s="7" t="str">
        <f t="shared" si="259"/>
        <v>theater</v>
      </c>
      <c r="R2707" t="str">
        <f t="shared" si="256"/>
        <v>spaces</v>
      </c>
      <c r="S2707" s="8">
        <f t="shared" si="260"/>
        <v>42773.916180555556</v>
      </c>
      <c r="T2707" s="8">
        <f t="shared" si="261"/>
        <v>42818.874513888892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3">
        <f t="shared" si="257"/>
        <v>112.29714285714284</v>
      </c>
      <c r="P2708" s="7">
        <f t="shared" si="258"/>
        <v>37079.141887863705</v>
      </c>
      <c r="Q2708" s="7" t="str">
        <f t="shared" si="259"/>
        <v>theater</v>
      </c>
      <c r="R2708" t="str">
        <f t="shared" si="256"/>
        <v>spaces</v>
      </c>
      <c r="S2708" s="8">
        <f t="shared" si="260"/>
        <v>41899.294942129629</v>
      </c>
      <c r="T2708" s="8">
        <f t="shared" si="261"/>
        <v>41928.290972222225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3">
        <f t="shared" si="257"/>
        <v>350.84462500000001</v>
      </c>
      <c r="P2709" s="7">
        <f t="shared" si="258"/>
        <v>37077.56173295452</v>
      </c>
      <c r="Q2709" s="7" t="str">
        <f t="shared" si="259"/>
        <v>theater</v>
      </c>
      <c r="R2709" t="str">
        <f t="shared" si="256"/>
        <v>spaces</v>
      </c>
      <c r="S2709" s="8">
        <f t="shared" si="260"/>
        <v>41391.782905092594</v>
      </c>
      <c r="T2709" s="8">
        <f t="shared" si="261"/>
        <v>41421.290972222225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3">
        <f t="shared" si="257"/>
        <v>233.21535</v>
      </c>
      <c r="P2710" s="7">
        <f t="shared" si="258"/>
        <v>37083.965422885543</v>
      </c>
      <c r="Q2710" s="7" t="str">
        <f t="shared" si="259"/>
        <v>theater</v>
      </c>
      <c r="R2710" t="str">
        <f t="shared" si="256"/>
        <v>spaces</v>
      </c>
      <c r="S2710" s="8">
        <f t="shared" si="260"/>
        <v>42512.698217592595</v>
      </c>
      <c r="T2710" s="8">
        <f t="shared" si="261"/>
        <v>42572.698217592595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3">
        <f t="shared" si="257"/>
        <v>101.60599999999999</v>
      </c>
      <c r="P2711" s="7">
        <f t="shared" si="258"/>
        <v>37077.166628733969</v>
      </c>
      <c r="Q2711" s="7" t="str">
        <f t="shared" si="259"/>
        <v>theater</v>
      </c>
      <c r="R2711" t="str">
        <f t="shared" si="256"/>
        <v>spaces</v>
      </c>
      <c r="S2711" s="8">
        <f t="shared" si="260"/>
        <v>42612.149780092594</v>
      </c>
      <c r="T2711" s="8">
        <f t="shared" si="261"/>
        <v>42647.165972222225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3">
        <f t="shared" si="257"/>
        <v>153.90035000000003</v>
      </c>
      <c r="P2712" s="7">
        <f t="shared" si="258"/>
        <v>37067.397352313143</v>
      </c>
      <c r="Q2712" s="7" t="str">
        <f t="shared" si="259"/>
        <v>theater</v>
      </c>
      <c r="R2712" t="str">
        <f t="shared" si="256"/>
        <v>spaces</v>
      </c>
      <c r="S2712" s="8">
        <f t="shared" si="260"/>
        <v>41828.229490740741</v>
      </c>
      <c r="T2712" s="8">
        <f t="shared" si="261"/>
        <v>41860.083333333336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3">
        <f t="shared" si="257"/>
        <v>100.7161125319693</v>
      </c>
      <c r="P2713" s="7">
        <f t="shared" si="258"/>
        <v>37028.02925213673</v>
      </c>
      <c r="Q2713" s="7" t="str">
        <f t="shared" si="259"/>
        <v>theater</v>
      </c>
      <c r="R2713" t="str">
        <f t="shared" si="256"/>
        <v>spaces</v>
      </c>
      <c r="S2713" s="8">
        <f t="shared" si="260"/>
        <v>41780.745254629634</v>
      </c>
      <c r="T2713" s="8">
        <f t="shared" si="261"/>
        <v>41810.917361111111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3">
        <f t="shared" si="257"/>
        <v>131.38181818181818</v>
      </c>
      <c r="P2714" s="7">
        <f t="shared" si="258"/>
        <v>37051.614447612235</v>
      </c>
      <c r="Q2714" s="7" t="str">
        <f t="shared" si="259"/>
        <v>theater</v>
      </c>
      <c r="R2714" t="str">
        <f t="shared" si="256"/>
        <v>spaces</v>
      </c>
      <c r="S2714" s="8">
        <f t="shared" si="260"/>
        <v>41432.062037037038</v>
      </c>
      <c r="T2714" s="8">
        <f t="shared" si="261"/>
        <v>41468.75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3">
        <f t="shared" si="257"/>
        <v>102.24133333333334</v>
      </c>
      <c r="P2715" s="7">
        <f t="shared" si="258"/>
        <v>37072.888067047053</v>
      </c>
      <c r="Q2715" s="7" t="str">
        <f t="shared" si="259"/>
        <v>theater</v>
      </c>
      <c r="R2715" t="str">
        <f t="shared" si="256"/>
        <v>spaces</v>
      </c>
      <c r="S2715" s="8">
        <f t="shared" si="260"/>
        <v>42322.653749999998</v>
      </c>
      <c r="T2715" s="8">
        <f t="shared" si="261"/>
        <v>42362.653749999998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3">
        <f t="shared" si="257"/>
        <v>116.35599999999999</v>
      </c>
      <c r="P2716" s="7">
        <f t="shared" si="258"/>
        <v>36989.883704496766</v>
      </c>
      <c r="Q2716" s="7" t="str">
        <f t="shared" si="259"/>
        <v>theater</v>
      </c>
      <c r="R2716" t="str">
        <f t="shared" si="256"/>
        <v>spaces</v>
      </c>
      <c r="S2716" s="8">
        <f t="shared" si="260"/>
        <v>42629.655046296291</v>
      </c>
      <c r="T2716" s="8">
        <f t="shared" si="261"/>
        <v>42657.958333333328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3">
        <f t="shared" si="257"/>
        <v>264.62241666666665</v>
      </c>
      <c r="P2717" s="7">
        <f t="shared" si="258"/>
        <v>36995.527192857124</v>
      </c>
      <c r="Q2717" s="7" t="str">
        <f t="shared" si="259"/>
        <v>theater</v>
      </c>
      <c r="R2717" t="str">
        <f t="shared" si="256"/>
        <v>spaces</v>
      </c>
      <c r="S2717" s="8">
        <f t="shared" si="260"/>
        <v>42387.398472222223</v>
      </c>
      <c r="T2717" s="8">
        <f t="shared" si="261"/>
        <v>42421.398472222223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3">
        <f t="shared" si="257"/>
        <v>119.98010000000001</v>
      </c>
      <c r="P2718" s="7">
        <f t="shared" si="258"/>
        <v>36999.273323802692</v>
      </c>
      <c r="Q2718" s="7" t="str">
        <f t="shared" si="259"/>
        <v>theater</v>
      </c>
      <c r="R2718" t="str">
        <f t="shared" si="256"/>
        <v>spaces</v>
      </c>
      <c r="S2718" s="8">
        <f t="shared" si="260"/>
        <v>42255.333252314813</v>
      </c>
      <c r="T2718" s="8">
        <f t="shared" si="261"/>
        <v>42285.333252314813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3">
        <f t="shared" si="257"/>
        <v>120.10400000000001</v>
      </c>
      <c r="P2719" s="7">
        <f t="shared" si="258"/>
        <v>37017.156917024295</v>
      </c>
      <c r="Q2719" s="7" t="str">
        <f t="shared" si="259"/>
        <v>theater</v>
      </c>
      <c r="R2719" t="str">
        <f t="shared" si="256"/>
        <v>spaces</v>
      </c>
      <c r="S2719" s="8">
        <f t="shared" si="260"/>
        <v>41934.914918981485</v>
      </c>
      <c r="T2719" s="8">
        <f t="shared" si="261"/>
        <v>41979.956585648149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3">
        <f t="shared" si="257"/>
        <v>103.58333333333334</v>
      </c>
      <c r="P2720" s="7">
        <f t="shared" si="258"/>
        <v>37022.161324266264</v>
      </c>
      <c r="Q2720" s="7" t="str">
        <f t="shared" si="259"/>
        <v>theater</v>
      </c>
      <c r="R2720" t="str">
        <f t="shared" si="256"/>
        <v>spaces</v>
      </c>
      <c r="S2720" s="8">
        <f t="shared" si="260"/>
        <v>42465.596585648149</v>
      </c>
      <c r="T2720" s="8">
        <f t="shared" si="261"/>
        <v>42493.958333333328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3">
        <f t="shared" si="257"/>
        <v>108.83333333333334</v>
      </c>
      <c r="P2721" s="7">
        <f t="shared" si="258"/>
        <v>37035.325479942672</v>
      </c>
      <c r="Q2721" s="7" t="str">
        <f t="shared" si="259"/>
        <v>theater</v>
      </c>
      <c r="R2721" t="str">
        <f t="shared" si="256"/>
        <v>spaces</v>
      </c>
      <c r="S2721" s="8">
        <f t="shared" si="260"/>
        <v>42418.031180555554</v>
      </c>
      <c r="T2721" s="8">
        <f t="shared" si="261"/>
        <v>42477.989513888882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3">
        <f t="shared" si="257"/>
        <v>118.12400000000001</v>
      </c>
      <c r="P2722" s="7">
        <f t="shared" si="258"/>
        <v>37057.193096774172</v>
      </c>
      <c r="Q2722" s="7" t="str">
        <f t="shared" si="259"/>
        <v>theater</v>
      </c>
      <c r="R2722" t="str">
        <f t="shared" si="256"/>
        <v>spaces</v>
      </c>
      <c r="S2722" s="8">
        <f t="shared" si="260"/>
        <v>42655.465891203698</v>
      </c>
      <c r="T2722" s="8">
        <f t="shared" si="261"/>
        <v>42685.507557870369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3">
        <f t="shared" si="257"/>
        <v>1462</v>
      </c>
      <c r="P2723" s="7">
        <f t="shared" si="258"/>
        <v>37062.592087517907</v>
      </c>
      <c r="Q2723" s="7" t="str">
        <f t="shared" si="259"/>
        <v>technology</v>
      </c>
      <c r="R2723" t="str">
        <f t="shared" si="256"/>
        <v>hardware</v>
      </c>
      <c r="S2723" s="8">
        <f t="shared" si="260"/>
        <v>41493.543958333335</v>
      </c>
      <c r="T2723" s="8">
        <f t="shared" si="261"/>
        <v>41523.791666666664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3">
        <f t="shared" si="257"/>
        <v>252.54</v>
      </c>
      <c r="P2724" s="7">
        <f t="shared" si="258"/>
        <v>37081.326898779589</v>
      </c>
      <c r="Q2724" s="7" t="str">
        <f t="shared" si="259"/>
        <v>technology</v>
      </c>
      <c r="R2724" t="str">
        <f t="shared" si="256"/>
        <v>hardware</v>
      </c>
      <c r="S2724" s="8">
        <f t="shared" si="260"/>
        <v>42704.857094907406</v>
      </c>
      <c r="T2724" s="8">
        <f t="shared" si="261"/>
        <v>42764.857094907406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3">
        <f t="shared" si="257"/>
        <v>140.05000000000001</v>
      </c>
      <c r="P2725" s="7">
        <f t="shared" si="258"/>
        <v>37098.894662356295</v>
      </c>
      <c r="Q2725" s="7" t="str">
        <f t="shared" si="259"/>
        <v>technology</v>
      </c>
      <c r="R2725" t="str">
        <f t="shared" si="256"/>
        <v>hardware</v>
      </c>
      <c r="S2725" s="8">
        <f t="shared" si="260"/>
        <v>41944.83898148148</v>
      </c>
      <c r="T2725" s="8">
        <f t="shared" si="261"/>
        <v>42004.880648148144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3">
        <f t="shared" si="257"/>
        <v>296.87520259319291</v>
      </c>
      <c r="P2726" s="7">
        <f t="shared" si="258"/>
        <v>37113.483371675029</v>
      </c>
      <c r="Q2726" s="7" t="str">
        <f t="shared" si="259"/>
        <v>technology</v>
      </c>
      <c r="R2726" t="str">
        <f t="shared" si="256"/>
        <v>hardware</v>
      </c>
      <c r="S2726" s="8">
        <f t="shared" si="260"/>
        <v>42199.32707175926</v>
      </c>
      <c r="T2726" s="8">
        <f t="shared" si="261"/>
        <v>42231.32707175926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3">
        <f t="shared" si="257"/>
        <v>144.54249999999999</v>
      </c>
      <c r="P2727" s="7">
        <f t="shared" si="258"/>
        <v>37134.912582733792</v>
      </c>
      <c r="Q2727" s="7" t="str">
        <f t="shared" si="259"/>
        <v>technology</v>
      </c>
      <c r="R2727" t="str">
        <f t="shared" si="256"/>
        <v>hardware</v>
      </c>
      <c r="S2727" s="8">
        <f t="shared" si="260"/>
        <v>42745.744618055556</v>
      </c>
      <c r="T2727" s="8">
        <f t="shared" si="261"/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3">
        <f t="shared" si="257"/>
        <v>105.745</v>
      </c>
      <c r="P2728" s="7">
        <f t="shared" si="258"/>
        <v>37120.022670986298</v>
      </c>
      <c r="Q2728" s="7" t="str">
        <f t="shared" si="259"/>
        <v>technology</v>
      </c>
      <c r="R2728" t="str">
        <f t="shared" si="256"/>
        <v>hardware</v>
      </c>
      <c r="S2728" s="8">
        <f t="shared" si="260"/>
        <v>42452.579988425925</v>
      </c>
      <c r="T2728" s="8">
        <f t="shared" si="261"/>
        <v>42482.579988425925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3">
        <f t="shared" si="257"/>
        <v>493.21000000000004</v>
      </c>
      <c r="P2729" s="7">
        <f t="shared" si="258"/>
        <v>37070.581044668565</v>
      </c>
      <c r="Q2729" s="7" t="str">
        <f t="shared" si="259"/>
        <v>technology</v>
      </c>
      <c r="R2729" t="str">
        <f t="shared" si="256"/>
        <v>hardware</v>
      </c>
      <c r="S2729" s="8">
        <f t="shared" si="260"/>
        <v>42198.676655092597</v>
      </c>
      <c r="T2729" s="8">
        <f t="shared" si="261"/>
        <v>42223.676655092597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3">
        <f t="shared" si="257"/>
        <v>201.82666666666668</v>
      </c>
      <c r="P2730" s="7">
        <f t="shared" si="258"/>
        <v>37061.748731074236</v>
      </c>
      <c r="Q2730" s="7" t="str">
        <f t="shared" si="259"/>
        <v>technology</v>
      </c>
      <c r="R2730" t="str">
        <f t="shared" si="256"/>
        <v>hardware</v>
      </c>
      <c r="S2730" s="8">
        <f t="shared" si="260"/>
        <v>42333.59993055556</v>
      </c>
      <c r="T2730" s="8">
        <f t="shared" si="261"/>
        <v>42368.59993055556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3">
        <f t="shared" si="257"/>
        <v>104.44</v>
      </c>
      <c r="P2731" s="7">
        <f t="shared" si="258"/>
        <v>37066.64609668107</v>
      </c>
      <c r="Q2731" s="7" t="str">
        <f t="shared" si="259"/>
        <v>technology</v>
      </c>
      <c r="R2731" t="str">
        <f t="shared" si="256"/>
        <v>hardware</v>
      </c>
      <c r="S2731" s="8">
        <f t="shared" si="260"/>
        <v>42095.240706018521</v>
      </c>
      <c r="T2731" s="8">
        <f t="shared" si="261"/>
        <v>42125.240706018521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3">
        <f t="shared" si="257"/>
        <v>170.29262962962963</v>
      </c>
      <c r="P2732" s="7">
        <f t="shared" si="258"/>
        <v>37087.753422382644</v>
      </c>
      <c r="Q2732" s="7" t="str">
        <f t="shared" si="259"/>
        <v>technology</v>
      </c>
      <c r="R2732" t="str">
        <f t="shared" si="256"/>
        <v>hardware</v>
      </c>
      <c r="S2732" s="8">
        <f t="shared" si="260"/>
        <v>41351.541377314818</v>
      </c>
      <c r="T2732" s="8">
        <f t="shared" si="261"/>
        <v>41386.541377314818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3">
        <f t="shared" si="257"/>
        <v>104.30333333333333</v>
      </c>
      <c r="P2733" s="7">
        <f t="shared" si="258"/>
        <v>37081.329104046221</v>
      </c>
      <c r="Q2733" s="7" t="str">
        <f t="shared" si="259"/>
        <v>technology</v>
      </c>
      <c r="R2733" t="str">
        <f t="shared" si="256"/>
        <v>hardware</v>
      </c>
      <c r="S2733" s="8">
        <f t="shared" si="260"/>
        <v>41872.525717592594</v>
      </c>
      <c r="T2733" s="8">
        <f t="shared" si="261"/>
        <v>41930.166666666664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3">
        <f t="shared" si="257"/>
        <v>118.25000000000001</v>
      </c>
      <c r="P2734" s="7">
        <f t="shared" si="258"/>
        <v>37085.515892986237</v>
      </c>
      <c r="Q2734" s="7" t="str">
        <f t="shared" si="259"/>
        <v>technology</v>
      </c>
      <c r="R2734" t="str">
        <f t="shared" ref="R2734:R2797" si="262">RIGHT(N2734, (LEN(N2734)-FIND("/", N2734)))</f>
        <v>hardware</v>
      </c>
      <c r="S2734" s="8">
        <f t="shared" si="260"/>
        <v>41389.808194444442</v>
      </c>
      <c r="T2734" s="8">
        <f t="shared" si="261"/>
        <v>41422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3">
        <f t="shared" si="257"/>
        <v>107.538</v>
      </c>
      <c r="P2735" s="7">
        <f t="shared" si="258"/>
        <v>37102.082836468864</v>
      </c>
      <c r="Q2735" s="7" t="str">
        <f t="shared" si="259"/>
        <v>technology</v>
      </c>
      <c r="R2735" t="str">
        <f t="shared" si="262"/>
        <v>hardware</v>
      </c>
      <c r="S2735" s="8">
        <f t="shared" si="260"/>
        <v>42044.272847222222</v>
      </c>
      <c r="T2735" s="8">
        <f t="shared" si="261"/>
        <v>42104.231180555551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3">
        <f t="shared" si="257"/>
        <v>2260300</v>
      </c>
      <c r="P2736" s="7">
        <f t="shared" si="258"/>
        <v>37090.014105720467</v>
      </c>
      <c r="Q2736" s="7" t="str">
        <f t="shared" si="259"/>
        <v>technology</v>
      </c>
      <c r="R2736" t="str">
        <f t="shared" si="262"/>
        <v>hardware</v>
      </c>
      <c r="S2736" s="8">
        <f t="shared" si="260"/>
        <v>42626.668888888889</v>
      </c>
      <c r="T2736" s="8">
        <f t="shared" si="261"/>
        <v>42656.915972222225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3">
        <f t="shared" si="257"/>
        <v>978.13466666666682</v>
      </c>
      <c r="P2737" s="7">
        <f t="shared" si="258"/>
        <v>37100.511942028963</v>
      </c>
      <c r="Q2737" s="7" t="str">
        <f t="shared" si="259"/>
        <v>technology</v>
      </c>
      <c r="R2737" t="str">
        <f t="shared" si="262"/>
        <v>hardware</v>
      </c>
      <c r="S2737" s="8">
        <f t="shared" si="260"/>
        <v>41316.120949074073</v>
      </c>
      <c r="T2737" s="8">
        <f t="shared" si="261"/>
        <v>41346.833333333336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3">
        <f t="shared" si="257"/>
        <v>122.9</v>
      </c>
      <c r="P2738" s="7">
        <f t="shared" si="258"/>
        <v>37122.096062364013</v>
      </c>
      <c r="Q2738" s="7" t="str">
        <f t="shared" si="259"/>
        <v>technology</v>
      </c>
      <c r="R2738" t="str">
        <f t="shared" si="262"/>
        <v>hardware</v>
      </c>
      <c r="S2738" s="8">
        <f t="shared" si="260"/>
        <v>41722.666354166664</v>
      </c>
      <c r="T2738" s="8">
        <f t="shared" si="261"/>
        <v>41752.666354166664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3">
        <f t="shared" si="257"/>
        <v>246.0608</v>
      </c>
      <c r="P2739" s="7">
        <f t="shared" si="258"/>
        <v>37141.900195936119</v>
      </c>
      <c r="Q2739" s="7" t="str">
        <f t="shared" si="259"/>
        <v>technology</v>
      </c>
      <c r="R2739" t="str">
        <f t="shared" si="262"/>
        <v>hardware</v>
      </c>
      <c r="S2739" s="8">
        <f t="shared" si="260"/>
        <v>41611.917673611111</v>
      </c>
      <c r="T2739" s="8">
        <f t="shared" si="261"/>
        <v>41654.791666666664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3">
        <f t="shared" si="257"/>
        <v>147.94</v>
      </c>
      <c r="P2740" s="7">
        <f t="shared" si="258"/>
        <v>37115.265236020306</v>
      </c>
      <c r="Q2740" s="7" t="str">
        <f t="shared" si="259"/>
        <v>technology</v>
      </c>
      <c r="R2740" t="str">
        <f t="shared" si="262"/>
        <v>hardware</v>
      </c>
      <c r="S2740" s="8">
        <f t="shared" si="260"/>
        <v>42620.143564814818</v>
      </c>
      <c r="T2740" s="8">
        <f t="shared" si="261"/>
        <v>42680.143564814818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3">
        <f t="shared" si="257"/>
        <v>384.09090909090907</v>
      </c>
      <c r="P2741" s="7">
        <f t="shared" si="258"/>
        <v>37136.862812499974</v>
      </c>
      <c r="Q2741" s="7" t="str">
        <f t="shared" si="259"/>
        <v>technology</v>
      </c>
      <c r="R2741" t="str">
        <f t="shared" si="262"/>
        <v>hardware</v>
      </c>
      <c r="S2741" s="8">
        <f t="shared" si="260"/>
        <v>41719.887928240743</v>
      </c>
      <c r="T2741" s="8">
        <f t="shared" si="261"/>
        <v>41764.887928240743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3">
        <f t="shared" si="257"/>
        <v>103.33333333333334</v>
      </c>
      <c r="P2742" s="7">
        <f t="shared" si="258"/>
        <v>37160.79871272725</v>
      </c>
      <c r="Q2742" s="7" t="str">
        <f t="shared" si="259"/>
        <v>technology</v>
      </c>
      <c r="R2742" t="str">
        <f t="shared" si="262"/>
        <v>hardware</v>
      </c>
      <c r="S2742" s="8">
        <f t="shared" si="260"/>
        <v>42045.031851851847</v>
      </c>
      <c r="T2742" s="8">
        <f t="shared" si="261"/>
        <v>42074.99018518519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3">
        <f t="shared" si="257"/>
        <v>0.43750000000000006</v>
      </c>
      <c r="P2743" s="7">
        <f t="shared" si="258"/>
        <v>37187.618799126612</v>
      </c>
      <c r="Q2743" s="7" t="str">
        <f t="shared" si="259"/>
        <v>publishing</v>
      </c>
      <c r="R2743" t="str">
        <f t="shared" si="262"/>
        <v>children's books</v>
      </c>
      <c r="S2743" s="8">
        <f t="shared" si="260"/>
        <v>41911.657430555555</v>
      </c>
      <c r="T2743" s="8">
        <f t="shared" si="261"/>
        <v>41932.088194444441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3">
        <f t="shared" si="257"/>
        <v>29.24</v>
      </c>
      <c r="P2744" s="7">
        <f t="shared" si="258"/>
        <v>37214.678244719566</v>
      </c>
      <c r="Q2744" s="7" t="str">
        <f t="shared" si="259"/>
        <v>publishing</v>
      </c>
      <c r="R2744" t="str">
        <f t="shared" si="262"/>
        <v>children's books</v>
      </c>
      <c r="S2744" s="8">
        <f t="shared" si="260"/>
        <v>41030.719756944447</v>
      </c>
      <c r="T2744" s="8">
        <f t="shared" si="261"/>
        <v>41044.719756944447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3">
        <f t="shared" si="257"/>
        <v>0</v>
      </c>
      <c r="P2745" s="7">
        <f t="shared" si="258"/>
        <v>37241.269846938754</v>
      </c>
      <c r="Q2745" s="7" t="str">
        <f t="shared" si="259"/>
        <v>publishing</v>
      </c>
      <c r="R2745" t="str">
        <f t="shared" si="262"/>
        <v>children's books</v>
      </c>
      <c r="S2745" s="8">
        <f t="shared" si="260"/>
        <v>42632.328784722224</v>
      </c>
      <c r="T2745" s="8">
        <f t="shared" si="261"/>
        <v>42662.328784722224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3">
        <f t="shared" si="257"/>
        <v>5.21875</v>
      </c>
      <c r="P2746" s="7">
        <f t="shared" si="258"/>
        <v>37268.433428154611</v>
      </c>
      <c r="Q2746" s="7" t="str">
        <f t="shared" si="259"/>
        <v>publishing</v>
      </c>
      <c r="R2746" t="str">
        <f t="shared" si="262"/>
        <v>children's books</v>
      </c>
      <c r="S2746" s="8">
        <f t="shared" si="260"/>
        <v>40938.062476851854</v>
      </c>
      <c r="T2746" s="8">
        <f t="shared" si="261"/>
        <v>40968.062476851854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3">
        <f t="shared" si="257"/>
        <v>21.887499999999999</v>
      </c>
      <c r="P2747" s="7">
        <f t="shared" si="258"/>
        <v>37295.027175182455</v>
      </c>
      <c r="Q2747" s="7" t="str">
        <f t="shared" si="259"/>
        <v>publishing</v>
      </c>
      <c r="R2747" t="str">
        <f t="shared" si="262"/>
        <v>children's books</v>
      </c>
      <c r="S2747" s="8">
        <f t="shared" si="260"/>
        <v>41044.988055555557</v>
      </c>
      <c r="T2747" s="8">
        <f t="shared" si="261"/>
        <v>41104.988055555557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3">
        <f t="shared" si="257"/>
        <v>26.700000000000003</v>
      </c>
      <c r="P2748" s="7">
        <f t="shared" si="258"/>
        <v>37320.990672023348</v>
      </c>
      <c r="Q2748" s="7" t="str">
        <f t="shared" si="259"/>
        <v>publishing</v>
      </c>
      <c r="R2748" t="str">
        <f t="shared" si="262"/>
        <v>children's books</v>
      </c>
      <c r="S2748" s="8">
        <f t="shared" si="260"/>
        <v>41850.781377314815</v>
      </c>
      <c r="T2748" s="8">
        <f t="shared" si="261"/>
        <v>41880.781377314815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3">
        <f t="shared" si="257"/>
        <v>28.000000000000004</v>
      </c>
      <c r="P2749" s="7">
        <f t="shared" si="258"/>
        <v>37347.686571637401</v>
      </c>
      <c r="Q2749" s="7" t="str">
        <f t="shared" si="259"/>
        <v>publishing</v>
      </c>
      <c r="R2749" t="str">
        <f t="shared" si="262"/>
        <v>children's books</v>
      </c>
      <c r="S2749" s="8">
        <f t="shared" si="260"/>
        <v>41044.64811342593</v>
      </c>
      <c r="T2749" s="8">
        <f t="shared" si="261"/>
        <v>41076.131944444445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3">
        <f t="shared" si="257"/>
        <v>1.06</v>
      </c>
      <c r="P2750" s="7">
        <f t="shared" si="258"/>
        <v>37374.905069495224</v>
      </c>
      <c r="Q2750" s="7" t="str">
        <f t="shared" si="259"/>
        <v>publishing</v>
      </c>
      <c r="R2750" t="str">
        <f t="shared" si="262"/>
        <v>children's books</v>
      </c>
      <c r="S2750" s="8">
        <f t="shared" si="260"/>
        <v>42585.7106712963</v>
      </c>
      <c r="T2750" s="8">
        <f t="shared" si="261"/>
        <v>42615.7106712963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3">
        <f t="shared" si="257"/>
        <v>1.0999999999999999</v>
      </c>
      <c r="P2751" s="7">
        <f t="shared" si="258"/>
        <v>37402.227108345513</v>
      </c>
      <c r="Q2751" s="7" t="str">
        <f t="shared" si="259"/>
        <v>publishing</v>
      </c>
      <c r="R2751" t="str">
        <f t="shared" si="262"/>
        <v>children's books</v>
      </c>
      <c r="S2751" s="8">
        <f t="shared" si="260"/>
        <v>42068.799039351856</v>
      </c>
      <c r="T2751" s="8">
        <f t="shared" si="261"/>
        <v>42098.757372685184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3">
        <f t="shared" si="257"/>
        <v>0</v>
      </c>
      <c r="P2752" s="7">
        <f t="shared" si="258"/>
        <v>37429.547421245399</v>
      </c>
      <c r="Q2752" s="7" t="str">
        <f t="shared" si="259"/>
        <v>publishing</v>
      </c>
      <c r="R2752" t="str">
        <f t="shared" si="262"/>
        <v>children's books</v>
      </c>
      <c r="S2752" s="8">
        <f t="shared" si="260"/>
        <v>41078.899826388886</v>
      </c>
      <c r="T2752" s="8">
        <f t="shared" si="261"/>
        <v>41090.833333333336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3">
        <f t="shared" si="257"/>
        <v>0</v>
      </c>
      <c r="P2753" s="7">
        <f t="shared" si="258"/>
        <v>37456.988438416396</v>
      </c>
      <c r="Q2753" s="7" t="str">
        <f t="shared" si="259"/>
        <v>publishing</v>
      </c>
      <c r="R2753" t="str">
        <f t="shared" si="262"/>
        <v>children's books</v>
      </c>
      <c r="S2753" s="8">
        <f t="shared" si="260"/>
        <v>41747.887060185189</v>
      </c>
      <c r="T2753" s="8">
        <f t="shared" si="261"/>
        <v>41807.887060185189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3">
        <f t="shared" si="257"/>
        <v>11.458333333333332</v>
      </c>
      <c r="P2754" s="7">
        <f t="shared" si="258"/>
        <v>37484.469721203204</v>
      </c>
      <c r="Q2754" s="7" t="str">
        <f t="shared" si="259"/>
        <v>publishing</v>
      </c>
      <c r="R2754" t="str">
        <f t="shared" si="262"/>
        <v>children's books</v>
      </c>
      <c r="S2754" s="8">
        <f t="shared" si="260"/>
        <v>40855.765092592592</v>
      </c>
      <c r="T2754" s="8">
        <f t="shared" si="261"/>
        <v>40895.765092592592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3">
        <f t="shared" ref="O2755:O2818" si="263">(E2755/D2755)*100</f>
        <v>19</v>
      </c>
      <c r="P2755" s="7">
        <f t="shared" ref="P2755:P2818" si="264">AVERAGE(E2755:E6868)</f>
        <v>37511.58754038177</v>
      </c>
      <c r="Q2755" s="7" t="str">
        <f t="shared" ref="Q2755:Q2818" si="265">LEFT(N2755,(FIND("/",N2755)-1))</f>
        <v>publishing</v>
      </c>
      <c r="R2755" t="str">
        <f t="shared" si="262"/>
        <v>children's books</v>
      </c>
      <c r="S2755" s="8">
        <f t="shared" si="260"/>
        <v>41117.900729166664</v>
      </c>
      <c r="T2755" s="8">
        <f t="shared" si="261"/>
        <v>41147.900729166664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3">
        <f t="shared" si="263"/>
        <v>0</v>
      </c>
      <c r="P2756" s="7">
        <f t="shared" si="264"/>
        <v>37538.870117560589</v>
      </c>
      <c r="Q2756" s="7" t="str">
        <f t="shared" si="265"/>
        <v>publishing</v>
      </c>
      <c r="R2756" t="str">
        <f t="shared" si="262"/>
        <v>children's books</v>
      </c>
      <c r="S2756" s="8">
        <f t="shared" ref="S2756:S2819" si="266">(((J2756/60)/60)/24)+DATE(1970,1,1)</f>
        <v>41863.636006944449</v>
      </c>
      <c r="T2756" s="8">
        <f t="shared" ref="T2756:T2819" si="267">(((I2756/60)/60)/24)+DATE(1970,1,1)</f>
        <v>41893.636006944449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3">
        <f t="shared" si="263"/>
        <v>52</v>
      </c>
      <c r="P2757" s="7">
        <f t="shared" si="264"/>
        <v>37566.472227941151</v>
      </c>
      <c r="Q2757" s="7" t="str">
        <f t="shared" si="265"/>
        <v>publishing</v>
      </c>
      <c r="R2757" t="str">
        <f t="shared" si="262"/>
        <v>children's books</v>
      </c>
      <c r="S2757" s="8">
        <f t="shared" si="266"/>
        <v>42072.790821759263</v>
      </c>
      <c r="T2757" s="8">
        <f t="shared" si="267"/>
        <v>42102.790821759263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3">
        <f t="shared" si="263"/>
        <v>10.48</v>
      </c>
      <c r="P2758" s="7">
        <f t="shared" si="264"/>
        <v>37593.923642384085</v>
      </c>
      <c r="Q2758" s="7" t="str">
        <f t="shared" si="265"/>
        <v>publishing</v>
      </c>
      <c r="R2758" t="str">
        <f t="shared" si="262"/>
        <v>children's books</v>
      </c>
      <c r="S2758" s="8">
        <f t="shared" si="266"/>
        <v>41620.90047453704</v>
      </c>
      <c r="T2758" s="8">
        <f t="shared" si="267"/>
        <v>41650.90047453704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3">
        <f t="shared" si="263"/>
        <v>0.66666666666666674</v>
      </c>
      <c r="P2759" s="7">
        <f t="shared" si="264"/>
        <v>37620.835220913083</v>
      </c>
      <c r="Q2759" s="7" t="str">
        <f t="shared" si="265"/>
        <v>publishing</v>
      </c>
      <c r="R2759" t="str">
        <f t="shared" si="262"/>
        <v>children's books</v>
      </c>
      <c r="S2759" s="8">
        <f t="shared" si="266"/>
        <v>42573.65662037037</v>
      </c>
      <c r="T2759" s="8">
        <f t="shared" si="267"/>
        <v>42588.65662037037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3">
        <f t="shared" si="263"/>
        <v>11.700000000000001</v>
      </c>
      <c r="P2760" s="7">
        <f t="shared" si="264"/>
        <v>37648.551385408966</v>
      </c>
      <c r="Q2760" s="7" t="str">
        <f t="shared" si="265"/>
        <v>publishing</v>
      </c>
      <c r="R2760" t="str">
        <f t="shared" si="262"/>
        <v>children's books</v>
      </c>
      <c r="S2760" s="8">
        <f t="shared" si="266"/>
        <v>42639.441932870366</v>
      </c>
      <c r="T2760" s="8">
        <f t="shared" si="267"/>
        <v>42653.441932870366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3">
        <f t="shared" si="263"/>
        <v>10.5</v>
      </c>
      <c r="P2761" s="7">
        <f t="shared" si="264"/>
        <v>37676.143237463104</v>
      </c>
      <c r="Q2761" s="7" t="str">
        <f t="shared" si="265"/>
        <v>publishing</v>
      </c>
      <c r="R2761" t="str">
        <f t="shared" si="262"/>
        <v>children's books</v>
      </c>
      <c r="S2761" s="8">
        <f t="shared" si="266"/>
        <v>42524.36650462963</v>
      </c>
      <c r="T2761" s="8">
        <f t="shared" si="267"/>
        <v>42567.36650462963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3">
        <f t="shared" si="263"/>
        <v>0</v>
      </c>
      <c r="P2762" s="7">
        <f t="shared" si="264"/>
        <v>37703.871018450162</v>
      </c>
      <c r="Q2762" s="7" t="str">
        <f t="shared" si="265"/>
        <v>publishing</v>
      </c>
      <c r="R2762" t="str">
        <f t="shared" si="262"/>
        <v>children's books</v>
      </c>
      <c r="S2762" s="8">
        <f t="shared" si="266"/>
        <v>41415.461319444446</v>
      </c>
      <c r="T2762" s="8">
        <f t="shared" si="267"/>
        <v>41445.461319444446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3">
        <f t="shared" si="263"/>
        <v>0.72</v>
      </c>
      <c r="P2763" s="7">
        <f t="shared" si="264"/>
        <v>37731.717304283578</v>
      </c>
      <c r="Q2763" s="7" t="str">
        <f t="shared" si="265"/>
        <v>publishing</v>
      </c>
      <c r="R2763" t="str">
        <f t="shared" si="262"/>
        <v>children's books</v>
      </c>
      <c r="S2763" s="8">
        <f t="shared" si="266"/>
        <v>41247.063576388886</v>
      </c>
      <c r="T2763" s="8">
        <f t="shared" si="267"/>
        <v>41277.063576388886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3">
        <f t="shared" si="263"/>
        <v>0.76923076923076927</v>
      </c>
      <c r="P2764" s="7">
        <f t="shared" si="264"/>
        <v>37759.578144863241</v>
      </c>
      <c r="Q2764" s="7" t="str">
        <f t="shared" si="265"/>
        <v>publishing</v>
      </c>
      <c r="R2764" t="str">
        <f t="shared" si="262"/>
        <v>children's books</v>
      </c>
      <c r="S2764" s="8">
        <f t="shared" si="266"/>
        <v>40927.036979166667</v>
      </c>
      <c r="T2764" s="8">
        <f t="shared" si="267"/>
        <v>40986.995312500003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3">
        <f t="shared" si="263"/>
        <v>0.22842639593908631</v>
      </c>
      <c r="P2765" s="7">
        <f t="shared" si="264"/>
        <v>37787.488335798793</v>
      </c>
      <c r="Q2765" s="7" t="str">
        <f t="shared" si="265"/>
        <v>publishing</v>
      </c>
      <c r="R2765" t="str">
        <f t="shared" si="262"/>
        <v>children's books</v>
      </c>
      <c r="S2765" s="8">
        <f t="shared" si="266"/>
        <v>41373.579675925925</v>
      </c>
      <c r="T2765" s="8">
        <f t="shared" si="267"/>
        <v>41418.579675925925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3">
        <f t="shared" si="263"/>
        <v>1.125</v>
      </c>
      <c r="P2766" s="7">
        <f t="shared" si="264"/>
        <v>37815.39173205031</v>
      </c>
      <c r="Q2766" s="7" t="str">
        <f t="shared" si="265"/>
        <v>publishing</v>
      </c>
      <c r="R2766" t="str">
        <f t="shared" si="262"/>
        <v>children's books</v>
      </c>
      <c r="S2766" s="8">
        <f t="shared" si="266"/>
        <v>41030.292025462964</v>
      </c>
      <c r="T2766" s="8">
        <f t="shared" si="267"/>
        <v>41059.791666666664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3">
        <f t="shared" si="263"/>
        <v>0</v>
      </c>
      <c r="P2767" s="7">
        <f t="shared" si="264"/>
        <v>37843.369799999979</v>
      </c>
      <c r="Q2767" s="7" t="str">
        <f t="shared" si="265"/>
        <v>publishing</v>
      </c>
      <c r="R2767" t="str">
        <f t="shared" si="262"/>
        <v>children's books</v>
      </c>
      <c r="S2767" s="8">
        <f t="shared" si="266"/>
        <v>41194.579027777778</v>
      </c>
      <c r="T2767" s="8">
        <f t="shared" si="267"/>
        <v>41210.579027777778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3">
        <f t="shared" si="263"/>
        <v>2</v>
      </c>
      <c r="P2768" s="7">
        <f t="shared" si="264"/>
        <v>37871.422705707904</v>
      </c>
      <c r="Q2768" s="7" t="str">
        <f t="shared" si="265"/>
        <v>publishing</v>
      </c>
      <c r="R2768" t="str">
        <f t="shared" si="262"/>
        <v>children's books</v>
      </c>
      <c r="S2768" s="8">
        <f t="shared" si="266"/>
        <v>40736.668032407404</v>
      </c>
      <c r="T2768" s="8">
        <f t="shared" si="267"/>
        <v>40766.668032407404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3">
        <f t="shared" si="263"/>
        <v>0.85000000000000009</v>
      </c>
      <c r="P2769" s="7">
        <f t="shared" si="264"/>
        <v>37899.443048961402</v>
      </c>
      <c r="Q2769" s="7" t="str">
        <f t="shared" si="265"/>
        <v>publishing</v>
      </c>
      <c r="R2769" t="str">
        <f t="shared" si="262"/>
        <v>children's books</v>
      </c>
      <c r="S2769" s="8">
        <f t="shared" si="266"/>
        <v>42172.958912037036</v>
      </c>
      <c r="T2769" s="8">
        <f t="shared" si="267"/>
        <v>42232.958912037036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3">
        <f t="shared" si="263"/>
        <v>14.314285714285715</v>
      </c>
      <c r="P2770" s="7">
        <f t="shared" si="264"/>
        <v>37927.553994060851</v>
      </c>
      <c r="Q2770" s="7" t="str">
        <f t="shared" si="265"/>
        <v>publishing</v>
      </c>
      <c r="R2770" t="str">
        <f t="shared" si="262"/>
        <v>children's books</v>
      </c>
      <c r="S2770" s="8">
        <f t="shared" si="266"/>
        <v>40967.614849537036</v>
      </c>
      <c r="T2770" s="8">
        <f t="shared" si="267"/>
        <v>40997.573182870372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3">
        <f t="shared" si="263"/>
        <v>0.25</v>
      </c>
      <c r="P2771" s="7">
        <f t="shared" si="264"/>
        <v>37954.987540861788</v>
      </c>
      <c r="Q2771" s="7" t="str">
        <f t="shared" si="265"/>
        <v>publishing</v>
      </c>
      <c r="R2771" t="str">
        <f t="shared" si="262"/>
        <v>children's books</v>
      </c>
      <c r="S2771" s="8">
        <f t="shared" si="266"/>
        <v>41745.826273148145</v>
      </c>
      <c r="T2771" s="8">
        <f t="shared" si="267"/>
        <v>41795.826273148145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3">
        <f t="shared" si="263"/>
        <v>10.411249999999999</v>
      </c>
      <c r="P2772" s="7">
        <f t="shared" si="264"/>
        <v>37983.205375464662</v>
      </c>
      <c r="Q2772" s="7" t="str">
        <f t="shared" si="265"/>
        <v>publishing</v>
      </c>
      <c r="R2772" t="str">
        <f t="shared" si="262"/>
        <v>children's books</v>
      </c>
      <c r="S2772" s="8">
        <f t="shared" si="266"/>
        <v>41686.705208333333</v>
      </c>
      <c r="T2772" s="8">
        <f t="shared" si="267"/>
        <v>41716.663541666669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3">
        <f t="shared" si="263"/>
        <v>0</v>
      </c>
      <c r="P2773" s="7">
        <f t="shared" si="264"/>
        <v>38009.917395833312</v>
      </c>
      <c r="Q2773" s="7" t="str">
        <f t="shared" si="265"/>
        <v>publishing</v>
      </c>
      <c r="R2773" t="str">
        <f t="shared" si="262"/>
        <v>children's books</v>
      </c>
      <c r="S2773" s="8">
        <f t="shared" si="266"/>
        <v>41257.531712962962</v>
      </c>
      <c r="T2773" s="8">
        <f t="shared" si="267"/>
        <v>41306.708333333336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3">
        <f t="shared" si="263"/>
        <v>0</v>
      </c>
      <c r="P2774" s="7">
        <f t="shared" si="264"/>
        <v>38038.21964259119</v>
      </c>
      <c r="Q2774" s="7" t="str">
        <f t="shared" si="265"/>
        <v>publishing</v>
      </c>
      <c r="R2774" t="str">
        <f t="shared" si="262"/>
        <v>children's books</v>
      </c>
      <c r="S2774" s="8">
        <f t="shared" si="266"/>
        <v>41537.869143518517</v>
      </c>
      <c r="T2774" s="8">
        <f t="shared" si="267"/>
        <v>41552.869143518517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3">
        <f t="shared" si="263"/>
        <v>0.18867924528301888</v>
      </c>
      <c r="P2775" s="7">
        <f t="shared" si="264"/>
        <v>38066.564068554369</v>
      </c>
      <c r="Q2775" s="7" t="str">
        <f t="shared" si="265"/>
        <v>publishing</v>
      </c>
      <c r="R2775" t="str">
        <f t="shared" si="262"/>
        <v>children's books</v>
      </c>
      <c r="S2775" s="8">
        <f t="shared" si="266"/>
        <v>42474.86482638889</v>
      </c>
      <c r="T2775" s="8">
        <f t="shared" si="267"/>
        <v>42484.86482638889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3">
        <f t="shared" si="263"/>
        <v>14.249999999999998</v>
      </c>
      <c r="P2776" s="7">
        <f t="shared" si="264"/>
        <v>38094.95002237134</v>
      </c>
      <c r="Q2776" s="7" t="str">
        <f t="shared" si="265"/>
        <v>publishing</v>
      </c>
      <c r="R2776" t="str">
        <f t="shared" si="262"/>
        <v>children's books</v>
      </c>
      <c r="S2776" s="8">
        <f t="shared" si="266"/>
        <v>41311.126481481479</v>
      </c>
      <c r="T2776" s="8">
        <f t="shared" si="267"/>
        <v>41341.126481481479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3">
        <f t="shared" si="263"/>
        <v>3</v>
      </c>
      <c r="P2777" s="7">
        <f t="shared" si="264"/>
        <v>38122.953716417884</v>
      </c>
      <c r="Q2777" s="7" t="str">
        <f t="shared" si="265"/>
        <v>publishing</v>
      </c>
      <c r="R2777" t="str">
        <f t="shared" si="262"/>
        <v>children's books</v>
      </c>
      <c r="S2777" s="8">
        <f t="shared" si="266"/>
        <v>40863.013356481482</v>
      </c>
      <c r="T2777" s="8">
        <f t="shared" si="267"/>
        <v>40893.013356481482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3">
        <f t="shared" si="263"/>
        <v>7.8809523809523814</v>
      </c>
      <c r="P2778" s="7">
        <f t="shared" si="264"/>
        <v>38151.312905153078</v>
      </c>
      <c r="Q2778" s="7" t="str">
        <f t="shared" si="265"/>
        <v>publishing</v>
      </c>
      <c r="R2778" t="str">
        <f t="shared" si="262"/>
        <v>children's books</v>
      </c>
      <c r="S2778" s="8">
        <f t="shared" si="266"/>
        <v>42136.297175925924</v>
      </c>
      <c r="T2778" s="8">
        <f t="shared" si="267"/>
        <v>42167.297175925924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3">
        <f t="shared" si="263"/>
        <v>0.33333333333333337</v>
      </c>
      <c r="P2779" s="7">
        <f t="shared" si="264"/>
        <v>38178.589671150949</v>
      </c>
      <c r="Q2779" s="7" t="str">
        <f t="shared" si="265"/>
        <v>publishing</v>
      </c>
      <c r="R2779" t="str">
        <f t="shared" si="262"/>
        <v>children's books</v>
      </c>
      <c r="S2779" s="8">
        <f t="shared" si="266"/>
        <v>42172.669027777782</v>
      </c>
      <c r="T2779" s="8">
        <f t="shared" si="267"/>
        <v>42202.669027777782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3">
        <f t="shared" si="263"/>
        <v>25.545454545454543</v>
      </c>
      <c r="P2780" s="7">
        <f t="shared" si="264"/>
        <v>38207.137606581877</v>
      </c>
      <c r="Q2780" s="7" t="str">
        <f t="shared" si="265"/>
        <v>publishing</v>
      </c>
      <c r="R2780" t="str">
        <f t="shared" si="262"/>
        <v>children's books</v>
      </c>
      <c r="S2780" s="8">
        <f t="shared" si="266"/>
        <v>41846.978078703702</v>
      </c>
      <c r="T2780" s="8">
        <f t="shared" si="267"/>
        <v>41876.978078703702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3">
        <f t="shared" si="263"/>
        <v>2.12</v>
      </c>
      <c r="P2781" s="7">
        <f t="shared" si="264"/>
        <v>38234.684116766439</v>
      </c>
      <c r="Q2781" s="7" t="str">
        <f t="shared" si="265"/>
        <v>publishing</v>
      </c>
      <c r="R2781" t="str">
        <f t="shared" si="262"/>
        <v>children's books</v>
      </c>
      <c r="S2781" s="8">
        <f t="shared" si="266"/>
        <v>42300.585891203707</v>
      </c>
      <c r="T2781" s="8">
        <f t="shared" si="267"/>
        <v>42330.627557870372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3">
        <f t="shared" si="263"/>
        <v>0</v>
      </c>
      <c r="P2782" s="7">
        <f t="shared" si="264"/>
        <v>38263.284629213456</v>
      </c>
      <c r="Q2782" s="7" t="str">
        <f t="shared" si="265"/>
        <v>publishing</v>
      </c>
      <c r="R2782" t="str">
        <f t="shared" si="262"/>
        <v>children's books</v>
      </c>
      <c r="S2782" s="8">
        <f t="shared" si="266"/>
        <v>42774.447777777779</v>
      </c>
      <c r="T2782" s="8">
        <f t="shared" si="267"/>
        <v>42804.447777777779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3">
        <f t="shared" si="263"/>
        <v>105.28</v>
      </c>
      <c r="P2783" s="7">
        <f t="shared" si="264"/>
        <v>38291.967751124415</v>
      </c>
      <c r="Q2783" s="7" t="str">
        <f t="shared" si="265"/>
        <v>theater</v>
      </c>
      <c r="R2783" t="str">
        <f t="shared" si="262"/>
        <v>plays</v>
      </c>
      <c r="S2783" s="8">
        <f t="shared" si="266"/>
        <v>42018.94159722222</v>
      </c>
      <c r="T2783" s="8">
        <f t="shared" si="267"/>
        <v>42047.291666666672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3">
        <f t="shared" si="263"/>
        <v>120</v>
      </c>
      <c r="P2784" s="7">
        <f t="shared" si="264"/>
        <v>38319.70666166539</v>
      </c>
      <c r="Q2784" s="7" t="str">
        <f t="shared" si="265"/>
        <v>theater</v>
      </c>
      <c r="R2784" t="str">
        <f t="shared" si="262"/>
        <v>plays</v>
      </c>
      <c r="S2784" s="8">
        <f t="shared" si="266"/>
        <v>42026.924976851849</v>
      </c>
      <c r="T2784" s="8">
        <f t="shared" si="267"/>
        <v>42052.207638888889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3">
        <f t="shared" si="263"/>
        <v>114.5</v>
      </c>
      <c r="P2785" s="7">
        <f t="shared" si="264"/>
        <v>38347.574309309282</v>
      </c>
      <c r="Q2785" s="7" t="str">
        <f t="shared" si="265"/>
        <v>theater</v>
      </c>
      <c r="R2785" t="str">
        <f t="shared" si="262"/>
        <v>plays</v>
      </c>
      <c r="S2785" s="8">
        <f t="shared" si="266"/>
        <v>42103.535254629634</v>
      </c>
      <c r="T2785" s="8">
        <f t="shared" si="267"/>
        <v>42117.535254629634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3">
        <f t="shared" si="263"/>
        <v>119</v>
      </c>
      <c r="P2786" s="7">
        <f t="shared" si="264"/>
        <v>38375.52515401951</v>
      </c>
      <c r="Q2786" s="7" t="str">
        <f t="shared" si="265"/>
        <v>theater</v>
      </c>
      <c r="R2786" t="str">
        <f t="shared" si="262"/>
        <v>plays</v>
      </c>
      <c r="S2786" s="8">
        <f t="shared" si="266"/>
        <v>41920.787534722222</v>
      </c>
      <c r="T2786" s="8">
        <f t="shared" si="267"/>
        <v>41941.787534722222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3">
        <f t="shared" si="263"/>
        <v>104.67999999999999</v>
      </c>
      <c r="P2787" s="7">
        <f t="shared" si="264"/>
        <v>38399.010511278168</v>
      </c>
      <c r="Q2787" s="7" t="str">
        <f t="shared" si="265"/>
        <v>theater</v>
      </c>
      <c r="R2787" t="str">
        <f t="shared" si="262"/>
        <v>plays</v>
      </c>
      <c r="S2787" s="8">
        <f t="shared" si="266"/>
        <v>42558.189432870371</v>
      </c>
      <c r="T2787" s="8">
        <f t="shared" si="267"/>
        <v>42587.875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3">
        <f t="shared" si="263"/>
        <v>117.83999999999999</v>
      </c>
      <c r="P2788" s="7">
        <f t="shared" si="264"/>
        <v>38423.965372460472</v>
      </c>
      <c r="Q2788" s="7" t="str">
        <f t="shared" si="265"/>
        <v>theater</v>
      </c>
      <c r="R2788" t="str">
        <f t="shared" si="262"/>
        <v>plays</v>
      </c>
      <c r="S2788" s="8">
        <f t="shared" si="266"/>
        <v>41815.569212962961</v>
      </c>
      <c r="T2788" s="8">
        <f t="shared" si="267"/>
        <v>41829.569212962961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3">
        <f t="shared" si="263"/>
        <v>119.7</v>
      </c>
      <c r="P2789" s="7">
        <f t="shared" si="264"/>
        <v>38450.6807078313</v>
      </c>
      <c r="Q2789" s="7" t="str">
        <f t="shared" si="265"/>
        <v>theater</v>
      </c>
      <c r="R2789" t="str">
        <f t="shared" si="262"/>
        <v>plays</v>
      </c>
      <c r="S2789" s="8">
        <f t="shared" si="266"/>
        <v>41808.198518518519</v>
      </c>
      <c r="T2789" s="8">
        <f t="shared" si="267"/>
        <v>41838.198518518519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3">
        <f t="shared" si="263"/>
        <v>102.49999999999999</v>
      </c>
      <c r="P2790" s="7">
        <f t="shared" si="264"/>
        <v>38478.754318010528</v>
      </c>
      <c r="Q2790" s="7" t="str">
        <f t="shared" si="265"/>
        <v>theater</v>
      </c>
      <c r="R2790" t="str">
        <f t="shared" si="262"/>
        <v>plays</v>
      </c>
      <c r="S2790" s="8">
        <f t="shared" si="266"/>
        <v>42550.701886574068</v>
      </c>
      <c r="T2790" s="8">
        <f t="shared" si="267"/>
        <v>42580.701886574068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3">
        <f t="shared" si="263"/>
        <v>101.16666666666667</v>
      </c>
      <c r="P2791" s="7">
        <f t="shared" si="264"/>
        <v>38506.22698340872</v>
      </c>
      <c r="Q2791" s="7" t="str">
        <f t="shared" si="265"/>
        <v>theater</v>
      </c>
      <c r="R2791" t="str">
        <f t="shared" si="262"/>
        <v>plays</v>
      </c>
      <c r="S2791" s="8">
        <f t="shared" si="266"/>
        <v>42056.013124999998</v>
      </c>
      <c r="T2791" s="8">
        <f t="shared" si="267"/>
        <v>42075.166666666672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3">
        <f t="shared" si="263"/>
        <v>105.33333333333333</v>
      </c>
      <c r="P2792" s="7">
        <f t="shared" si="264"/>
        <v>38532.997720754691</v>
      </c>
      <c r="Q2792" s="7" t="str">
        <f t="shared" si="265"/>
        <v>theater</v>
      </c>
      <c r="R2792" t="str">
        <f t="shared" si="262"/>
        <v>plays</v>
      </c>
      <c r="S2792" s="8">
        <f t="shared" si="266"/>
        <v>42016.938692129625</v>
      </c>
      <c r="T2792" s="8">
        <f t="shared" si="267"/>
        <v>42046.938692129625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3">
        <f t="shared" si="263"/>
        <v>102.49999999999999</v>
      </c>
      <c r="P2793" s="7">
        <f t="shared" si="264"/>
        <v>38559.71448640481</v>
      </c>
      <c r="Q2793" s="7" t="str">
        <f t="shared" si="265"/>
        <v>theater</v>
      </c>
      <c r="R2793" t="str">
        <f t="shared" si="262"/>
        <v>plays</v>
      </c>
      <c r="S2793" s="8">
        <f t="shared" si="266"/>
        <v>42591.899988425925</v>
      </c>
      <c r="T2793" s="8">
        <f t="shared" si="267"/>
        <v>42622.166666666672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3">
        <f t="shared" si="263"/>
        <v>107.60000000000001</v>
      </c>
      <c r="P2794" s="7">
        <f t="shared" si="264"/>
        <v>38587.310642479191</v>
      </c>
      <c r="Q2794" s="7" t="str">
        <f t="shared" si="265"/>
        <v>theater</v>
      </c>
      <c r="R2794" t="str">
        <f t="shared" si="262"/>
        <v>plays</v>
      </c>
      <c r="S2794" s="8">
        <f t="shared" si="266"/>
        <v>42183.231006944443</v>
      </c>
      <c r="T2794" s="8">
        <f t="shared" si="267"/>
        <v>42228.231006944443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3">
        <f t="shared" si="263"/>
        <v>110.5675</v>
      </c>
      <c r="P2795" s="7">
        <f t="shared" si="264"/>
        <v>38614.871391830537</v>
      </c>
      <c r="Q2795" s="7" t="str">
        <f t="shared" si="265"/>
        <v>theater</v>
      </c>
      <c r="R2795" t="str">
        <f t="shared" si="262"/>
        <v>plays</v>
      </c>
      <c r="S2795" s="8">
        <f t="shared" si="266"/>
        <v>42176.419039351851</v>
      </c>
      <c r="T2795" s="8">
        <f t="shared" si="267"/>
        <v>42206.419039351851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3">
        <f t="shared" si="263"/>
        <v>150</v>
      </c>
      <c r="P2796" s="7">
        <f t="shared" si="264"/>
        <v>38635.732952308834</v>
      </c>
      <c r="Q2796" s="7" t="str">
        <f t="shared" si="265"/>
        <v>theater</v>
      </c>
      <c r="R2796" t="str">
        <f t="shared" si="262"/>
        <v>plays</v>
      </c>
      <c r="S2796" s="8">
        <f t="shared" si="266"/>
        <v>42416.691655092596</v>
      </c>
      <c r="T2796" s="8">
        <f t="shared" si="267"/>
        <v>42432.791666666672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3">
        <f t="shared" si="263"/>
        <v>104.28571428571429</v>
      </c>
      <c r="P2797" s="7">
        <f t="shared" si="264"/>
        <v>38664.945628787857</v>
      </c>
      <c r="Q2797" s="7" t="str">
        <f t="shared" si="265"/>
        <v>theater</v>
      </c>
      <c r="R2797" t="str">
        <f t="shared" si="262"/>
        <v>plays</v>
      </c>
      <c r="S2797" s="8">
        <f t="shared" si="266"/>
        <v>41780.525937500002</v>
      </c>
      <c r="T2797" s="8">
        <f t="shared" si="267"/>
        <v>41796.958333333336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3">
        <f t="shared" si="263"/>
        <v>115.5</v>
      </c>
      <c r="P2798" s="7">
        <f t="shared" si="264"/>
        <v>38693.70601213038</v>
      </c>
      <c r="Q2798" s="7" t="str">
        <f t="shared" si="265"/>
        <v>theater</v>
      </c>
      <c r="R2798" t="str">
        <f t="shared" ref="R2798:R2861" si="268">RIGHT(N2798, (LEN(N2798)-FIND("/", N2798)))</f>
        <v>plays</v>
      </c>
      <c r="S2798" s="8">
        <f t="shared" si="266"/>
        <v>41795.528101851851</v>
      </c>
      <c r="T2798" s="8">
        <f t="shared" si="267"/>
        <v>41825.528101851851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3">
        <f t="shared" si="263"/>
        <v>102.64512500000001</v>
      </c>
      <c r="P2799" s="7">
        <f t="shared" si="264"/>
        <v>38722.362845220006</v>
      </c>
      <c r="Q2799" s="7" t="str">
        <f t="shared" si="265"/>
        <v>theater</v>
      </c>
      <c r="R2799" t="str">
        <f t="shared" si="268"/>
        <v>plays</v>
      </c>
      <c r="S2799" s="8">
        <f t="shared" si="266"/>
        <v>41798.94027777778</v>
      </c>
      <c r="T2799" s="8">
        <f t="shared" si="267"/>
        <v>41828.94027777778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3">
        <f t="shared" si="263"/>
        <v>101.4</v>
      </c>
      <c r="P2800" s="7">
        <f t="shared" si="264"/>
        <v>38745.529703872409</v>
      </c>
      <c r="Q2800" s="7" t="str">
        <f t="shared" si="265"/>
        <v>theater</v>
      </c>
      <c r="R2800" t="str">
        <f t="shared" si="268"/>
        <v>plays</v>
      </c>
      <c r="S2800" s="8">
        <f t="shared" si="266"/>
        <v>42201.675011574072</v>
      </c>
      <c r="T2800" s="8">
        <f t="shared" si="267"/>
        <v>42216.666666666672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3">
        <f t="shared" si="263"/>
        <v>116.6348</v>
      </c>
      <c r="P2801" s="7">
        <f t="shared" si="264"/>
        <v>38771.119012158029</v>
      </c>
      <c r="Q2801" s="7" t="str">
        <f t="shared" si="265"/>
        <v>theater</v>
      </c>
      <c r="R2801" t="str">
        <f t="shared" si="268"/>
        <v>plays</v>
      </c>
      <c r="S2801" s="8">
        <f t="shared" si="266"/>
        <v>42507.264699074076</v>
      </c>
      <c r="T2801" s="8">
        <f t="shared" si="267"/>
        <v>42538.666666666672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3">
        <f t="shared" si="263"/>
        <v>133</v>
      </c>
      <c r="P2802" s="7">
        <f t="shared" si="264"/>
        <v>38796.167969581722</v>
      </c>
      <c r="Q2802" s="7" t="str">
        <f t="shared" si="265"/>
        <v>theater</v>
      </c>
      <c r="R2802" t="str">
        <f t="shared" si="268"/>
        <v>plays</v>
      </c>
      <c r="S2802" s="8">
        <f t="shared" si="266"/>
        <v>41948.552847222221</v>
      </c>
      <c r="T2802" s="8">
        <f t="shared" si="267"/>
        <v>42008.552847222221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3">
        <f t="shared" si="263"/>
        <v>133.20000000000002</v>
      </c>
      <c r="P2803" s="7">
        <f t="shared" si="264"/>
        <v>38824.681035007583</v>
      </c>
      <c r="Q2803" s="7" t="str">
        <f t="shared" si="265"/>
        <v>theater</v>
      </c>
      <c r="R2803" t="str">
        <f t="shared" si="268"/>
        <v>plays</v>
      </c>
      <c r="S2803" s="8">
        <f t="shared" si="266"/>
        <v>41900.243159722224</v>
      </c>
      <c r="T2803" s="8">
        <f t="shared" si="267"/>
        <v>41922.458333333336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3">
        <f t="shared" si="263"/>
        <v>101.83333333333333</v>
      </c>
      <c r="P2804" s="7">
        <f t="shared" si="264"/>
        <v>38853.743244478268</v>
      </c>
      <c r="Q2804" s="7" t="str">
        <f t="shared" si="265"/>
        <v>theater</v>
      </c>
      <c r="R2804" t="str">
        <f t="shared" si="268"/>
        <v>plays</v>
      </c>
      <c r="S2804" s="8">
        <f t="shared" si="266"/>
        <v>42192.64707175926</v>
      </c>
      <c r="T2804" s="8">
        <f t="shared" si="267"/>
        <v>42222.64707175926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3">
        <f t="shared" si="263"/>
        <v>127.95</v>
      </c>
      <c r="P2805" s="7">
        <f t="shared" si="264"/>
        <v>38881.028871951195</v>
      </c>
      <c r="Q2805" s="7" t="str">
        <f t="shared" si="265"/>
        <v>theater</v>
      </c>
      <c r="R2805" t="str">
        <f t="shared" si="268"/>
        <v>plays</v>
      </c>
      <c r="S2805" s="8">
        <f t="shared" si="266"/>
        <v>42158.065694444449</v>
      </c>
      <c r="T2805" s="8">
        <f t="shared" si="267"/>
        <v>42201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3">
        <f t="shared" si="263"/>
        <v>114.99999999999999</v>
      </c>
      <c r="P2806" s="7">
        <f t="shared" si="264"/>
        <v>38900.926681922174</v>
      </c>
      <c r="Q2806" s="7" t="str">
        <f t="shared" si="265"/>
        <v>theater</v>
      </c>
      <c r="R2806" t="str">
        <f t="shared" si="268"/>
        <v>plays</v>
      </c>
      <c r="S2806" s="8">
        <f t="shared" si="266"/>
        <v>41881.453587962962</v>
      </c>
      <c r="T2806" s="8">
        <f t="shared" si="267"/>
        <v>41911.453587962962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3">
        <f t="shared" si="263"/>
        <v>110.00000000000001</v>
      </c>
      <c r="P2807" s="7">
        <f t="shared" si="264"/>
        <v>38929.744183206079</v>
      </c>
      <c r="Q2807" s="7" t="str">
        <f t="shared" si="265"/>
        <v>theater</v>
      </c>
      <c r="R2807" t="str">
        <f t="shared" si="268"/>
        <v>plays</v>
      </c>
      <c r="S2807" s="8">
        <f t="shared" si="266"/>
        <v>42213.505474537036</v>
      </c>
      <c r="T2807" s="8">
        <f t="shared" si="267"/>
        <v>42238.505474537036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3">
        <f t="shared" si="263"/>
        <v>112.1</v>
      </c>
      <c r="P2808" s="7">
        <f t="shared" si="264"/>
        <v>38959.148113063384</v>
      </c>
      <c r="Q2808" s="7" t="str">
        <f t="shared" si="265"/>
        <v>theater</v>
      </c>
      <c r="R2808" t="str">
        <f t="shared" si="268"/>
        <v>plays</v>
      </c>
      <c r="S2808" s="8">
        <f t="shared" si="266"/>
        <v>42185.267245370371</v>
      </c>
      <c r="T2808" s="8">
        <f t="shared" si="267"/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3">
        <f t="shared" si="263"/>
        <v>126</v>
      </c>
      <c r="P2809" s="7">
        <f t="shared" si="264"/>
        <v>38986.362293577957</v>
      </c>
      <c r="Q2809" s="7" t="str">
        <f t="shared" si="265"/>
        <v>theater</v>
      </c>
      <c r="R2809" t="str">
        <f t="shared" si="268"/>
        <v>plays</v>
      </c>
      <c r="S2809" s="8">
        <f t="shared" si="266"/>
        <v>42154.873124999998</v>
      </c>
      <c r="T2809" s="8">
        <f t="shared" si="267"/>
        <v>42184.873124999998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3">
        <f t="shared" si="263"/>
        <v>100.24444444444444</v>
      </c>
      <c r="P2810" s="7">
        <f t="shared" si="264"/>
        <v>39011.37098699309</v>
      </c>
      <c r="Q2810" s="7" t="str">
        <f t="shared" si="265"/>
        <v>theater</v>
      </c>
      <c r="R2810" t="str">
        <f t="shared" si="268"/>
        <v>plays</v>
      </c>
      <c r="S2810" s="8">
        <f t="shared" si="266"/>
        <v>42208.84646990741</v>
      </c>
      <c r="T2810" s="8">
        <f t="shared" si="267"/>
        <v>42238.84646990741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3">
        <f t="shared" si="263"/>
        <v>102.4</v>
      </c>
      <c r="P2811" s="7">
        <f t="shared" si="264"/>
        <v>39037.787810107169</v>
      </c>
      <c r="Q2811" s="7" t="str">
        <f t="shared" si="265"/>
        <v>theater</v>
      </c>
      <c r="R2811" t="str">
        <f t="shared" si="268"/>
        <v>plays</v>
      </c>
      <c r="S2811" s="8">
        <f t="shared" si="266"/>
        <v>42451.496817129635</v>
      </c>
      <c r="T2811" s="8">
        <f t="shared" si="267"/>
        <v>42459.610416666663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3">
        <f t="shared" si="263"/>
        <v>108.2</v>
      </c>
      <c r="P2812" s="7">
        <f t="shared" si="264"/>
        <v>39065.74013793101</v>
      </c>
      <c r="Q2812" s="7" t="str">
        <f t="shared" si="265"/>
        <v>theater</v>
      </c>
      <c r="R2812" t="str">
        <f t="shared" si="268"/>
        <v>plays</v>
      </c>
      <c r="S2812" s="8">
        <f t="shared" si="266"/>
        <v>41759.13962962963</v>
      </c>
      <c r="T2812" s="8">
        <f t="shared" si="267"/>
        <v>41791.165972222225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3">
        <f t="shared" si="263"/>
        <v>100.27</v>
      </c>
      <c r="P2813" s="7">
        <f t="shared" si="264"/>
        <v>39093.624141104265</v>
      </c>
      <c r="Q2813" s="7" t="str">
        <f t="shared" si="265"/>
        <v>theater</v>
      </c>
      <c r="R2813" t="str">
        <f t="shared" si="268"/>
        <v>plays</v>
      </c>
      <c r="S2813" s="8">
        <f t="shared" si="266"/>
        <v>42028.496562500004</v>
      </c>
      <c r="T2813" s="8">
        <f t="shared" si="267"/>
        <v>42058.496562500004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3">
        <f t="shared" si="263"/>
        <v>113.3</v>
      </c>
      <c r="P2814" s="7">
        <f t="shared" si="264"/>
        <v>39115.931603990764</v>
      </c>
      <c r="Q2814" s="7" t="str">
        <f t="shared" si="265"/>
        <v>theater</v>
      </c>
      <c r="R2814" t="str">
        <f t="shared" si="268"/>
        <v>plays</v>
      </c>
      <c r="S2814" s="8">
        <f t="shared" si="266"/>
        <v>42054.74418981481</v>
      </c>
      <c r="T2814" s="8">
        <f t="shared" si="267"/>
        <v>42100.166666666672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3">
        <f t="shared" si="263"/>
        <v>127.57571428571428</v>
      </c>
      <c r="P2815" s="7">
        <f t="shared" si="264"/>
        <v>39141.623563748057</v>
      </c>
      <c r="Q2815" s="7" t="str">
        <f t="shared" si="265"/>
        <v>theater</v>
      </c>
      <c r="R2815" t="str">
        <f t="shared" si="268"/>
        <v>plays</v>
      </c>
      <c r="S2815" s="8">
        <f t="shared" si="266"/>
        <v>42693.742604166662</v>
      </c>
      <c r="T2815" s="8">
        <f t="shared" si="267"/>
        <v>42718.742604166662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3">
        <f t="shared" si="263"/>
        <v>107.73333333333332</v>
      </c>
      <c r="P2816" s="7">
        <f t="shared" si="264"/>
        <v>39168.963689469616</v>
      </c>
      <c r="Q2816" s="7" t="str">
        <f t="shared" si="265"/>
        <v>theater</v>
      </c>
      <c r="R2816" t="str">
        <f t="shared" si="268"/>
        <v>plays</v>
      </c>
      <c r="S2816" s="8">
        <f t="shared" si="266"/>
        <v>42103.399479166663</v>
      </c>
      <c r="T2816" s="8">
        <f t="shared" si="267"/>
        <v>42133.399479166663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3">
        <f t="shared" si="263"/>
        <v>242</v>
      </c>
      <c r="P2817" s="7">
        <f t="shared" si="264"/>
        <v>39197.850584615357</v>
      </c>
      <c r="Q2817" s="7" t="str">
        <f t="shared" si="265"/>
        <v>theater</v>
      </c>
      <c r="R2817" t="str">
        <f t="shared" si="268"/>
        <v>plays</v>
      </c>
      <c r="S2817" s="8">
        <f t="shared" si="266"/>
        <v>42559.776724537034</v>
      </c>
      <c r="T2817" s="8">
        <f t="shared" si="267"/>
        <v>42589.776724537034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3">
        <f t="shared" si="263"/>
        <v>141.56666666666666</v>
      </c>
      <c r="P2818" s="7">
        <f t="shared" si="264"/>
        <v>39227.560246343317</v>
      </c>
      <c r="Q2818" s="7" t="str">
        <f t="shared" si="265"/>
        <v>theater</v>
      </c>
      <c r="R2818" t="str">
        <f t="shared" si="268"/>
        <v>plays</v>
      </c>
      <c r="S2818" s="8">
        <f t="shared" si="266"/>
        <v>42188.467499999999</v>
      </c>
      <c r="T2818" s="8">
        <f t="shared" si="267"/>
        <v>42218.666666666672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3">
        <f t="shared" ref="O2819:O2882" si="269">(E2819/D2819)*100</f>
        <v>130</v>
      </c>
      <c r="P2819" s="7">
        <f t="shared" ref="P2819:P2882" si="270">AVERAGE(E2819:E6932)</f>
        <v>39254.509830508447</v>
      </c>
      <c r="Q2819" s="7" t="str">
        <f t="shared" ref="Q2819:Q2882" si="271">LEFT(N2819,(FIND("/",N2819)-1))</f>
        <v>theater</v>
      </c>
      <c r="R2819" t="str">
        <f t="shared" si="268"/>
        <v>plays</v>
      </c>
      <c r="S2819" s="8">
        <f t="shared" si="266"/>
        <v>42023.634976851856</v>
      </c>
      <c r="T2819" s="8">
        <f t="shared" si="267"/>
        <v>42063.634976851856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3">
        <f t="shared" si="269"/>
        <v>106.03</v>
      </c>
      <c r="P2820" s="7">
        <f t="shared" si="270"/>
        <v>39284.174063222796</v>
      </c>
      <c r="Q2820" s="7" t="str">
        <f t="shared" si="271"/>
        <v>theater</v>
      </c>
      <c r="R2820" t="str">
        <f t="shared" si="268"/>
        <v>plays</v>
      </c>
      <c r="S2820" s="8">
        <f t="shared" ref="S2820:S2883" si="272">(((J2820/60)/60)/24)+DATE(1970,1,1)</f>
        <v>42250.598217592589</v>
      </c>
      <c r="T2820" s="8">
        <f t="shared" ref="T2820:T2883" si="273">(((I2820/60)/60)/24)+DATE(1970,1,1)</f>
        <v>42270.598217592589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3">
        <f t="shared" si="269"/>
        <v>104.80000000000001</v>
      </c>
      <c r="P2821" s="7">
        <f t="shared" si="270"/>
        <v>39306.304598765404</v>
      </c>
      <c r="Q2821" s="7" t="str">
        <f t="shared" si="271"/>
        <v>theater</v>
      </c>
      <c r="R2821" t="str">
        <f t="shared" si="268"/>
        <v>plays</v>
      </c>
      <c r="S2821" s="8">
        <f t="shared" si="272"/>
        <v>42139.525567129633</v>
      </c>
      <c r="T2821" s="8">
        <f t="shared" si="273"/>
        <v>42169.525567129633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3">
        <f t="shared" si="269"/>
        <v>136</v>
      </c>
      <c r="P2822" s="7">
        <f t="shared" si="270"/>
        <v>39332.610625482601</v>
      </c>
      <c r="Q2822" s="7" t="str">
        <f t="shared" si="271"/>
        <v>theater</v>
      </c>
      <c r="R2822" t="str">
        <f t="shared" si="268"/>
        <v>plays</v>
      </c>
      <c r="S2822" s="8">
        <f t="shared" si="272"/>
        <v>42401.610983796301</v>
      </c>
      <c r="T2822" s="8">
        <f t="shared" si="273"/>
        <v>42426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3">
        <f t="shared" si="269"/>
        <v>100</v>
      </c>
      <c r="P2823" s="7">
        <f t="shared" si="270"/>
        <v>39362.796568778955</v>
      </c>
      <c r="Q2823" s="7" t="str">
        <f t="shared" si="271"/>
        <v>theater</v>
      </c>
      <c r="R2823" t="str">
        <f t="shared" si="268"/>
        <v>plays</v>
      </c>
      <c r="S2823" s="8">
        <f t="shared" si="272"/>
        <v>41875.922858796301</v>
      </c>
      <c r="T2823" s="8">
        <f t="shared" si="273"/>
        <v>41905.922858796301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3">
        <f t="shared" si="269"/>
        <v>100</v>
      </c>
      <c r="P2824" s="7">
        <f t="shared" si="270"/>
        <v>39392.466171693712</v>
      </c>
      <c r="Q2824" s="7" t="str">
        <f t="shared" si="271"/>
        <v>theater</v>
      </c>
      <c r="R2824" t="str">
        <f t="shared" si="268"/>
        <v>plays</v>
      </c>
      <c r="S2824" s="8">
        <f t="shared" si="272"/>
        <v>42060.683935185181</v>
      </c>
      <c r="T2824" s="8">
        <f t="shared" si="273"/>
        <v>42090.642268518524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3">
        <f t="shared" si="269"/>
        <v>124</v>
      </c>
      <c r="P2825" s="7">
        <f t="shared" si="270"/>
        <v>39418.311733746108</v>
      </c>
      <c r="Q2825" s="7" t="str">
        <f t="shared" si="271"/>
        <v>theater</v>
      </c>
      <c r="R2825" t="str">
        <f t="shared" si="268"/>
        <v>plays</v>
      </c>
      <c r="S2825" s="8">
        <f t="shared" si="272"/>
        <v>42067.011643518519</v>
      </c>
      <c r="T2825" s="8">
        <f t="shared" si="273"/>
        <v>42094.957638888889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3">
        <f t="shared" si="269"/>
        <v>116.92307692307693</v>
      </c>
      <c r="P2826" s="7">
        <f t="shared" si="270"/>
        <v>39448.748845855902</v>
      </c>
      <c r="Q2826" s="7" t="str">
        <f t="shared" si="271"/>
        <v>theater</v>
      </c>
      <c r="R2826" t="str">
        <f t="shared" si="268"/>
        <v>plays</v>
      </c>
      <c r="S2826" s="8">
        <f t="shared" si="272"/>
        <v>42136.270787037036</v>
      </c>
      <c r="T2826" s="8">
        <f t="shared" si="273"/>
        <v>42168.071527777778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3">
        <f t="shared" si="269"/>
        <v>103.33333333333334</v>
      </c>
      <c r="P2827" s="7">
        <f t="shared" si="270"/>
        <v>39478.740124030985</v>
      </c>
      <c r="Q2827" s="7" t="str">
        <f t="shared" si="271"/>
        <v>theater</v>
      </c>
      <c r="R2827" t="str">
        <f t="shared" si="268"/>
        <v>plays</v>
      </c>
      <c r="S2827" s="8">
        <f t="shared" si="272"/>
        <v>42312.792662037042</v>
      </c>
      <c r="T2827" s="8">
        <f t="shared" si="273"/>
        <v>42342.792662037042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3">
        <f t="shared" si="269"/>
        <v>107.74999999999999</v>
      </c>
      <c r="P2828" s="7">
        <f t="shared" si="270"/>
        <v>39506.962575640006</v>
      </c>
      <c r="Q2828" s="7" t="str">
        <f t="shared" si="271"/>
        <v>theater</v>
      </c>
      <c r="R2828" t="str">
        <f t="shared" si="268"/>
        <v>plays</v>
      </c>
      <c r="S2828" s="8">
        <f t="shared" si="272"/>
        <v>42171.034861111111</v>
      </c>
      <c r="T2828" s="8">
        <f t="shared" si="273"/>
        <v>42195.291666666672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3">
        <f t="shared" si="269"/>
        <v>120.24999999999999</v>
      </c>
      <c r="P2829" s="7">
        <f t="shared" si="270"/>
        <v>39535.962546583825</v>
      </c>
      <c r="Q2829" s="7" t="str">
        <f t="shared" si="271"/>
        <v>theater</v>
      </c>
      <c r="R2829" t="str">
        <f t="shared" si="268"/>
        <v>plays</v>
      </c>
      <c r="S2829" s="8">
        <f t="shared" si="272"/>
        <v>42494.683634259258</v>
      </c>
      <c r="T2829" s="8">
        <f t="shared" si="273"/>
        <v>42524.6875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3">
        <f t="shared" si="269"/>
        <v>100.37894736842105</v>
      </c>
      <c r="P2830" s="7">
        <f t="shared" si="270"/>
        <v>39564.81333333331</v>
      </c>
      <c r="Q2830" s="7" t="str">
        <f t="shared" si="271"/>
        <v>theater</v>
      </c>
      <c r="R2830" t="str">
        <f t="shared" si="268"/>
        <v>plays</v>
      </c>
      <c r="S2830" s="8">
        <f t="shared" si="272"/>
        <v>42254.264687499999</v>
      </c>
      <c r="T2830" s="8">
        <f t="shared" si="273"/>
        <v>42279.958333333328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3">
        <f t="shared" si="269"/>
        <v>106.52</v>
      </c>
      <c r="P2831" s="7">
        <f t="shared" si="270"/>
        <v>39588.163888024857</v>
      </c>
      <c r="Q2831" s="7" t="str">
        <f t="shared" si="271"/>
        <v>theater</v>
      </c>
      <c r="R2831" t="str">
        <f t="shared" si="268"/>
        <v>plays</v>
      </c>
      <c r="S2831" s="8">
        <f t="shared" si="272"/>
        <v>42495.434236111112</v>
      </c>
      <c r="T2831" s="8">
        <f t="shared" si="273"/>
        <v>42523.434236111112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3">
        <f t="shared" si="269"/>
        <v>100</v>
      </c>
      <c r="P2832" s="7">
        <f t="shared" si="270"/>
        <v>39616.899424124487</v>
      </c>
      <c r="Q2832" s="7" t="str">
        <f t="shared" si="271"/>
        <v>theater</v>
      </c>
      <c r="R2832" t="str">
        <f t="shared" si="268"/>
        <v>plays</v>
      </c>
      <c r="S2832" s="8">
        <f t="shared" si="272"/>
        <v>41758.839675925927</v>
      </c>
      <c r="T2832" s="8">
        <f t="shared" si="273"/>
        <v>41771.165972222225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3">
        <f t="shared" si="269"/>
        <v>110.66666666666667</v>
      </c>
      <c r="P2833" s="7">
        <f t="shared" si="270"/>
        <v>39645.417258566951</v>
      </c>
      <c r="Q2833" s="7" t="str">
        <f t="shared" si="271"/>
        <v>theater</v>
      </c>
      <c r="R2833" t="str">
        <f t="shared" si="268"/>
        <v>plays</v>
      </c>
      <c r="S2833" s="8">
        <f t="shared" si="272"/>
        <v>42171.824884259258</v>
      </c>
      <c r="T2833" s="8">
        <f t="shared" si="273"/>
        <v>42201.824884259258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3">
        <f t="shared" si="269"/>
        <v>114.71959999999999</v>
      </c>
      <c r="P2834" s="7">
        <f t="shared" si="270"/>
        <v>39673.730132501922</v>
      </c>
      <c r="Q2834" s="7" t="str">
        <f t="shared" si="271"/>
        <v>theater</v>
      </c>
      <c r="R2834" t="str">
        <f t="shared" si="268"/>
        <v>plays</v>
      </c>
      <c r="S2834" s="8">
        <f t="shared" si="272"/>
        <v>41938.709421296298</v>
      </c>
      <c r="T2834" s="8">
        <f t="shared" si="273"/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3">
        <f t="shared" si="269"/>
        <v>108.25925925925925</v>
      </c>
      <c r="P2835" s="7">
        <f t="shared" si="270"/>
        <v>39702.439758190303</v>
      </c>
      <c r="Q2835" s="7" t="str">
        <f t="shared" si="271"/>
        <v>theater</v>
      </c>
      <c r="R2835" t="str">
        <f t="shared" si="268"/>
        <v>plays</v>
      </c>
      <c r="S2835" s="8">
        <f t="shared" si="272"/>
        <v>42268.127696759257</v>
      </c>
      <c r="T2835" s="8">
        <f t="shared" si="273"/>
        <v>42288.083333333328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3">
        <f t="shared" si="269"/>
        <v>170</v>
      </c>
      <c r="P2836" s="7">
        <f t="shared" si="270"/>
        <v>39731.151264636974</v>
      </c>
      <c r="Q2836" s="7" t="str">
        <f t="shared" si="271"/>
        <v>theater</v>
      </c>
      <c r="R2836" t="str">
        <f t="shared" si="268"/>
        <v>plays</v>
      </c>
      <c r="S2836" s="8">
        <f t="shared" si="272"/>
        <v>42019.959837962961</v>
      </c>
      <c r="T2836" s="8">
        <f t="shared" si="273"/>
        <v>42034.959837962961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3">
        <f t="shared" si="269"/>
        <v>187.09899999999999</v>
      </c>
      <c r="P2837" s="7">
        <f t="shared" si="270"/>
        <v>39761.128726562471</v>
      </c>
      <c r="Q2837" s="7" t="str">
        <f t="shared" si="271"/>
        <v>theater</v>
      </c>
      <c r="R2837" t="str">
        <f t="shared" si="268"/>
        <v>plays</v>
      </c>
      <c r="S2837" s="8">
        <f t="shared" si="272"/>
        <v>42313.703900462962</v>
      </c>
      <c r="T2837" s="8">
        <f t="shared" si="273"/>
        <v>42343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3">
        <f t="shared" si="269"/>
        <v>107.77777777777777</v>
      </c>
      <c r="P2838" s="7">
        <f t="shared" si="270"/>
        <v>39790.75354182953</v>
      </c>
      <c r="Q2838" s="7" t="str">
        <f t="shared" si="271"/>
        <v>theater</v>
      </c>
      <c r="R2838" t="str">
        <f t="shared" si="268"/>
        <v>plays</v>
      </c>
      <c r="S2838" s="8">
        <f t="shared" si="272"/>
        <v>42746.261782407411</v>
      </c>
      <c r="T2838" s="8">
        <f t="shared" si="273"/>
        <v>42784.207638888889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3">
        <f t="shared" si="269"/>
        <v>100</v>
      </c>
      <c r="P2839" s="7">
        <f t="shared" si="270"/>
        <v>39821.509217527368</v>
      </c>
      <c r="Q2839" s="7" t="str">
        <f t="shared" si="271"/>
        <v>theater</v>
      </c>
      <c r="R2839" t="str">
        <f t="shared" si="268"/>
        <v>plays</v>
      </c>
      <c r="S2839" s="8">
        <f t="shared" si="272"/>
        <v>42307.908379629633</v>
      </c>
      <c r="T2839" s="8">
        <f t="shared" si="273"/>
        <v>42347.950046296297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3">
        <f t="shared" si="269"/>
        <v>120.24999999999999</v>
      </c>
      <c r="P2840" s="7">
        <f t="shared" si="270"/>
        <v>39852.027235708672</v>
      </c>
      <c r="Q2840" s="7" t="str">
        <f t="shared" si="271"/>
        <v>theater</v>
      </c>
      <c r="R2840" t="str">
        <f t="shared" si="268"/>
        <v>plays</v>
      </c>
      <c r="S2840" s="8">
        <f t="shared" si="272"/>
        <v>41842.607592592591</v>
      </c>
      <c r="T2840" s="8">
        <f t="shared" si="273"/>
        <v>41864.916666666664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3">
        <f t="shared" si="269"/>
        <v>111.42857142857143</v>
      </c>
      <c r="P2841" s="7">
        <f t="shared" si="270"/>
        <v>39881.374435736652</v>
      </c>
      <c r="Q2841" s="7" t="str">
        <f t="shared" si="271"/>
        <v>theater</v>
      </c>
      <c r="R2841" t="str">
        <f t="shared" si="268"/>
        <v>plays</v>
      </c>
      <c r="S2841" s="8">
        <f t="shared" si="272"/>
        <v>41853.240208333329</v>
      </c>
      <c r="T2841" s="8">
        <f t="shared" si="273"/>
        <v>41876.207638888889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3">
        <f t="shared" si="269"/>
        <v>104</v>
      </c>
      <c r="P2842" s="7">
        <f t="shared" si="270"/>
        <v>39909.595121568607</v>
      </c>
      <c r="Q2842" s="7" t="str">
        <f t="shared" si="271"/>
        <v>theater</v>
      </c>
      <c r="R2842" t="str">
        <f t="shared" si="268"/>
        <v>plays</v>
      </c>
      <c r="S2842" s="8">
        <f t="shared" si="272"/>
        <v>42060.035636574074</v>
      </c>
      <c r="T2842" s="8">
        <f t="shared" si="273"/>
        <v>42081.708333333328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3">
        <f t="shared" si="269"/>
        <v>1</v>
      </c>
      <c r="P2843" s="7">
        <f t="shared" si="270"/>
        <v>39938.880518053353</v>
      </c>
      <c r="Q2843" s="7" t="str">
        <f t="shared" si="271"/>
        <v>theater</v>
      </c>
      <c r="R2843" t="str">
        <f t="shared" si="268"/>
        <v>plays</v>
      </c>
      <c r="S2843" s="8">
        <f t="shared" si="272"/>
        <v>42291.739548611105</v>
      </c>
      <c r="T2843" s="8">
        <f t="shared" si="273"/>
        <v>42351.781215277777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3">
        <f t="shared" si="269"/>
        <v>0</v>
      </c>
      <c r="P2844" s="7">
        <f t="shared" si="270"/>
        <v>39970.246488609562</v>
      </c>
      <c r="Q2844" s="7" t="str">
        <f t="shared" si="271"/>
        <v>theater</v>
      </c>
      <c r="R2844" t="str">
        <f t="shared" si="268"/>
        <v>plays</v>
      </c>
      <c r="S2844" s="8">
        <f t="shared" si="272"/>
        <v>41784.952488425923</v>
      </c>
      <c r="T2844" s="8">
        <f t="shared" si="273"/>
        <v>41811.458333333336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3">
        <f t="shared" si="269"/>
        <v>0</v>
      </c>
      <c r="P2845" s="7">
        <f t="shared" si="270"/>
        <v>40001.669638364758</v>
      </c>
      <c r="Q2845" s="7" t="str">
        <f t="shared" si="271"/>
        <v>theater</v>
      </c>
      <c r="R2845" t="str">
        <f t="shared" si="268"/>
        <v>plays</v>
      </c>
      <c r="S2845" s="8">
        <f t="shared" si="272"/>
        <v>42492.737847222219</v>
      </c>
      <c r="T2845" s="8">
        <f t="shared" si="273"/>
        <v>42534.166666666672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3">
        <f t="shared" si="269"/>
        <v>5.4545454545454541</v>
      </c>
      <c r="P2846" s="7">
        <f t="shared" si="270"/>
        <v>40033.142234461033</v>
      </c>
      <c r="Q2846" s="7" t="str">
        <f t="shared" si="271"/>
        <v>theater</v>
      </c>
      <c r="R2846" t="str">
        <f t="shared" si="268"/>
        <v>plays</v>
      </c>
      <c r="S2846" s="8">
        <f t="shared" si="272"/>
        <v>42709.546064814815</v>
      </c>
      <c r="T2846" s="8">
        <f t="shared" si="273"/>
        <v>42739.546064814815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3">
        <f t="shared" si="269"/>
        <v>31.546666666666667</v>
      </c>
      <c r="P2847" s="7">
        <f t="shared" si="270"/>
        <v>40064.640771653518</v>
      </c>
      <c r="Q2847" s="7" t="str">
        <f t="shared" si="271"/>
        <v>theater</v>
      </c>
      <c r="R2847" t="str">
        <f t="shared" si="268"/>
        <v>plays</v>
      </c>
      <c r="S2847" s="8">
        <f t="shared" si="272"/>
        <v>42103.016585648147</v>
      </c>
      <c r="T2847" s="8">
        <f t="shared" si="273"/>
        <v>42163.016585648147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3">
        <f t="shared" si="269"/>
        <v>0</v>
      </c>
      <c r="P2848" s="7">
        <f t="shared" si="270"/>
        <v>40094.348132387684</v>
      </c>
      <c r="Q2848" s="7" t="str">
        <f t="shared" si="271"/>
        <v>theater</v>
      </c>
      <c r="R2848" t="str">
        <f t="shared" si="268"/>
        <v>plays</v>
      </c>
      <c r="S2848" s="8">
        <f t="shared" si="272"/>
        <v>42108.692060185189</v>
      </c>
      <c r="T2848" s="8">
        <f t="shared" si="273"/>
        <v>42153.692060185189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3">
        <f t="shared" si="269"/>
        <v>0</v>
      </c>
      <c r="P2849" s="7">
        <f t="shared" si="270"/>
        <v>40125.968280757072</v>
      </c>
      <c r="Q2849" s="7" t="str">
        <f t="shared" si="271"/>
        <v>theater</v>
      </c>
      <c r="R2849" t="str">
        <f t="shared" si="268"/>
        <v>plays</v>
      </c>
      <c r="S2849" s="8">
        <f t="shared" si="272"/>
        <v>42453.806307870371</v>
      </c>
      <c r="T2849" s="8">
        <f t="shared" si="273"/>
        <v>42513.806307870371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3">
        <f t="shared" si="269"/>
        <v>0.2</v>
      </c>
      <c r="P2850" s="7">
        <f t="shared" si="270"/>
        <v>40157.638342541417</v>
      </c>
      <c r="Q2850" s="7" t="str">
        <f t="shared" si="271"/>
        <v>theater</v>
      </c>
      <c r="R2850" t="str">
        <f t="shared" si="268"/>
        <v>plays</v>
      </c>
      <c r="S2850" s="8">
        <f t="shared" si="272"/>
        <v>42123.648831018523</v>
      </c>
      <c r="T2850" s="8">
        <f t="shared" si="273"/>
        <v>42153.648831018523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3">
        <f t="shared" si="269"/>
        <v>1</v>
      </c>
      <c r="P2851" s="7">
        <f t="shared" si="270"/>
        <v>40189.303143759847</v>
      </c>
      <c r="Q2851" s="7" t="str">
        <f t="shared" si="271"/>
        <v>theater</v>
      </c>
      <c r="R2851" t="str">
        <f t="shared" si="268"/>
        <v>plays</v>
      </c>
      <c r="S2851" s="8">
        <f t="shared" si="272"/>
        <v>42453.428240740745</v>
      </c>
      <c r="T2851" s="8">
        <f t="shared" si="273"/>
        <v>42483.428240740745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3">
        <f t="shared" si="269"/>
        <v>3.8875000000000002</v>
      </c>
      <c r="P2852" s="7">
        <f t="shared" si="270"/>
        <v>40221.069391304329</v>
      </c>
      <c r="Q2852" s="7" t="str">
        <f t="shared" si="271"/>
        <v>theater</v>
      </c>
      <c r="R2852" t="str">
        <f t="shared" si="268"/>
        <v>plays</v>
      </c>
      <c r="S2852" s="8">
        <f t="shared" si="272"/>
        <v>41858.007071759261</v>
      </c>
      <c r="T2852" s="8">
        <f t="shared" si="273"/>
        <v>41888.007071759261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3">
        <f t="shared" si="269"/>
        <v>0</v>
      </c>
      <c r="P2853" s="7">
        <f t="shared" si="270"/>
        <v>40252.643813291113</v>
      </c>
      <c r="Q2853" s="7" t="str">
        <f t="shared" si="271"/>
        <v>theater</v>
      </c>
      <c r="R2853" t="str">
        <f t="shared" si="268"/>
        <v>plays</v>
      </c>
      <c r="S2853" s="8">
        <f t="shared" si="272"/>
        <v>42390.002650462964</v>
      </c>
      <c r="T2853" s="8">
        <f t="shared" si="273"/>
        <v>42398.970138888893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3">
        <f t="shared" si="269"/>
        <v>1.9</v>
      </c>
      <c r="P2854" s="7">
        <f t="shared" si="270"/>
        <v>40284.514473475829</v>
      </c>
      <c r="Q2854" s="7" t="str">
        <f t="shared" si="271"/>
        <v>theater</v>
      </c>
      <c r="R2854" t="str">
        <f t="shared" si="268"/>
        <v>plays</v>
      </c>
      <c r="S2854" s="8">
        <f t="shared" si="272"/>
        <v>41781.045173611114</v>
      </c>
      <c r="T2854" s="8">
        <f t="shared" si="273"/>
        <v>41811.045173611114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3">
        <f t="shared" si="269"/>
        <v>0</v>
      </c>
      <c r="P2855" s="7">
        <f t="shared" si="270"/>
        <v>40316.360364500768</v>
      </c>
      <c r="Q2855" s="7" t="str">
        <f t="shared" si="271"/>
        <v>theater</v>
      </c>
      <c r="R2855" t="str">
        <f t="shared" si="268"/>
        <v>plays</v>
      </c>
      <c r="S2855" s="8">
        <f t="shared" si="272"/>
        <v>41836.190937499996</v>
      </c>
      <c r="T2855" s="8">
        <f t="shared" si="273"/>
        <v>41896.190937499996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3">
        <f t="shared" si="269"/>
        <v>41.699999999999996</v>
      </c>
      <c r="P2856" s="7">
        <f t="shared" si="270"/>
        <v>40348.332101506719</v>
      </c>
      <c r="Q2856" s="7" t="str">
        <f t="shared" si="271"/>
        <v>theater</v>
      </c>
      <c r="R2856" t="str">
        <f t="shared" si="268"/>
        <v>plays</v>
      </c>
      <c r="S2856" s="8">
        <f t="shared" si="272"/>
        <v>42111.71665509259</v>
      </c>
      <c r="T2856" s="8">
        <f t="shared" si="273"/>
        <v>42131.71665509259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3">
        <f t="shared" si="269"/>
        <v>50</v>
      </c>
      <c r="P2857" s="7">
        <f t="shared" si="270"/>
        <v>40380.02363492061</v>
      </c>
      <c r="Q2857" s="7" t="str">
        <f t="shared" si="271"/>
        <v>theater</v>
      </c>
      <c r="R2857" t="str">
        <f t="shared" si="268"/>
        <v>plays</v>
      </c>
      <c r="S2857" s="8">
        <f t="shared" si="272"/>
        <v>42370.007766203707</v>
      </c>
      <c r="T2857" s="8">
        <f t="shared" si="273"/>
        <v>42398.981944444444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3">
        <f t="shared" si="269"/>
        <v>4.8666666666666663</v>
      </c>
      <c r="P2858" s="7">
        <f t="shared" si="270"/>
        <v>40411.858443208876</v>
      </c>
      <c r="Q2858" s="7" t="str">
        <f t="shared" si="271"/>
        <v>theater</v>
      </c>
      <c r="R2858" t="str">
        <f t="shared" si="268"/>
        <v>plays</v>
      </c>
      <c r="S2858" s="8">
        <f t="shared" si="272"/>
        <v>42165.037581018521</v>
      </c>
      <c r="T2858" s="8">
        <f t="shared" si="273"/>
        <v>42224.898611111115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3">
        <f t="shared" si="269"/>
        <v>19.736842105263158</v>
      </c>
      <c r="P2859" s="7">
        <f t="shared" si="270"/>
        <v>40443.866279809197</v>
      </c>
      <c r="Q2859" s="7" t="str">
        <f t="shared" si="271"/>
        <v>theater</v>
      </c>
      <c r="R2859" t="str">
        <f t="shared" si="268"/>
        <v>plays</v>
      </c>
      <c r="S2859" s="8">
        <f t="shared" si="272"/>
        <v>42726.920081018514</v>
      </c>
      <c r="T2859" s="8">
        <f t="shared" si="273"/>
        <v>42786.75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3">
        <f t="shared" si="269"/>
        <v>0</v>
      </c>
      <c r="P2860" s="7">
        <f t="shared" si="270"/>
        <v>40470.074606205228</v>
      </c>
      <c r="Q2860" s="7" t="str">
        <f t="shared" si="271"/>
        <v>theater</v>
      </c>
      <c r="R2860" t="str">
        <f t="shared" si="268"/>
        <v>plays</v>
      </c>
      <c r="S2860" s="8">
        <f t="shared" si="272"/>
        <v>41954.545081018514</v>
      </c>
      <c r="T2860" s="8">
        <f t="shared" si="273"/>
        <v>41978.477777777778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3">
        <f t="shared" si="269"/>
        <v>1.7500000000000002</v>
      </c>
      <c r="P2861" s="7">
        <f t="shared" si="270"/>
        <v>40502.296003184689</v>
      </c>
      <c r="Q2861" s="7" t="str">
        <f t="shared" si="271"/>
        <v>theater</v>
      </c>
      <c r="R2861" t="str">
        <f t="shared" si="268"/>
        <v>plays</v>
      </c>
      <c r="S2861" s="8">
        <f t="shared" si="272"/>
        <v>42233.362314814818</v>
      </c>
      <c r="T2861" s="8">
        <f t="shared" si="273"/>
        <v>42293.362314814818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3">
        <f t="shared" si="269"/>
        <v>6.65</v>
      </c>
      <c r="P2862" s="7">
        <f t="shared" si="270"/>
        <v>40534.540860557747</v>
      </c>
      <c r="Q2862" s="7" t="str">
        <f t="shared" si="271"/>
        <v>theater</v>
      </c>
      <c r="R2862" t="str">
        <f t="shared" ref="R2862:R2925" si="274">RIGHT(N2862, (LEN(N2862)-FIND("/", N2862)))</f>
        <v>plays</v>
      </c>
      <c r="S2862" s="8">
        <f t="shared" si="272"/>
        <v>42480.800648148142</v>
      </c>
      <c r="T2862" s="8">
        <f t="shared" si="273"/>
        <v>42540.800648148142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3">
        <f t="shared" si="269"/>
        <v>32</v>
      </c>
      <c r="P2863" s="7">
        <f t="shared" si="270"/>
        <v>40566.652934609228</v>
      </c>
      <c r="Q2863" s="7" t="str">
        <f t="shared" si="271"/>
        <v>theater</v>
      </c>
      <c r="R2863" t="str">
        <f t="shared" si="274"/>
        <v>plays</v>
      </c>
      <c r="S2863" s="8">
        <f t="shared" si="272"/>
        <v>42257.590833333335</v>
      </c>
      <c r="T2863" s="8">
        <f t="shared" si="273"/>
        <v>42271.590833333335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3">
        <f t="shared" si="269"/>
        <v>0.43307086614173229</v>
      </c>
      <c r="P2864" s="7">
        <f t="shared" si="270"/>
        <v>40598.964708699103</v>
      </c>
      <c r="Q2864" s="7" t="str">
        <f t="shared" si="271"/>
        <v>theater</v>
      </c>
      <c r="R2864" t="str">
        <f t="shared" si="274"/>
        <v>plays</v>
      </c>
      <c r="S2864" s="8">
        <f t="shared" si="272"/>
        <v>41784.789687500001</v>
      </c>
      <c r="T2864" s="8">
        <f t="shared" si="273"/>
        <v>41814.789687500001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3">
        <f t="shared" si="269"/>
        <v>0.04</v>
      </c>
      <c r="P2865" s="7">
        <f t="shared" si="270"/>
        <v>40631.348067092629</v>
      </c>
      <c r="Q2865" s="7" t="str">
        <f t="shared" si="271"/>
        <v>theater</v>
      </c>
      <c r="R2865" t="str">
        <f t="shared" si="274"/>
        <v>plays</v>
      </c>
      <c r="S2865" s="8">
        <f t="shared" si="272"/>
        <v>41831.675034722226</v>
      </c>
      <c r="T2865" s="8">
        <f t="shared" si="273"/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3">
        <f t="shared" si="269"/>
        <v>1.6</v>
      </c>
      <c r="P2866" s="7">
        <f t="shared" si="270"/>
        <v>40663.811175059927</v>
      </c>
      <c r="Q2866" s="7" t="str">
        <f t="shared" si="271"/>
        <v>theater</v>
      </c>
      <c r="R2866" t="str">
        <f t="shared" si="274"/>
        <v>plays</v>
      </c>
      <c r="S2866" s="8">
        <f t="shared" si="272"/>
        <v>42172.613506944443</v>
      </c>
      <c r="T2866" s="8">
        <f t="shared" si="273"/>
        <v>42202.554166666669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3">
        <f t="shared" si="269"/>
        <v>0</v>
      </c>
      <c r="P2867" s="7">
        <f t="shared" si="270"/>
        <v>40696.310223999979</v>
      </c>
      <c r="Q2867" s="7" t="str">
        <f t="shared" si="271"/>
        <v>theater</v>
      </c>
      <c r="R2867" t="str">
        <f t="shared" si="274"/>
        <v>plays</v>
      </c>
      <c r="S2867" s="8">
        <f t="shared" si="272"/>
        <v>41950.114108796297</v>
      </c>
      <c r="T2867" s="8">
        <f t="shared" si="273"/>
        <v>42010.114108796297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3">
        <f t="shared" si="269"/>
        <v>0.89999999999999991</v>
      </c>
      <c r="P2868" s="7">
        <f t="shared" si="270"/>
        <v>40728.89333867091</v>
      </c>
      <c r="Q2868" s="7" t="str">
        <f t="shared" si="271"/>
        <v>theater</v>
      </c>
      <c r="R2868" t="str">
        <f t="shared" si="274"/>
        <v>plays</v>
      </c>
      <c r="S2868" s="8">
        <f t="shared" si="272"/>
        <v>42627.955104166671</v>
      </c>
      <c r="T2868" s="8">
        <f t="shared" si="273"/>
        <v>42657.916666666672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3">
        <f t="shared" si="269"/>
        <v>20.16</v>
      </c>
      <c r="P2869" s="7">
        <f t="shared" si="270"/>
        <v>40761.492612179463</v>
      </c>
      <c r="Q2869" s="7" t="str">
        <f t="shared" si="271"/>
        <v>theater</v>
      </c>
      <c r="R2869" t="str">
        <f t="shared" si="274"/>
        <v>plays</v>
      </c>
      <c r="S2869" s="8">
        <f t="shared" si="272"/>
        <v>42531.195277777777</v>
      </c>
      <c r="T2869" s="8">
        <f t="shared" si="273"/>
        <v>42555.166666666672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3">
        <f t="shared" si="269"/>
        <v>42.011733333333332</v>
      </c>
      <c r="P2870" s="7">
        <f t="shared" si="270"/>
        <v>40793.776086607839</v>
      </c>
      <c r="Q2870" s="7" t="str">
        <f t="shared" si="271"/>
        <v>theater</v>
      </c>
      <c r="R2870" t="str">
        <f t="shared" si="274"/>
        <v>plays</v>
      </c>
      <c r="S2870" s="8">
        <f t="shared" si="272"/>
        <v>42618.827013888891</v>
      </c>
      <c r="T2870" s="8">
        <f t="shared" si="273"/>
        <v>42648.827013888891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3">
        <f t="shared" si="269"/>
        <v>0.88500000000000001</v>
      </c>
      <c r="P2871" s="7">
        <f t="shared" si="270"/>
        <v>40821.458282503983</v>
      </c>
      <c r="Q2871" s="7" t="str">
        <f t="shared" si="271"/>
        <v>theater</v>
      </c>
      <c r="R2871" t="str">
        <f t="shared" si="274"/>
        <v>plays</v>
      </c>
      <c r="S2871" s="8">
        <f t="shared" si="272"/>
        <v>42540.593530092592</v>
      </c>
      <c r="T2871" s="8">
        <f t="shared" si="273"/>
        <v>42570.593530092592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3">
        <f t="shared" si="269"/>
        <v>15</v>
      </c>
      <c r="P2872" s="7">
        <f t="shared" si="270"/>
        <v>40854.104433734916</v>
      </c>
      <c r="Q2872" s="7" t="str">
        <f t="shared" si="271"/>
        <v>theater</v>
      </c>
      <c r="R2872" t="str">
        <f t="shared" si="274"/>
        <v>plays</v>
      </c>
      <c r="S2872" s="8">
        <f t="shared" si="272"/>
        <v>41746.189409722225</v>
      </c>
      <c r="T2872" s="8">
        <f t="shared" si="273"/>
        <v>41776.189409722225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3">
        <f t="shared" si="269"/>
        <v>4.67</v>
      </c>
      <c r="P2873" s="7">
        <f t="shared" si="270"/>
        <v>40886.342459807049</v>
      </c>
      <c r="Q2873" s="7" t="str">
        <f t="shared" si="271"/>
        <v>theater</v>
      </c>
      <c r="R2873" t="str">
        <f t="shared" si="274"/>
        <v>plays</v>
      </c>
      <c r="S2873" s="8">
        <f t="shared" si="272"/>
        <v>41974.738576388889</v>
      </c>
      <c r="T2873" s="8">
        <f t="shared" si="273"/>
        <v>41994.738576388889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3">
        <f t="shared" si="269"/>
        <v>0</v>
      </c>
      <c r="P2874" s="7">
        <f t="shared" si="270"/>
        <v>40918.860032180179</v>
      </c>
      <c r="Q2874" s="7" t="str">
        <f t="shared" si="271"/>
        <v>theater</v>
      </c>
      <c r="R2874" t="str">
        <f t="shared" si="274"/>
        <v>plays</v>
      </c>
      <c r="S2874" s="8">
        <f t="shared" si="272"/>
        <v>42115.11618055556</v>
      </c>
      <c r="T2874" s="8">
        <f t="shared" si="273"/>
        <v>42175.11618055556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3">
        <f t="shared" si="269"/>
        <v>38.119999999999997</v>
      </c>
      <c r="P2875" s="7">
        <f t="shared" si="270"/>
        <v>40951.805974235074</v>
      </c>
      <c r="Q2875" s="7" t="str">
        <f t="shared" si="271"/>
        <v>theater</v>
      </c>
      <c r="R2875" t="str">
        <f t="shared" si="274"/>
        <v>plays</v>
      </c>
      <c r="S2875" s="8">
        <f t="shared" si="272"/>
        <v>42002.817488425921</v>
      </c>
      <c r="T2875" s="8">
        <f t="shared" si="273"/>
        <v>42032.817488425921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3">
        <f t="shared" si="269"/>
        <v>5.42</v>
      </c>
      <c r="P2876" s="7">
        <f t="shared" si="270"/>
        <v>40984.037082997558</v>
      </c>
      <c r="Q2876" s="7" t="str">
        <f t="shared" si="271"/>
        <v>theater</v>
      </c>
      <c r="R2876" t="str">
        <f t="shared" si="274"/>
        <v>plays</v>
      </c>
      <c r="S2876" s="8">
        <f t="shared" si="272"/>
        <v>42722.84474537037</v>
      </c>
      <c r="T2876" s="8">
        <f t="shared" si="273"/>
        <v>42752.84474537037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3">
        <f t="shared" si="269"/>
        <v>3.4999999999999996E-2</v>
      </c>
      <c r="P2877" s="7">
        <f t="shared" si="270"/>
        <v>41016.870177419325</v>
      </c>
      <c r="Q2877" s="7" t="str">
        <f t="shared" si="271"/>
        <v>theater</v>
      </c>
      <c r="R2877" t="str">
        <f t="shared" si="274"/>
        <v>plays</v>
      </c>
      <c r="S2877" s="8">
        <f t="shared" si="272"/>
        <v>42465.128391203703</v>
      </c>
      <c r="T2877" s="8">
        <f t="shared" si="273"/>
        <v>42495.128391203703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3">
        <f t="shared" si="269"/>
        <v>0</v>
      </c>
      <c r="P2878" s="7">
        <f t="shared" si="270"/>
        <v>41049.969346246944</v>
      </c>
      <c r="Q2878" s="7" t="str">
        <f t="shared" si="271"/>
        <v>theater</v>
      </c>
      <c r="R2878" t="str">
        <f t="shared" si="274"/>
        <v>plays</v>
      </c>
      <c r="S2878" s="8">
        <f t="shared" si="272"/>
        <v>42171.743969907402</v>
      </c>
      <c r="T2878" s="8">
        <f t="shared" si="273"/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3">
        <f t="shared" si="269"/>
        <v>10.833333333333334</v>
      </c>
      <c r="P2879" s="7">
        <f t="shared" si="270"/>
        <v>41083.127641357001</v>
      </c>
      <c r="Q2879" s="7" t="str">
        <f t="shared" si="271"/>
        <v>theater</v>
      </c>
      <c r="R2879" t="str">
        <f t="shared" si="274"/>
        <v>plays</v>
      </c>
      <c r="S2879" s="8">
        <f t="shared" si="272"/>
        <v>42672.955138888887</v>
      </c>
      <c r="T2879" s="8">
        <f t="shared" si="273"/>
        <v>42704.708333333328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3">
        <f t="shared" si="269"/>
        <v>2.1</v>
      </c>
      <c r="P2880" s="7">
        <f t="shared" si="270"/>
        <v>41115.814082457531</v>
      </c>
      <c r="Q2880" s="7" t="str">
        <f t="shared" si="271"/>
        <v>theater</v>
      </c>
      <c r="R2880" t="str">
        <f t="shared" si="274"/>
        <v>plays</v>
      </c>
      <c r="S2880" s="8">
        <f t="shared" si="272"/>
        <v>42128.615682870368</v>
      </c>
      <c r="T2880" s="8">
        <f t="shared" si="273"/>
        <v>42188.615682870368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3">
        <f t="shared" si="269"/>
        <v>0.2589285714285714</v>
      </c>
      <c r="P2881" s="7">
        <f t="shared" si="270"/>
        <v>41149.028333333306</v>
      </c>
      <c r="Q2881" s="7" t="str">
        <f t="shared" si="271"/>
        <v>theater</v>
      </c>
      <c r="R2881" t="str">
        <f t="shared" si="274"/>
        <v>plays</v>
      </c>
      <c r="S2881" s="8">
        <f t="shared" si="272"/>
        <v>42359.725243055553</v>
      </c>
      <c r="T2881" s="8">
        <f t="shared" si="273"/>
        <v>42389.725243055553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3">
        <f t="shared" si="269"/>
        <v>23.333333333333332</v>
      </c>
      <c r="P2882" s="7">
        <f t="shared" si="270"/>
        <v>41182.323902833981</v>
      </c>
      <c r="Q2882" s="7" t="str">
        <f t="shared" si="271"/>
        <v>theater</v>
      </c>
      <c r="R2882" t="str">
        <f t="shared" si="274"/>
        <v>plays</v>
      </c>
      <c r="S2882" s="8">
        <f t="shared" si="272"/>
        <v>42192.905694444446</v>
      </c>
      <c r="T2882" s="8">
        <f t="shared" si="273"/>
        <v>42236.711805555555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3">
        <f t="shared" ref="O2883:O2946" si="275">(E2883/D2883)*100</f>
        <v>0</v>
      </c>
      <c r="P2883" s="7">
        <f t="shared" ref="P2883:P2946" si="276">AVERAGE(E2883:E6996)</f>
        <v>41213.42789303077</v>
      </c>
      <c r="Q2883" s="7" t="str">
        <f t="shared" ref="Q2883:Q2946" si="277">LEFT(N2883,(FIND("/",N2883)-1))</f>
        <v>theater</v>
      </c>
      <c r="R2883" t="str">
        <f t="shared" si="274"/>
        <v>plays</v>
      </c>
      <c r="S2883" s="8">
        <f t="shared" si="272"/>
        <v>41916.597638888888</v>
      </c>
      <c r="T2883" s="8">
        <f t="shared" si="273"/>
        <v>41976.639305555553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3">
        <f t="shared" si="275"/>
        <v>33.6</v>
      </c>
      <c r="P2884" s="7">
        <f t="shared" si="276"/>
        <v>41246.853219789104</v>
      </c>
      <c r="Q2884" s="7" t="str">
        <f t="shared" si="277"/>
        <v>theater</v>
      </c>
      <c r="R2884" t="str">
        <f t="shared" si="274"/>
        <v>plays</v>
      </c>
      <c r="S2884" s="8">
        <f t="shared" ref="S2884:S2947" si="278">(((J2884/60)/60)/24)+DATE(1970,1,1)</f>
        <v>42461.596273148149</v>
      </c>
      <c r="T2884" s="8">
        <f t="shared" ref="T2884:T2947" si="279">(((I2884/60)/60)/24)+DATE(1970,1,1)</f>
        <v>42491.596273148149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3">
        <f t="shared" si="275"/>
        <v>19.079999999999998</v>
      </c>
      <c r="P2885" s="7">
        <f t="shared" si="276"/>
        <v>41280.128262986982</v>
      </c>
      <c r="Q2885" s="7" t="str">
        <f t="shared" si="277"/>
        <v>theater</v>
      </c>
      <c r="R2885" t="str">
        <f t="shared" si="274"/>
        <v>plays</v>
      </c>
      <c r="S2885" s="8">
        <f t="shared" si="278"/>
        <v>42370.90320601852</v>
      </c>
      <c r="T2885" s="8">
        <f t="shared" si="279"/>
        <v>42406.207638888889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3">
        <f t="shared" si="275"/>
        <v>0.41111111111111115</v>
      </c>
      <c r="P2886" s="7">
        <f t="shared" si="276"/>
        <v>41312.11212022743</v>
      </c>
      <c r="Q2886" s="7" t="str">
        <f t="shared" si="277"/>
        <v>theater</v>
      </c>
      <c r="R2886" t="str">
        <f t="shared" si="274"/>
        <v>plays</v>
      </c>
      <c r="S2886" s="8">
        <f t="shared" si="278"/>
        <v>41948.727256944447</v>
      </c>
      <c r="T2886" s="8">
        <f t="shared" si="279"/>
        <v>41978.727256944447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3">
        <f t="shared" si="275"/>
        <v>32.5</v>
      </c>
      <c r="P2887" s="7">
        <f t="shared" si="276"/>
        <v>41345.548796747942</v>
      </c>
      <c r="Q2887" s="7" t="str">
        <f t="shared" si="277"/>
        <v>theater</v>
      </c>
      <c r="R2887" t="str">
        <f t="shared" si="274"/>
        <v>plays</v>
      </c>
      <c r="S2887" s="8">
        <f t="shared" si="278"/>
        <v>42047.07640046296</v>
      </c>
      <c r="T2887" s="8">
        <f t="shared" si="279"/>
        <v>42077.034733796296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3">
        <f t="shared" si="275"/>
        <v>5</v>
      </c>
      <c r="P2888" s="7">
        <f t="shared" si="276"/>
        <v>41379.084637916982</v>
      </c>
      <c r="Q2888" s="7" t="str">
        <f t="shared" si="277"/>
        <v>theater</v>
      </c>
      <c r="R2888" t="str">
        <f t="shared" si="274"/>
        <v>plays</v>
      </c>
      <c r="S2888" s="8">
        <f t="shared" si="278"/>
        <v>42261.632916666669</v>
      </c>
      <c r="T2888" s="8">
        <f t="shared" si="279"/>
        <v>42266.165972222225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3">
        <f t="shared" si="275"/>
        <v>0.16666666666666669</v>
      </c>
      <c r="P2889" s="7">
        <f t="shared" si="276"/>
        <v>41412.772817589546</v>
      </c>
      <c r="Q2889" s="7" t="str">
        <f t="shared" si="277"/>
        <v>theater</v>
      </c>
      <c r="R2889" t="str">
        <f t="shared" si="274"/>
        <v>plays</v>
      </c>
      <c r="S2889" s="8">
        <f t="shared" si="278"/>
        <v>41985.427361111113</v>
      </c>
      <c r="T2889" s="8">
        <f t="shared" si="279"/>
        <v>42015.427361111113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3">
        <f t="shared" si="275"/>
        <v>0</v>
      </c>
      <c r="P2890" s="7">
        <f t="shared" si="276"/>
        <v>41446.519983700055</v>
      </c>
      <c r="Q2890" s="7" t="str">
        <f t="shared" si="277"/>
        <v>theater</v>
      </c>
      <c r="R2890" t="str">
        <f t="shared" si="274"/>
        <v>plays</v>
      </c>
      <c r="S2890" s="8">
        <f t="shared" si="278"/>
        <v>41922.535185185188</v>
      </c>
      <c r="T2890" s="8">
        <f t="shared" si="279"/>
        <v>41930.207638888889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3">
        <f t="shared" si="275"/>
        <v>38.066666666666663</v>
      </c>
      <c r="P2891" s="7">
        <f t="shared" si="276"/>
        <v>41480.326280587251</v>
      </c>
      <c r="Q2891" s="7" t="str">
        <f t="shared" si="277"/>
        <v>theater</v>
      </c>
      <c r="R2891" t="str">
        <f t="shared" si="274"/>
        <v>plays</v>
      </c>
      <c r="S2891" s="8">
        <f t="shared" si="278"/>
        <v>41850.863252314812</v>
      </c>
      <c r="T2891" s="8">
        <f t="shared" si="279"/>
        <v>41880.863252314812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3">
        <f t="shared" si="275"/>
        <v>1.05</v>
      </c>
      <c r="P2892" s="7">
        <f t="shared" si="276"/>
        <v>41513.255526530585</v>
      </c>
      <c r="Q2892" s="7" t="str">
        <f t="shared" si="277"/>
        <v>theater</v>
      </c>
      <c r="R2892" t="str">
        <f t="shared" si="274"/>
        <v>plays</v>
      </c>
      <c r="S2892" s="8">
        <f t="shared" si="278"/>
        <v>41831.742962962962</v>
      </c>
      <c r="T2892" s="8">
        <f t="shared" si="279"/>
        <v>41860.125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3">
        <f t="shared" si="275"/>
        <v>2.73</v>
      </c>
      <c r="P2893" s="7">
        <f t="shared" si="276"/>
        <v>41547.15442810455</v>
      </c>
      <c r="Q2893" s="7" t="str">
        <f t="shared" si="277"/>
        <v>theater</v>
      </c>
      <c r="R2893" t="str">
        <f t="shared" si="274"/>
        <v>plays</v>
      </c>
      <c r="S2893" s="8">
        <f t="shared" si="278"/>
        <v>42415.883425925931</v>
      </c>
      <c r="T2893" s="8">
        <f t="shared" si="279"/>
        <v>42475.84175925926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3">
        <f t="shared" si="275"/>
        <v>9.0909090909090917</v>
      </c>
      <c r="P2894" s="7">
        <f t="shared" si="276"/>
        <v>41580.902714636111</v>
      </c>
      <c r="Q2894" s="7" t="str">
        <f t="shared" si="277"/>
        <v>theater</v>
      </c>
      <c r="R2894" t="str">
        <f t="shared" si="274"/>
        <v>plays</v>
      </c>
      <c r="S2894" s="8">
        <f t="shared" si="278"/>
        <v>41869.714166666665</v>
      </c>
      <c r="T2894" s="8">
        <f t="shared" si="279"/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3">
        <f t="shared" si="275"/>
        <v>0.5</v>
      </c>
      <c r="P2895" s="7">
        <f t="shared" si="276"/>
        <v>41614.520474631725</v>
      </c>
      <c r="Q2895" s="7" t="str">
        <f t="shared" si="277"/>
        <v>theater</v>
      </c>
      <c r="R2895" t="str">
        <f t="shared" si="274"/>
        <v>plays</v>
      </c>
      <c r="S2895" s="8">
        <f t="shared" si="278"/>
        <v>41953.773090277777</v>
      </c>
      <c r="T2895" s="8">
        <f t="shared" si="279"/>
        <v>42013.083333333328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3">
        <f t="shared" si="275"/>
        <v>0</v>
      </c>
      <c r="P2896" s="7">
        <f t="shared" si="276"/>
        <v>41648.582325962299</v>
      </c>
      <c r="Q2896" s="7" t="str">
        <f t="shared" si="277"/>
        <v>theater</v>
      </c>
      <c r="R2896" t="str">
        <f t="shared" si="274"/>
        <v>plays</v>
      </c>
      <c r="S2896" s="8">
        <f t="shared" si="278"/>
        <v>42037.986284722225</v>
      </c>
      <c r="T2896" s="8">
        <f t="shared" si="279"/>
        <v>42097.944618055553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3">
        <f t="shared" si="275"/>
        <v>4.5999999999999996</v>
      </c>
      <c r="P2897" s="7">
        <f t="shared" si="276"/>
        <v>41682.720508196697</v>
      </c>
      <c r="Q2897" s="7" t="str">
        <f t="shared" si="277"/>
        <v>theater</v>
      </c>
      <c r="R2897" t="str">
        <f t="shared" si="274"/>
        <v>plays</v>
      </c>
      <c r="S2897" s="8">
        <f t="shared" si="278"/>
        <v>41811.555462962962</v>
      </c>
      <c r="T2897" s="8">
        <f t="shared" si="279"/>
        <v>41812.875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3">
        <f t="shared" si="275"/>
        <v>20.833333333333336</v>
      </c>
      <c r="P2898" s="7">
        <f t="shared" si="276"/>
        <v>41716.895832649687</v>
      </c>
      <c r="Q2898" s="7" t="str">
        <f t="shared" si="277"/>
        <v>theater</v>
      </c>
      <c r="R2898" t="str">
        <f t="shared" si="274"/>
        <v>plays</v>
      </c>
      <c r="S2898" s="8">
        <f t="shared" si="278"/>
        <v>42701.908807870372</v>
      </c>
      <c r="T2898" s="8">
        <f t="shared" si="279"/>
        <v>42716.25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3">
        <f t="shared" si="275"/>
        <v>4.583333333333333</v>
      </c>
      <c r="P2899" s="7">
        <f t="shared" si="276"/>
        <v>41750.633021346439</v>
      </c>
      <c r="Q2899" s="7" t="str">
        <f t="shared" si="277"/>
        <v>theater</v>
      </c>
      <c r="R2899" t="str">
        <f t="shared" si="274"/>
        <v>plays</v>
      </c>
      <c r="S2899" s="8">
        <f t="shared" si="278"/>
        <v>42258.646504629629</v>
      </c>
      <c r="T2899" s="8">
        <f t="shared" si="279"/>
        <v>42288.645196759258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3">
        <f t="shared" si="275"/>
        <v>4.2133333333333338</v>
      </c>
      <c r="P2900" s="7">
        <f t="shared" si="276"/>
        <v>41784.48728019718</v>
      </c>
      <c r="Q2900" s="7" t="str">
        <f t="shared" si="277"/>
        <v>theater</v>
      </c>
      <c r="R2900" t="str">
        <f t="shared" si="274"/>
        <v>plays</v>
      </c>
      <c r="S2900" s="8">
        <f t="shared" si="278"/>
        <v>42278.664965277778</v>
      </c>
      <c r="T2900" s="8">
        <f t="shared" si="279"/>
        <v>42308.664965277778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3">
        <f t="shared" si="275"/>
        <v>0</v>
      </c>
      <c r="P2901" s="7">
        <f t="shared" si="276"/>
        <v>41818.589654605232</v>
      </c>
      <c r="Q2901" s="7" t="str">
        <f t="shared" si="277"/>
        <v>theater</v>
      </c>
      <c r="R2901" t="str">
        <f t="shared" si="274"/>
        <v>plays</v>
      </c>
      <c r="S2901" s="8">
        <f t="shared" si="278"/>
        <v>42515.078217592592</v>
      </c>
      <c r="T2901" s="8">
        <f t="shared" si="279"/>
        <v>42575.078217592592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3">
        <f t="shared" si="275"/>
        <v>61.909090909090914</v>
      </c>
      <c r="P2902" s="7">
        <f t="shared" si="276"/>
        <v>41853.008246913552</v>
      </c>
      <c r="Q2902" s="7" t="str">
        <f t="shared" si="277"/>
        <v>theater</v>
      </c>
      <c r="R2902" t="str">
        <f t="shared" si="274"/>
        <v>plays</v>
      </c>
      <c r="S2902" s="8">
        <f t="shared" si="278"/>
        <v>41830.234166666669</v>
      </c>
      <c r="T2902" s="8">
        <f t="shared" si="279"/>
        <v>41860.234166666669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3">
        <f t="shared" si="275"/>
        <v>0.8</v>
      </c>
      <c r="P2903" s="7">
        <f t="shared" si="276"/>
        <v>41884.678764415126</v>
      </c>
      <c r="Q2903" s="7" t="str">
        <f t="shared" si="277"/>
        <v>theater</v>
      </c>
      <c r="R2903" t="str">
        <f t="shared" si="274"/>
        <v>plays</v>
      </c>
      <c r="S2903" s="8">
        <f t="shared" si="278"/>
        <v>41982.904386574075</v>
      </c>
      <c r="T2903" s="8">
        <f t="shared" si="279"/>
        <v>42042.904386574075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3">
        <f t="shared" si="275"/>
        <v>1.6666666666666666E-2</v>
      </c>
      <c r="P2904" s="7">
        <f t="shared" si="276"/>
        <v>41919.203643858178</v>
      </c>
      <c r="Q2904" s="7" t="str">
        <f t="shared" si="277"/>
        <v>theater</v>
      </c>
      <c r="R2904" t="str">
        <f t="shared" si="274"/>
        <v>plays</v>
      </c>
      <c r="S2904" s="8">
        <f t="shared" si="278"/>
        <v>42210.439768518518</v>
      </c>
      <c r="T2904" s="8">
        <f t="shared" si="279"/>
        <v>42240.439768518518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3">
        <f t="shared" si="275"/>
        <v>0.77999999999999992</v>
      </c>
      <c r="P2905" s="7">
        <f t="shared" si="276"/>
        <v>41953.769818481822</v>
      </c>
      <c r="Q2905" s="7" t="str">
        <f t="shared" si="277"/>
        <v>theater</v>
      </c>
      <c r="R2905" t="str">
        <f t="shared" si="274"/>
        <v>plays</v>
      </c>
      <c r="S2905" s="8">
        <f t="shared" si="278"/>
        <v>42196.166874999995</v>
      </c>
      <c r="T2905" s="8">
        <f t="shared" si="279"/>
        <v>42256.166874999995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3">
        <f t="shared" si="275"/>
        <v>5</v>
      </c>
      <c r="P2906" s="7">
        <f t="shared" si="276"/>
        <v>41988.381519405419</v>
      </c>
      <c r="Q2906" s="7" t="str">
        <f t="shared" si="277"/>
        <v>theater</v>
      </c>
      <c r="R2906" t="str">
        <f t="shared" si="274"/>
        <v>plays</v>
      </c>
      <c r="S2906" s="8">
        <f t="shared" si="278"/>
        <v>41940.967951388891</v>
      </c>
      <c r="T2906" s="8">
        <f t="shared" si="279"/>
        <v>41952.5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3">
        <f t="shared" si="275"/>
        <v>17.771428571428572</v>
      </c>
      <c r="P2907" s="7">
        <f t="shared" si="276"/>
        <v>42023.02067768592</v>
      </c>
      <c r="Q2907" s="7" t="str">
        <f t="shared" si="277"/>
        <v>theater</v>
      </c>
      <c r="R2907" t="str">
        <f t="shared" si="274"/>
        <v>plays</v>
      </c>
      <c r="S2907" s="8">
        <f t="shared" si="278"/>
        <v>42606.056863425925</v>
      </c>
      <c r="T2907" s="8">
        <f t="shared" si="279"/>
        <v>42620.056863425925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3">
        <f t="shared" si="275"/>
        <v>9.4166666666666661</v>
      </c>
      <c r="P2908" s="7">
        <f t="shared" si="276"/>
        <v>42057.26469809757</v>
      </c>
      <c r="Q2908" s="7" t="str">
        <f t="shared" si="277"/>
        <v>theater</v>
      </c>
      <c r="R2908" t="str">
        <f t="shared" si="274"/>
        <v>plays</v>
      </c>
      <c r="S2908" s="8">
        <f t="shared" si="278"/>
        <v>42199.648912037039</v>
      </c>
      <c r="T2908" s="8">
        <f t="shared" si="279"/>
        <v>42217.041666666672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3">
        <f t="shared" si="275"/>
        <v>0.08</v>
      </c>
      <c r="P2909" s="7">
        <f t="shared" si="276"/>
        <v>42091.612599337721</v>
      </c>
      <c r="Q2909" s="7" t="str">
        <f t="shared" si="277"/>
        <v>theater</v>
      </c>
      <c r="R2909" t="str">
        <f t="shared" si="274"/>
        <v>plays</v>
      </c>
      <c r="S2909" s="8">
        <f t="shared" si="278"/>
        <v>42444.877743055549</v>
      </c>
      <c r="T2909" s="8">
        <f t="shared" si="279"/>
        <v>42504.877743055549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3">
        <f t="shared" si="275"/>
        <v>2.75</v>
      </c>
      <c r="P2910" s="7">
        <f t="shared" si="276"/>
        <v>42126.483860811903</v>
      </c>
      <c r="Q2910" s="7" t="str">
        <f t="shared" si="277"/>
        <v>theater</v>
      </c>
      <c r="R2910" t="str">
        <f t="shared" si="274"/>
        <v>plays</v>
      </c>
      <c r="S2910" s="8">
        <f t="shared" si="278"/>
        <v>42499.731701388882</v>
      </c>
      <c r="T2910" s="8">
        <f t="shared" si="279"/>
        <v>42529.731701388882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3">
        <f t="shared" si="275"/>
        <v>1.1111111111111112E-2</v>
      </c>
      <c r="P2911" s="7">
        <f t="shared" si="276"/>
        <v>42161.195704809259</v>
      </c>
      <c r="Q2911" s="7" t="str">
        <f t="shared" si="277"/>
        <v>theater</v>
      </c>
      <c r="R2911" t="str">
        <f t="shared" si="274"/>
        <v>plays</v>
      </c>
      <c r="S2911" s="8">
        <f t="shared" si="278"/>
        <v>41929.266215277778</v>
      </c>
      <c r="T2911" s="8">
        <f t="shared" si="279"/>
        <v>41968.823611111111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3">
        <f t="shared" si="275"/>
        <v>3.3333333333333335E-3</v>
      </c>
      <c r="P2912" s="7">
        <f t="shared" si="276"/>
        <v>42196.167651452255</v>
      </c>
      <c r="Q2912" s="7" t="str">
        <f t="shared" si="277"/>
        <v>theater</v>
      </c>
      <c r="R2912" t="str">
        <f t="shared" si="274"/>
        <v>plays</v>
      </c>
      <c r="S2912" s="8">
        <f t="shared" si="278"/>
        <v>42107.841284722221</v>
      </c>
      <c r="T2912" s="8">
        <f t="shared" si="279"/>
        <v>42167.841284722221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3">
        <f t="shared" si="275"/>
        <v>36.5</v>
      </c>
      <c r="P2913" s="7">
        <f t="shared" si="276"/>
        <v>42231.21347176077</v>
      </c>
      <c r="Q2913" s="7" t="str">
        <f t="shared" si="277"/>
        <v>theater</v>
      </c>
      <c r="R2913" t="str">
        <f t="shared" si="274"/>
        <v>plays</v>
      </c>
      <c r="S2913" s="8">
        <f t="shared" si="278"/>
        <v>42142.768819444449</v>
      </c>
      <c r="T2913" s="8">
        <f t="shared" si="279"/>
        <v>42182.768819444449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3">
        <f t="shared" si="275"/>
        <v>14.058171745152354</v>
      </c>
      <c r="P2914" s="7">
        <f t="shared" si="276"/>
        <v>42265.77225270155</v>
      </c>
      <c r="Q2914" s="7" t="str">
        <f t="shared" si="277"/>
        <v>theater</v>
      </c>
      <c r="R2914" t="str">
        <f t="shared" si="274"/>
        <v>plays</v>
      </c>
      <c r="S2914" s="8">
        <f t="shared" si="278"/>
        <v>42354.131643518514</v>
      </c>
      <c r="T2914" s="8">
        <f t="shared" si="279"/>
        <v>42384.131643518514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3">
        <f t="shared" si="275"/>
        <v>0.02</v>
      </c>
      <c r="P2915" s="7">
        <f t="shared" si="276"/>
        <v>42299.24627287851</v>
      </c>
      <c r="Q2915" s="7" t="str">
        <f t="shared" si="277"/>
        <v>theater</v>
      </c>
      <c r="R2915" t="str">
        <f t="shared" si="274"/>
        <v>plays</v>
      </c>
      <c r="S2915" s="8">
        <f t="shared" si="278"/>
        <v>41828.922905092593</v>
      </c>
      <c r="T2915" s="8">
        <f t="shared" si="279"/>
        <v>41888.922905092593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3">
        <f t="shared" si="275"/>
        <v>4.0000000000000001E-3</v>
      </c>
      <c r="P2916" s="7">
        <f t="shared" si="276"/>
        <v>42334.464629475406</v>
      </c>
      <c r="Q2916" s="7" t="str">
        <f t="shared" si="277"/>
        <v>theater</v>
      </c>
      <c r="R2916" t="str">
        <f t="shared" si="274"/>
        <v>plays</v>
      </c>
      <c r="S2916" s="8">
        <f t="shared" si="278"/>
        <v>42017.907337962963</v>
      </c>
      <c r="T2916" s="8">
        <f t="shared" si="279"/>
        <v>42077.865671296298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3">
        <f t="shared" si="275"/>
        <v>61.1</v>
      </c>
      <c r="P2917" s="7">
        <f t="shared" si="276"/>
        <v>42369.742516666636</v>
      </c>
      <c r="Q2917" s="7" t="str">
        <f t="shared" si="277"/>
        <v>theater</v>
      </c>
      <c r="R2917" t="str">
        <f t="shared" si="274"/>
        <v>plays</v>
      </c>
      <c r="S2917" s="8">
        <f t="shared" si="278"/>
        <v>42415.398032407407</v>
      </c>
      <c r="T2917" s="8">
        <f t="shared" si="279"/>
        <v>42445.356365740736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3">
        <f t="shared" si="275"/>
        <v>7.8378378378378386</v>
      </c>
      <c r="P2918" s="7">
        <f t="shared" si="276"/>
        <v>42404.570492076702</v>
      </c>
      <c r="Q2918" s="7" t="str">
        <f t="shared" si="277"/>
        <v>theater</v>
      </c>
      <c r="R2918" t="str">
        <f t="shared" si="274"/>
        <v>plays</v>
      </c>
      <c r="S2918" s="8">
        <f t="shared" si="278"/>
        <v>41755.476724537039</v>
      </c>
      <c r="T2918" s="8">
        <f t="shared" si="279"/>
        <v>41778.476724537039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3">
        <f t="shared" si="275"/>
        <v>21.85</v>
      </c>
      <c r="P2919" s="7">
        <f t="shared" si="276"/>
        <v>42439.845592654397</v>
      </c>
      <c r="Q2919" s="7" t="str">
        <f t="shared" si="277"/>
        <v>theater</v>
      </c>
      <c r="R2919" t="str">
        <f t="shared" si="274"/>
        <v>plays</v>
      </c>
      <c r="S2919" s="8">
        <f t="shared" si="278"/>
        <v>42245.234340277777</v>
      </c>
      <c r="T2919" s="8">
        <f t="shared" si="279"/>
        <v>42263.234340277777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3">
        <f t="shared" si="275"/>
        <v>27.24</v>
      </c>
      <c r="P2920" s="7">
        <f t="shared" si="276"/>
        <v>42474.935689223028</v>
      </c>
      <c r="Q2920" s="7" t="str">
        <f t="shared" si="277"/>
        <v>theater</v>
      </c>
      <c r="R2920" t="str">
        <f t="shared" si="274"/>
        <v>plays</v>
      </c>
      <c r="S2920" s="8">
        <f t="shared" si="278"/>
        <v>42278.629710648151</v>
      </c>
      <c r="T2920" s="8">
        <f t="shared" si="279"/>
        <v>42306.629710648151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3">
        <f t="shared" si="275"/>
        <v>8.5</v>
      </c>
      <c r="P2921" s="7">
        <f t="shared" si="276"/>
        <v>42509.311053511679</v>
      </c>
      <c r="Q2921" s="7" t="str">
        <f t="shared" si="277"/>
        <v>theater</v>
      </c>
      <c r="R2921" t="str">
        <f t="shared" si="274"/>
        <v>plays</v>
      </c>
      <c r="S2921" s="8">
        <f t="shared" si="278"/>
        <v>41826.61954861111</v>
      </c>
      <c r="T2921" s="8">
        <f t="shared" si="279"/>
        <v>41856.61954861111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3">
        <f t="shared" si="275"/>
        <v>26.840000000000003</v>
      </c>
      <c r="P2922" s="7">
        <f t="shared" si="276"/>
        <v>42544.841020920474</v>
      </c>
      <c r="Q2922" s="7" t="str">
        <f t="shared" si="277"/>
        <v>theater</v>
      </c>
      <c r="R2922" t="str">
        <f t="shared" si="274"/>
        <v>plays</v>
      </c>
      <c r="S2922" s="8">
        <f t="shared" si="278"/>
        <v>42058.792476851857</v>
      </c>
      <c r="T2922" s="8">
        <f t="shared" si="279"/>
        <v>42088.750810185185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3">
        <f t="shared" si="275"/>
        <v>129</v>
      </c>
      <c r="P2923" s="7">
        <f t="shared" si="276"/>
        <v>42579.911239530957</v>
      </c>
      <c r="Q2923" s="7" t="str">
        <f t="shared" si="277"/>
        <v>theater</v>
      </c>
      <c r="R2923" t="str">
        <f t="shared" si="274"/>
        <v>musical</v>
      </c>
      <c r="S2923" s="8">
        <f t="shared" si="278"/>
        <v>41877.886620370373</v>
      </c>
      <c r="T2923" s="8">
        <f t="shared" si="279"/>
        <v>41907.886620370373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3">
        <f t="shared" si="275"/>
        <v>100</v>
      </c>
      <c r="P2924" s="7">
        <f t="shared" si="276"/>
        <v>42615.494568315145</v>
      </c>
      <c r="Q2924" s="7" t="str">
        <f t="shared" si="277"/>
        <v>theater</v>
      </c>
      <c r="R2924" t="str">
        <f t="shared" si="274"/>
        <v>musical</v>
      </c>
      <c r="S2924" s="8">
        <f t="shared" si="278"/>
        <v>42097.874155092592</v>
      </c>
      <c r="T2924" s="8">
        <f t="shared" si="279"/>
        <v>42142.874155092592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3">
        <f t="shared" si="275"/>
        <v>100</v>
      </c>
      <c r="P2925" s="7">
        <f t="shared" si="276"/>
        <v>42650.826359060375</v>
      </c>
      <c r="Q2925" s="7" t="str">
        <f t="shared" si="277"/>
        <v>theater</v>
      </c>
      <c r="R2925" t="str">
        <f t="shared" si="274"/>
        <v>musical</v>
      </c>
      <c r="S2925" s="8">
        <f t="shared" si="278"/>
        <v>42013.15253472222</v>
      </c>
      <c r="T2925" s="8">
        <f t="shared" si="279"/>
        <v>42028.125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3">
        <f t="shared" si="275"/>
        <v>103.2</v>
      </c>
      <c r="P2926" s="7">
        <f t="shared" si="276"/>
        <v>42686.385407220798</v>
      </c>
      <c r="Q2926" s="7" t="str">
        <f t="shared" si="277"/>
        <v>theater</v>
      </c>
      <c r="R2926" t="str">
        <f t="shared" ref="R2926:R2989" si="280">RIGHT(N2926, (LEN(N2926)-FIND("/", N2926)))</f>
        <v>musical</v>
      </c>
      <c r="S2926" s="8">
        <f t="shared" si="278"/>
        <v>42103.556828703702</v>
      </c>
      <c r="T2926" s="8">
        <f t="shared" si="279"/>
        <v>42133.165972222225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3">
        <f t="shared" si="275"/>
        <v>102.44597777777777</v>
      </c>
      <c r="P2927" s="7">
        <f t="shared" si="276"/>
        <v>42700.575647058795</v>
      </c>
      <c r="Q2927" s="7" t="str">
        <f t="shared" si="277"/>
        <v>theater</v>
      </c>
      <c r="R2927" t="str">
        <f t="shared" si="280"/>
        <v>musical</v>
      </c>
      <c r="S2927" s="8">
        <f t="shared" si="278"/>
        <v>41863.584120370368</v>
      </c>
      <c r="T2927" s="8">
        <f t="shared" si="279"/>
        <v>41893.584120370368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3">
        <f t="shared" si="275"/>
        <v>125</v>
      </c>
      <c r="P2928" s="7">
        <f t="shared" si="276"/>
        <v>42697.716005046233</v>
      </c>
      <c r="Q2928" s="7" t="str">
        <f t="shared" si="277"/>
        <v>theater</v>
      </c>
      <c r="R2928" t="str">
        <f t="shared" si="280"/>
        <v>musical</v>
      </c>
      <c r="S2928" s="8">
        <f t="shared" si="278"/>
        <v>42044.765960648147</v>
      </c>
      <c r="T2928" s="8">
        <f t="shared" si="279"/>
        <v>42058.765960648147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3">
        <f t="shared" si="275"/>
        <v>130.83333333333334</v>
      </c>
      <c r="P2929" s="7">
        <f t="shared" si="276"/>
        <v>42730.500277777748</v>
      </c>
      <c r="Q2929" s="7" t="str">
        <f t="shared" si="277"/>
        <v>theater</v>
      </c>
      <c r="R2929" t="str">
        <f t="shared" si="280"/>
        <v>musical</v>
      </c>
      <c r="S2929" s="8">
        <f t="shared" si="278"/>
        <v>41806.669317129628</v>
      </c>
      <c r="T2929" s="8">
        <f t="shared" si="279"/>
        <v>41835.208333333336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3">
        <f t="shared" si="275"/>
        <v>100</v>
      </c>
      <c r="P2930" s="7">
        <f t="shared" si="276"/>
        <v>42764.515021061474</v>
      </c>
      <c r="Q2930" s="7" t="str">
        <f t="shared" si="277"/>
        <v>theater</v>
      </c>
      <c r="R2930" t="str">
        <f t="shared" si="280"/>
        <v>musical</v>
      </c>
      <c r="S2930" s="8">
        <f t="shared" si="278"/>
        <v>42403.998217592598</v>
      </c>
      <c r="T2930" s="8">
        <f t="shared" si="279"/>
        <v>42433.998217592598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3">
        <f t="shared" si="275"/>
        <v>102.06937499999999</v>
      </c>
      <c r="P2931" s="7">
        <f t="shared" si="276"/>
        <v>42799.729620573329</v>
      </c>
      <c r="Q2931" s="7" t="str">
        <f t="shared" si="277"/>
        <v>theater</v>
      </c>
      <c r="R2931" t="str">
        <f t="shared" si="280"/>
        <v>musical</v>
      </c>
      <c r="S2931" s="8">
        <f t="shared" si="278"/>
        <v>41754.564328703702</v>
      </c>
      <c r="T2931" s="8">
        <f t="shared" si="279"/>
        <v>41784.564328703702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3">
        <f t="shared" si="275"/>
        <v>100.92000000000002</v>
      </c>
      <c r="P2932" s="7">
        <f t="shared" si="276"/>
        <v>42828.956776371284</v>
      </c>
      <c r="Q2932" s="7" t="str">
        <f t="shared" si="277"/>
        <v>theater</v>
      </c>
      <c r="R2932" t="str">
        <f t="shared" si="280"/>
        <v>musical</v>
      </c>
      <c r="S2932" s="8">
        <f t="shared" si="278"/>
        <v>42101.584074074075</v>
      </c>
      <c r="T2932" s="8">
        <f t="shared" si="279"/>
        <v>42131.584074074075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3">
        <f t="shared" si="275"/>
        <v>106</v>
      </c>
      <c r="P2933" s="7">
        <f t="shared" si="276"/>
        <v>42856.606233108083</v>
      </c>
      <c r="Q2933" s="7" t="str">
        <f t="shared" si="277"/>
        <v>theater</v>
      </c>
      <c r="R2933" t="str">
        <f t="shared" si="280"/>
        <v>musical</v>
      </c>
      <c r="S2933" s="8">
        <f t="shared" si="278"/>
        <v>41872.291238425925</v>
      </c>
      <c r="T2933" s="8">
        <f t="shared" si="279"/>
        <v>41897.255555555559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3">
        <f t="shared" si="275"/>
        <v>105.0967741935484</v>
      </c>
      <c r="P2934" s="7">
        <f t="shared" si="276"/>
        <v>42892.16126796278</v>
      </c>
      <c r="Q2934" s="7" t="str">
        <f t="shared" si="277"/>
        <v>theater</v>
      </c>
      <c r="R2934" t="str">
        <f t="shared" si="280"/>
        <v>musical</v>
      </c>
      <c r="S2934" s="8">
        <f t="shared" si="278"/>
        <v>42025.164780092593</v>
      </c>
      <c r="T2934" s="8">
        <f t="shared" si="279"/>
        <v>42056.458333333328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3">
        <f t="shared" si="275"/>
        <v>102.76</v>
      </c>
      <c r="P2935" s="7">
        <f t="shared" si="276"/>
        <v>42925.692707275783</v>
      </c>
      <c r="Q2935" s="7" t="str">
        <f t="shared" si="277"/>
        <v>theater</v>
      </c>
      <c r="R2935" t="str">
        <f t="shared" si="280"/>
        <v>musical</v>
      </c>
      <c r="S2935" s="8">
        <f t="shared" si="278"/>
        <v>42495.956631944442</v>
      </c>
      <c r="T2935" s="8">
        <f t="shared" si="279"/>
        <v>42525.956631944442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3">
        <f t="shared" si="275"/>
        <v>108</v>
      </c>
      <c r="P2936" s="7">
        <f t="shared" si="276"/>
        <v>42959.864335309037</v>
      </c>
      <c r="Q2936" s="7" t="str">
        <f t="shared" si="277"/>
        <v>theater</v>
      </c>
      <c r="R2936" t="str">
        <f t="shared" si="280"/>
        <v>musical</v>
      </c>
      <c r="S2936" s="8">
        <f t="shared" si="278"/>
        <v>41775.636157407411</v>
      </c>
      <c r="T2936" s="8">
        <f t="shared" si="279"/>
        <v>41805.636157407411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3">
        <f t="shared" si="275"/>
        <v>100.88571428571429</v>
      </c>
      <c r="P2937" s="7">
        <f t="shared" si="276"/>
        <v>42993.982864406753</v>
      </c>
      <c r="Q2937" s="7" t="str">
        <f t="shared" si="277"/>
        <v>theater</v>
      </c>
      <c r="R2937" t="str">
        <f t="shared" si="280"/>
        <v>musical</v>
      </c>
      <c r="S2937" s="8">
        <f t="shared" si="278"/>
        <v>42553.583425925928</v>
      </c>
      <c r="T2937" s="8">
        <f t="shared" si="279"/>
        <v>42611.708333333328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3">
        <f t="shared" si="275"/>
        <v>128</v>
      </c>
      <c r="P2938" s="7">
        <f t="shared" si="276"/>
        <v>43027.454435962652</v>
      </c>
      <c r="Q2938" s="7" t="str">
        <f t="shared" si="277"/>
        <v>theater</v>
      </c>
      <c r="R2938" t="str">
        <f t="shared" si="280"/>
        <v>musical</v>
      </c>
      <c r="S2938" s="8">
        <f t="shared" si="278"/>
        <v>41912.650729166664</v>
      </c>
      <c r="T2938" s="8">
        <f t="shared" si="279"/>
        <v>41925.207638888889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3">
        <f t="shared" si="275"/>
        <v>133.33333333333331</v>
      </c>
      <c r="P2939" s="7">
        <f t="shared" si="276"/>
        <v>43062.893701188434</v>
      </c>
      <c r="Q2939" s="7" t="str">
        <f t="shared" si="277"/>
        <v>theater</v>
      </c>
      <c r="R2939" t="str">
        <f t="shared" si="280"/>
        <v>musical</v>
      </c>
      <c r="S2939" s="8">
        <f t="shared" si="278"/>
        <v>41803.457326388889</v>
      </c>
      <c r="T2939" s="8">
        <f t="shared" si="279"/>
        <v>41833.457326388889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3">
        <f t="shared" si="275"/>
        <v>101.375</v>
      </c>
      <c r="P2940" s="7">
        <f t="shared" si="276"/>
        <v>43097.781461342369</v>
      </c>
      <c r="Q2940" s="7" t="str">
        <f t="shared" si="277"/>
        <v>theater</v>
      </c>
      <c r="R2940" t="str">
        <f t="shared" si="280"/>
        <v>musical</v>
      </c>
      <c r="S2940" s="8">
        <f t="shared" si="278"/>
        <v>42004.703865740739</v>
      </c>
      <c r="T2940" s="8">
        <f t="shared" si="279"/>
        <v>42034.703865740739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3">
        <f t="shared" si="275"/>
        <v>102.875</v>
      </c>
      <c r="P2941" s="7">
        <f t="shared" si="276"/>
        <v>43130.981105442152</v>
      </c>
      <c r="Q2941" s="7" t="str">
        <f t="shared" si="277"/>
        <v>theater</v>
      </c>
      <c r="R2941" t="str">
        <f t="shared" si="280"/>
        <v>musical</v>
      </c>
      <c r="S2941" s="8">
        <f t="shared" si="278"/>
        <v>41845.809166666666</v>
      </c>
      <c r="T2941" s="8">
        <f t="shared" si="279"/>
        <v>41879.041666666664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3">
        <f t="shared" si="275"/>
        <v>107.24000000000001</v>
      </c>
      <c r="P2942" s="7">
        <f t="shared" si="276"/>
        <v>43160.68406808508</v>
      </c>
      <c r="Q2942" s="7" t="str">
        <f t="shared" si="277"/>
        <v>theater</v>
      </c>
      <c r="R2942" t="str">
        <f t="shared" si="280"/>
        <v>musical</v>
      </c>
      <c r="S2942" s="8">
        <f t="shared" si="278"/>
        <v>41982.773356481484</v>
      </c>
      <c r="T2942" s="8">
        <f t="shared" si="279"/>
        <v>42022.773356481484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3">
        <f t="shared" si="275"/>
        <v>4.0000000000000001E-3</v>
      </c>
      <c r="P2943" s="7">
        <f t="shared" si="276"/>
        <v>43195.164207836431</v>
      </c>
      <c r="Q2943" s="7" t="str">
        <f t="shared" si="277"/>
        <v>theater</v>
      </c>
      <c r="R2943" t="str">
        <f t="shared" si="280"/>
        <v>spaces</v>
      </c>
      <c r="S2943" s="8">
        <f t="shared" si="278"/>
        <v>42034.960127314815</v>
      </c>
      <c r="T2943" s="8">
        <f t="shared" si="279"/>
        <v>42064.960127314815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3">
        <f t="shared" si="275"/>
        <v>20.424999999999997</v>
      </c>
      <c r="P2944" s="7">
        <f t="shared" si="276"/>
        <v>43231.987877237829</v>
      </c>
      <c r="Q2944" s="7" t="str">
        <f t="shared" si="277"/>
        <v>theater</v>
      </c>
      <c r="R2944" t="str">
        <f t="shared" si="280"/>
        <v>spaces</v>
      </c>
      <c r="S2944" s="8">
        <f t="shared" si="278"/>
        <v>42334.803923611107</v>
      </c>
      <c r="T2944" s="8">
        <f t="shared" si="279"/>
        <v>42354.845833333333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3">
        <f t="shared" si="275"/>
        <v>0</v>
      </c>
      <c r="P2945" s="7">
        <f t="shared" si="276"/>
        <v>43234.020290102366</v>
      </c>
      <c r="Q2945" s="7" t="str">
        <f t="shared" si="277"/>
        <v>theater</v>
      </c>
      <c r="R2945" t="str">
        <f t="shared" si="280"/>
        <v>spaces</v>
      </c>
      <c r="S2945" s="8">
        <f t="shared" si="278"/>
        <v>42077.129398148143</v>
      </c>
      <c r="T2945" s="8">
        <f t="shared" si="279"/>
        <v>42107.129398148143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3">
        <f t="shared" si="275"/>
        <v>1</v>
      </c>
      <c r="P2946" s="7">
        <f t="shared" si="276"/>
        <v>43270.940888129779</v>
      </c>
      <c r="Q2946" s="7" t="str">
        <f t="shared" si="277"/>
        <v>theater</v>
      </c>
      <c r="R2946" t="str">
        <f t="shared" si="280"/>
        <v>spaces</v>
      </c>
      <c r="S2946" s="8">
        <f t="shared" si="278"/>
        <v>42132.9143287037</v>
      </c>
      <c r="T2946" s="8">
        <f t="shared" si="279"/>
        <v>42162.9143287037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3">
        <f t="shared" ref="O2947:O3010" si="281">(E2947/D2947)*100</f>
        <v>0</v>
      </c>
      <c r="P2947" s="7">
        <f t="shared" ref="P2947:P3010" si="282">AVERAGE(E2947:E7060)</f>
        <v>43307.839128205102</v>
      </c>
      <c r="Q2947" s="7" t="str">
        <f t="shared" ref="Q2947:Q3010" si="283">LEFT(N2947,(FIND("/",N2947)-1))</f>
        <v>theater</v>
      </c>
      <c r="R2947" t="str">
        <f t="shared" si="280"/>
        <v>spaces</v>
      </c>
      <c r="S2947" s="8">
        <f t="shared" si="278"/>
        <v>42118.139583333337</v>
      </c>
      <c r="T2947" s="8">
        <f t="shared" si="279"/>
        <v>42148.139583333337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3">
        <f t="shared" si="281"/>
        <v>0.1</v>
      </c>
      <c r="P2948" s="7">
        <f t="shared" si="282"/>
        <v>43344.886039349847</v>
      </c>
      <c r="Q2948" s="7" t="str">
        <f t="shared" si="283"/>
        <v>theater</v>
      </c>
      <c r="R2948" t="str">
        <f t="shared" si="280"/>
        <v>spaces</v>
      </c>
      <c r="S2948" s="8">
        <f t="shared" ref="S2948:S3011" si="284">(((J2948/60)/60)/24)+DATE(1970,1,1)</f>
        <v>42567.531157407408</v>
      </c>
      <c r="T2948" s="8">
        <f t="shared" ref="T2948:T3011" si="285">(((I2948/60)/60)/24)+DATE(1970,1,1)</f>
        <v>42597.531157407408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3">
        <f t="shared" si="281"/>
        <v>4.2880000000000003</v>
      </c>
      <c r="P2949" s="7">
        <f t="shared" si="282"/>
        <v>43381.994674657508</v>
      </c>
      <c r="Q2949" s="7" t="str">
        <f t="shared" si="283"/>
        <v>theater</v>
      </c>
      <c r="R2949" t="str">
        <f t="shared" si="280"/>
        <v>spaces</v>
      </c>
      <c r="S2949" s="8">
        <f t="shared" si="284"/>
        <v>42649.562118055561</v>
      </c>
      <c r="T2949" s="8">
        <f t="shared" si="285"/>
        <v>42698.715972222228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3">
        <f t="shared" si="281"/>
        <v>4.8000000000000004E-3</v>
      </c>
      <c r="P2950" s="7">
        <f t="shared" si="282"/>
        <v>43418.250025706919</v>
      </c>
      <c r="Q2950" s="7" t="str">
        <f t="shared" si="283"/>
        <v>theater</v>
      </c>
      <c r="R2950" t="str">
        <f t="shared" si="280"/>
        <v>spaces</v>
      </c>
      <c r="S2950" s="8">
        <f t="shared" si="284"/>
        <v>42097.649224537032</v>
      </c>
      <c r="T2950" s="8">
        <f t="shared" si="285"/>
        <v>42157.649224537032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3">
        <f t="shared" si="281"/>
        <v>2.5</v>
      </c>
      <c r="P2951" s="7">
        <f t="shared" si="282"/>
        <v>43455.46636363634</v>
      </c>
      <c r="Q2951" s="7" t="str">
        <f t="shared" si="283"/>
        <v>theater</v>
      </c>
      <c r="R2951" t="str">
        <f t="shared" si="280"/>
        <v>spaces</v>
      </c>
      <c r="S2951" s="8">
        <f t="shared" si="284"/>
        <v>42297.823113425926</v>
      </c>
      <c r="T2951" s="8">
        <f t="shared" si="285"/>
        <v>42327.864780092597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3">
        <f t="shared" si="281"/>
        <v>0</v>
      </c>
      <c r="P2952" s="7">
        <f t="shared" si="282"/>
        <v>43492.745733905555</v>
      </c>
      <c r="Q2952" s="7" t="str">
        <f t="shared" si="283"/>
        <v>theater</v>
      </c>
      <c r="R2952" t="str">
        <f t="shared" si="280"/>
        <v>spaces</v>
      </c>
      <c r="S2952" s="8">
        <f t="shared" si="284"/>
        <v>42362.36518518519</v>
      </c>
      <c r="T2952" s="8">
        <f t="shared" si="285"/>
        <v>42392.36518518519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3">
        <f t="shared" si="281"/>
        <v>2.1919999999999997</v>
      </c>
      <c r="P2953" s="7">
        <f t="shared" si="282"/>
        <v>43530.110635738805</v>
      </c>
      <c r="Q2953" s="7" t="str">
        <f t="shared" si="283"/>
        <v>theater</v>
      </c>
      <c r="R2953" t="str">
        <f t="shared" si="280"/>
        <v>spaces</v>
      </c>
      <c r="S2953" s="8">
        <f t="shared" si="284"/>
        <v>41872.802928240737</v>
      </c>
      <c r="T2953" s="8">
        <f t="shared" si="285"/>
        <v>41917.802928240737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3">
        <f t="shared" si="281"/>
        <v>8.0250000000000004</v>
      </c>
      <c r="P2954" s="7">
        <f t="shared" si="282"/>
        <v>43566.597403267384</v>
      </c>
      <c r="Q2954" s="7" t="str">
        <f t="shared" si="283"/>
        <v>theater</v>
      </c>
      <c r="R2954" t="str">
        <f t="shared" si="280"/>
        <v>spaces</v>
      </c>
      <c r="S2954" s="8">
        <f t="shared" si="284"/>
        <v>42628.690266203703</v>
      </c>
      <c r="T2954" s="8">
        <f t="shared" si="285"/>
        <v>42660.166666666672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3">
        <f t="shared" si="281"/>
        <v>0.15125</v>
      </c>
      <c r="P2955" s="7">
        <f t="shared" si="282"/>
        <v>43602.708932874331</v>
      </c>
      <c r="Q2955" s="7" t="str">
        <f t="shared" si="283"/>
        <v>theater</v>
      </c>
      <c r="R2955" t="str">
        <f t="shared" si="280"/>
        <v>spaces</v>
      </c>
      <c r="S2955" s="8">
        <f t="shared" si="284"/>
        <v>42255.791909722218</v>
      </c>
      <c r="T2955" s="8">
        <f t="shared" si="285"/>
        <v>42285.791909722218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3">
        <f t="shared" si="281"/>
        <v>0</v>
      </c>
      <c r="P2956" s="7">
        <f t="shared" si="282"/>
        <v>43639.743996554673</v>
      </c>
      <c r="Q2956" s="7" t="str">
        <f t="shared" si="283"/>
        <v>theater</v>
      </c>
      <c r="R2956" t="str">
        <f t="shared" si="280"/>
        <v>spaces</v>
      </c>
      <c r="S2956" s="8">
        <f t="shared" si="284"/>
        <v>42790.583368055552</v>
      </c>
      <c r="T2956" s="8">
        <f t="shared" si="285"/>
        <v>42810.541701388895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3">
        <f t="shared" si="281"/>
        <v>59.583333333333336</v>
      </c>
      <c r="P2957" s="7">
        <f t="shared" si="282"/>
        <v>43677.364465517217</v>
      </c>
      <c r="Q2957" s="7" t="str">
        <f t="shared" si="283"/>
        <v>theater</v>
      </c>
      <c r="R2957" t="str">
        <f t="shared" si="280"/>
        <v>spaces</v>
      </c>
      <c r="S2957" s="8">
        <f t="shared" si="284"/>
        <v>42141.741307870368</v>
      </c>
      <c r="T2957" s="8">
        <f t="shared" si="285"/>
        <v>42171.741307870368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3">
        <f t="shared" si="281"/>
        <v>16.734177215189874</v>
      </c>
      <c r="P2958" s="7">
        <f t="shared" si="282"/>
        <v>43714.432942191517</v>
      </c>
      <c r="Q2958" s="7" t="str">
        <f t="shared" si="283"/>
        <v>theater</v>
      </c>
      <c r="R2958" t="str">
        <f t="shared" si="280"/>
        <v>spaces</v>
      </c>
      <c r="S2958" s="8">
        <f t="shared" si="284"/>
        <v>42464.958912037036</v>
      </c>
      <c r="T2958" s="8">
        <f t="shared" si="285"/>
        <v>42494.958912037036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3">
        <f t="shared" si="281"/>
        <v>1.8666666666666669</v>
      </c>
      <c r="P2959" s="7">
        <f t="shared" si="282"/>
        <v>43751.041260794445</v>
      </c>
      <c r="Q2959" s="7" t="str">
        <f t="shared" si="283"/>
        <v>theater</v>
      </c>
      <c r="R2959" t="str">
        <f t="shared" si="280"/>
        <v>spaces</v>
      </c>
      <c r="S2959" s="8">
        <f t="shared" si="284"/>
        <v>42031.011249999996</v>
      </c>
      <c r="T2959" s="8">
        <f t="shared" si="285"/>
        <v>42090.969583333332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3">
        <f t="shared" si="281"/>
        <v>0</v>
      </c>
      <c r="P2960" s="7">
        <f t="shared" si="282"/>
        <v>43788.613465859955</v>
      </c>
      <c r="Q2960" s="7" t="str">
        <f t="shared" si="283"/>
        <v>theater</v>
      </c>
      <c r="R2960" t="str">
        <f t="shared" si="280"/>
        <v>spaces</v>
      </c>
      <c r="S2960" s="8">
        <f t="shared" si="284"/>
        <v>42438.779131944444</v>
      </c>
      <c r="T2960" s="8">
        <f t="shared" si="285"/>
        <v>42498.73746527778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3">
        <f t="shared" si="281"/>
        <v>0</v>
      </c>
      <c r="P2961" s="7">
        <f t="shared" si="282"/>
        <v>43826.49288927333</v>
      </c>
      <c r="Q2961" s="7" t="str">
        <f t="shared" si="283"/>
        <v>theater</v>
      </c>
      <c r="R2961" t="str">
        <f t="shared" si="280"/>
        <v>spaces</v>
      </c>
      <c r="S2961" s="8">
        <f t="shared" si="284"/>
        <v>42498.008391203708</v>
      </c>
      <c r="T2961" s="8">
        <f t="shared" si="285"/>
        <v>42528.008391203708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3">
        <f t="shared" si="281"/>
        <v>0</v>
      </c>
      <c r="P2962" s="7">
        <f t="shared" si="282"/>
        <v>43864.437904761879</v>
      </c>
      <c r="Q2962" s="7" t="str">
        <f t="shared" si="283"/>
        <v>theater</v>
      </c>
      <c r="R2962" t="str">
        <f t="shared" si="280"/>
        <v>spaces</v>
      </c>
      <c r="S2962" s="8">
        <f t="shared" si="284"/>
        <v>41863.757210648146</v>
      </c>
      <c r="T2962" s="8">
        <f t="shared" si="285"/>
        <v>41893.757210648146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3">
        <f t="shared" si="281"/>
        <v>109.62</v>
      </c>
      <c r="P2963" s="7">
        <f t="shared" si="282"/>
        <v>43902.44868284226</v>
      </c>
      <c r="Q2963" s="7" t="str">
        <f t="shared" si="283"/>
        <v>theater</v>
      </c>
      <c r="R2963" t="str">
        <f t="shared" si="280"/>
        <v>plays</v>
      </c>
      <c r="S2963" s="8">
        <f t="shared" si="284"/>
        <v>42061.212488425925</v>
      </c>
      <c r="T2963" s="8">
        <f t="shared" si="285"/>
        <v>42089.166666666672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3">
        <f t="shared" si="281"/>
        <v>121.8</v>
      </c>
      <c r="P2964" s="7">
        <f t="shared" si="282"/>
        <v>43935.771708586275</v>
      </c>
      <c r="Q2964" s="7" t="str">
        <f t="shared" si="283"/>
        <v>theater</v>
      </c>
      <c r="R2964" t="str">
        <f t="shared" si="280"/>
        <v>plays</v>
      </c>
      <c r="S2964" s="8">
        <f t="shared" si="284"/>
        <v>42036.24428240741</v>
      </c>
      <c r="T2964" s="8">
        <f t="shared" si="285"/>
        <v>42064.290972222225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3">
        <f t="shared" si="281"/>
        <v>106.85</v>
      </c>
      <c r="P2965" s="7">
        <f t="shared" si="282"/>
        <v>43972.853107638861</v>
      </c>
      <c r="Q2965" s="7" t="str">
        <f t="shared" si="283"/>
        <v>theater</v>
      </c>
      <c r="R2965" t="str">
        <f t="shared" si="280"/>
        <v>plays</v>
      </c>
      <c r="S2965" s="8">
        <f t="shared" si="284"/>
        <v>42157.470185185186</v>
      </c>
      <c r="T2965" s="8">
        <f t="shared" si="285"/>
        <v>42187.470185185186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3">
        <f t="shared" si="281"/>
        <v>100.71379999999999</v>
      </c>
      <c r="P2966" s="7">
        <f t="shared" si="282"/>
        <v>44001.773918331863</v>
      </c>
      <c r="Q2966" s="7" t="str">
        <f t="shared" si="283"/>
        <v>theater</v>
      </c>
      <c r="R2966" t="str">
        <f t="shared" si="280"/>
        <v>plays</v>
      </c>
      <c r="S2966" s="8">
        <f t="shared" si="284"/>
        <v>41827.909942129627</v>
      </c>
      <c r="T2966" s="8">
        <f t="shared" si="285"/>
        <v>41857.897222222222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3">
        <f t="shared" si="281"/>
        <v>109.00000000000001</v>
      </c>
      <c r="P2967" s="7">
        <f t="shared" si="282"/>
        <v>44035.657469565187</v>
      </c>
      <c r="Q2967" s="7" t="str">
        <f t="shared" si="283"/>
        <v>theater</v>
      </c>
      <c r="R2967" t="str">
        <f t="shared" si="280"/>
        <v>plays</v>
      </c>
      <c r="S2967" s="8">
        <f t="shared" si="284"/>
        <v>42162.729548611111</v>
      </c>
      <c r="T2967" s="8">
        <f t="shared" si="285"/>
        <v>42192.729548611111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3">
        <f t="shared" si="281"/>
        <v>113.63000000000001</v>
      </c>
      <c r="P2968" s="7">
        <f t="shared" si="282"/>
        <v>44072.559695387266</v>
      </c>
      <c r="Q2968" s="7" t="str">
        <f t="shared" si="283"/>
        <v>theater</v>
      </c>
      <c r="R2968" t="str">
        <f t="shared" si="280"/>
        <v>plays</v>
      </c>
      <c r="S2968" s="8">
        <f t="shared" si="284"/>
        <v>42233.738564814819</v>
      </c>
      <c r="T2968" s="8">
        <f t="shared" si="285"/>
        <v>42263.738564814819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3">
        <f t="shared" si="281"/>
        <v>113.92</v>
      </c>
      <c r="P2969" s="7">
        <f t="shared" si="282"/>
        <v>44101.052343205549</v>
      </c>
      <c r="Q2969" s="7" t="str">
        <f t="shared" si="283"/>
        <v>theater</v>
      </c>
      <c r="R2969" t="str">
        <f t="shared" si="280"/>
        <v>plays</v>
      </c>
      <c r="S2969" s="8">
        <f t="shared" si="284"/>
        <v>42042.197824074072</v>
      </c>
      <c r="T2969" s="8">
        <f t="shared" si="285"/>
        <v>42072.156157407408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3">
        <f t="shared" si="281"/>
        <v>106</v>
      </c>
      <c r="P2970" s="7">
        <f t="shared" si="282"/>
        <v>44134.535387968586</v>
      </c>
      <c r="Q2970" s="7" t="str">
        <f t="shared" si="283"/>
        <v>theater</v>
      </c>
      <c r="R2970" t="str">
        <f t="shared" si="280"/>
        <v>plays</v>
      </c>
      <c r="S2970" s="8">
        <f t="shared" si="284"/>
        <v>42585.523842592593</v>
      </c>
      <c r="T2970" s="8">
        <f t="shared" si="285"/>
        <v>42599.165972222225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3">
        <f t="shared" si="281"/>
        <v>162.5</v>
      </c>
      <c r="P2971" s="7">
        <f t="shared" si="282"/>
        <v>44169.809851657912</v>
      </c>
      <c r="Q2971" s="7" t="str">
        <f t="shared" si="283"/>
        <v>theater</v>
      </c>
      <c r="R2971" t="str">
        <f t="shared" si="280"/>
        <v>plays</v>
      </c>
      <c r="S2971" s="8">
        <f t="shared" si="284"/>
        <v>42097.786493055552</v>
      </c>
      <c r="T2971" s="8">
        <f t="shared" si="285"/>
        <v>42127.952083333337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3">
        <f t="shared" si="281"/>
        <v>106</v>
      </c>
      <c r="P2972" s="7">
        <f t="shared" si="282"/>
        <v>44206.966890829666</v>
      </c>
      <c r="Q2972" s="7" t="str">
        <f t="shared" si="283"/>
        <v>theater</v>
      </c>
      <c r="R2972" t="str">
        <f t="shared" si="280"/>
        <v>plays</v>
      </c>
      <c r="S2972" s="8">
        <f t="shared" si="284"/>
        <v>41808.669571759259</v>
      </c>
      <c r="T2972" s="8">
        <f t="shared" si="285"/>
        <v>41838.669571759259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3">
        <f t="shared" si="281"/>
        <v>100.15624999999999</v>
      </c>
      <c r="P2973" s="7">
        <f t="shared" si="282"/>
        <v>44240.049903846128</v>
      </c>
      <c r="Q2973" s="7" t="str">
        <f t="shared" si="283"/>
        <v>theater</v>
      </c>
      <c r="R2973" t="str">
        <f t="shared" si="280"/>
        <v>plays</v>
      </c>
      <c r="S2973" s="8">
        <f t="shared" si="284"/>
        <v>41852.658310185187</v>
      </c>
      <c r="T2973" s="8">
        <f t="shared" si="285"/>
        <v>41882.658310185187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3">
        <f t="shared" si="281"/>
        <v>105.35000000000001</v>
      </c>
      <c r="P2974" s="7">
        <f t="shared" si="282"/>
        <v>44275.951084864362</v>
      </c>
      <c r="Q2974" s="7" t="str">
        <f t="shared" si="283"/>
        <v>theater</v>
      </c>
      <c r="R2974" t="str">
        <f t="shared" si="280"/>
        <v>plays</v>
      </c>
      <c r="S2974" s="8">
        <f t="shared" si="284"/>
        <v>42694.110185185185</v>
      </c>
      <c r="T2974" s="8">
        <f t="shared" si="285"/>
        <v>42709.041666666672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3">
        <f t="shared" si="281"/>
        <v>174.8</v>
      </c>
      <c r="P2975" s="7">
        <f t="shared" si="282"/>
        <v>44312.876611208376</v>
      </c>
      <c r="Q2975" s="7" t="str">
        <f t="shared" si="283"/>
        <v>theater</v>
      </c>
      <c r="R2975" t="str">
        <f t="shared" si="280"/>
        <v>plays</v>
      </c>
      <c r="S2975" s="8">
        <f t="shared" si="284"/>
        <v>42341.818379629629</v>
      </c>
      <c r="T2975" s="8">
        <f t="shared" si="285"/>
        <v>42370.166666666672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3">
        <f t="shared" si="281"/>
        <v>102</v>
      </c>
      <c r="P2976" s="7">
        <f t="shared" si="282"/>
        <v>44344.053540753695</v>
      </c>
      <c r="Q2976" s="7" t="str">
        <f t="shared" si="283"/>
        <v>theater</v>
      </c>
      <c r="R2976" t="str">
        <f t="shared" si="280"/>
        <v>plays</v>
      </c>
      <c r="S2976" s="8">
        <f t="shared" si="284"/>
        <v>41880.061006944445</v>
      </c>
      <c r="T2976" s="8">
        <f t="shared" si="285"/>
        <v>41908.065972222219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3">
        <f t="shared" si="281"/>
        <v>100.125</v>
      </c>
      <c r="P2977" s="7">
        <f t="shared" si="282"/>
        <v>44378.478149122777</v>
      </c>
      <c r="Q2977" s="7" t="str">
        <f t="shared" si="283"/>
        <v>theater</v>
      </c>
      <c r="R2977" t="str">
        <f t="shared" si="280"/>
        <v>plays</v>
      </c>
      <c r="S2977" s="8">
        <f t="shared" si="284"/>
        <v>41941.683865740742</v>
      </c>
      <c r="T2977" s="8">
        <f t="shared" si="285"/>
        <v>41970.125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3">
        <f t="shared" si="281"/>
        <v>171.42857142857142</v>
      </c>
      <c r="P2978" s="7">
        <f t="shared" si="282"/>
        <v>44410.408331870029</v>
      </c>
      <c r="Q2978" s="7" t="str">
        <f t="shared" si="283"/>
        <v>theater</v>
      </c>
      <c r="R2978" t="str">
        <f t="shared" si="280"/>
        <v>plays</v>
      </c>
      <c r="S2978" s="8">
        <f t="shared" si="284"/>
        <v>42425.730671296296</v>
      </c>
      <c r="T2978" s="8">
        <f t="shared" si="285"/>
        <v>42442.5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3">
        <f t="shared" si="281"/>
        <v>113.56666666666666</v>
      </c>
      <c r="P2979" s="7">
        <f t="shared" si="282"/>
        <v>44449.327847100147</v>
      </c>
      <c r="Q2979" s="7" t="str">
        <f t="shared" si="283"/>
        <v>theater</v>
      </c>
      <c r="R2979" t="str">
        <f t="shared" si="280"/>
        <v>plays</v>
      </c>
      <c r="S2979" s="8">
        <f t="shared" si="284"/>
        <v>42026.88118055556</v>
      </c>
      <c r="T2979" s="8">
        <f t="shared" si="285"/>
        <v>42086.093055555553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3">
        <f t="shared" si="281"/>
        <v>129.46666666666667</v>
      </c>
      <c r="P2980" s="7">
        <f t="shared" si="282"/>
        <v>44485.424881266459</v>
      </c>
      <c r="Q2980" s="7" t="str">
        <f t="shared" si="283"/>
        <v>theater</v>
      </c>
      <c r="R2980" t="str">
        <f t="shared" si="280"/>
        <v>plays</v>
      </c>
      <c r="S2980" s="8">
        <f t="shared" si="284"/>
        <v>41922.640590277777</v>
      </c>
      <c r="T2980" s="8">
        <f t="shared" si="285"/>
        <v>41932.249305555553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3">
        <f t="shared" si="281"/>
        <v>101.4</v>
      </c>
      <c r="P2981" s="7">
        <f t="shared" si="282"/>
        <v>44523.729832746452</v>
      </c>
      <c r="Q2981" s="7" t="str">
        <f t="shared" si="283"/>
        <v>theater</v>
      </c>
      <c r="R2981" t="str">
        <f t="shared" si="280"/>
        <v>plays</v>
      </c>
      <c r="S2981" s="8">
        <f t="shared" si="284"/>
        <v>41993.824340277773</v>
      </c>
      <c r="T2981" s="8">
        <f t="shared" si="285"/>
        <v>42010.25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3">
        <f t="shared" si="281"/>
        <v>109.16666666666666</v>
      </c>
      <c r="P2982" s="7">
        <f t="shared" si="282"/>
        <v>44558.490828193804</v>
      </c>
      <c r="Q2982" s="7" t="str">
        <f t="shared" si="283"/>
        <v>theater</v>
      </c>
      <c r="R2982" t="str">
        <f t="shared" si="280"/>
        <v>plays</v>
      </c>
      <c r="S2982" s="8">
        <f t="shared" si="284"/>
        <v>42219.915856481486</v>
      </c>
      <c r="T2982" s="8">
        <f t="shared" si="285"/>
        <v>42240.083333333328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3">
        <f t="shared" si="281"/>
        <v>128.92500000000001</v>
      </c>
      <c r="P2983" s="7">
        <f t="shared" si="282"/>
        <v>44594.896022927656</v>
      </c>
      <c r="Q2983" s="7" t="str">
        <f t="shared" si="283"/>
        <v>theater</v>
      </c>
      <c r="R2983" t="str">
        <f t="shared" si="280"/>
        <v>spaces</v>
      </c>
      <c r="S2983" s="8">
        <f t="shared" si="284"/>
        <v>42225.559675925921</v>
      </c>
      <c r="T2983" s="8">
        <f t="shared" si="285"/>
        <v>42270.559675925921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3">
        <f t="shared" si="281"/>
        <v>102.06</v>
      </c>
      <c r="P2984" s="7">
        <f t="shared" si="282"/>
        <v>44629.704404236509</v>
      </c>
      <c r="Q2984" s="7" t="str">
        <f t="shared" si="283"/>
        <v>theater</v>
      </c>
      <c r="R2984" t="str">
        <f t="shared" si="280"/>
        <v>spaces</v>
      </c>
      <c r="S2984" s="8">
        <f t="shared" si="284"/>
        <v>42381.686840277776</v>
      </c>
      <c r="T2984" s="8">
        <f t="shared" si="285"/>
        <v>42411.686840277776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3">
        <f t="shared" si="281"/>
        <v>146.53957758620692</v>
      </c>
      <c r="P2985" s="7">
        <f t="shared" si="282"/>
        <v>44664.621987632476</v>
      </c>
      <c r="Q2985" s="7" t="str">
        <f t="shared" si="283"/>
        <v>theater</v>
      </c>
      <c r="R2985" t="str">
        <f t="shared" si="280"/>
        <v>spaces</v>
      </c>
      <c r="S2985" s="8">
        <f t="shared" si="284"/>
        <v>41894.632361111115</v>
      </c>
      <c r="T2985" s="8">
        <f t="shared" si="285"/>
        <v>41954.674027777779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3">
        <f t="shared" si="281"/>
        <v>100.352</v>
      </c>
      <c r="P2986" s="7">
        <f t="shared" si="282"/>
        <v>44553.816251105192</v>
      </c>
      <c r="Q2986" s="7" t="str">
        <f t="shared" si="283"/>
        <v>theater</v>
      </c>
      <c r="R2986" t="str">
        <f t="shared" si="280"/>
        <v>spaces</v>
      </c>
      <c r="S2986" s="8">
        <f t="shared" si="284"/>
        <v>42576.278715277775</v>
      </c>
      <c r="T2986" s="8">
        <f t="shared" si="285"/>
        <v>42606.278715277775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3">
        <f t="shared" si="281"/>
        <v>121.64999999999999</v>
      </c>
      <c r="P2987" s="7">
        <f t="shared" si="282"/>
        <v>44571.042637168117</v>
      </c>
      <c r="Q2987" s="7" t="str">
        <f t="shared" si="283"/>
        <v>theater</v>
      </c>
      <c r="R2987" t="str">
        <f t="shared" si="280"/>
        <v>spaces</v>
      </c>
      <c r="S2987" s="8">
        <f t="shared" si="284"/>
        <v>42654.973703703698</v>
      </c>
      <c r="T2987" s="8">
        <f t="shared" si="285"/>
        <v>42674.166666666672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3">
        <f t="shared" si="281"/>
        <v>105.5</v>
      </c>
      <c r="P2988" s="7">
        <f t="shared" si="282"/>
        <v>44599.745952170037</v>
      </c>
      <c r="Q2988" s="7" t="str">
        <f t="shared" si="283"/>
        <v>theater</v>
      </c>
      <c r="R2988" t="str">
        <f t="shared" si="280"/>
        <v>spaces</v>
      </c>
      <c r="S2988" s="8">
        <f t="shared" si="284"/>
        <v>42431.500069444446</v>
      </c>
      <c r="T2988" s="8">
        <f t="shared" si="285"/>
        <v>42491.458402777775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3">
        <f t="shared" si="281"/>
        <v>110.4008</v>
      </c>
      <c r="P2989" s="7">
        <f t="shared" si="282"/>
        <v>44637.040053191464</v>
      </c>
      <c r="Q2989" s="7" t="str">
        <f t="shared" si="283"/>
        <v>theater</v>
      </c>
      <c r="R2989" t="str">
        <f t="shared" si="280"/>
        <v>spaces</v>
      </c>
      <c r="S2989" s="8">
        <f t="shared" si="284"/>
        <v>42627.307303240741</v>
      </c>
      <c r="T2989" s="8">
        <f t="shared" si="285"/>
        <v>42656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3">
        <f t="shared" si="281"/>
        <v>100</v>
      </c>
      <c r="P2990" s="7">
        <f t="shared" si="282"/>
        <v>44652.157036379736</v>
      </c>
      <c r="Q2990" s="7" t="str">
        <f t="shared" si="283"/>
        <v>theater</v>
      </c>
      <c r="R2990" t="str">
        <f t="shared" ref="R2990:R3053" si="286">RIGHT(N2990, (LEN(N2990)-FIND("/", N2990)))</f>
        <v>spaces</v>
      </c>
      <c r="S2990" s="8">
        <f t="shared" si="284"/>
        <v>42511.362048611118</v>
      </c>
      <c r="T2990" s="8">
        <f t="shared" si="285"/>
        <v>42541.362048611118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3">
        <f t="shared" si="281"/>
        <v>176.535</v>
      </c>
      <c r="P2991" s="7">
        <f t="shared" si="282"/>
        <v>44690.924493783277</v>
      </c>
      <c r="Q2991" s="7" t="str">
        <f t="shared" si="283"/>
        <v>theater</v>
      </c>
      <c r="R2991" t="str">
        <f t="shared" si="286"/>
        <v>spaces</v>
      </c>
      <c r="S2991" s="8">
        <f t="shared" si="284"/>
        <v>42337.02039351852</v>
      </c>
      <c r="T2991" s="8">
        <f t="shared" si="285"/>
        <v>42359.207638888889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3">
        <f t="shared" si="281"/>
        <v>100</v>
      </c>
      <c r="P2992" s="7">
        <f t="shared" si="282"/>
        <v>44699.265759999973</v>
      </c>
      <c r="Q2992" s="7" t="str">
        <f t="shared" si="283"/>
        <v>theater</v>
      </c>
      <c r="R2992" t="str">
        <f t="shared" si="286"/>
        <v>spaces</v>
      </c>
      <c r="S2992" s="8">
        <f t="shared" si="284"/>
        <v>42341.57430555555</v>
      </c>
      <c r="T2992" s="8">
        <f t="shared" si="285"/>
        <v>42376.57430555555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3">
        <f t="shared" si="281"/>
        <v>103.29411764705883</v>
      </c>
      <c r="P2993" s="7">
        <f t="shared" si="282"/>
        <v>44730.13699288253</v>
      </c>
      <c r="Q2993" s="7" t="str">
        <f t="shared" si="283"/>
        <v>theater</v>
      </c>
      <c r="R2993" t="str">
        <f t="shared" si="286"/>
        <v>spaces</v>
      </c>
      <c r="S2993" s="8">
        <f t="shared" si="284"/>
        <v>42740.837152777778</v>
      </c>
      <c r="T2993" s="8">
        <f t="shared" si="285"/>
        <v>42762.837152777778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3">
        <f t="shared" si="281"/>
        <v>104.5</v>
      </c>
      <c r="P2994" s="7">
        <f t="shared" si="282"/>
        <v>44762.149581478152</v>
      </c>
      <c r="Q2994" s="7" t="str">
        <f t="shared" si="283"/>
        <v>theater</v>
      </c>
      <c r="R2994" t="str">
        <f t="shared" si="286"/>
        <v>spaces</v>
      </c>
      <c r="S2994" s="8">
        <f t="shared" si="284"/>
        <v>42622.767476851848</v>
      </c>
      <c r="T2994" s="8">
        <f t="shared" si="285"/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3">
        <f t="shared" si="281"/>
        <v>100.29999999999998</v>
      </c>
      <c r="P2995" s="7">
        <f t="shared" si="282"/>
        <v>44799.250427807456</v>
      </c>
      <c r="Q2995" s="7" t="str">
        <f t="shared" si="283"/>
        <v>theater</v>
      </c>
      <c r="R2995" t="str">
        <f t="shared" si="286"/>
        <v>spaces</v>
      </c>
      <c r="S2995" s="8">
        <f t="shared" si="284"/>
        <v>42390.838738425926</v>
      </c>
      <c r="T2995" s="8">
        <f t="shared" si="285"/>
        <v>42420.838738425926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3">
        <f t="shared" si="281"/>
        <v>457.74666666666673</v>
      </c>
      <c r="P2996" s="7">
        <f t="shared" si="282"/>
        <v>44838.319339875081</v>
      </c>
      <c r="Q2996" s="7" t="str">
        <f t="shared" si="283"/>
        <v>theater</v>
      </c>
      <c r="R2996" t="str">
        <f t="shared" si="286"/>
        <v>spaces</v>
      </c>
      <c r="S2996" s="8">
        <f t="shared" si="284"/>
        <v>41885.478842592594</v>
      </c>
      <c r="T2996" s="8">
        <f t="shared" si="285"/>
        <v>41915.478842592594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3">
        <f t="shared" si="281"/>
        <v>104.96000000000001</v>
      </c>
      <c r="P2997" s="7">
        <f t="shared" si="282"/>
        <v>44877.127446428538</v>
      </c>
      <c r="Q2997" s="7" t="str">
        <f t="shared" si="283"/>
        <v>theater</v>
      </c>
      <c r="R2997" t="str">
        <f t="shared" si="286"/>
        <v>spaces</v>
      </c>
      <c r="S2997" s="8">
        <f t="shared" si="284"/>
        <v>42724.665173611109</v>
      </c>
      <c r="T2997" s="8">
        <f t="shared" si="285"/>
        <v>42754.665173611109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3">
        <f t="shared" si="281"/>
        <v>171.94285714285715</v>
      </c>
      <c r="P2998" s="7">
        <f t="shared" si="282"/>
        <v>44903.162412868602</v>
      </c>
      <c r="Q2998" s="7" t="str">
        <f t="shared" si="283"/>
        <v>theater</v>
      </c>
      <c r="R2998" t="str">
        <f t="shared" si="286"/>
        <v>spaces</v>
      </c>
      <c r="S2998" s="8">
        <f t="shared" si="284"/>
        <v>42090.912500000006</v>
      </c>
      <c r="T2998" s="8">
        <f t="shared" si="285"/>
        <v>42150.912500000006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3">
        <f t="shared" si="281"/>
        <v>103.73000000000002</v>
      </c>
      <c r="P2999" s="7">
        <f t="shared" si="282"/>
        <v>44889.497978533065</v>
      </c>
      <c r="Q2999" s="7" t="str">
        <f t="shared" si="283"/>
        <v>theater</v>
      </c>
      <c r="R2999" t="str">
        <f t="shared" si="286"/>
        <v>spaces</v>
      </c>
      <c r="S2999" s="8">
        <f t="shared" si="284"/>
        <v>42775.733715277776</v>
      </c>
      <c r="T2999" s="8">
        <f t="shared" si="285"/>
        <v>42793.207638888889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3">
        <f t="shared" si="281"/>
        <v>103.029</v>
      </c>
      <c r="P3000" s="7">
        <f t="shared" si="282"/>
        <v>44920.399051029512</v>
      </c>
      <c r="Q3000" s="7" t="str">
        <f t="shared" si="283"/>
        <v>theater</v>
      </c>
      <c r="R3000" t="str">
        <f t="shared" si="286"/>
        <v>spaces</v>
      </c>
      <c r="S3000" s="8">
        <f t="shared" si="284"/>
        <v>41778.193622685183</v>
      </c>
      <c r="T3000" s="8">
        <f t="shared" si="285"/>
        <v>41806.184027777781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3">
        <f t="shared" si="281"/>
        <v>118.88888888888889</v>
      </c>
      <c r="P3001" s="7">
        <f t="shared" si="282"/>
        <v>44914.490358422911</v>
      </c>
      <c r="Q3001" s="7" t="str">
        <f t="shared" si="283"/>
        <v>theater</v>
      </c>
      <c r="R3001" t="str">
        <f t="shared" si="286"/>
        <v>spaces</v>
      </c>
      <c r="S3001" s="8">
        <f t="shared" si="284"/>
        <v>42780.740277777775</v>
      </c>
      <c r="T3001" s="8">
        <f t="shared" si="285"/>
        <v>42795.083333333328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3">
        <f t="shared" si="281"/>
        <v>100</v>
      </c>
      <c r="P3002" s="7">
        <f t="shared" si="282"/>
        <v>44953.332950672615</v>
      </c>
      <c r="Q3002" s="7" t="str">
        <f t="shared" si="283"/>
        <v>theater</v>
      </c>
      <c r="R3002" t="str">
        <f t="shared" si="286"/>
        <v>spaces</v>
      </c>
      <c r="S3002" s="8">
        <f t="shared" si="284"/>
        <v>42752.827199074076</v>
      </c>
      <c r="T3002" s="8">
        <f t="shared" si="285"/>
        <v>42766.75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3">
        <f t="shared" si="281"/>
        <v>318.69988910451895</v>
      </c>
      <c r="P3003" s="7">
        <f t="shared" si="282"/>
        <v>44993.237199281837</v>
      </c>
      <c r="Q3003" s="7" t="str">
        <f t="shared" si="283"/>
        <v>theater</v>
      </c>
      <c r="R3003" t="str">
        <f t="shared" si="286"/>
        <v>spaces</v>
      </c>
      <c r="S3003" s="8">
        <f t="shared" si="284"/>
        <v>42534.895625000005</v>
      </c>
      <c r="T3003" s="8">
        <f t="shared" si="285"/>
        <v>42564.895625000005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3">
        <f t="shared" si="281"/>
        <v>108.50614285714286</v>
      </c>
      <c r="P3004" s="7">
        <f t="shared" si="282"/>
        <v>45013.005597484247</v>
      </c>
      <c r="Q3004" s="7" t="str">
        <f t="shared" si="283"/>
        <v>theater</v>
      </c>
      <c r="R3004" t="str">
        <f t="shared" si="286"/>
        <v>spaces</v>
      </c>
      <c r="S3004" s="8">
        <f t="shared" si="284"/>
        <v>41239.83625</v>
      </c>
      <c r="T3004" s="8">
        <f t="shared" si="285"/>
        <v>41269.83625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3">
        <f t="shared" si="281"/>
        <v>101.16666666666667</v>
      </c>
      <c r="P3005" s="7">
        <f t="shared" si="282"/>
        <v>45046.654496402851</v>
      </c>
      <c r="Q3005" s="7" t="str">
        <f t="shared" si="283"/>
        <v>theater</v>
      </c>
      <c r="R3005" t="str">
        <f t="shared" si="286"/>
        <v>spaces</v>
      </c>
      <c r="S3005" s="8">
        <f t="shared" si="284"/>
        <v>42398.849259259259</v>
      </c>
      <c r="T3005" s="8">
        <f t="shared" si="285"/>
        <v>42430.249305555553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3">
        <f t="shared" si="281"/>
        <v>112.815</v>
      </c>
      <c r="P3006" s="7">
        <f t="shared" si="282"/>
        <v>45084.468766876656</v>
      </c>
      <c r="Q3006" s="7" t="str">
        <f t="shared" si="283"/>
        <v>theater</v>
      </c>
      <c r="R3006" t="str">
        <f t="shared" si="286"/>
        <v>spaces</v>
      </c>
      <c r="S3006" s="8">
        <f t="shared" si="284"/>
        <v>41928.881064814814</v>
      </c>
      <c r="T3006" s="8">
        <f t="shared" si="285"/>
        <v>41958.922731481478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3">
        <f t="shared" si="281"/>
        <v>120.49622641509434</v>
      </c>
      <c r="P3007" s="7">
        <f t="shared" si="282"/>
        <v>45084.431351351319</v>
      </c>
      <c r="Q3007" s="7" t="str">
        <f t="shared" si="283"/>
        <v>theater</v>
      </c>
      <c r="R3007" t="str">
        <f t="shared" si="286"/>
        <v>spaces</v>
      </c>
      <c r="S3007" s="8">
        <f t="shared" si="284"/>
        <v>41888.674826388888</v>
      </c>
      <c r="T3007" s="8">
        <f t="shared" si="285"/>
        <v>41918.674826388888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3">
        <f t="shared" si="281"/>
        <v>107.74999999999999</v>
      </c>
      <c r="P3008" s="7">
        <f t="shared" si="282"/>
        <v>45113.56735798013</v>
      </c>
      <c r="Q3008" s="7" t="str">
        <f t="shared" si="283"/>
        <v>theater</v>
      </c>
      <c r="R3008" t="str">
        <f t="shared" si="286"/>
        <v>spaces</v>
      </c>
      <c r="S3008" s="8">
        <f t="shared" si="284"/>
        <v>41957.756840277783</v>
      </c>
      <c r="T3008" s="8">
        <f t="shared" si="285"/>
        <v>41987.756840277783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3">
        <f t="shared" si="281"/>
        <v>180</v>
      </c>
      <c r="P3009" s="7">
        <f t="shared" si="282"/>
        <v>45146.503790613686</v>
      </c>
      <c r="Q3009" s="7" t="str">
        <f t="shared" si="283"/>
        <v>theater</v>
      </c>
      <c r="R3009" t="str">
        <f t="shared" si="286"/>
        <v>spaces</v>
      </c>
      <c r="S3009" s="8">
        <f t="shared" si="284"/>
        <v>42098.216238425928</v>
      </c>
      <c r="T3009" s="8">
        <f t="shared" si="285"/>
        <v>42119.216238425928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3">
        <f t="shared" si="281"/>
        <v>101.16666666666667</v>
      </c>
      <c r="P3010" s="7">
        <f t="shared" si="282"/>
        <v>45186.310930442603</v>
      </c>
      <c r="Q3010" s="7" t="str">
        <f t="shared" si="283"/>
        <v>theater</v>
      </c>
      <c r="R3010" t="str">
        <f t="shared" si="286"/>
        <v>spaces</v>
      </c>
      <c r="S3010" s="8">
        <f t="shared" si="284"/>
        <v>42360.212025462963</v>
      </c>
      <c r="T3010" s="8">
        <f t="shared" si="285"/>
        <v>42390.212025462963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3">
        <f t="shared" ref="O3011:O3074" si="287">(E3011/D3011)*100</f>
        <v>119.756</v>
      </c>
      <c r="P3011" s="7">
        <f t="shared" ref="P3011:P3074" si="288">AVERAGE(E3011:E7124)</f>
        <v>45224.42242314644</v>
      </c>
      <c r="Q3011" s="7" t="str">
        <f t="shared" ref="Q3011:Q3074" si="289">LEFT(N3011,(FIND("/",N3011)-1))</f>
        <v>theater</v>
      </c>
      <c r="R3011" t="str">
        <f t="shared" si="286"/>
        <v>spaces</v>
      </c>
      <c r="S3011" s="8">
        <f t="shared" si="284"/>
        <v>41939.569907407407</v>
      </c>
      <c r="T3011" s="8">
        <f t="shared" si="285"/>
        <v>41969.611574074079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3">
        <f t="shared" si="287"/>
        <v>158</v>
      </c>
      <c r="P3012" s="7">
        <f t="shared" si="288"/>
        <v>45238.255384615353</v>
      </c>
      <c r="Q3012" s="7" t="str">
        <f t="shared" si="289"/>
        <v>theater</v>
      </c>
      <c r="R3012" t="str">
        <f t="shared" si="286"/>
        <v>spaces</v>
      </c>
      <c r="S3012" s="8">
        <f t="shared" ref="S3012:S3075" si="290">(((J3012/60)/60)/24)+DATE(1970,1,1)</f>
        <v>41996.832395833335</v>
      </c>
      <c r="T3012" s="8">
        <f t="shared" ref="T3012:T3075" si="291">(((I3012/60)/60)/24)+DATE(1970,1,1)</f>
        <v>42056.832395833335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3">
        <f t="shared" si="287"/>
        <v>123.66666666666666</v>
      </c>
      <c r="P3013" s="7">
        <f t="shared" si="288"/>
        <v>45277.085326086926</v>
      </c>
      <c r="Q3013" s="7" t="str">
        <f t="shared" si="289"/>
        <v>theater</v>
      </c>
      <c r="R3013" t="str">
        <f t="shared" si="286"/>
        <v>spaces</v>
      </c>
      <c r="S3013" s="8">
        <f t="shared" si="290"/>
        <v>42334.468935185185</v>
      </c>
      <c r="T3013" s="8">
        <f t="shared" si="291"/>
        <v>42361.957638888889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3">
        <f t="shared" si="287"/>
        <v>117.12499999999999</v>
      </c>
      <c r="P3014" s="7">
        <f t="shared" si="288"/>
        <v>45317.798005439676</v>
      </c>
      <c r="Q3014" s="7" t="str">
        <f t="shared" si="289"/>
        <v>theater</v>
      </c>
      <c r="R3014" t="str">
        <f t="shared" si="286"/>
        <v>spaces</v>
      </c>
      <c r="S3014" s="8">
        <f t="shared" si="290"/>
        <v>42024.702893518523</v>
      </c>
      <c r="T3014" s="8">
        <f t="shared" si="291"/>
        <v>42045.702893518523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3">
        <f t="shared" si="287"/>
        <v>156.96</v>
      </c>
      <c r="P3015" s="7">
        <f t="shared" si="288"/>
        <v>45354.669872958228</v>
      </c>
      <c r="Q3015" s="7" t="str">
        <f t="shared" si="289"/>
        <v>theater</v>
      </c>
      <c r="R3015" t="str">
        <f t="shared" si="286"/>
        <v>spaces</v>
      </c>
      <c r="S3015" s="8">
        <f t="shared" si="290"/>
        <v>42146.836215277777</v>
      </c>
      <c r="T3015" s="8">
        <f t="shared" si="291"/>
        <v>42176.836215277777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3">
        <f t="shared" si="287"/>
        <v>113.104</v>
      </c>
      <c r="P3016" s="7">
        <f t="shared" si="288"/>
        <v>45381.607811080801</v>
      </c>
      <c r="Q3016" s="7" t="str">
        <f t="shared" si="289"/>
        <v>theater</v>
      </c>
      <c r="R3016" t="str">
        <f t="shared" si="286"/>
        <v>spaces</v>
      </c>
      <c r="S3016" s="8">
        <f t="shared" si="290"/>
        <v>41920.123611111114</v>
      </c>
      <c r="T3016" s="8">
        <f t="shared" si="291"/>
        <v>41948.208333333336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3">
        <f t="shared" si="287"/>
        <v>103.17647058823529</v>
      </c>
      <c r="P3017" s="7">
        <f t="shared" si="288"/>
        <v>45397.158363636336</v>
      </c>
      <c r="Q3017" s="7" t="str">
        <f t="shared" si="289"/>
        <v>theater</v>
      </c>
      <c r="R3017" t="str">
        <f t="shared" si="286"/>
        <v>spaces</v>
      </c>
      <c r="S3017" s="8">
        <f t="shared" si="290"/>
        <v>41785.72729166667</v>
      </c>
      <c r="T3017" s="8">
        <f t="shared" si="291"/>
        <v>41801.166666666664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3">
        <f t="shared" si="287"/>
        <v>102.61176470588236</v>
      </c>
      <c r="P3018" s="7">
        <f t="shared" si="288"/>
        <v>45435.274067333907</v>
      </c>
      <c r="Q3018" s="7" t="str">
        <f t="shared" si="289"/>
        <v>theater</v>
      </c>
      <c r="R3018" t="str">
        <f t="shared" si="286"/>
        <v>spaces</v>
      </c>
      <c r="S3018" s="8">
        <f t="shared" si="290"/>
        <v>41778.548055555555</v>
      </c>
      <c r="T3018" s="8">
        <f t="shared" si="291"/>
        <v>41838.548055555555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3">
        <f t="shared" si="287"/>
        <v>105.84090909090908</v>
      </c>
      <c r="P3019" s="7">
        <f t="shared" si="288"/>
        <v>45468.710564662993</v>
      </c>
      <c r="Q3019" s="7" t="str">
        <f t="shared" si="289"/>
        <v>theater</v>
      </c>
      <c r="R3019" t="str">
        <f t="shared" si="286"/>
        <v>spaces</v>
      </c>
      <c r="S3019" s="8">
        <f t="shared" si="290"/>
        <v>41841.850034722222</v>
      </c>
      <c r="T3019" s="8">
        <f t="shared" si="291"/>
        <v>41871.850034722222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3">
        <f t="shared" si="287"/>
        <v>100.71428571428571</v>
      </c>
      <c r="P3020" s="7">
        <f t="shared" si="288"/>
        <v>45488.932725615283</v>
      </c>
      <c r="Q3020" s="7" t="str">
        <f t="shared" si="289"/>
        <v>theater</v>
      </c>
      <c r="R3020" t="str">
        <f t="shared" si="286"/>
        <v>spaces</v>
      </c>
      <c r="S3020" s="8">
        <f t="shared" si="290"/>
        <v>42163.29833333334</v>
      </c>
      <c r="T3020" s="8">
        <f t="shared" si="291"/>
        <v>42205.916666666672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3">
        <f t="shared" si="287"/>
        <v>121.23333333333332</v>
      </c>
      <c r="P3021" s="7">
        <f t="shared" si="288"/>
        <v>45526.577737226246</v>
      </c>
      <c r="Q3021" s="7" t="str">
        <f t="shared" si="289"/>
        <v>theater</v>
      </c>
      <c r="R3021" t="str">
        <f t="shared" si="286"/>
        <v>spaces</v>
      </c>
      <c r="S3021" s="8">
        <f t="shared" si="290"/>
        <v>41758.833564814813</v>
      </c>
      <c r="T3021" s="8">
        <f t="shared" si="291"/>
        <v>41786.125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3">
        <f t="shared" si="287"/>
        <v>100.57142857142858</v>
      </c>
      <c r="P3022" s="7">
        <f t="shared" si="288"/>
        <v>45551.547214611841</v>
      </c>
      <c r="Q3022" s="7" t="str">
        <f t="shared" si="289"/>
        <v>theater</v>
      </c>
      <c r="R3022" t="str">
        <f t="shared" si="286"/>
        <v>spaces</v>
      </c>
      <c r="S3022" s="8">
        <f t="shared" si="290"/>
        <v>42170.846446759257</v>
      </c>
      <c r="T3022" s="8">
        <f t="shared" si="291"/>
        <v>42230.846446759257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3">
        <f t="shared" si="287"/>
        <v>116.02222222222223</v>
      </c>
      <c r="P3023" s="7">
        <f t="shared" si="288"/>
        <v>45586.749725776936</v>
      </c>
      <c r="Q3023" s="7" t="str">
        <f t="shared" si="289"/>
        <v>theater</v>
      </c>
      <c r="R3023" t="str">
        <f t="shared" si="286"/>
        <v>spaces</v>
      </c>
      <c r="S3023" s="8">
        <f t="shared" si="290"/>
        <v>42660.618854166663</v>
      </c>
      <c r="T3023" s="8">
        <f t="shared" si="291"/>
        <v>42696.249305555553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3">
        <f t="shared" si="287"/>
        <v>100.88</v>
      </c>
      <c r="P3024" s="7">
        <f t="shared" si="288"/>
        <v>45623.680878316525</v>
      </c>
      <c r="Q3024" s="7" t="str">
        <f t="shared" si="289"/>
        <v>theater</v>
      </c>
      <c r="R3024" t="str">
        <f t="shared" si="286"/>
        <v>spaces</v>
      </c>
      <c r="S3024" s="8">
        <f t="shared" si="290"/>
        <v>42564.95380787037</v>
      </c>
      <c r="T3024" s="8">
        <f t="shared" si="291"/>
        <v>42609.95380787037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3">
        <f t="shared" si="287"/>
        <v>103</v>
      </c>
      <c r="P3025" s="7">
        <f t="shared" si="288"/>
        <v>45656.222710622678</v>
      </c>
      <c r="Q3025" s="7" t="str">
        <f t="shared" si="289"/>
        <v>theater</v>
      </c>
      <c r="R3025" t="str">
        <f t="shared" si="286"/>
        <v>spaces</v>
      </c>
      <c r="S3025" s="8">
        <f t="shared" si="290"/>
        <v>42121.675763888896</v>
      </c>
      <c r="T3025" s="8">
        <f t="shared" si="291"/>
        <v>42166.675763888896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3">
        <f t="shared" si="287"/>
        <v>246.42</v>
      </c>
      <c r="P3026" s="7">
        <f t="shared" si="288"/>
        <v>45697.409899175036</v>
      </c>
      <c r="Q3026" s="7" t="str">
        <f t="shared" si="289"/>
        <v>theater</v>
      </c>
      <c r="R3026" t="str">
        <f t="shared" si="286"/>
        <v>spaces</v>
      </c>
      <c r="S3026" s="8">
        <f t="shared" si="290"/>
        <v>41158.993923611109</v>
      </c>
      <c r="T3026" s="8">
        <f t="shared" si="291"/>
        <v>41188.993923611109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3">
        <f t="shared" si="287"/>
        <v>302.2</v>
      </c>
      <c r="P3027" s="7">
        <f t="shared" si="288"/>
        <v>45728.030458715562</v>
      </c>
      <c r="Q3027" s="7" t="str">
        <f t="shared" si="289"/>
        <v>theater</v>
      </c>
      <c r="R3027" t="str">
        <f t="shared" si="286"/>
        <v>spaces</v>
      </c>
      <c r="S3027" s="8">
        <f t="shared" si="290"/>
        <v>41761.509409722225</v>
      </c>
      <c r="T3027" s="8">
        <f t="shared" si="291"/>
        <v>41789.666666666664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3">
        <f t="shared" si="287"/>
        <v>143.33333333333334</v>
      </c>
      <c r="P3028" s="7">
        <f t="shared" si="288"/>
        <v>45763.08374655644</v>
      </c>
      <c r="Q3028" s="7" t="str">
        <f t="shared" si="289"/>
        <v>theater</v>
      </c>
      <c r="R3028" t="str">
        <f t="shared" si="286"/>
        <v>spaces</v>
      </c>
      <c r="S3028" s="8">
        <f t="shared" si="290"/>
        <v>42783.459398148145</v>
      </c>
      <c r="T3028" s="8">
        <f t="shared" si="291"/>
        <v>42797.459398148145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3">
        <f t="shared" si="287"/>
        <v>131.44</v>
      </c>
      <c r="P3029" s="7">
        <f t="shared" si="288"/>
        <v>45803.959742647028</v>
      </c>
      <c r="Q3029" s="7" t="str">
        <f t="shared" si="289"/>
        <v>theater</v>
      </c>
      <c r="R3029" t="str">
        <f t="shared" si="286"/>
        <v>spaces</v>
      </c>
      <c r="S3029" s="8">
        <f t="shared" si="290"/>
        <v>42053.704293981486</v>
      </c>
      <c r="T3029" s="8">
        <f t="shared" si="291"/>
        <v>42083.662627314814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3">
        <f t="shared" si="287"/>
        <v>168.01999999999998</v>
      </c>
      <c r="P3030" s="7">
        <f t="shared" si="288"/>
        <v>45797.729714811379</v>
      </c>
      <c r="Q3030" s="7" t="str">
        <f t="shared" si="289"/>
        <v>theater</v>
      </c>
      <c r="R3030" t="str">
        <f t="shared" si="286"/>
        <v>spaces</v>
      </c>
      <c r="S3030" s="8">
        <f t="shared" si="290"/>
        <v>42567.264178240745</v>
      </c>
      <c r="T3030" s="8">
        <f t="shared" si="291"/>
        <v>42597.264178240745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3">
        <f t="shared" si="287"/>
        <v>109.67666666666666</v>
      </c>
      <c r="P3031" s="7">
        <f t="shared" si="288"/>
        <v>45832.165009208074</v>
      </c>
      <c r="Q3031" s="7" t="str">
        <f t="shared" si="289"/>
        <v>theater</v>
      </c>
      <c r="R3031" t="str">
        <f t="shared" si="286"/>
        <v>spaces</v>
      </c>
      <c r="S3031" s="8">
        <f t="shared" si="290"/>
        <v>41932.708877314813</v>
      </c>
      <c r="T3031" s="8">
        <f t="shared" si="291"/>
        <v>41961.190972222219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3">
        <f t="shared" si="287"/>
        <v>106.6857142857143</v>
      </c>
      <c r="P3032" s="7">
        <f t="shared" si="288"/>
        <v>45844.081290322552</v>
      </c>
      <c r="Q3032" s="7" t="str">
        <f t="shared" si="289"/>
        <v>theater</v>
      </c>
      <c r="R3032" t="str">
        <f t="shared" si="286"/>
        <v>spaces</v>
      </c>
      <c r="S3032" s="8">
        <f t="shared" si="290"/>
        <v>42233.747349537036</v>
      </c>
      <c r="T3032" s="8">
        <f t="shared" si="291"/>
        <v>42263.747349537036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3">
        <f t="shared" si="287"/>
        <v>100</v>
      </c>
      <c r="P3033" s="7">
        <f t="shared" si="288"/>
        <v>45884.650553505504</v>
      </c>
      <c r="Q3033" s="7" t="str">
        <f t="shared" si="289"/>
        <v>theater</v>
      </c>
      <c r="R3033" t="str">
        <f t="shared" si="286"/>
        <v>spaces</v>
      </c>
      <c r="S3033" s="8">
        <f t="shared" si="290"/>
        <v>42597.882488425923</v>
      </c>
      <c r="T3033" s="8">
        <f t="shared" si="291"/>
        <v>42657.882488425923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3">
        <f t="shared" si="287"/>
        <v>127.2</v>
      </c>
      <c r="P3034" s="7">
        <f t="shared" si="288"/>
        <v>45925.633610341611</v>
      </c>
      <c r="Q3034" s="7" t="str">
        <f t="shared" si="289"/>
        <v>theater</v>
      </c>
      <c r="R3034" t="str">
        <f t="shared" si="286"/>
        <v>spaces</v>
      </c>
      <c r="S3034" s="8">
        <f t="shared" si="290"/>
        <v>42228.044664351852</v>
      </c>
      <c r="T3034" s="8">
        <f t="shared" si="291"/>
        <v>42258.044664351852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3">
        <f t="shared" si="287"/>
        <v>146.53333333333333</v>
      </c>
      <c r="P3035" s="7">
        <f t="shared" si="288"/>
        <v>45966.903142328985</v>
      </c>
      <c r="Q3035" s="7" t="str">
        <f t="shared" si="289"/>
        <v>theater</v>
      </c>
      <c r="R3035" t="str">
        <f t="shared" si="286"/>
        <v>spaces</v>
      </c>
      <c r="S3035" s="8">
        <f t="shared" si="290"/>
        <v>42570.110243055555</v>
      </c>
      <c r="T3035" s="8">
        <f t="shared" si="291"/>
        <v>42600.110243055555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3">
        <f t="shared" si="287"/>
        <v>112.53599999999999</v>
      </c>
      <c r="P3036" s="7">
        <f t="shared" si="288"/>
        <v>46005.359111933365</v>
      </c>
      <c r="Q3036" s="7" t="str">
        <f t="shared" si="289"/>
        <v>theater</v>
      </c>
      <c r="R3036" t="str">
        <f t="shared" si="286"/>
        <v>spaces</v>
      </c>
      <c r="S3036" s="8">
        <f t="shared" si="290"/>
        <v>42644.535358796296</v>
      </c>
      <c r="T3036" s="8">
        <f t="shared" si="291"/>
        <v>42675.165972222225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3">
        <f t="shared" si="287"/>
        <v>108.78684000000001</v>
      </c>
      <c r="P3037" s="7">
        <f t="shared" si="288"/>
        <v>45943.756666666632</v>
      </c>
      <c r="Q3037" s="7" t="str">
        <f t="shared" si="289"/>
        <v>theater</v>
      </c>
      <c r="R3037" t="str">
        <f t="shared" si="286"/>
        <v>spaces</v>
      </c>
      <c r="S3037" s="8">
        <f t="shared" si="290"/>
        <v>41368.560289351852</v>
      </c>
      <c r="T3037" s="8">
        <f t="shared" si="291"/>
        <v>41398.560289351852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3">
        <f t="shared" si="287"/>
        <v>126.732</v>
      </c>
      <c r="P3038" s="7">
        <f t="shared" si="288"/>
        <v>45961.13113067652</v>
      </c>
      <c r="Q3038" s="7" t="str">
        <f t="shared" si="289"/>
        <v>theater</v>
      </c>
      <c r="R3038" t="str">
        <f t="shared" si="286"/>
        <v>spaces</v>
      </c>
      <c r="S3038" s="8">
        <f t="shared" si="290"/>
        <v>41466.785231481481</v>
      </c>
      <c r="T3038" s="8">
        <f t="shared" si="291"/>
        <v>41502.499305555553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3">
        <f t="shared" si="287"/>
        <v>213.20000000000002</v>
      </c>
      <c r="P3039" s="7">
        <f t="shared" si="288"/>
        <v>45974.376150278258</v>
      </c>
      <c r="Q3039" s="7" t="str">
        <f t="shared" si="289"/>
        <v>theater</v>
      </c>
      <c r="R3039" t="str">
        <f t="shared" si="286"/>
        <v>spaces</v>
      </c>
      <c r="S3039" s="8">
        <f t="shared" si="290"/>
        <v>40378.893206018518</v>
      </c>
      <c r="T3039" s="8">
        <f t="shared" si="291"/>
        <v>40453.207638888889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3">
        <f t="shared" si="287"/>
        <v>100.49999999999999</v>
      </c>
      <c r="P3040" s="7">
        <f t="shared" si="288"/>
        <v>46016.073806870903</v>
      </c>
      <c r="Q3040" s="7" t="str">
        <f t="shared" si="289"/>
        <v>theater</v>
      </c>
      <c r="R3040" t="str">
        <f t="shared" si="286"/>
        <v>spaces</v>
      </c>
      <c r="S3040" s="8">
        <f t="shared" si="290"/>
        <v>42373.252280092594</v>
      </c>
      <c r="T3040" s="8">
        <f t="shared" si="291"/>
        <v>42433.252280092594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3">
        <f t="shared" si="287"/>
        <v>108.71389999999998</v>
      </c>
      <c r="P3041" s="7">
        <f t="shared" si="288"/>
        <v>46057.905659851269</v>
      </c>
      <c r="Q3041" s="7" t="str">
        <f t="shared" si="289"/>
        <v>theater</v>
      </c>
      <c r="R3041" t="str">
        <f t="shared" si="286"/>
        <v>spaces</v>
      </c>
      <c r="S3041" s="8">
        <f t="shared" si="290"/>
        <v>41610.794421296298</v>
      </c>
      <c r="T3041" s="8">
        <f t="shared" si="291"/>
        <v>41637.332638888889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3">
        <f t="shared" si="287"/>
        <v>107.5</v>
      </c>
      <c r="P3042" s="7">
        <f t="shared" si="288"/>
        <v>46080.524381395313</v>
      </c>
      <c r="Q3042" s="7" t="str">
        <f t="shared" si="289"/>
        <v>theater</v>
      </c>
      <c r="R3042" t="str">
        <f t="shared" si="286"/>
        <v>spaces</v>
      </c>
      <c r="S3042" s="8">
        <f t="shared" si="290"/>
        <v>42177.791909722218</v>
      </c>
      <c r="T3042" s="8">
        <f t="shared" si="291"/>
        <v>42181.958333333328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3">
        <f t="shared" si="287"/>
        <v>110.48192771084338</v>
      </c>
      <c r="P3043" s="7">
        <f t="shared" si="288"/>
        <v>46120.427104283022</v>
      </c>
      <c r="Q3043" s="7" t="str">
        <f t="shared" si="289"/>
        <v>theater</v>
      </c>
      <c r="R3043" t="str">
        <f t="shared" si="286"/>
        <v>spaces</v>
      </c>
      <c r="S3043" s="8">
        <f t="shared" si="290"/>
        <v>42359.868611111116</v>
      </c>
      <c r="T3043" s="8">
        <f t="shared" si="291"/>
        <v>42389.868611111116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3">
        <f t="shared" si="287"/>
        <v>128</v>
      </c>
      <c r="P3044" s="7">
        <f t="shared" si="288"/>
        <v>46154.863662628115</v>
      </c>
      <c r="Q3044" s="7" t="str">
        <f t="shared" si="289"/>
        <v>theater</v>
      </c>
      <c r="R3044" t="str">
        <f t="shared" si="286"/>
        <v>spaces</v>
      </c>
      <c r="S3044" s="8">
        <f t="shared" si="290"/>
        <v>42253.688043981485</v>
      </c>
      <c r="T3044" s="8">
        <f t="shared" si="291"/>
        <v>42283.688043981485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3">
        <f t="shared" si="287"/>
        <v>110.00666666666667</v>
      </c>
      <c r="P3045" s="7">
        <f t="shared" si="288"/>
        <v>46196.127527985038</v>
      </c>
      <c r="Q3045" s="7" t="str">
        <f t="shared" si="289"/>
        <v>theater</v>
      </c>
      <c r="R3045" t="str">
        <f t="shared" si="286"/>
        <v>spaces</v>
      </c>
      <c r="S3045" s="8">
        <f t="shared" si="290"/>
        <v>42083.070590277777</v>
      </c>
      <c r="T3045" s="8">
        <f t="shared" si="291"/>
        <v>42110.118055555555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3">
        <f t="shared" si="287"/>
        <v>109.34166666666667</v>
      </c>
      <c r="P3046" s="7">
        <f t="shared" si="288"/>
        <v>46223.854070961686</v>
      </c>
      <c r="Q3046" s="7" t="str">
        <f t="shared" si="289"/>
        <v>theater</v>
      </c>
      <c r="R3046" t="str">
        <f t="shared" si="286"/>
        <v>spaces</v>
      </c>
      <c r="S3046" s="8">
        <f t="shared" si="290"/>
        <v>42387.7268287037</v>
      </c>
      <c r="T3046" s="8">
        <f t="shared" si="291"/>
        <v>42402.7268287037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3">
        <f t="shared" si="287"/>
        <v>132.70650000000001</v>
      </c>
      <c r="P3047" s="7">
        <f t="shared" si="288"/>
        <v>46254.791317756979</v>
      </c>
      <c r="Q3047" s="7" t="str">
        <f t="shared" si="289"/>
        <v>theater</v>
      </c>
      <c r="R3047" t="str">
        <f t="shared" si="286"/>
        <v>spaces</v>
      </c>
      <c r="S3047" s="8">
        <f t="shared" si="290"/>
        <v>41843.155729166669</v>
      </c>
      <c r="T3047" s="8">
        <f t="shared" si="291"/>
        <v>41873.155729166669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3">
        <f t="shared" si="287"/>
        <v>190.84810126582278</v>
      </c>
      <c r="P3048" s="7">
        <f t="shared" si="288"/>
        <v>46293.094901777331</v>
      </c>
      <c r="Q3048" s="7" t="str">
        <f t="shared" si="289"/>
        <v>theater</v>
      </c>
      <c r="R3048" t="str">
        <f t="shared" si="286"/>
        <v>spaces</v>
      </c>
      <c r="S3048" s="8">
        <f t="shared" si="290"/>
        <v>41862.803078703706</v>
      </c>
      <c r="T3048" s="8">
        <f t="shared" si="291"/>
        <v>41892.202777777777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3">
        <f t="shared" si="287"/>
        <v>149</v>
      </c>
      <c r="P3049" s="7">
        <f t="shared" si="288"/>
        <v>46322.323455056146</v>
      </c>
      <c r="Q3049" s="7" t="str">
        <f t="shared" si="289"/>
        <v>theater</v>
      </c>
      <c r="R3049" t="str">
        <f t="shared" si="286"/>
        <v>spaces</v>
      </c>
      <c r="S3049" s="8">
        <f t="shared" si="290"/>
        <v>42443.989050925928</v>
      </c>
      <c r="T3049" s="8">
        <f t="shared" si="291"/>
        <v>42487.552777777775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3">
        <f t="shared" si="287"/>
        <v>166.4</v>
      </c>
      <c r="P3050" s="7">
        <f t="shared" si="288"/>
        <v>46365.038847235206</v>
      </c>
      <c r="Q3050" s="7" t="str">
        <f t="shared" si="289"/>
        <v>theater</v>
      </c>
      <c r="R3050" t="str">
        <f t="shared" si="286"/>
        <v>spaces</v>
      </c>
      <c r="S3050" s="8">
        <f t="shared" si="290"/>
        <v>41975.901180555549</v>
      </c>
      <c r="T3050" s="8">
        <f t="shared" si="291"/>
        <v>42004.890277777777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3">
        <f t="shared" si="287"/>
        <v>106.66666666666667</v>
      </c>
      <c r="P3051" s="7">
        <f t="shared" si="288"/>
        <v>46400.728377110659</v>
      </c>
      <c r="Q3051" s="7" t="str">
        <f t="shared" si="289"/>
        <v>theater</v>
      </c>
      <c r="R3051" t="str">
        <f t="shared" si="286"/>
        <v>spaces</v>
      </c>
      <c r="S3051" s="8">
        <f t="shared" si="290"/>
        <v>42139.014525462961</v>
      </c>
      <c r="T3051" s="8">
        <f t="shared" si="291"/>
        <v>42169.014525462961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3">
        <f t="shared" si="287"/>
        <v>106</v>
      </c>
      <c r="P3052" s="7">
        <f t="shared" si="288"/>
        <v>46440.5412676056</v>
      </c>
      <c r="Q3052" s="7" t="str">
        <f t="shared" si="289"/>
        <v>theater</v>
      </c>
      <c r="R3052" t="str">
        <f t="shared" si="286"/>
        <v>spaces</v>
      </c>
      <c r="S3052" s="8">
        <f t="shared" si="290"/>
        <v>42465.16851851852</v>
      </c>
      <c r="T3052" s="8">
        <f t="shared" si="291"/>
        <v>42495.16851851852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3">
        <f t="shared" si="287"/>
        <v>23.62857142857143</v>
      </c>
      <c r="P3053" s="7">
        <f t="shared" si="288"/>
        <v>46483.590648496211</v>
      </c>
      <c r="Q3053" s="7" t="str">
        <f t="shared" si="289"/>
        <v>theater</v>
      </c>
      <c r="R3053" t="str">
        <f t="shared" si="286"/>
        <v>spaces</v>
      </c>
      <c r="S3053" s="8">
        <f t="shared" si="290"/>
        <v>42744.416030092587</v>
      </c>
      <c r="T3053" s="8">
        <f t="shared" si="291"/>
        <v>42774.416030092587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3">
        <f t="shared" si="287"/>
        <v>0.15</v>
      </c>
      <c r="P3054" s="7">
        <f t="shared" si="288"/>
        <v>46526.541345249265</v>
      </c>
      <c r="Q3054" s="7" t="str">
        <f t="shared" si="289"/>
        <v>theater</v>
      </c>
      <c r="R3054" t="str">
        <f t="shared" ref="R3054:R3117" si="292">RIGHT(N3054, (LEN(N3054)-FIND("/", N3054)))</f>
        <v>spaces</v>
      </c>
      <c r="S3054" s="8">
        <f t="shared" si="290"/>
        <v>42122.670069444444</v>
      </c>
      <c r="T3054" s="8">
        <f t="shared" si="291"/>
        <v>42152.665972222225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3">
        <f t="shared" si="287"/>
        <v>0.4</v>
      </c>
      <c r="P3055" s="7">
        <f t="shared" si="288"/>
        <v>46570.281026365315</v>
      </c>
      <c r="Q3055" s="7" t="str">
        <f t="shared" si="289"/>
        <v>theater</v>
      </c>
      <c r="R3055" t="str">
        <f t="shared" si="292"/>
        <v>spaces</v>
      </c>
      <c r="S3055" s="8">
        <f t="shared" si="290"/>
        <v>41862.761724537035</v>
      </c>
      <c r="T3055" s="8">
        <f t="shared" si="291"/>
        <v>41914.165972222225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3">
        <f t="shared" si="287"/>
        <v>0</v>
      </c>
      <c r="P3056" s="7">
        <f t="shared" si="288"/>
        <v>46614.136145146054</v>
      </c>
      <c r="Q3056" s="7" t="str">
        <f t="shared" si="289"/>
        <v>theater</v>
      </c>
      <c r="R3056" t="str">
        <f t="shared" si="292"/>
        <v>spaces</v>
      </c>
      <c r="S3056" s="8">
        <f t="shared" si="290"/>
        <v>42027.832800925928</v>
      </c>
      <c r="T3056" s="8">
        <f t="shared" si="291"/>
        <v>42065.044444444444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3">
        <f t="shared" si="287"/>
        <v>5.0000000000000001E-3</v>
      </c>
      <c r="P3057" s="7">
        <f t="shared" si="288"/>
        <v>46658.111745282986</v>
      </c>
      <c r="Q3057" s="7" t="str">
        <f t="shared" si="289"/>
        <v>theater</v>
      </c>
      <c r="R3057" t="str">
        <f t="shared" si="292"/>
        <v>spaces</v>
      </c>
      <c r="S3057" s="8">
        <f t="shared" si="290"/>
        <v>41953.95821759259</v>
      </c>
      <c r="T3057" s="8">
        <f t="shared" si="291"/>
        <v>42013.95821759259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3">
        <f t="shared" si="287"/>
        <v>0</v>
      </c>
      <c r="P3058" s="7">
        <f t="shared" si="288"/>
        <v>46702.169452313472</v>
      </c>
      <c r="Q3058" s="7" t="str">
        <f t="shared" si="289"/>
        <v>theater</v>
      </c>
      <c r="R3058" t="str">
        <f t="shared" si="292"/>
        <v>spaces</v>
      </c>
      <c r="S3058" s="8">
        <f t="shared" si="290"/>
        <v>41851.636388888888</v>
      </c>
      <c r="T3058" s="8">
        <f t="shared" si="291"/>
        <v>41911.636388888888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3">
        <f t="shared" si="287"/>
        <v>0</v>
      </c>
      <c r="P3059" s="7">
        <f t="shared" si="288"/>
        <v>46746.311389413953</v>
      </c>
      <c r="Q3059" s="7" t="str">
        <f t="shared" si="289"/>
        <v>theater</v>
      </c>
      <c r="R3059" t="str">
        <f t="shared" si="292"/>
        <v>spaces</v>
      </c>
      <c r="S3059" s="8">
        <f t="shared" si="290"/>
        <v>42433.650590277779</v>
      </c>
      <c r="T3059" s="8">
        <f t="shared" si="291"/>
        <v>42463.608923611115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3">
        <f t="shared" si="287"/>
        <v>1.6666666666666666E-2</v>
      </c>
      <c r="P3060" s="7">
        <f t="shared" si="288"/>
        <v>46790.536849574237</v>
      </c>
      <c r="Q3060" s="7" t="str">
        <f t="shared" si="289"/>
        <v>theater</v>
      </c>
      <c r="R3060" t="str">
        <f t="shared" si="292"/>
        <v>spaces</v>
      </c>
      <c r="S3060" s="8">
        <f t="shared" si="290"/>
        <v>42460.374305555553</v>
      </c>
      <c r="T3060" s="8">
        <f t="shared" si="291"/>
        <v>42510.374305555553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3">
        <f t="shared" si="287"/>
        <v>3.0066666666666664</v>
      </c>
      <c r="P3061" s="7">
        <f t="shared" si="288"/>
        <v>46834.843229166632</v>
      </c>
      <c r="Q3061" s="7" t="str">
        <f t="shared" si="289"/>
        <v>theater</v>
      </c>
      <c r="R3061" t="str">
        <f t="shared" si="292"/>
        <v>spaces</v>
      </c>
      <c r="S3061" s="8">
        <f t="shared" si="290"/>
        <v>41829.935717592591</v>
      </c>
      <c r="T3061" s="8">
        <f t="shared" si="291"/>
        <v>41859.935717592591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3">
        <f t="shared" si="287"/>
        <v>0.15227272727272728</v>
      </c>
      <c r="P3062" s="7">
        <f t="shared" si="288"/>
        <v>46878.808957345937</v>
      </c>
      <c r="Q3062" s="7" t="str">
        <f t="shared" si="289"/>
        <v>theater</v>
      </c>
      <c r="R3062" t="str">
        <f t="shared" si="292"/>
        <v>spaces</v>
      </c>
      <c r="S3062" s="8">
        <f t="shared" si="290"/>
        <v>42245.274699074071</v>
      </c>
      <c r="T3062" s="8">
        <f t="shared" si="291"/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3">
        <f t="shared" si="287"/>
        <v>0</v>
      </c>
      <c r="P3063" s="7">
        <f t="shared" si="288"/>
        <v>46922.968168880419</v>
      </c>
      <c r="Q3063" s="7" t="str">
        <f t="shared" si="289"/>
        <v>theater</v>
      </c>
      <c r="R3063" t="str">
        <f t="shared" si="292"/>
        <v>spaces</v>
      </c>
      <c r="S3063" s="8">
        <f t="shared" si="290"/>
        <v>41834.784120370372</v>
      </c>
      <c r="T3063" s="8">
        <f t="shared" si="291"/>
        <v>41864.784120370372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3">
        <f t="shared" si="287"/>
        <v>66.84</v>
      </c>
      <c r="P3064" s="7">
        <f t="shared" si="288"/>
        <v>46967.529392212695</v>
      </c>
      <c r="Q3064" s="7" t="str">
        <f t="shared" si="289"/>
        <v>theater</v>
      </c>
      <c r="R3064" t="str">
        <f t="shared" si="292"/>
        <v>spaces</v>
      </c>
      <c r="S3064" s="8">
        <f t="shared" si="290"/>
        <v>42248.535787037035</v>
      </c>
      <c r="T3064" s="8">
        <f t="shared" si="291"/>
        <v>42277.75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3">
        <f t="shared" si="287"/>
        <v>19.566666666666666</v>
      </c>
      <c r="P3065" s="7">
        <f t="shared" si="288"/>
        <v>47005.821720532287</v>
      </c>
      <c r="Q3065" s="7" t="str">
        <f t="shared" si="289"/>
        <v>theater</v>
      </c>
      <c r="R3065" t="str">
        <f t="shared" si="292"/>
        <v>spaces</v>
      </c>
      <c r="S3065" s="8">
        <f t="shared" si="290"/>
        <v>42630.922893518517</v>
      </c>
      <c r="T3065" s="8">
        <f t="shared" si="291"/>
        <v>42665.922893518517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3">
        <f t="shared" si="287"/>
        <v>11.294666666666666</v>
      </c>
      <c r="P3066" s="7">
        <f t="shared" si="288"/>
        <v>47049.988058991403</v>
      </c>
      <c r="Q3066" s="7" t="str">
        <f t="shared" si="289"/>
        <v>theater</v>
      </c>
      <c r="R3066" t="str">
        <f t="shared" si="292"/>
        <v>spaces</v>
      </c>
      <c r="S3066" s="8">
        <f t="shared" si="290"/>
        <v>42299.130162037036</v>
      </c>
      <c r="T3066" s="8">
        <f t="shared" si="291"/>
        <v>42330.290972222225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3">
        <f t="shared" si="287"/>
        <v>0.04</v>
      </c>
      <c r="P3067" s="7">
        <f t="shared" si="288"/>
        <v>47086.72995238092</v>
      </c>
      <c r="Q3067" s="7" t="str">
        <f t="shared" si="289"/>
        <v>theater</v>
      </c>
      <c r="R3067" t="str">
        <f t="shared" si="292"/>
        <v>spaces</v>
      </c>
      <c r="S3067" s="8">
        <f t="shared" si="290"/>
        <v>41825.055231481485</v>
      </c>
      <c r="T3067" s="8">
        <f t="shared" si="291"/>
        <v>41850.055231481485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3">
        <f t="shared" si="287"/>
        <v>11.985714285714286</v>
      </c>
      <c r="P3068" s="7">
        <f t="shared" si="288"/>
        <v>47131.607673975181</v>
      </c>
      <c r="Q3068" s="7" t="str">
        <f t="shared" si="289"/>
        <v>theater</v>
      </c>
      <c r="R3068" t="str">
        <f t="shared" si="292"/>
        <v>spaces</v>
      </c>
      <c r="S3068" s="8">
        <f t="shared" si="290"/>
        <v>42531.228437500002</v>
      </c>
      <c r="T3068" s="8">
        <f t="shared" si="291"/>
        <v>42561.228437500002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3">
        <f t="shared" si="287"/>
        <v>2.5</v>
      </c>
      <c r="P3069" s="7">
        <f t="shared" si="288"/>
        <v>47136.551956106836</v>
      </c>
      <c r="Q3069" s="7" t="str">
        <f t="shared" si="289"/>
        <v>theater</v>
      </c>
      <c r="R3069" t="str">
        <f t="shared" si="292"/>
        <v>spaces</v>
      </c>
      <c r="S3069" s="8">
        <f t="shared" si="290"/>
        <v>42226.938414351855</v>
      </c>
      <c r="T3069" s="8">
        <f t="shared" si="291"/>
        <v>42256.938414351855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3">
        <f t="shared" si="287"/>
        <v>6.9999999999999993E-2</v>
      </c>
      <c r="P3070" s="7">
        <f t="shared" si="288"/>
        <v>47181.381518624607</v>
      </c>
      <c r="Q3070" s="7" t="str">
        <f t="shared" si="289"/>
        <v>theater</v>
      </c>
      <c r="R3070" t="str">
        <f t="shared" si="292"/>
        <v>spaces</v>
      </c>
      <c r="S3070" s="8">
        <f t="shared" si="290"/>
        <v>42263.691574074073</v>
      </c>
      <c r="T3070" s="8">
        <f t="shared" si="291"/>
        <v>42293.691574074073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3">
        <f t="shared" si="287"/>
        <v>14.099999999999998</v>
      </c>
      <c r="P3071" s="7">
        <f t="shared" si="288"/>
        <v>47226.320697896714</v>
      </c>
      <c r="Q3071" s="7" t="str">
        <f t="shared" si="289"/>
        <v>theater</v>
      </c>
      <c r="R3071" t="str">
        <f t="shared" si="292"/>
        <v>spaces</v>
      </c>
      <c r="S3071" s="8">
        <f t="shared" si="290"/>
        <v>41957.833726851852</v>
      </c>
      <c r="T3071" s="8">
        <f t="shared" si="291"/>
        <v>41987.833726851852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3">
        <f t="shared" si="287"/>
        <v>3.34</v>
      </c>
      <c r="P3072" s="7">
        <f t="shared" si="288"/>
        <v>47271.378421052599</v>
      </c>
      <c r="Q3072" s="7" t="str">
        <f t="shared" si="289"/>
        <v>theater</v>
      </c>
      <c r="R3072" t="str">
        <f t="shared" si="292"/>
        <v>spaces</v>
      </c>
      <c r="S3072" s="8">
        <f t="shared" si="290"/>
        <v>42690.733437499999</v>
      </c>
      <c r="T3072" s="8">
        <f t="shared" si="291"/>
        <v>42711.733437499999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3">
        <f t="shared" si="287"/>
        <v>59.774999999999999</v>
      </c>
      <c r="P3073" s="7">
        <f t="shared" si="288"/>
        <v>47316.337595785408</v>
      </c>
      <c r="Q3073" s="7" t="str">
        <f t="shared" si="289"/>
        <v>theater</v>
      </c>
      <c r="R3073" t="str">
        <f t="shared" si="292"/>
        <v>spaces</v>
      </c>
      <c r="S3073" s="8">
        <f t="shared" si="290"/>
        <v>42097.732418981483</v>
      </c>
      <c r="T3073" s="8">
        <f t="shared" si="291"/>
        <v>42115.249305555553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3">
        <f t="shared" si="287"/>
        <v>1.6666666666666666E-2</v>
      </c>
      <c r="P3074" s="7">
        <f t="shared" si="288"/>
        <v>47354.825934803419</v>
      </c>
      <c r="Q3074" s="7" t="str">
        <f t="shared" si="289"/>
        <v>theater</v>
      </c>
      <c r="R3074" t="str">
        <f t="shared" si="292"/>
        <v>spaces</v>
      </c>
      <c r="S3074" s="8">
        <f t="shared" si="290"/>
        <v>42658.690532407403</v>
      </c>
      <c r="T3074" s="8">
        <f t="shared" si="291"/>
        <v>42673.073611111111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3">
        <f t="shared" ref="O3075:O3138" si="293">(E3075/D3075)*100</f>
        <v>2.3035714285714284E-2</v>
      </c>
      <c r="P3075" s="7">
        <f t="shared" ref="P3075:P3138" si="294">AVERAGE(E3075:E7188)</f>
        <v>47400.270105566189</v>
      </c>
      <c r="Q3075" s="7" t="str">
        <f t="shared" ref="Q3075:Q3138" si="295">LEFT(N3075,(FIND("/",N3075)-1))</f>
        <v>theater</v>
      </c>
      <c r="R3075" t="str">
        <f t="shared" si="292"/>
        <v>spaces</v>
      </c>
      <c r="S3075" s="8">
        <f t="shared" si="290"/>
        <v>42111.684027777781</v>
      </c>
      <c r="T3075" s="8">
        <f t="shared" si="291"/>
        <v>42169.804861111115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3">
        <f t="shared" si="293"/>
        <v>8.8000000000000009E-2</v>
      </c>
      <c r="P3076" s="7">
        <f t="shared" si="294"/>
        <v>47445.183909702173</v>
      </c>
      <c r="Q3076" s="7" t="str">
        <f t="shared" si="295"/>
        <v>theater</v>
      </c>
      <c r="R3076" t="str">
        <f t="shared" si="292"/>
        <v>spaces</v>
      </c>
      <c r="S3076" s="8">
        <f t="shared" ref="S3076:S3139" si="296">(((J3076/60)/60)/24)+DATE(1970,1,1)</f>
        <v>42409.571284722217</v>
      </c>
      <c r="T3076" s="8">
        <f t="shared" ref="T3076:T3139" si="297">(((I3076/60)/60)/24)+DATE(1970,1,1)</f>
        <v>42439.571284722217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3">
        <f t="shared" si="293"/>
        <v>8.64</v>
      </c>
      <c r="P3077" s="7">
        <f t="shared" si="294"/>
        <v>47490.783124999965</v>
      </c>
      <c r="Q3077" s="7" t="str">
        <f t="shared" si="295"/>
        <v>theater</v>
      </c>
      <c r="R3077" t="str">
        <f t="shared" si="292"/>
        <v>spaces</v>
      </c>
      <c r="S3077" s="8">
        <f t="shared" si="296"/>
        <v>42551.102314814809</v>
      </c>
      <c r="T3077" s="8">
        <f t="shared" si="297"/>
        <v>42601.102314814809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3">
        <f t="shared" si="293"/>
        <v>15.06</v>
      </c>
      <c r="P3078" s="7">
        <f t="shared" si="294"/>
        <v>47535.243936477353</v>
      </c>
      <c r="Q3078" s="7" t="str">
        <f t="shared" si="295"/>
        <v>theater</v>
      </c>
      <c r="R3078" t="str">
        <f t="shared" si="292"/>
        <v>spaces</v>
      </c>
      <c r="S3078" s="8">
        <f t="shared" si="296"/>
        <v>42226.651886574073</v>
      </c>
      <c r="T3078" s="8">
        <f t="shared" si="297"/>
        <v>42286.651886574073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3">
        <f t="shared" si="293"/>
        <v>0.47727272727272729</v>
      </c>
      <c r="P3079" s="7">
        <f t="shared" si="294"/>
        <v>47579.588102119429</v>
      </c>
      <c r="Q3079" s="7" t="str">
        <f t="shared" si="295"/>
        <v>theater</v>
      </c>
      <c r="R3079" t="str">
        <f t="shared" si="292"/>
        <v>spaces</v>
      </c>
      <c r="S3079" s="8">
        <f t="shared" si="296"/>
        <v>42766.956921296296</v>
      </c>
      <c r="T3079" s="8">
        <f t="shared" si="297"/>
        <v>42796.956921296296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3">
        <f t="shared" si="293"/>
        <v>0.11833333333333333</v>
      </c>
      <c r="P3080" s="7">
        <f t="shared" si="294"/>
        <v>47625.368804242979</v>
      </c>
      <c r="Q3080" s="7" t="str">
        <f t="shared" si="295"/>
        <v>theater</v>
      </c>
      <c r="R3080" t="str">
        <f t="shared" si="292"/>
        <v>spaces</v>
      </c>
      <c r="S3080" s="8">
        <f t="shared" si="296"/>
        <v>42031.138831018514</v>
      </c>
      <c r="T3080" s="8">
        <f t="shared" si="297"/>
        <v>42061.138831018514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3">
        <f t="shared" si="293"/>
        <v>0.8417399858735245</v>
      </c>
      <c r="P3081" s="7">
        <f t="shared" si="294"/>
        <v>47671.270704633171</v>
      </c>
      <c r="Q3081" s="7" t="str">
        <f t="shared" si="295"/>
        <v>theater</v>
      </c>
      <c r="R3081" t="str">
        <f t="shared" si="292"/>
        <v>spaces</v>
      </c>
      <c r="S3081" s="8">
        <f t="shared" si="296"/>
        <v>42055.713368055556</v>
      </c>
      <c r="T3081" s="8">
        <f t="shared" si="297"/>
        <v>42085.671701388885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3">
        <f t="shared" si="293"/>
        <v>1.8799999999999997E-2</v>
      </c>
      <c r="P3082" s="7">
        <f t="shared" si="294"/>
        <v>47706.483526570017</v>
      </c>
      <c r="Q3082" s="7" t="str">
        <f t="shared" si="295"/>
        <v>theater</v>
      </c>
      <c r="R3082" t="str">
        <f t="shared" si="292"/>
        <v>spaces</v>
      </c>
      <c r="S3082" s="8">
        <f t="shared" si="296"/>
        <v>41940.028287037036</v>
      </c>
      <c r="T3082" s="8">
        <f t="shared" si="297"/>
        <v>42000.0699537037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3">
        <f t="shared" si="293"/>
        <v>0.21029999999999999</v>
      </c>
      <c r="P3083" s="7">
        <f t="shared" si="294"/>
        <v>47752.257688587975</v>
      </c>
      <c r="Q3083" s="7" t="str">
        <f t="shared" si="295"/>
        <v>theater</v>
      </c>
      <c r="R3083" t="str">
        <f t="shared" si="292"/>
        <v>spaces</v>
      </c>
      <c r="S3083" s="8">
        <f t="shared" si="296"/>
        <v>42237.181608796294</v>
      </c>
      <c r="T3083" s="8">
        <f t="shared" si="297"/>
        <v>42267.181608796294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3">
        <f t="shared" si="293"/>
        <v>0</v>
      </c>
      <c r="P3084" s="7">
        <f t="shared" si="294"/>
        <v>47796.448644724071</v>
      </c>
      <c r="Q3084" s="7" t="str">
        <f t="shared" si="295"/>
        <v>theater</v>
      </c>
      <c r="R3084" t="str">
        <f t="shared" si="292"/>
        <v>spaces</v>
      </c>
      <c r="S3084" s="8">
        <f t="shared" si="296"/>
        <v>42293.922986111109</v>
      </c>
      <c r="T3084" s="8">
        <f t="shared" si="297"/>
        <v>42323.96465277778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3">
        <f t="shared" si="293"/>
        <v>0.27999999999999997</v>
      </c>
      <c r="P3085" s="7">
        <f t="shared" si="294"/>
        <v>47842.763032945702</v>
      </c>
      <c r="Q3085" s="7" t="str">
        <f t="shared" si="295"/>
        <v>theater</v>
      </c>
      <c r="R3085" t="str">
        <f t="shared" si="292"/>
        <v>spaces</v>
      </c>
      <c r="S3085" s="8">
        <f t="shared" si="296"/>
        <v>41853.563402777778</v>
      </c>
      <c r="T3085" s="8">
        <f t="shared" si="297"/>
        <v>41883.208333333336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3">
        <f t="shared" si="293"/>
        <v>11.57920670115792</v>
      </c>
      <c r="P3086" s="7">
        <f t="shared" si="294"/>
        <v>47889.112948593567</v>
      </c>
      <c r="Q3086" s="7" t="str">
        <f t="shared" si="295"/>
        <v>theater</v>
      </c>
      <c r="R3086" t="str">
        <f t="shared" si="292"/>
        <v>spaces</v>
      </c>
      <c r="S3086" s="8">
        <f t="shared" si="296"/>
        <v>42100.723738425921</v>
      </c>
      <c r="T3086" s="8">
        <f t="shared" si="297"/>
        <v>42129.783333333333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3">
        <f t="shared" si="293"/>
        <v>2.44</v>
      </c>
      <c r="P3087" s="7">
        <f t="shared" si="294"/>
        <v>47935.150922330067</v>
      </c>
      <c r="Q3087" s="7" t="str">
        <f t="shared" si="295"/>
        <v>theater</v>
      </c>
      <c r="R3087" t="str">
        <f t="shared" si="292"/>
        <v>spaces</v>
      </c>
      <c r="S3087" s="8">
        <f t="shared" si="296"/>
        <v>42246.883784722217</v>
      </c>
      <c r="T3087" s="8">
        <f t="shared" si="297"/>
        <v>42276.883784722217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3">
        <f t="shared" si="293"/>
        <v>0.25</v>
      </c>
      <c r="P3088" s="7">
        <f t="shared" si="294"/>
        <v>47981.142322643311</v>
      </c>
      <c r="Q3088" s="7" t="str">
        <f t="shared" si="295"/>
        <v>theater</v>
      </c>
      <c r="R3088" t="str">
        <f t="shared" si="292"/>
        <v>spaces</v>
      </c>
      <c r="S3088" s="8">
        <f t="shared" si="296"/>
        <v>42173.67082175926</v>
      </c>
      <c r="T3088" s="8">
        <f t="shared" si="297"/>
        <v>42233.67082175926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3">
        <f t="shared" si="293"/>
        <v>0.625</v>
      </c>
      <c r="P3089" s="7">
        <f t="shared" si="294"/>
        <v>48027.767947470784</v>
      </c>
      <c r="Q3089" s="7" t="str">
        <f t="shared" si="295"/>
        <v>theater</v>
      </c>
      <c r="R3089" t="str">
        <f t="shared" si="292"/>
        <v>spaces</v>
      </c>
      <c r="S3089" s="8">
        <f t="shared" si="296"/>
        <v>42665.150347222225</v>
      </c>
      <c r="T3089" s="8">
        <f t="shared" si="297"/>
        <v>42725.192013888889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3">
        <f t="shared" si="293"/>
        <v>0.19384615384615383</v>
      </c>
      <c r="P3090" s="7">
        <f t="shared" si="294"/>
        <v>48074.411343719541</v>
      </c>
      <c r="Q3090" s="7" t="str">
        <f t="shared" si="295"/>
        <v>theater</v>
      </c>
      <c r="R3090" t="str">
        <f t="shared" si="292"/>
        <v>spaces</v>
      </c>
      <c r="S3090" s="8">
        <f t="shared" si="296"/>
        <v>41981.57230324074</v>
      </c>
      <c r="T3090" s="8">
        <f t="shared" si="297"/>
        <v>42012.570138888885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3">
        <f t="shared" si="293"/>
        <v>23.416</v>
      </c>
      <c r="P3091" s="7">
        <f t="shared" si="294"/>
        <v>48121.144688109125</v>
      </c>
      <c r="Q3091" s="7" t="str">
        <f t="shared" si="295"/>
        <v>theater</v>
      </c>
      <c r="R3091" t="str">
        <f t="shared" si="292"/>
        <v>spaces</v>
      </c>
      <c r="S3091" s="8">
        <f t="shared" si="296"/>
        <v>42528.542627314819</v>
      </c>
      <c r="T3091" s="8">
        <f t="shared" si="297"/>
        <v>42560.082638888889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3">
        <f t="shared" si="293"/>
        <v>5.0808888888888886</v>
      </c>
      <c r="P3092" s="7">
        <f t="shared" si="294"/>
        <v>48162.380926829232</v>
      </c>
      <c r="Q3092" s="7" t="str">
        <f t="shared" si="295"/>
        <v>theater</v>
      </c>
      <c r="R3092" t="str">
        <f t="shared" si="292"/>
        <v>spaces</v>
      </c>
      <c r="S3092" s="8">
        <f t="shared" si="296"/>
        <v>42065.818807870368</v>
      </c>
      <c r="T3092" s="8">
        <f t="shared" si="297"/>
        <v>42125.777141203704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3">
        <f t="shared" si="293"/>
        <v>15.920000000000002</v>
      </c>
      <c r="P3093" s="7">
        <f t="shared" si="294"/>
        <v>48198.250439453092</v>
      </c>
      <c r="Q3093" s="7" t="str">
        <f t="shared" si="295"/>
        <v>theater</v>
      </c>
      <c r="R3093" t="str">
        <f t="shared" si="292"/>
        <v>spaces</v>
      </c>
      <c r="S3093" s="8">
        <f t="shared" si="296"/>
        <v>42566.948414351849</v>
      </c>
      <c r="T3093" s="8">
        <f t="shared" si="297"/>
        <v>42596.948414351849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3">
        <f t="shared" si="293"/>
        <v>1.1831900000000002</v>
      </c>
      <c r="P3094" s="7">
        <f t="shared" si="294"/>
        <v>48244.586950146593</v>
      </c>
      <c r="Q3094" s="7" t="str">
        <f t="shared" si="295"/>
        <v>theater</v>
      </c>
      <c r="R3094" t="str">
        <f t="shared" si="292"/>
        <v>spaces</v>
      </c>
      <c r="S3094" s="8">
        <f t="shared" si="296"/>
        <v>42255.619351851856</v>
      </c>
      <c r="T3094" s="8">
        <f t="shared" si="297"/>
        <v>42292.916666666672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3">
        <f t="shared" si="293"/>
        <v>22.75</v>
      </c>
      <c r="P3095" s="7">
        <f t="shared" si="294"/>
        <v>48290.635283757307</v>
      </c>
      <c r="Q3095" s="7" t="str">
        <f t="shared" si="295"/>
        <v>theater</v>
      </c>
      <c r="R3095" t="str">
        <f t="shared" si="292"/>
        <v>spaces</v>
      </c>
      <c r="S3095" s="8">
        <f t="shared" si="296"/>
        <v>41760.909039351849</v>
      </c>
      <c r="T3095" s="8">
        <f t="shared" si="297"/>
        <v>41791.165972222225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3">
        <f t="shared" si="293"/>
        <v>2.5000000000000001E-2</v>
      </c>
      <c r="P3096" s="7">
        <f t="shared" si="294"/>
        <v>48337.041390793311</v>
      </c>
      <c r="Q3096" s="7" t="str">
        <f t="shared" si="295"/>
        <v>theater</v>
      </c>
      <c r="R3096" t="str">
        <f t="shared" si="292"/>
        <v>spaces</v>
      </c>
      <c r="S3096" s="8">
        <f t="shared" si="296"/>
        <v>42207.795787037037</v>
      </c>
      <c r="T3096" s="8">
        <f t="shared" si="297"/>
        <v>42267.795787037037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3">
        <f t="shared" si="293"/>
        <v>0.33512064343163539</v>
      </c>
      <c r="P3097" s="7">
        <f t="shared" si="294"/>
        <v>48384.406137254868</v>
      </c>
      <c r="Q3097" s="7" t="str">
        <f t="shared" si="295"/>
        <v>theater</v>
      </c>
      <c r="R3097" t="str">
        <f t="shared" si="292"/>
        <v>spaces</v>
      </c>
      <c r="S3097" s="8">
        <f t="shared" si="296"/>
        <v>42523.025231481486</v>
      </c>
      <c r="T3097" s="8">
        <f t="shared" si="297"/>
        <v>42583.025231481486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3">
        <f t="shared" si="293"/>
        <v>3.9750000000000001</v>
      </c>
      <c r="P3098" s="7">
        <f t="shared" si="294"/>
        <v>48431.839313051983</v>
      </c>
      <c r="Q3098" s="7" t="str">
        <f t="shared" si="295"/>
        <v>theater</v>
      </c>
      <c r="R3098" t="str">
        <f t="shared" si="292"/>
        <v>spaces</v>
      </c>
      <c r="S3098" s="8">
        <f t="shared" si="296"/>
        <v>42114.825532407413</v>
      </c>
      <c r="T3098" s="8">
        <f t="shared" si="297"/>
        <v>42144.825532407413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3">
        <f t="shared" si="293"/>
        <v>17.150000000000002</v>
      </c>
      <c r="P3099" s="7">
        <f t="shared" si="294"/>
        <v>48478.633850687591</v>
      </c>
      <c r="Q3099" s="7" t="str">
        <f t="shared" si="295"/>
        <v>theater</v>
      </c>
      <c r="R3099" t="str">
        <f t="shared" si="292"/>
        <v>spaces</v>
      </c>
      <c r="S3099" s="8">
        <f t="shared" si="296"/>
        <v>42629.503483796296</v>
      </c>
      <c r="T3099" s="8">
        <f t="shared" si="297"/>
        <v>42650.583333333328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3">
        <f t="shared" si="293"/>
        <v>3.6080041046690612</v>
      </c>
      <c r="P3100" s="7">
        <f t="shared" si="294"/>
        <v>48524.615791543722</v>
      </c>
      <c r="Q3100" s="7" t="str">
        <f t="shared" si="295"/>
        <v>theater</v>
      </c>
      <c r="R3100" t="str">
        <f t="shared" si="292"/>
        <v>spaces</v>
      </c>
      <c r="S3100" s="8">
        <f t="shared" si="296"/>
        <v>42359.792233796295</v>
      </c>
      <c r="T3100" s="8">
        <f t="shared" si="297"/>
        <v>42408.01180555555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3">
        <f t="shared" si="293"/>
        <v>13.900000000000002</v>
      </c>
      <c r="P3101" s="7">
        <f t="shared" si="294"/>
        <v>48570.645925196819</v>
      </c>
      <c r="Q3101" s="7" t="str">
        <f t="shared" si="295"/>
        <v>theater</v>
      </c>
      <c r="R3101" t="str">
        <f t="shared" si="292"/>
        <v>spaces</v>
      </c>
      <c r="S3101" s="8">
        <f t="shared" si="296"/>
        <v>42382.189710648148</v>
      </c>
      <c r="T3101" s="8">
        <f t="shared" si="297"/>
        <v>42412.189710648148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3">
        <f t="shared" si="293"/>
        <v>15.225</v>
      </c>
      <c r="P3102" s="7">
        <f t="shared" si="294"/>
        <v>48618.224886699478</v>
      </c>
      <c r="Q3102" s="7" t="str">
        <f t="shared" si="295"/>
        <v>theater</v>
      </c>
      <c r="R3102" t="str">
        <f t="shared" si="292"/>
        <v>spaces</v>
      </c>
      <c r="S3102" s="8">
        <f t="shared" si="296"/>
        <v>41902.622395833336</v>
      </c>
      <c r="T3102" s="8">
        <f t="shared" si="297"/>
        <v>41932.622395833336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3">
        <f t="shared" si="293"/>
        <v>12</v>
      </c>
      <c r="P3103" s="7">
        <f t="shared" si="294"/>
        <v>48664.37007889543</v>
      </c>
      <c r="Q3103" s="7" t="str">
        <f t="shared" si="295"/>
        <v>theater</v>
      </c>
      <c r="R3103" t="str">
        <f t="shared" si="292"/>
        <v>spaces</v>
      </c>
      <c r="S3103" s="8">
        <f t="shared" si="296"/>
        <v>42171.383530092593</v>
      </c>
      <c r="T3103" s="8">
        <f t="shared" si="297"/>
        <v>42201.330555555556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3">
        <f t="shared" si="293"/>
        <v>39.112499999999997</v>
      </c>
      <c r="P3104" s="7">
        <f t="shared" si="294"/>
        <v>48712.113780848929</v>
      </c>
      <c r="Q3104" s="7" t="str">
        <f t="shared" si="295"/>
        <v>theater</v>
      </c>
      <c r="R3104" t="str">
        <f t="shared" si="292"/>
        <v>spaces</v>
      </c>
      <c r="S3104" s="8">
        <f t="shared" si="296"/>
        <v>42555.340486111112</v>
      </c>
      <c r="T3104" s="8">
        <f t="shared" si="297"/>
        <v>42605.340486111112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3">
        <f t="shared" si="293"/>
        <v>0.26829268292682928</v>
      </c>
      <c r="P3105" s="7">
        <f t="shared" si="294"/>
        <v>48754.064486165975</v>
      </c>
      <c r="Q3105" s="7" t="str">
        <f t="shared" si="295"/>
        <v>theater</v>
      </c>
      <c r="R3105" t="str">
        <f t="shared" si="292"/>
        <v>spaces</v>
      </c>
      <c r="S3105" s="8">
        <f t="shared" si="296"/>
        <v>42107.156319444446</v>
      </c>
      <c r="T3105" s="8">
        <f t="shared" si="297"/>
        <v>42167.156319444446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3">
        <f t="shared" si="293"/>
        <v>29.625</v>
      </c>
      <c r="P3106" s="7">
        <f t="shared" si="294"/>
        <v>48802.277210682463</v>
      </c>
      <c r="Q3106" s="7" t="str">
        <f t="shared" si="295"/>
        <v>theater</v>
      </c>
      <c r="R3106" t="str">
        <f t="shared" si="292"/>
        <v>spaces</v>
      </c>
      <c r="S3106" s="8">
        <f t="shared" si="296"/>
        <v>42006.908692129626</v>
      </c>
      <c r="T3106" s="8">
        <f t="shared" si="297"/>
        <v>42038.083333333328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3">
        <f t="shared" si="293"/>
        <v>42.360992301112063</v>
      </c>
      <c r="P3107" s="7">
        <f t="shared" si="294"/>
        <v>48849.423029702935</v>
      </c>
      <c r="Q3107" s="7" t="str">
        <f t="shared" si="295"/>
        <v>theater</v>
      </c>
      <c r="R3107" t="str">
        <f t="shared" si="292"/>
        <v>spaces</v>
      </c>
      <c r="S3107" s="8">
        <f t="shared" si="296"/>
        <v>41876.718935185185</v>
      </c>
      <c r="T3107" s="8">
        <f t="shared" si="297"/>
        <v>41931.208333333336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3">
        <f t="shared" si="293"/>
        <v>4.1000000000000005</v>
      </c>
      <c r="P3108" s="7">
        <f t="shared" si="294"/>
        <v>48895.382814667959</v>
      </c>
      <c r="Q3108" s="7" t="str">
        <f t="shared" si="295"/>
        <v>theater</v>
      </c>
      <c r="R3108" t="str">
        <f t="shared" si="292"/>
        <v>spaces</v>
      </c>
      <c r="S3108" s="8">
        <f t="shared" si="296"/>
        <v>42241.429120370376</v>
      </c>
      <c r="T3108" s="8">
        <f t="shared" si="297"/>
        <v>42263.916666666672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3">
        <f t="shared" si="293"/>
        <v>19.762499999999999</v>
      </c>
      <c r="P3109" s="7">
        <f t="shared" si="294"/>
        <v>48943.849464285682</v>
      </c>
      <c r="Q3109" s="7" t="str">
        <f t="shared" si="295"/>
        <v>theater</v>
      </c>
      <c r="R3109" t="str">
        <f t="shared" si="292"/>
        <v>spaces</v>
      </c>
      <c r="S3109" s="8">
        <f t="shared" si="296"/>
        <v>42128.814247685179</v>
      </c>
      <c r="T3109" s="8">
        <f t="shared" si="297"/>
        <v>42135.814247685179</v>
      </c>
    </row>
    <row r="3110" spans="1:20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3">
        <f t="shared" si="293"/>
        <v>5.1999999999999998E-2</v>
      </c>
      <c r="P3110" s="7">
        <f t="shared" si="294"/>
        <v>48984.603038728863</v>
      </c>
      <c r="Q3110" s="7" t="str">
        <f t="shared" si="295"/>
        <v>theater</v>
      </c>
      <c r="R3110" t="str">
        <f t="shared" si="292"/>
        <v>spaces</v>
      </c>
      <c r="S3110" s="8">
        <f t="shared" si="296"/>
        <v>42062.680486111116</v>
      </c>
      <c r="T3110" s="8">
        <f t="shared" si="297"/>
        <v>42122.638819444444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3">
        <f t="shared" si="293"/>
        <v>25.030188679245285</v>
      </c>
      <c r="P3111" s="7">
        <f t="shared" si="294"/>
        <v>49033.269642147083</v>
      </c>
      <c r="Q3111" s="7" t="str">
        <f t="shared" si="295"/>
        <v>theater</v>
      </c>
      <c r="R3111" t="str">
        <f t="shared" si="292"/>
        <v>spaces</v>
      </c>
      <c r="S3111" s="8">
        <f t="shared" si="296"/>
        <v>41844.125115740739</v>
      </c>
      <c r="T3111" s="8">
        <f t="shared" si="297"/>
        <v>41879.125115740739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3">
        <f t="shared" si="293"/>
        <v>0.04</v>
      </c>
      <c r="P3112" s="7">
        <f t="shared" si="294"/>
        <v>49075.458965174097</v>
      </c>
      <c r="Q3112" s="7" t="str">
        <f t="shared" si="295"/>
        <v>theater</v>
      </c>
      <c r="R3112" t="str">
        <f t="shared" si="292"/>
        <v>spaces</v>
      </c>
      <c r="S3112" s="8">
        <f t="shared" si="296"/>
        <v>42745.031469907408</v>
      </c>
      <c r="T3112" s="8">
        <f t="shared" si="297"/>
        <v>42785.031469907408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3">
        <f t="shared" si="293"/>
        <v>26.640000000000004</v>
      </c>
      <c r="P3113" s="7">
        <f t="shared" si="294"/>
        <v>49124.328944223074</v>
      </c>
      <c r="Q3113" s="7" t="str">
        <f t="shared" si="295"/>
        <v>theater</v>
      </c>
      <c r="R3113" t="str">
        <f t="shared" si="292"/>
        <v>spaces</v>
      </c>
      <c r="S3113" s="8">
        <f t="shared" si="296"/>
        <v>41885.595138888886</v>
      </c>
      <c r="T3113" s="8">
        <f t="shared" si="297"/>
        <v>41916.595138888886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3">
        <f t="shared" si="293"/>
        <v>4.7363636363636363</v>
      </c>
      <c r="P3114" s="7">
        <f t="shared" si="294"/>
        <v>49167.994277168465</v>
      </c>
      <c r="Q3114" s="7" t="str">
        <f t="shared" si="295"/>
        <v>theater</v>
      </c>
      <c r="R3114" t="str">
        <f t="shared" si="292"/>
        <v>spaces</v>
      </c>
      <c r="S3114" s="8">
        <f t="shared" si="296"/>
        <v>42615.121921296297</v>
      </c>
      <c r="T3114" s="8">
        <f t="shared" si="297"/>
        <v>42675.121921296297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3">
        <f t="shared" si="293"/>
        <v>4.2435339894712749</v>
      </c>
      <c r="P3115" s="7">
        <f t="shared" si="294"/>
        <v>49216.544171656657</v>
      </c>
      <c r="Q3115" s="7" t="str">
        <f t="shared" si="295"/>
        <v>theater</v>
      </c>
      <c r="R3115" t="str">
        <f t="shared" si="292"/>
        <v>spaces</v>
      </c>
      <c r="S3115" s="8">
        <f t="shared" si="296"/>
        <v>42081.731273148151</v>
      </c>
      <c r="T3115" s="8">
        <f t="shared" si="297"/>
        <v>42111.731273148151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3">
        <f t="shared" si="293"/>
        <v>0</v>
      </c>
      <c r="P3116" s="7">
        <f t="shared" si="294"/>
        <v>49261.08117882115</v>
      </c>
      <c r="Q3116" s="7" t="str">
        <f t="shared" si="295"/>
        <v>theater</v>
      </c>
      <c r="R3116" t="str">
        <f t="shared" si="292"/>
        <v>spaces</v>
      </c>
      <c r="S3116" s="8">
        <f t="shared" si="296"/>
        <v>41843.632523148146</v>
      </c>
      <c r="T3116" s="8">
        <f t="shared" si="297"/>
        <v>41903.632523148146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3">
        <f t="shared" si="293"/>
        <v>3</v>
      </c>
      <c r="P3117" s="7">
        <f t="shared" si="294"/>
        <v>49310.342259999969</v>
      </c>
      <c r="Q3117" s="7" t="str">
        <f t="shared" si="295"/>
        <v>theater</v>
      </c>
      <c r="R3117" t="str">
        <f t="shared" si="292"/>
        <v>spaces</v>
      </c>
      <c r="S3117" s="8">
        <f t="shared" si="296"/>
        <v>42496.447071759263</v>
      </c>
      <c r="T3117" s="8">
        <f t="shared" si="297"/>
        <v>42526.447071759263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3">
        <f t="shared" si="293"/>
        <v>57.333333333333336</v>
      </c>
      <c r="P3118" s="7">
        <f t="shared" si="294"/>
        <v>49359.401661661628</v>
      </c>
      <c r="Q3118" s="7" t="str">
        <f t="shared" si="295"/>
        <v>theater</v>
      </c>
      <c r="R3118" t="str">
        <f t="shared" ref="R3118:R3181" si="298">RIGHT(N3118, (LEN(N3118)-FIND("/", N3118)))</f>
        <v>spaces</v>
      </c>
      <c r="S3118" s="8">
        <f t="shared" si="296"/>
        <v>42081.515335648146</v>
      </c>
      <c r="T3118" s="8">
        <f t="shared" si="297"/>
        <v>42095.515335648146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3">
        <f t="shared" si="293"/>
        <v>0.1</v>
      </c>
      <c r="P3119" s="7">
        <f t="shared" si="294"/>
        <v>49408.42911823644</v>
      </c>
      <c r="Q3119" s="7" t="str">
        <f t="shared" si="295"/>
        <v>theater</v>
      </c>
      <c r="R3119" t="str">
        <f t="shared" si="298"/>
        <v>spaces</v>
      </c>
      <c r="S3119" s="8">
        <f t="shared" si="296"/>
        <v>42509.374537037031</v>
      </c>
      <c r="T3119" s="8">
        <f t="shared" si="297"/>
        <v>42517.55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3">
        <f t="shared" si="293"/>
        <v>0.31</v>
      </c>
      <c r="P3120" s="7">
        <f t="shared" si="294"/>
        <v>49457.985215646906</v>
      </c>
      <c r="Q3120" s="7" t="str">
        <f t="shared" si="295"/>
        <v>theater</v>
      </c>
      <c r="R3120" t="str">
        <f t="shared" si="298"/>
        <v>spaces</v>
      </c>
      <c r="S3120" s="8">
        <f t="shared" si="296"/>
        <v>42534.649571759262</v>
      </c>
      <c r="T3120" s="8">
        <f t="shared" si="297"/>
        <v>42553.649571759262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3">
        <f t="shared" si="293"/>
        <v>0.05</v>
      </c>
      <c r="P3121" s="7">
        <f t="shared" si="294"/>
        <v>49506.085602409607</v>
      </c>
      <c r="Q3121" s="7" t="str">
        <f t="shared" si="295"/>
        <v>theater</v>
      </c>
      <c r="R3121" t="str">
        <f t="shared" si="298"/>
        <v>spaces</v>
      </c>
      <c r="S3121" s="8">
        <f t="shared" si="296"/>
        <v>42060.04550925926</v>
      </c>
      <c r="T3121" s="8">
        <f t="shared" si="297"/>
        <v>42090.003842592589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3">
        <f t="shared" si="293"/>
        <v>9.8461538461538465E-3</v>
      </c>
      <c r="P3122" s="7">
        <f t="shared" si="294"/>
        <v>49555.835437185895</v>
      </c>
      <c r="Q3122" s="7" t="str">
        <f t="shared" si="295"/>
        <v>theater</v>
      </c>
      <c r="R3122" t="str">
        <f t="shared" si="298"/>
        <v>spaces</v>
      </c>
      <c r="S3122" s="8">
        <f t="shared" si="296"/>
        <v>42435.942083333335</v>
      </c>
      <c r="T3122" s="8">
        <f t="shared" si="297"/>
        <v>42495.900416666671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3">
        <f t="shared" si="293"/>
        <v>0.66666666666666674</v>
      </c>
      <c r="P3123" s="7">
        <f t="shared" si="294"/>
        <v>49605.56162977864</v>
      </c>
      <c r="Q3123" s="7" t="str">
        <f t="shared" si="295"/>
        <v>theater</v>
      </c>
      <c r="R3123" t="str">
        <f t="shared" si="298"/>
        <v>spaces</v>
      </c>
      <c r="S3123" s="8">
        <f t="shared" si="296"/>
        <v>41848.679803240739</v>
      </c>
      <c r="T3123" s="8">
        <f t="shared" si="297"/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3">
        <f t="shared" si="293"/>
        <v>58.291457286432156</v>
      </c>
      <c r="P3124" s="7">
        <f t="shared" si="294"/>
        <v>49655.506807653546</v>
      </c>
      <c r="Q3124" s="7" t="str">
        <f t="shared" si="295"/>
        <v>theater</v>
      </c>
      <c r="R3124" t="str">
        <f t="shared" si="298"/>
        <v>spaces</v>
      </c>
      <c r="S3124" s="8">
        <f t="shared" si="296"/>
        <v>42678.932083333333</v>
      </c>
      <c r="T3124" s="8">
        <f t="shared" si="297"/>
        <v>42683.973750000005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3">
        <f t="shared" si="293"/>
        <v>68.153599999999997</v>
      </c>
      <c r="P3125" s="7">
        <f t="shared" si="294"/>
        <v>49705.445826612871</v>
      </c>
      <c r="Q3125" s="7" t="str">
        <f t="shared" si="295"/>
        <v>theater</v>
      </c>
      <c r="R3125" t="str">
        <f t="shared" si="298"/>
        <v>spaces</v>
      </c>
      <c r="S3125" s="8">
        <f t="shared" si="296"/>
        <v>42530.993032407408</v>
      </c>
      <c r="T3125" s="8">
        <f t="shared" si="297"/>
        <v>42560.993032407408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3">
        <f t="shared" si="293"/>
        <v>3.2499999999999999E-3</v>
      </c>
      <c r="P3126" s="7">
        <f t="shared" si="294"/>
        <v>49669.636992936394</v>
      </c>
      <c r="Q3126" s="7" t="str">
        <f t="shared" si="295"/>
        <v>theater</v>
      </c>
      <c r="R3126" t="str">
        <f t="shared" si="298"/>
        <v>spaces</v>
      </c>
      <c r="S3126" s="8">
        <f t="shared" si="296"/>
        <v>41977.780104166668</v>
      </c>
      <c r="T3126" s="8">
        <f t="shared" si="297"/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3">
        <f t="shared" si="293"/>
        <v>0</v>
      </c>
      <c r="P3127" s="7">
        <f t="shared" si="294"/>
        <v>49719.782080808051</v>
      </c>
      <c r="Q3127" s="7" t="str">
        <f t="shared" si="295"/>
        <v>theater</v>
      </c>
      <c r="R3127" t="str">
        <f t="shared" si="298"/>
        <v>spaces</v>
      </c>
      <c r="S3127" s="8">
        <f t="shared" si="296"/>
        <v>42346.20685185185</v>
      </c>
      <c r="T3127" s="8">
        <f t="shared" si="297"/>
        <v>42376.20685185185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3">
        <f t="shared" si="293"/>
        <v>4.16</v>
      </c>
      <c r="P3128" s="7">
        <f t="shared" si="294"/>
        <v>49770.054863498452</v>
      </c>
      <c r="Q3128" s="7" t="str">
        <f t="shared" si="295"/>
        <v>theater</v>
      </c>
      <c r="R3128" t="str">
        <f t="shared" si="298"/>
        <v>spaces</v>
      </c>
      <c r="S3128" s="8">
        <f t="shared" si="296"/>
        <v>42427.01807870371</v>
      </c>
      <c r="T3128" s="8">
        <f t="shared" si="297"/>
        <v>42456.976412037038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3">
        <f t="shared" si="293"/>
        <v>0</v>
      </c>
      <c r="P3129" s="7">
        <f t="shared" si="294"/>
        <v>49819.376781376486</v>
      </c>
      <c r="Q3129" s="7" t="str">
        <f t="shared" si="295"/>
        <v>theater</v>
      </c>
      <c r="R3129" t="str">
        <f t="shared" si="298"/>
        <v>spaces</v>
      </c>
      <c r="S3129" s="8">
        <f t="shared" si="296"/>
        <v>42034.856817129628</v>
      </c>
      <c r="T3129" s="8">
        <f t="shared" si="297"/>
        <v>42064.856817129628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3">
        <f t="shared" si="293"/>
        <v>108.60666666666667</v>
      </c>
      <c r="P3130" s="7">
        <f t="shared" si="294"/>
        <v>49869.852340425503</v>
      </c>
      <c r="Q3130" s="7" t="str">
        <f t="shared" si="295"/>
        <v>theater</v>
      </c>
      <c r="R3130" t="str">
        <f t="shared" si="298"/>
        <v>plays</v>
      </c>
      <c r="S3130" s="8">
        <f t="shared" si="296"/>
        <v>42780.825706018513</v>
      </c>
      <c r="T3130" s="8">
        <f t="shared" si="297"/>
        <v>42810.784039351856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3">
        <f t="shared" si="293"/>
        <v>0.8</v>
      </c>
      <c r="P3131" s="7">
        <f t="shared" si="294"/>
        <v>49903.907971602399</v>
      </c>
      <c r="Q3131" s="7" t="str">
        <f t="shared" si="295"/>
        <v>theater</v>
      </c>
      <c r="R3131" t="str">
        <f t="shared" si="298"/>
        <v>plays</v>
      </c>
      <c r="S3131" s="8">
        <f t="shared" si="296"/>
        <v>42803.842812499999</v>
      </c>
      <c r="T3131" s="8">
        <f t="shared" si="297"/>
        <v>42843.801145833335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3">
        <f t="shared" si="293"/>
        <v>3.75</v>
      </c>
      <c r="P3132" s="7">
        <f t="shared" si="294"/>
        <v>49954.561685279157</v>
      </c>
      <c r="Q3132" s="7" t="str">
        <f t="shared" si="295"/>
        <v>theater</v>
      </c>
      <c r="R3132" t="str">
        <f t="shared" si="298"/>
        <v>plays</v>
      </c>
      <c r="S3132" s="8">
        <f t="shared" si="296"/>
        <v>42808.640231481477</v>
      </c>
      <c r="T3132" s="8">
        <f t="shared" si="297"/>
        <v>42839.207638888889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3">
        <f t="shared" si="293"/>
        <v>15.731707317073171</v>
      </c>
      <c r="P3133" s="7">
        <f t="shared" si="294"/>
        <v>50004.947418699157</v>
      </c>
      <c r="Q3133" s="7" t="str">
        <f t="shared" si="295"/>
        <v>theater</v>
      </c>
      <c r="R3133" t="str">
        <f t="shared" si="298"/>
        <v>plays</v>
      </c>
      <c r="S3133" s="8">
        <f t="shared" si="296"/>
        <v>42803.579224537039</v>
      </c>
      <c r="T3133" s="8">
        <f t="shared" si="297"/>
        <v>42833.537557870368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3">
        <f t="shared" si="293"/>
        <v>3.3333333333333333E-2</v>
      </c>
      <c r="P3134" s="7">
        <f t="shared" si="294"/>
        <v>50055.160996948085</v>
      </c>
      <c r="Q3134" s="7" t="str">
        <f t="shared" si="295"/>
        <v>theater</v>
      </c>
      <c r="R3134" t="str">
        <f t="shared" si="298"/>
        <v>plays</v>
      </c>
      <c r="S3134" s="8">
        <f t="shared" si="296"/>
        <v>42786.350231481483</v>
      </c>
      <c r="T3134" s="8">
        <f t="shared" si="297"/>
        <v>42846.308564814812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3">
        <f t="shared" si="293"/>
        <v>108</v>
      </c>
      <c r="P3135" s="7">
        <f t="shared" si="294"/>
        <v>50106.123482688359</v>
      </c>
      <c r="Q3135" s="7" t="str">
        <f t="shared" si="295"/>
        <v>theater</v>
      </c>
      <c r="R3135" t="str">
        <f t="shared" si="298"/>
        <v>plays</v>
      </c>
      <c r="S3135" s="8">
        <f t="shared" si="296"/>
        <v>42788.565208333333</v>
      </c>
      <c r="T3135" s="8">
        <f t="shared" si="297"/>
        <v>42818.523541666669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3">
        <f t="shared" si="293"/>
        <v>22.5</v>
      </c>
      <c r="P3136" s="7">
        <f t="shared" si="294"/>
        <v>50156.64960244645</v>
      </c>
      <c r="Q3136" s="7" t="str">
        <f t="shared" si="295"/>
        <v>theater</v>
      </c>
      <c r="R3136" t="str">
        <f t="shared" si="298"/>
        <v>plays</v>
      </c>
      <c r="S3136" s="8">
        <f t="shared" si="296"/>
        <v>42800.720127314817</v>
      </c>
      <c r="T3136" s="8">
        <f t="shared" si="297"/>
        <v>42821.678460648152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3">
        <f t="shared" si="293"/>
        <v>20.849420849420849</v>
      </c>
      <c r="P3137" s="7">
        <f t="shared" si="294"/>
        <v>50207.600265306093</v>
      </c>
      <c r="Q3137" s="7" t="str">
        <f t="shared" si="295"/>
        <v>theater</v>
      </c>
      <c r="R3137" t="str">
        <f t="shared" si="298"/>
        <v>plays</v>
      </c>
      <c r="S3137" s="8">
        <f t="shared" si="296"/>
        <v>42807.151863425926</v>
      </c>
      <c r="T3137" s="8">
        <f t="shared" si="297"/>
        <v>42829.151863425926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3">
        <f t="shared" si="293"/>
        <v>127.8</v>
      </c>
      <c r="P3138" s="7">
        <f t="shared" si="294"/>
        <v>50258.71936670068</v>
      </c>
      <c r="Q3138" s="7" t="str">
        <f t="shared" si="295"/>
        <v>theater</v>
      </c>
      <c r="R3138" t="str">
        <f t="shared" si="298"/>
        <v>plays</v>
      </c>
      <c r="S3138" s="8">
        <f t="shared" si="296"/>
        <v>42789.462430555555</v>
      </c>
      <c r="T3138" s="8">
        <f t="shared" si="297"/>
        <v>42825.957638888889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3">
        <f t="shared" ref="O3139:O3202" si="299">(E3139/D3139)*100</f>
        <v>3.3333333333333335</v>
      </c>
      <c r="P3139" s="7">
        <f t="shared" ref="P3139:P3202" si="300">AVERAGE(E3139:E7252)</f>
        <v>50309.45527607359</v>
      </c>
      <c r="Q3139" s="7" t="str">
        <f t="shared" ref="Q3139:Q3202" si="301">LEFT(N3139,(FIND("/",N3139)-1))</f>
        <v>theater</v>
      </c>
      <c r="R3139" t="str">
        <f t="shared" si="298"/>
        <v>plays</v>
      </c>
      <c r="S3139" s="8">
        <f t="shared" si="296"/>
        <v>42807.885057870371</v>
      </c>
      <c r="T3139" s="8">
        <f t="shared" si="297"/>
        <v>42858.8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3">
        <f t="shared" si="299"/>
        <v>0</v>
      </c>
      <c r="P3140" s="7">
        <f t="shared" si="300"/>
        <v>50360.8979119754</v>
      </c>
      <c r="Q3140" s="7" t="str">
        <f t="shared" si="301"/>
        <v>theater</v>
      </c>
      <c r="R3140" t="str">
        <f t="shared" si="298"/>
        <v>plays</v>
      </c>
      <c r="S3140" s="8">
        <f t="shared" ref="S3140:S3203" si="302">(((J3140/60)/60)/24)+DATE(1970,1,1)</f>
        <v>42809.645914351851</v>
      </c>
      <c r="T3140" s="8">
        <f t="shared" ref="T3140:T3203" si="303">(((I3140/60)/60)/24)+DATE(1970,1,1)</f>
        <v>42828.645914351851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3">
        <f t="shared" si="299"/>
        <v>5.4</v>
      </c>
      <c r="P3141" s="7">
        <f t="shared" si="300"/>
        <v>50412.497192622919</v>
      </c>
      <c r="Q3141" s="7" t="str">
        <f t="shared" si="301"/>
        <v>theater</v>
      </c>
      <c r="R3141" t="str">
        <f t="shared" si="298"/>
        <v>plays</v>
      </c>
      <c r="S3141" s="8">
        <f t="shared" si="302"/>
        <v>42785.270370370374</v>
      </c>
      <c r="T3141" s="8">
        <f t="shared" si="303"/>
        <v>42819.189583333333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3">
        <f t="shared" si="299"/>
        <v>0.96</v>
      </c>
      <c r="P3142" s="7">
        <f t="shared" si="300"/>
        <v>50461.433087179452</v>
      </c>
      <c r="Q3142" s="7" t="str">
        <f t="shared" si="301"/>
        <v>theater</v>
      </c>
      <c r="R3142" t="str">
        <f t="shared" si="298"/>
        <v>plays</v>
      </c>
      <c r="S3142" s="8">
        <f t="shared" si="302"/>
        <v>42802.718784722223</v>
      </c>
      <c r="T3142" s="8">
        <f t="shared" si="303"/>
        <v>42832.677118055552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3">
        <f t="shared" si="299"/>
        <v>51.6</v>
      </c>
      <c r="P3143" s="7">
        <f t="shared" si="300"/>
        <v>50513.142977412695</v>
      </c>
      <c r="Q3143" s="7" t="str">
        <f t="shared" si="301"/>
        <v>theater</v>
      </c>
      <c r="R3143" t="str">
        <f t="shared" si="298"/>
        <v>plays</v>
      </c>
      <c r="S3143" s="8">
        <f t="shared" si="302"/>
        <v>42800.753333333334</v>
      </c>
      <c r="T3143" s="8">
        <f t="shared" si="303"/>
        <v>42841.833333333328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3">
        <f t="shared" si="299"/>
        <v>1.6363636363636365</v>
      </c>
      <c r="P3144" s="7">
        <f t="shared" si="300"/>
        <v>50564.792661870473</v>
      </c>
      <c r="Q3144" s="7" t="str">
        <f t="shared" si="301"/>
        <v>theater</v>
      </c>
      <c r="R3144" t="str">
        <f t="shared" si="298"/>
        <v>plays</v>
      </c>
      <c r="S3144" s="8">
        <f t="shared" si="302"/>
        <v>42783.513182870374</v>
      </c>
      <c r="T3144" s="8">
        <f t="shared" si="303"/>
        <v>42813.471516203703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3">
        <f t="shared" si="299"/>
        <v>0</v>
      </c>
      <c r="P3145" s="7">
        <f t="shared" si="300"/>
        <v>50616.767757201611</v>
      </c>
      <c r="Q3145" s="7" t="str">
        <f t="shared" si="301"/>
        <v>theater</v>
      </c>
      <c r="R3145" t="str">
        <f t="shared" si="298"/>
        <v>plays</v>
      </c>
      <c r="S3145" s="8">
        <f t="shared" si="302"/>
        <v>42808.358287037037</v>
      </c>
      <c r="T3145" s="8">
        <f t="shared" si="303"/>
        <v>42834.358287037037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3">
        <f t="shared" si="299"/>
        <v>75.400000000000006</v>
      </c>
      <c r="P3146" s="7">
        <f t="shared" si="300"/>
        <v>50668.896251287297</v>
      </c>
      <c r="Q3146" s="7" t="str">
        <f t="shared" si="301"/>
        <v>theater</v>
      </c>
      <c r="R3146" t="str">
        <f t="shared" si="298"/>
        <v>plays</v>
      </c>
      <c r="S3146" s="8">
        <f t="shared" si="302"/>
        <v>42796.538275462968</v>
      </c>
      <c r="T3146" s="8">
        <f t="shared" si="303"/>
        <v>42813.25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3">
        <f t="shared" si="299"/>
        <v>0</v>
      </c>
      <c r="P3147" s="7">
        <f t="shared" si="300"/>
        <v>50713.359030927801</v>
      </c>
      <c r="Q3147" s="7" t="str">
        <f t="shared" si="301"/>
        <v>theater</v>
      </c>
      <c r="R3147" t="str">
        <f t="shared" si="298"/>
        <v>plays</v>
      </c>
      <c r="S3147" s="8">
        <f t="shared" si="302"/>
        <v>42762.040902777779</v>
      </c>
      <c r="T3147" s="8">
        <f t="shared" si="303"/>
        <v>42821.999236111107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3">
        <f t="shared" si="299"/>
        <v>10.5</v>
      </c>
      <c r="P3148" s="7">
        <f t="shared" si="300"/>
        <v>50765.694798761579</v>
      </c>
      <c r="Q3148" s="7" t="str">
        <f t="shared" si="301"/>
        <v>theater</v>
      </c>
      <c r="R3148" t="str">
        <f t="shared" si="298"/>
        <v>plays</v>
      </c>
      <c r="S3148" s="8">
        <f t="shared" si="302"/>
        <v>42796.682476851856</v>
      </c>
      <c r="T3148" s="8">
        <f t="shared" si="303"/>
        <v>42841.640810185185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3">
        <f t="shared" si="299"/>
        <v>117.52499999999999</v>
      </c>
      <c r="P3149" s="7">
        <f t="shared" si="300"/>
        <v>50812.71514462807</v>
      </c>
      <c r="Q3149" s="7" t="str">
        <f t="shared" si="301"/>
        <v>theater</v>
      </c>
      <c r="R3149" t="str">
        <f t="shared" si="298"/>
        <v>plays</v>
      </c>
      <c r="S3149" s="8">
        <f t="shared" si="302"/>
        <v>41909.969386574077</v>
      </c>
      <c r="T3149" s="8">
        <f t="shared" si="303"/>
        <v>41950.011053240742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3">
        <f t="shared" si="299"/>
        <v>131.16666666666669</v>
      </c>
      <c r="P3150" s="7">
        <f t="shared" si="300"/>
        <v>50840.954767321578</v>
      </c>
      <c r="Q3150" s="7" t="str">
        <f t="shared" si="301"/>
        <v>theater</v>
      </c>
      <c r="R3150" t="str">
        <f t="shared" si="298"/>
        <v>plays</v>
      </c>
      <c r="S3150" s="8">
        <f t="shared" si="302"/>
        <v>41891.665324074071</v>
      </c>
      <c r="T3150" s="8">
        <f t="shared" si="303"/>
        <v>41913.166666666664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3">
        <f t="shared" si="299"/>
        <v>104</v>
      </c>
      <c r="P3151" s="7">
        <f t="shared" si="300"/>
        <v>50891.141055900589</v>
      </c>
      <c r="Q3151" s="7" t="str">
        <f t="shared" si="301"/>
        <v>theater</v>
      </c>
      <c r="R3151" t="str">
        <f t="shared" si="298"/>
        <v>plays</v>
      </c>
      <c r="S3151" s="8">
        <f t="shared" si="302"/>
        <v>41226.017361111109</v>
      </c>
      <c r="T3151" s="8">
        <f t="shared" si="303"/>
        <v>41250.083333333336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3">
        <f t="shared" si="299"/>
        <v>101</v>
      </c>
      <c r="P3152" s="7">
        <f t="shared" si="300"/>
        <v>50942.530839378203</v>
      </c>
      <c r="Q3152" s="7" t="str">
        <f t="shared" si="301"/>
        <v>theater</v>
      </c>
      <c r="R3152" t="str">
        <f t="shared" si="298"/>
        <v>plays</v>
      </c>
      <c r="S3152" s="8">
        <f t="shared" si="302"/>
        <v>40478.263923611114</v>
      </c>
      <c r="T3152" s="8">
        <f t="shared" si="303"/>
        <v>40568.166666666664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3">
        <f t="shared" si="299"/>
        <v>100.4</v>
      </c>
      <c r="P3153" s="7">
        <f t="shared" si="300"/>
        <v>50991.708775933577</v>
      </c>
      <c r="Q3153" s="7" t="str">
        <f t="shared" si="301"/>
        <v>theater</v>
      </c>
      <c r="R3153" t="str">
        <f t="shared" si="298"/>
        <v>plays</v>
      </c>
      <c r="S3153" s="8">
        <f t="shared" si="302"/>
        <v>41862.83997685185</v>
      </c>
      <c r="T3153" s="8">
        <f t="shared" si="303"/>
        <v>41892.83997685185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3">
        <f t="shared" si="299"/>
        <v>105.95454545454545</v>
      </c>
      <c r="P3154" s="7">
        <f t="shared" si="300"/>
        <v>51041.010654205573</v>
      </c>
      <c r="Q3154" s="7" t="str">
        <f t="shared" si="301"/>
        <v>theater</v>
      </c>
      <c r="R3154" t="str">
        <f t="shared" si="298"/>
        <v>plays</v>
      </c>
      <c r="S3154" s="8">
        <f t="shared" si="302"/>
        <v>41550.867673611108</v>
      </c>
      <c r="T3154" s="8">
        <f t="shared" si="303"/>
        <v>41580.867673611108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3">
        <f t="shared" si="299"/>
        <v>335.58333333333337</v>
      </c>
      <c r="P3155" s="7">
        <f t="shared" si="300"/>
        <v>51091.644760914729</v>
      </c>
      <c r="Q3155" s="7" t="str">
        <f t="shared" si="301"/>
        <v>theater</v>
      </c>
      <c r="R3155" t="str">
        <f t="shared" si="298"/>
        <v>plays</v>
      </c>
      <c r="S3155" s="8">
        <f t="shared" si="302"/>
        <v>40633.154363425929</v>
      </c>
      <c r="T3155" s="8">
        <f t="shared" si="303"/>
        <v>40664.207638888889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3">
        <f t="shared" si="299"/>
        <v>112.92857142857142</v>
      </c>
      <c r="P3156" s="7">
        <f t="shared" si="300"/>
        <v>51134.33377731526</v>
      </c>
      <c r="Q3156" s="7" t="str">
        <f t="shared" si="301"/>
        <v>theater</v>
      </c>
      <c r="R3156" t="str">
        <f t="shared" si="298"/>
        <v>plays</v>
      </c>
      <c r="S3156" s="8">
        <f t="shared" si="302"/>
        <v>40970.875671296293</v>
      </c>
      <c r="T3156" s="8">
        <f t="shared" si="303"/>
        <v>41000.834004629629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3">
        <f t="shared" si="299"/>
        <v>188.50460000000001</v>
      </c>
      <c r="P3157" s="7">
        <f t="shared" si="300"/>
        <v>51179.364333333302</v>
      </c>
      <c r="Q3157" s="7" t="str">
        <f t="shared" si="301"/>
        <v>theater</v>
      </c>
      <c r="R3157" t="str">
        <f t="shared" si="298"/>
        <v>plays</v>
      </c>
      <c r="S3157" s="8">
        <f t="shared" si="302"/>
        <v>41233.499131944445</v>
      </c>
      <c r="T3157" s="8">
        <f t="shared" si="303"/>
        <v>41263.499131944445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3">
        <f t="shared" si="299"/>
        <v>101.81818181818181</v>
      </c>
      <c r="P3158" s="7">
        <f t="shared" si="300"/>
        <v>51222.903576642297</v>
      </c>
      <c r="Q3158" s="7" t="str">
        <f t="shared" si="301"/>
        <v>theater</v>
      </c>
      <c r="R3158" t="str">
        <f t="shared" si="298"/>
        <v>plays</v>
      </c>
      <c r="S3158" s="8">
        <f t="shared" si="302"/>
        <v>41026.953055555554</v>
      </c>
      <c r="T3158" s="8">
        <f t="shared" si="303"/>
        <v>41061.953055555554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3">
        <f t="shared" si="299"/>
        <v>101</v>
      </c>
      <c r="P3159" s="7">
        <f t="shared" si="300"/>
        <v>51270.526649269275</v>
      </c>
      <c r="Q3159" s="7" t="str">
        <f t="shared" si="301"/>
        <v>theater</v>
      </c>
      <c r="R3159" t="str">
        <f t="shared" si="298"/>
        <v>plays</v>
      </c>
      <c r="S3159" s="8">
        <f t="shared" si="302"/>
        <v>41829.788252314815</v>
      </c>
      <c r="T3159" s="8">
        <f t="shared" si="303"/>
        <v>41839.208333333336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3">
        <f t="shared" si="299"/>
        <v>113.99999999999999</v>
      </c>
      <c r="P3160" s="7">
        <f t="shared" si="300"/>
        <v>51319.879341692751</v>
      </c>
      <c r="Q3160" s="7" t="str">
        <f t="shared" si="301"/>
        <v>theater</v>
      </c>
      <c r="R3160" t="str">
        <f t="shared" si="298"/>
        <v>plays</v>
      </c>
      <c r="S3160" s="8">
        <f t="shared" si="302"/>
        <v>41447.839722222219</v>
      </c>
      <c r="T3160" s="8">
        <f t="shared" si="303"/>
        <v>41477.839722222219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3">
        <f t="shared" si="299"/>
        <v>133.48133333333334</v>
      </c>
      <c r="P3161" s="7">
        <f t="shared" si="300"/>
        <v>51367.598880753103</v>
      </c>
      <c r="Q3161" s="7" t="str">
        <f t="shared" si="301"/>
        <v>theater</v>
      </c>
      <c r="R3161" t="str">
        <f t="shared" si="298"/>
        <v>plays</v>
      </c>
      <c r="S3161" s="8">
        <f t="shared" si="302"/>
        <v>40884.066678240742</v>
      </c>
      <c r="T3161" s="8">
        <f t="shared" si="303"/>
        <v>40926.958333333336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3">
        <f t="shared" si="299"/>
        <v>101.53333333333335</v>
      </c>
      <c r="P3162" s="7">
        <f t="shared" si="300"/>
        <v>51419.290376963312</v>
      </c>
      <c r="Q3162" s="7" t="str">
        <f t="shared" si="301"/>
        <v>theater</v>
      </c>
      <c r="R3162" t="str">
        <f t="shared" si="298"/>
        <v>plays</v>
      </c>
      <c r="S3162" s="8">
        <f t="shared" si="302"/>
        <v>41841.26489583333</v>
      </c>
      <c r="T3162" s="8">
        <f t="shared" si="303"/>
        <v>41864.207638888889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3">
        <f t="shared" si="299"/>
        <v>105.1</v>
      </c>
      <c r="P3163" s="7">
        <f t="shared" si="300"/>
        <v>51468.399696016735</v>
      </c>
      <c r="Q3163" s="7" t="str">
        <f t="shared" si="301"/>
        <v>theater</v>
      </c>
      <c r="R3163" t="str">
        <f t="shared" si="298"/>
        <v>plays</v>
      </c>
      <c r="S3163" s="8">
        <f t="shared" si="302"/>
        <v>41897.536134259259</v>
      </c>
      <c r="T3163" s="8">
        <f t="shared" si="303"/>
        <v>41927.536134259259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3">
        <f t="shared" si="299"/>
        <v>127.15</v>
      </c>
      <c r="P3164" s="7">
        <f t="shared" si="300"/>
        <v>51520.200745015703</v>
      </c>
      <c r="Q3164" s="7" t="str">
        <f t="shared" si="301"/>
        <v>theater</v>
      </c>
      <c r="R3164" t="str">
        <f t="shared" si="298"/>
        <v>plays</v>
      </c>
      <c r="S3164" s="8">
        <f t="shared" si="302"/>
        <v>41799.685902777775</v>
      </c>
      <c r="T3164" s="8">
        <f t="shared" si="303"/>
        <v>41827.083333333336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3">
        <f t="shared" si="299"/>
        <v>111.15384615384616</v>
      </c>
      <c r="P3165" s="7">
        <f t="shared" si="300"/>
        <v>51568.976165966349</v>
      </c>
      <c r="Q3165" s="7" t="str">
        <f t="shared" si="301"/>
        <v>theater</v>
      </c>
      <c r="R3165" t="str">
        <f t="shared" si="298"/>
        <v>plays</v>
      </c>
      <c r="S3165" s="8">
        <f t="shared" si="302"/>
        <v>41775.753761574073</v>
      </c>
      <c r="T3165" s="8">
        <f t="shared" si="303"/>
        <v>41805.753761574073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3">
        <f t="shared" si="299"/>
        <v>106.76</v>
      </c>
      <c r="P3166" s="7">
        <f t="shared" si="300"/>
        <v>51608.0076866456</v>
      </c>
      <c r="Q3166" s="7" t="str">
        <f t="shared" si="301"/>
        <v>theater</v>
      </c>
      <c r="R3166" t="str">
        <f t="shared" si="298"/>
        <v>plays</v>
      </c>
      <c r="S3166" s="8">
        <f t="shared" si="302"/>
        <v>41766.80572916667</v>
      </c>
      <c r="T3166" s="8">
        <f t="shared" si="303"/>
        <v>41799.80572916667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3">
        <f t="shared" si="299"/>
        <v>162.66666666666666</v>
      </c>
      <c r="P3167" s="7">
        <f t="shared" si="300"/>
        <v>51659.522431578909</v>
      </c>
      <c r="Q3167" s="7" t="str">
        <f t="shared" si="301"/>
        <v>theater</v>
      </c>
      <c r="R3167" t="str">
        <f t="shared" si="298"/>
        <v>plays</v>
      </c>
      <c r="S3167" s="8">
        <f t="shared" si="302"/>
        <v>40644.159259259257</v>
      </c>
      <c r="T3167" s="8">
        <f t="shared" si="303"/>
        <v>40666.165972222225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3">
        <f t="shared" si="299"/>
        <v>160.22808571428573</v>
      </c>
      <c r="P3168" s="7">
        <f t="shared" si="300"/>
        <v>51712.6726132771</v>
      </c>
      <c r="Q3168" s="7" t="str">
        <f t="shared" si="301"/>
        <v>theater</v>
      </c>
      <c r="R3168" t="str">
        <f t="shared" si="298"/>
        <v>plays</v>
      </c>
      <c r="S3168" s="8">
        <f t="shared" si="302"/>
        <v>41940.69158564815</v>
      </c>
      <c r="T3168" s="8">
        <f t="shared" si="303"/>
        <v>41969.332638888889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3">
        <f t="shared" si="299"/>
        <v>116.16666666666666</v>
      </c>
      <c r="P3169" s="7">
        <f t="shared" si="300"/>
        <v>51708.065907172961</v>
      </c>
      <c r="Q3169" s="7" t="str">
        <f t="shared" si="301"/>
        <v>theater</v>
      </c>
      <c r="R3169" t="str">
        <f t="shared" si="298"/>
        <v>plays</v>
      </c>
      <c r="S3169" s="8">
        <f t="shared" si="302"/>
        <v>41839.175706018519</v>
      </c>
      <c r="T3169" s="8">
        <f t="shared" si="303"/>
        <v>41853.175706018519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3">
        <f t="shared" si="299"/>
        <v>124.2</v>
      </c>
      <c r="P3170" s="7">
        <f t="shared" si="300"/>
        <v>51758.987835269239</v>
      </c>
      <c r="Q3170" s="7" t="str">
        <f t="shared" si="301"/>
        <v>theater</v>
      </c>
      <c r="R3170" t="str">
        <f t="shared" si="298"/>
        <v>plays</v>
      </c>
      <c r="S3170" s="8">
        <f t="shared" si="302"/>
        <v>41772.105937500004</v>
      </c>
      <c r="T3170" s="8">
        <f t="shared" si="303"/>
        <v>41803.916666666664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3">
        <f t="shared" si="299"/>
        <v>103.01249999999999</v>
      </c>
      <c r="P3171" s="7">
        <f t="shared" si="300"/>
        <v>51810.419112050702</v>
      </c>
      <c r="Q3171" s="7" t="str">
        <f t="shared" si="301"/>
        <v>theater</v>
      </c>
      <c r="R3171" t="str">
        <f t="shared" si="298"/>
        <v>plays</v>
      </c>
      <c r="S3171" s="8">
        <f t="shared" si="302"/>
        <v>41591.737974537034</v>
      </c>
      <c r="T3171" s="8">
        <f t="shared" si="303"/>
        <v>41621.207638888889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3">
        <f t="shared" si="299"/>
        <v>112.25</v>
      </c>
      <c r="P3172" s="7">
        <f t="shared" si="300"/>
        <v>51856.52431746028</v>
      </c>
      <c r="Q3172" s="7" t="str">
        <f t="shared" si="301"/>
        <v>theater</v>
      </c>
      <c r="R3172" t="str">
        <f t="shared" si="298"/>
        <v>plays</v>
      </c>
      <c r="S3172" s="8">
        <f t="shared" si="302"/>
        <v>41789.080370370371</v>
      </c>
      <c r="T3172" s="8">
        <f t="shared" si="303"/>
        <v>41822.166666666664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3">
        <f t="shared" si="299"/>
        <v>108.8142857142857</v>
      </c>
      <c r="P3173" s="7">
        <f t="shared" si="300"/>
        <v>51909.078898305052</v>
      </c>
      <c r="Q3173" s="7" t="str">
        <f t="shared" si="301"/>
        <v>theater</v>
      </c>
      <c r="R3173" t="str">
        <f t="shared" si="298"/>
        <v>plays</v>
      </c>
      <c r="S3173" s="8">
        <f t="shared" si="302"/>
        <v>42466.608310185184</v>
      </c>
      <c r="T3173" s="8">
        <f t="shared" si="303"/>
        <v>42496.608310185184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3">
        <f t="shared" si="299"/>
        <v>114.99999999999999</v>
      </c>
      <c r="P3174" s="7">
        <f t="shared" si="300"/>
        <v>51956.04822905617</v>
      </c>
      <c r="Q3174" s="7" t="str">
        <f t="shared" si="301"/>
        <v>theater</v>
      </c>
      <c r="R3174" t="str">
        <f t="shared" si="298"/>
        <v>plays</v>
      </c>
      <c r="S3174" s="8">
        <f t="shared" si="302"/>
        <v>40923.729953703703</v>
      </c>
      <c r="T3174" s="8">
        <f t="shared" si="303"/>
        <v>40953.729953703703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3">
        <f t="shared" si="299"/>
        <v>103</v>
      </c>
      <c r="P3175" s="7">
        <f t="shared" si="300"/>
        <v>52008.76165605092</v>
      </c>
      <c r="Q3175" s="7" t="str">
        <f t="shared" si="301"/>
        <v>theater</v>
      </c>
      <c r="R3175" t="str">
        <f t="shared" si="298"/>
        <v>plays</v>
      </c>
      <c r="S3175" s="8">
        <f t="shared" si="302"/>
        <v>41878.878379629627</v>
      </c>
      <c r="T3175" s="8">
        <f t="shared" si="303"/>
        <v>41908.878379629627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3">
        <f t="shared" si="299"/>
        <v>101.13333333333334</v>
      </c>
      <c r="P3176" s="7">
        <f t="shared" si="300"/>
        <v>52053.085526036099</v>
      </c>
      <c r="Q3176" s="7" t="str">
        <f t="shared" si="301"/>
        <v>theater</v>
      </c>
      <c r="R3176" t="str">
        <f t="shared" si="298"/>
        <v>plays</v>
      </c>
      <c r="S3176" s="8">
        <f t="shared" si="302"/>
        <v>41862.864675925928</v>
      </c>
      <c r="T3176" s="8">
        <f t="shared" si="303"/>
        <v>41876.864675925928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3">
        <f t="shared" si="299"/>
        <v>109.55999999999999</v>
      </c>
      <c r="P3177" s="7">
        <f t="shared" si="300"/>
        <v>52105.233489361664</v>
      </c>
      <c r="Q3177" s="7" t="str">
        <f t="shared" si="301"/>
        <v>theater</v>
      </c>
      <c r="R3177" t="str">
        <f t="shared" si="298"/>
        <v>plays</v>
      </c>
      <c r="S3177" s="8">
        <f t="shared" si="302"/>
        <v>40531.886886574073</v>
      </c>
      <c r="T3177" s="8">
        <f t="shared" si="303"/>
        <v>40591.886886574073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3">
        <f t="shared" si="299"/>
        <v>114.8421052631579</v>
      </c>
      <c r="P3178" s="7">
        <f t="shared" si="300"/>
        <v>52154.889755058539</v>
      </c>
      <c r="Q3178" s="7" t="str">
        <f t="shared" si="301"/>
        <v>theater</v>
      </c>
      <c r="R3178" t="str">
        <f t="shared" si="298"/>
        <v>plays</v>
      </c>
      <c r="S3178" s="8">
        <f t="shared" si="302"/>
        <v>41477.930914351848</v>
      </c>
      <c r="T3178" s="8">
        <f t="shared" si="303"/>
        <v>41504.625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3">
        <f t="shared" si="299"/>
        <v>117.39999999999999</v>
      </c>
      <c r="P3179" s="7">
        <f t="shared" si="300"/>
        <v>52208.1657569296</v>
      </c>
      <c r="Q3179" s="7" t="str">
        <f t="shared" si="301"/>
        <v>theater</v>
      </c>
      <c r="R3179" t="str">
        <f t="shared" si="298"/>
        <v>plays</v>
      </c>
      <c r="S3179" s="8">
        <f t="shared" si="302"/>
        <v>41781.666770833333</v>
      </c>
      <c r="T3179" s="8">
        <f t="shared" si="303"/>
        <v>41811.666770833333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3">
        <f t="shared" si="299"/>
        <v>171.73333333333335</v>
      </c>
      <c r="P3180" s="7">
        <f t="shared" si="300"/>
        <v>52260.751846318002</v>
      </c>
      <c r="Q3180" s="7" t="str">
        <f t="shared" si="301"/>
        <v>theater</v>
      </c>
      <c r="R3180" t="str">
        <f t="shared" si="298"/>
        <v>plays</v>
      </c>
      <c r="S3180" s="8">
        <f t="shared" si="302"/>
        <v>41806.605034722219</v>
      </c>
      <c r="T3180" s="8">
        <f t="shared" si="303"/>
        <v>41836.605034722219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3">
        <f t="shared" si="299"/>
        <v>114.16238095238094</v>
      </c>
      <c r="P3181" s="7">
        <f t="shared" si="300"/>
        <v>52313.833846153808</v>
      </c>
      <c r="Q3181" s="7" t="str">
        <f t="shared" si="301"/>
        <v>theater</v>
      </c>
      <c r="R3181" t="str">
        <f t="shared" si="298"/>
        <v>plays</v>
      </c>
      <c r="S3181" s="8">
        <f t="shared" si="302"/>
        <v>41375.702210648145</v>
      </c>
      <c r="T3181" s="8">
        <f t="shared" si="303"/>
        <v>41400.702210648145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3">
        <f t="shared" si="299"/>
        <v>119.75</v>
      </c>
      <c r="P3182" s="7">
        <f t="shared" si="300"/>
        <v>52364.656320855582</v>
      </c>
      <c r="Q3182" s="7" t="str">
        <f t="shared" si="301"/>
        <v>theater</v>
      </c>
      <c r="R3182" t="str">
        <f t="shared" ref="R3182:R3245" si="304">RIGHT(N3182, (LEN(N3182)-FIND("/", N3182)))</f>
        <v>plays</v>
      </c>
      <c r="S3182" s="8">
        <f t="shared" si="302"/>
        <v>41780.412604166668</v>
      </c>
      <c r="T3182" s="8">
        <f t="shared" si="303"/>
        <v>41810.412604166668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3">
        <f t="shared" si="299"/>
        <v>109.00000000000001</v>
      </c>
      <c r="P3183" s="7">
        <f t="shared" si="300"/>
        <v>52419.182719486045</v>
      </c>
      <c r="Q3183" s="7" t="str">
        <f t="shared" si="301"/>
        <v>theater</v>
      </c>
      <c r="R3183" t="str">
        <f t="shared" si="304"/>
        <v>plays</v>
      </c>
      <c r="S3183" s="8">
        <f t="shared" si="302"/>
        <v>41779.310034722221</v>
      </c>
      <c r="T3183" s="8">
        <f t="shared" si="303"/>
        <v>41805.666666666664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3">
        <f t="shared" si="299"/>
        <v>100.88571428571429</v>
      </c>
      <c r="P3184" s="7">
        <f t="shared" si="300"/>
        <v>52474.782057877776</v>
      </c>
      <c r="Q3184" s="7" t="str">
        <f t="shared" si="301"/>
        <v>theater</v>
      </c>
      <c r="R3184" t="str">
        <f t="shared" si="304"/>
        <v>plays</v>
      </c>
      <c r="S3184" s="8">
        <f t="shared" si="302"/>
        <v>40883.949317129627</v>
      </c>
      <c r="T3184" s="8">
        <f t="shared" si="303"/>
        <v>40939.708333333336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3">
        <f t="shared" si="299"/>
        <v>109.00000000000001</v>
      </c>
      <c r="P3185" s="7">
        <f t="shared" si="300"/>
        <v>52523.508218884082</v>
      </c>
      <c r="Q3185" s="7" t="str">
        <f t="shared" si="301"/>
        <v>theater</v>
      </c>
      <c r="R3185" t="str">
        <f t="shared" si="304"/>
        <v>plays</v>
      </c>
      <c r="S3185" s="8">
        <f t="shared" si="302"/>
        <v>41491.79478009259</v>
      </c>
      <c r="T3185" s="8">
        <f t="shared" si="303"/>
        <v>41509.79478009259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3">
        <f t="shared" si="299"/>
        <v>107.20930232558139</v>
      </c>
      <c r="P3186" s="7">
        <f t="shared" si="300"/>
        <v>52576.997486573542</v>
      </c>
      <c r="Q3186" s="7" t="str">
        <f t="shared" si="301"/>
        <v>theater</v>
      </c>
      <c r="R3186" t="str">
        <f t="shared" si="304"/>
        <v>plays</v>
      </c>
      <c r="S3186" s="8">
        <f t="shared" si="302"/>
        <v>41791.993414351848</v>
      </c>
      <c r="T3186" s="8">
        <f t="shared" si="303"/>
        <v>41821.993414351848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3">
        <f t="shared" si="299"/>
        <v>100</v>
      </c>
      <c r="P3187" s="7">
        <f t="shared" si="300"/>
        <v>52628.574903225774</v>
      </c>
      <c r="Q3187" s="7" t="str">
        <f t="shared" si="301"/>
        <v>theater</v>
      </c>
      <c r="R3187" t="str">
        <f t="shared" si="304"/>
        <v>plays</v>
      </c>
      <c r="S3187" s="8">
        <f t="shared" si="302"/>
        <v>41829.977326388893</v>
      </c>
      <c r="T3187" s="8">
        <f t="shared" si="303"/>
        <v>41836.977326388893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3">
        <f t="shared" si="299"/>
        <v>102.18750000000001</v>
      </c>
      <c r="P3188" s="7">
        <f t="shared" si="300"/>
        <v>52684.149257265839</v>
      </c>
      <c r="Q3188" s="7" t="str">
        <f t="shared" si="301"/>
        <v>theater</v>
      </c>
      <c r="R3188" t="str">
        <f t="shared" si="304"/>
        <v>plays</v>
      </c>
      <c r="S3188" s="8">
        <f t="shared" si="302"/>
        <v>41868.924050925925</v>
      </c>
      <c r="T3188" s="8">
        <f t="shared" si="303"/>
        <v>41898.875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3">
        <f t="shared" si="299"/>
        <v>116.29333333333334</v>
      </c>
      <c r="P3189" s="7">
        <f t="shared" si="300"/>
        <v>52737.397262931001</v>
      </c>
      <c r="Q3189" s="7" t="str">
        <f t="shared" si="301"/>
        <v>theater</v>
      </c>
      <c r="R3189" t="str">
        <f t="shared" si="304"/>
        <v>plays</v>
      </c>
      <c r="S3189" s="8">
        <f t="shared" si="302"/>
        <v>41835.666354166664</v>
      </c>
      <c r="T3189" s="8">
        <f t="shared" si="303"/>
        <v>41855.666354166664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3">
        <f t="shared" si="299"/>
        <v>65</v>
      </c>
      <c r="P3190" s="7">
        <f t="shared" si="300"/>
        <v>52775.469967637502</v>
      </c>
      <c r="Q3190" s="7" t="str">
        <f t="shared" si="301"/>
        <v>theater</v>
      </c>
      <c r="R3190" t="str">
        <f t="shared" si="304"/>
        <v>musical</v>
      </c>
      <c r="S3190" s="8">
        <f t="shared" si="302"/>
        <v>42144.415532407409</v>
      </c>
      <c r="T3190" s="8">
        <f t="shared" si="303"/>
        <v>42165.415532407409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3">
        <f t="shared" si="299"/>
        <v>12.327272727272726</v>
      </c>
      <c r="P3191" s="7">
        <f t="shared" si="300"/>
        <v>52832.322526997807</v>
      </c>
      <c r="Q3191" s="7" t="str">
        <f t="shared" si="301"/>
        <v>theater</v>
      </c>
      <c r="R3191" t="str">
        <f t="shared" si="304"/>
        <v>musical</v>
      </c>
      <c r="S3191" s="8">
        <f t="shared" si="302"/>
        <v>42118.346435185187</v>
      </c>
      <c r="T3191" s="8">
        <f t="shared" si="303"/>
        <v>42148.346435185187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3">
        <f t="shared" si="299"/>
        <v>0</v>
      </c>
      <c r="P3192" s="7">
        <f t="shared" si="300"/>
        <v>52882.108821621587</v>
      </c>
      <c r="Q3192" s="7" t="str">
        <f t="shared" si="301"/>
        <v>theater</v>
      </c>
      <c r="R3192" t="str">
        <f t="shared" si="304"/>
        <v>musical</v>
      </c>
      <c r="S3192" s="8">
        <f t="shared" si="302"/>
        <v>42683.151331018518</v>
      </c>
      <c r="T3192" s="8">
        <f t="shared" si="303"/>
        <v>42713.192997685182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3">
        <f t="shared" si="299"/>
        <v>4.0266666666666664</v>
      </c>
      <c r="P3193" s="7">
        <f t="shared" si="300"/>
        <v>52939.340541125508</v>
      </c>
      <c r="Q3193" s="7" t="str">
        <f t="shared" si="301"/>
        <v>theater</v>
      </c>
      <c r="R3193" t="str">
        <f t="shared" si="304"/>
        <v>musical</v>
      </c>
      <c r="S3193" s="8">
        <f t="shared" si="302"/>
        <v>42538.755428240736</v>
      </c>
      <c r="T3193" s="8">
        <f t="shared" si="303"/>
        <v>42598.755428240736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3">
        <f t="shared" si="299"/>
        <v>1.02</v>
      </c>
      <c r="P3194" s="7">
        <f t="shared" si="300"/>
        <v>52996.532676056304</v>
      </c>
      <c r="Q3194" s="7" t="str">
        <f t="shared" si="301"/>
        <v>theater</v>
      </c>
      <c r="R3194" t="str">
        <f t="shared" si="304"/>
        <v>musical</v>
      </c>
      <c r="S3194" s="8">
        <f t="shared" si="302"/>
        <v>42018.94049768518</v>
      </c>
      <c r="T3194" s="8">
        <f t="shared" si="303"/>
        <v>42063.916666666672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3">
        <f t="shared" si="299"/>
        <v>11.74</v>
      </c>
      <c r="P3195" s="7">
        <f t="shared" si="300"/>
        <v>53053.902017353546</v>
      </c>
      <c r="Q3195" s="7" t="str">
        <f t="shared" si="301"/>
        <v>theater</v>
      </c>
      <c r="R3195" t="str">
        <f t="shared" si="304"/>
        <v>musical</v>
      </c>
      <c r="S3195" s="8">
        <f t="shared" si="302"/>
        <v>42010.968240740738</v>
      </c>
      <c r="T3195" s="8">
        <f t="shared" si="303"/>
        <v>42055.968240740738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3">
        <f t="shared" si="299"/>
        <v>0</v>
      </c>
      <c r="P3196" s="7">
        <f t="shared" si="300"/>
        <v>53110.869337676406</v>
      </c>
      <c r="Q3196" s="7" t="str">
        <f t="shared" si="301"/>
        <v>theater</v>
      </c>
      <c r="R3196" t="str">
        <f t="shared" si="304"/>
        <v>musical</v>
      </c>
      <c r="S3196" s="8">
        <f t="shared" si="302"/>
        <v>42182.062476851846</v>
      </c>
      <c r="T3196" s="8">
        <f t="shared" si="303"/>
        <v>42212.062476851846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3">
        <f t="shared" si="299"/>
        <v>59.142857142857139</v>
      </c>
      <c r="P3197" s="7">
        <f t="shared" si="300"/>
        <v>53168.598543478227</v>
      </c>
      <c r="Q3197" s="7" t="str">
        <f t="shared" si="301"/>
        <v>theater</v>
      </c>
      <c r="R3197" t="str">
        <f t="shared" si="304"/>
        <v>musical</v>
      </c>
      <c r="S3197" s="8">
        <f t="shared" si="302"/>
        <v>42017.594236111108</v>
      </c>
      <c r="T3197" s="8">
        <f t="shared" si="303"/>
        <v>42047.594236111108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3">
        <f t="shared" si="299"/>
        <v>0.06</v>
      </c>
      <c r="P3198" s="7">
        <f t="shared" si="300"/>
        <v>53224.200935799745</v>
      </c>
      <c r="Q3198" s="7" t="str">
        <f t="shared" si="301"/>
        <v>theater</v>
      </c>
      <c r="R3198" t="str">
        <f t="shared" si="304"/>
        <v>musical</v>
      </c>
      <c r="S3198" s="8">
        <f t="shared" si="302"/>
        <v>42157.598090277781</v>
      </c>
      <c r="T3198" s="8">
        <f t="shared" si="303"/>
        <v>42217.583333333328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3">
        <f t="shared" si="299"/>
        <v>11.450000000000001</v>
      </c>
      <c r="P3199" s="7">
        <f t="shared" si="300"/>
        <v>53280.218583877962</v>
      </c>
      <c r="Q3199" s="7" t="str">
        <f t="shared" si="301"/>
        <v>theater</v>
      </c>
      <c r="R3199" t="str">
        <f t="shared" si="304"/>
        <v>musical</v>
      </c>
      <c r="S3199" s="8">
        <f t="shared" si="302"/>
        <v>42009.493263888886</v>
      </c>
      <c r="T3199" s="8">
        <f t="shared" si="303"/>
        <v>42039.493263888886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3">
        <f t="shared" si="299"/>
        <v>0.36666666666666664</v>
      </c>
      <c r="P3200" s="7">
        <f t="shared" si="300"/>
        <v>53337.07269356594</v>
      </c>
      <c r="Q3200" s="7" t="str">
        <f t="shared" si="301"/>
        <v>theater</v>
      </c>
      <c r="R3200" t="str">
        <f t="shared" si="304"/>
        <v>musical</v>
      </c>
      <c r="S3200" s="8">
        <f t="shared" si="302"/>
        <v>42013.424502314811</v>
      </c>
      <c r="T3200" s="8">
        <f t="shared" si="303"/>
        <v>42051.424502314811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3">
        <f t="shared" si="299"/>
        <v>52.16</v>
      </c>
      <c r="P3201" s="7">
        <f t="shared" si="300"/>
        <v>53395.180851528348</v>
      </c>
      <c r="Q3201" s="7" t="str">
        <f t="shared" si="301"/>
        <v>theater</v>
      </c>
      <c r="R3201" t="str">
        <f t="shared" si="304"/>
        <v>musical</v>
      </c>
      <c r="S3201" s="8">
        <f t="shared" si="302"/>
        <v>41858.761782407404</v>
      </c>
      <c r="T3201" s="8">
        <f t="shared" si="303"/>
        <v>41888.875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3">
        <f t="shared" si="299"/>
        <v>2E-3</v>
      </c>
      <c r="P3202" s="7">
        <f t="shared" si="300"/>
        <v>53450.685967213081</v>
      </c>
      <c r="Q3202" s="7" t="str">
        <f t="shared" si="301"/>
        <v>theater</v>
      </c>
      <c r="R3202" t="str">
        <f t="shared" si="304"/>
        <v>musical</v>
      </c>
      <c r="S3202" s="8">
        <f t="shared" si="302"/>
        <v>42460.320613425924</v>
      </c>
      <c r="T3202" s="8">
        <f t="shared" si="303"/>
        <v>42490.231944444444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3">
        <f t="shared" ref="O3203:O3266" si="305">(E3203/D3203)*100</f>
        <v>1.25</v>
      </c>
      <c r="P3203" s="7">
        <f t="shared" ref="P3203:P3266" si="306">AVERAGE(E3203:E7316)</f>
        <v>53509.164835886178</v>
      </c>
      <c r="Q3203" s="7" t="str">
        <f t="shared" ref="Q3203:Q3266" si="307">LEFT(N3203,(FIND("/",N3203)-1))</f>
        <v>theater</v>
      </c>
      <c r="R3203" t="str">
        <f t="shared" si="304"/>
        <v>musical</v>
      </c>
      <c r="S3203" s="8">
        <f t="shared" si="302"/>
        <v>41861.767094907409</v>
      </c>
      <c r="T3203" s="8">
        <f t="shared" si="303"/>
        <v>41882.767094907409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3">
        <f t="shared" si="305"/>
        <v>54.52</v>
      </c>
      <c r="P3204" s="7">
        <f t="shared" si="306"/>
        <v>53567.745520262833</v>
      </c>
      <c r="Q3204" s="7" t="str">
        <f t="shared" si="307"/>
        <v>theater</v>
      </c>
      <c r="R3204" t="str">
        <f t="shared" si="304"/>
        <v>musical</v>
      </c>
      <c r="S3204" s="8">
        <f t="shared" ref="S3204:S3267" si="308">(((J3204/60)/60)/24)+DATE(1970,1,1)</f>
        <v>42293.853541666671</v>
      </c>
      <c r="T3204" s="8">
        <f t="shared" ref="T3204:T3267" si="309">(((I3204/60)/60)/24)+DATE(1970,1,1)</f>
        <v>42352.249305555553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3">
        <f t="shared" si="305"/>
        <v>25</v>
      </c>
      <c r="P3205" s="7">
        <f t="shared" si="306"/>
        <v>53623.493048245575</v>
      </c>
      <c r="Q3205" s="7" t="str">
        <f t="shared" si="307"/>
        <v>theater</v>
      </c>
      <c r="R3205" t="str">
        <f t="shared" si="304"/>
        <v>musical</v>
      </c>
      <c r="S3205" s="8">
        <f t="shared" si="308"/>
        <v>42242.988680555558</v>
      </c>
      <c r="T3205" s="8">
        <f t="shared" si="309"/>
        <v>42272.988680555558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3">
        <f t="shared" si="305"/>
        <v>0</v>
      </c>
      <c r="P3206" s="7">
        <f t="shared" si="306"/>
        <v>53682.080856201937</v>
      </c>
      <c r="Q3206" s="7" t="str">
        <f t="shared" si="307"/>
        <v>theater</v>
      </c>
      <c r="R3206" t="str">
        <f t="shared" si="304"/>
        <v>musical</v>
      </c>
      <c r="S3206" s="8">
        <f t="shared" si="308"/>
        <v>42172.686099537037</v>
      </c>
      <c r="T3206" s="8">
        <f t="shared" si="309"/>
        <v>42202.676388888889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3">
        <f t="shared" si="305"/>
        <v>3.4125000000000001</v>
      </c>
      <c r="P3207" s="7">
        <f t="shared" si="306"/>
        <v>53741.072153846115</v>
      </c>
      <c r="Q3207" s="7" t="str">
        <f t="shared" si="307"/>
        <v>theater</v>
      </c>
      <c r="R3207" t="str">
        <f t="shared" si="304"/>
        <v>musical</v>
      </c>
      <c r="S3207" s="8">
        <f t="shared" si="308"/>
        <v>42095.374675925923</v>
      </c>
      <c r="T3207" s="8">
        <f t="shared" si="309"/>
        <v>42125.374675925923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3">
        <f t="shared" si="305"/>
        <v>0</v>
      </c>
      <c r="P3208" s="7">
        <f t="shared" si="306"/>
        <v>53799.892915291493</v>
      </c>
      <c r="Q3208" s="7" t="str">
        <f t="shared" si="307"/>
        <v>theater</v>
      </c>
      <c r="R3208" t="str">
        <f t="shared" si="304"/>
        <v>musical</v>
      </c>
      <c r="S3208" s="8">
        <f t="shared" si="308"/>
        <v>42236.276053240741</v>
      </c>
      <c r="T3208" s="8">
        <f t="shared" si="309"/>
        <v>42266.276053240741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3">
        <f t="shared" si="305"/>
        <v>46.36363636363636</v>
      </c>
      <c r="P3209" s="7">
        <f t="shared" si="306"/>
        <v>53859.143898678376</v>
      </c>
      <c r="Q3209" s="7" t="str">
        <f t="shared" si="307"/>
        <v>theater</v>
      </c>
      <c r="R3209" t="str">
        <f t="shared" si="304"/>
        <v>musical</v>
      </c>
      <c r="S3209" s="8">
        <f t="shared" si="308"/>
        <v>42057.277858796297</v>
      </c>
      <c r="T3209" s="8">
        <f t="shared" si="309"/>
        <v>42117.236192129625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3">
        <f t="shared" si="305"/>
        <v>103.49999999999999</v>
      </c>
      <c r="P3210" s="7">
        <f t="shared" si="306"/>
        <v>53915.714068357185</v>
      </c>
      <c r="Q3210" s="7" t="str">
        <f t="shared" si="307"/>
        <v>theater</v>
      </c>
      <c r="R3210" t="str">
        <f t="shared" si="304"/>
        <v>plays</v>
      </c>
      <c r="S3210" s="8">
        <f t="shared" si="308"/>
        <v>41827.605057870373</v>
      </c>
      <c r="T3210" s="8">
        <f t="shared" si="309"/>
        <v>41848.605057870373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3">
        <f t="shared" si="305"/>
        <v>119.32315789473684</v>
      </c>
      <c r="P3211" s="7">
        <f t="shared" si="306"/>
        <v>53969.511766004376</v>
      </c>
      <c r="Q3211" s="7" t="str">
        <f t="shared" si="307"/>
        <v>theater</v>
      </c>
      <c r="R3211" t="str">
        <f t="shared" si="304"/>
        <v>plays</v>
      </c>
      <c r="S3211" s="8">
        <f t="shared" si="308"/>
        <v>41778.637245370373</v>
      </c>
      <c r="T3211" s="8">
        <f t="shared" si="309"/>
        <v>41810.958333333336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3">
        <f t="shared" si="305"/>
        <v>125.76666666666667</v>
      </c>
      <c r="P3212" s="7">
        <f t="shared" si="306"/>
        <v>54016.620950276199</v>
      </c>
      <c r="Q3212" s="7" t="str">
        <f t="shared" si="307"/>
        <v>theater</v>
      </c>
      <c r="R3212" t="str">
        <f t="shared" si="304"/>
        <v>plays</v>
      </c>
      <c r="S3212" s="8">
        <f t="shared" si="308"/>
        <v>41013.936562499999</v>
      </c>
      <c r="T3212" s="8">
        <f t="shared" si="309"/>
        <v>41061.165972222225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3">
        <f t="shared" si="305"/>
        <v>119.74347826086958</v>
      </c>
      <c r="P3213" s="7">
        <f t="shared" si="306"/>
        <v>54072.200176991108</v>
      </c>
      <c r="Q3213" s="7" t="str">
        <f t="shared" si="307"/>
        <v>theater</v>
      </c>
      <c r="R3213" t="str">
        <f t="shared" si="304"/>
        <v>plays</v>
      </c>
      <c r="S3213" s="8">
        <f t="shared" si="308"/>
        <v>41834.586574074077</v>
      </c>
      <c r="T3213" s="8">
        <f t="shared" si="309"/>
        <v>41866.083333333336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3">
        <f t="shared" si="305"/>
        <v>126.25</v>
      </c>
      <c r="P3214" s="7">
        <f t="shared" si="306"/>
        <v>54101.581351052009</v>
      </c>
      <c r="Q3214" s="7" t="str">
        <f t="shared" si="307"/>
        <v>theater</v>
      </c>
      <c r="R3214" t="str">
        <f t="shared" si="304"/>
        <v>plays</v>
      </c>
      <c r="S3214" s="8">
        <f t="shared" si="308"/>
        <v>41829.795729166668</v>
      </c>
      <c r="T3214" s="8">
        <f t="shared" si="309"/>
        <v>41859.795729166668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3">
        <f t="shared" si="305"/>
        <v>100.11666666666667</v>
      </c>
      <c r="P3215" s="7">
        <f t="shared" si="306"/>
        <v>54155.962261640758</v>
      </c>
      <c r="Q3215" s="7" t="str">
        <f t="shared" si="307"/>
        <v>theater</v>
      </c>
      <c r="R3215" t="str">
        <f t="shared" si="304"/>
        <v>plays</v>
      </c>
      <c r="S3215" s="8">
        <f t="shared" si="308"/>
        <v>42171.763414351852</v>
      </c>
      <c r="T3215" s="8">
        <f t="shared" si="309"/>
        <v>42211.763414351852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3">
        <f t="shared" si="305"/>
        <v>102.13333333333334</v>
      </c>
      <c r="P3216" s="7">
        <f t="shared" si="306"/>
        <v>54209.401731409504</v>
      </c>
      <c r="Q3216" s="7" t="str">
        <f t="shared" si="307"/>
        <v>theater</v>
      </c>
      <c r="R3216" t="str">
        <f t="shared" si="304"/>
        <v>plays</v>
      </c>
      <c r="S3216" s="8">
        <f t="shared" si="308"/>
        <v>42337.792511574073</v>
      </c>
      <c r="T3216" s="8">
        <f t="shared" si="309"/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3">
        <f t="shared" si="305"/>
        <v>100.35142857142858</v>
      </c>
      <c r="P3217" s="7">
        <f t="shared" si="306"/>
        <v>54256.016622222181</v>
      </c>
      <c r="Q3217" s="7" t="str">
        <f t="shared" si="307"/>
        <v>theater</v>
      </c>
      <c r="R3217" t="str">
        <f t="shared" si="304"/>
        <v>plays</v>
      </c>
      <c r="S3217" s="8">
        <f t="shared" si="308"/>
        <v>42219.665173611109</v>
      </c>
      <c r="T3217" s="8">
        <f t="shared" si="309"/>
        <v>42257.165972222225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3">
        <f t="shared" si="305"/>
        <v>100.05</v>
      </c>
      <c r="P3218" s="7">
        <f t="shared" si="306"/>
        <v>54277.29917686314</v>
      </c>
      <c r="Q3218" s="7" t="str">
        <f t="shared" si="307"/>
        <v>theater</v>
      </c>
      <c r="R3218" t="str">
        <f t="shared" si="304"/>
        <v>plays</v>
      </c>
      <c r="S3218" s="8">
        <f t="shared" si="308"/>
        <v>42165.462627314817</v>
      </c>
      <c r="T3218" s="8">
        <f t="shared" si="309"/>
        <v>42196.604166666672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3">
        <f t="shared" si="305"/>
        <v>116.02222222222223</v>
      </c>
      <c r="P3219" s="7">
        <f t="shared" si="306"/>
        <v>54335.513318485486</v>
      </c>
      <c r="Q3219" s="7" t="str">
        <f t="shared" si="307"/>
        <v>theater</v>
      </c>
      <c r="R3219" t="str">
        <f t="shared" si="304"/>
        <v>plays</v>
      </c>
      <c r="S3219" s="8">
        <f t="shared" si="308"/>
        <v>42648.546111111107</v>
      </c>
      <c r="T3219" s="8">
        <f t="shared" si="309"/>
        <v>42678.546111111107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3">
        <f t="shared" si="305"/>
        <v>102.1</v>
      </c>
      <c r="P3220" s="7">
        <f t="shared" si="306"/>
        <v>54390.267513935301</v>
      </c>
      <c r="Q3220" s="7" t="str">
        <f t="shared" si="307"/>
        <v>theater</v>
      </c>
      <c r="R3220" t="str">
        <f t="shared" si="304"/>
        <v>plays</v>
      </c>
      <c r="S3220" s="8">
        <f t="shared" si="308"/>
        <v>41971.002152777779</v>
      </c>
      <c r="T3220" s="8">
        <f t="shared" si="309"/>
        <v>42004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3">
        <f t="shared" si="305"/>
        <v>100.11000000000001</v>
      </c>
      <c r="P3221" s="7">
        <f t="shared" si="306"/>
        <v>54437.296830357103</v>
      </c>
      <c r="Q3221" s="7" t="str">
        <f t="shared" si="307"/>
        <v>theater</v>
      </c>
      <c r="R3221" t="str">
        <f t="shared" si="304"/>
        <v>plays</v>
      </c>
      <c r="S3221" s="8">
        <f t="shared" si="308"/>
        <v>42050.983182870375</v>
      </c>
      <c r="T3221" s="8">
        <f t="shared" si="309"/>
        <v>42085.941516203704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3">
        <f t="shared" si="305"/>
        <v>100.84</v>
      </c>
      <c r="P3222" s="7">
        <f t="shared" si="306"/>
        <v>54475.749675977611</v>
      </c>
      <c r="Q3222" s="7" t="str">
        <f t="shared" si="307"/>
        <v>theater</v>
      </c>
      <c r="R3222" t="str">
        <f t="shared" si="304"/>
        <v>plays</v>
      </c>
      <c r="S3222" s="8">
        <f t="shared" si="308"/>
        <v>42772.833379629628</v>
      </c>
      <c r="T3222" s="8">
        <f t="shared" si="309"/>
        <v>42806.875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3">
        <f t="shared" si="305"/>
        <v>103.42499999999998</v>
      </c>
      <c r="P3223" s="7">
        <f t="shared" si="306"/>
        <v>54519.765055928372</v>
      </c>
      <c r="Q3223" s="7" t="str">
        <f t="shared" si="307"/>
        <v>theater</v>
      </c>
      <c r="R3223" t="str">
        <f t="shared" si="304"/>
        <v>plays</v>
      </c>
      <c r="S3223" s="8">
        <f t="shared" si="308"/>
        <v>42155.696793981479</v>
      </c>
      <c r="T3223" s="8">
        <f t="shared" si="309"/>
        <v>42190.696793981479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3">
        <f t="shared" si="305"/>
        <v>124.8</v>
      </c>
      <c r="P3224" s="7">
        <f t="shared" si="306"/>
        <v>54576.184725643856</v>
      </c>
      <c r="Q3224" s="7" t="str">
        <f t="shared" si="307"/>
        <v>theater</v>
      </c>
      <c r="R3224" t="str">
        <f t="shared" si="304"/>
        <v>plays</v>
      </c>
      <c r="S3224" s="8">
        <f t="shared" si="308"/>
        <v>42270.582141203704</v>
      </c>
      <c r="T3224" s="8">
        <f t="shared" si="309"/>
        <v>42301.895138888889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3">
        <f t="shared" si="305"/>
        <v>109.51612903225806</v>
      </c>
      <c r="P3225" s="7">
        <f t="shared" si="306"/>
        <v>54633.871031390096</v>
      </c>
      <c r="Q3225" s="7" t="str">
        <f t="shared" si="307"/>
        <v>theater</v>
      </c>
      <c r="R3225" t="str">
        <f t="shared" si="304"/>
        <v>plays</v>
      </c>
      <c r="S3225" s="8">
        <f t="shared" si="308"/>
        <v>42206.835370370376</v>
      </c>
      <c r="T3225" s="8">
        <f t="shared" si="309"/>
        <v>42236.835370370376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3">
        <f t="shared" si="305"/>
        <v>102.03333333333333</v>
      </c>
      <c r="P3226" s="7">
        <f t="shared" si="306"/>
        <v>54691.378181818138</v>
      </c>
      <c r="Q3226" s="7" t="str">
        <f t="shared" si="307"/>
        <v>theater</v>
      </c>
      <c r="R3226" t="str">
        <f t="shared" si="304"/>
        <v>plays</v>
      </c>
      <c r="S3226" s="8">
        <f t="shared" si="308"/>
        <v>42697.850844907407</v>
      </c>
      <c r="T3226" s="8">
        <f t="shared" si="309"/>
        <v>42745.208333333328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3">
        <f t="shared" si="305"/>
        <v>102.35000000000001</v>
      </c>
      <c r="P3227" s="7">
        <f t="shared" si="306"/>
        <v>54718.435910112319</v>
      </c>
      <c r="Q3227" s="7" t="str">
        <f t="shared" si="307"/>
        <v>theater</v>
      </c>
      <c r="R3227" t="str">
        <f t="shared" si="304"/>
        <v>plays</v>
      </c>
      <c r="S3227" s="8">
        <f t="shared" si="308"/>
        <v>42503.559467592597</v>
      </c>
      <c r="T3227" s="8">
        <f t="shared" si="309"/>
        <v>42524.875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3">
        <f t="shared" si="305"/>
        <v>104.16666666666667</v>
      </c>
      <c r="P3228" s="7">
        <f t="shared" si="306"/>
        <v>54777.683869516266</v>
      </c>
      <c r="Q3228" s="7" t="str">
        <f t="shared" si="307"/>
        <v>theater</v>
      </c>
      <c r="R3228" t="str">
        <f t="shared" si="304"/>
        <v>plays</v>
      </c>
      <c r="S3228" s="8">
        <f t="shared" si="308"/>
        <v>42277.583472222221</v>
      </c>
      <c r="T3228" s="8">
        <f t="shared" si="309"/>
        <v>42307.583472222221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3">
        <f t="shared" si="305"/>
        <v>125</v>
      </c>
      <c r="P3229" s="7">
        <f t="shared" si="306"/>
        <v>54837.96279279275</v>
      </c>
      <c r="Q3229" s="7" t="str">
        <f t="shared" si="307"/>
        <v>theater</v>
      </c>
      <c r="R3229" t="str">
        <f t="shared" si="304"/>
        <v>plays</v>
      </c>
      <c r="S3229" s="8">
        <f t="shared" si="308"/>
        <v>42722.882361111115</v>
      </c>
      <c r="T3229" s="8">
        <f t="shared" si="309"/>
        <v>42752.882361111115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3">
        <f t="shared" si="305"/>
        <v>102.34285714285714</v>
      </c>
      <c r="P3230" s="7">
        <f t="shared" si="306"/>
        <v>54898.095783539982</v>
      </c>
      <c r="Q3230" s="7" t="str">
        <f t="shared" si="307"/>
        <v>theater</v>
      </c>
      <c r="R3230" t="str">
        <f t="shared" si="304"/>
        <v>plays</v>
      </c>
      <c r="S3230" s="8">
        <f t="shared" si="308"/>
        <v>42323.70930555556</v>
      </c>
      <c r="T3230" s="8">
        <f t="shared" si="309"/>
        <v>42355.207638888889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3">
        <f t="shared" si="305"/>
        <v>107.86500000000001</v>
      </c>
      <c r="P3231" s="7">
        <f t="shared" si="306"/>
        <v>54951.971738148946</v>
      </c>
      <c r="Q3231" s="7" t="str">
        <f t="shared" si="307"/>
        <v>theater</v>
      </c>
      <c r="R3231" t="str">
        <f t="shared" si="304"/>
        <v>plays</v>
      </c>
      <c r="S3231" s="8">
        <f t="shared" si="308"/>
        <v>41933.291643518518</v>
      </c>
      <c r="T3231" s="8">
        <f t="shared" si="309"/>
        <v>41963.333310185189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3">
        <f t="shared" si="305"/>
        <v>109.88461538461539</v>
      </c>
      <c r="P3232" s="7">
        <f t="shared" si="306"/>
        <v>54989.688090395437</v>
      </c>
      <c r="Q3232" s="7" t="str">
        <f t="shared" si="307"/>
        <v>theater</v>
      </c>
      <c r="R3232" t="str">
        <f t="shared" si="304"/>
        <v>plays</v>
      </c>
      <c r="S3232" s="8">
        <f t="shared" si="308"/>
        <v>41898.168125000004</v>
      </c>
      <c r="T3232" s="8">
        <f t="shared" si="309"/>
        <v>41913.165972222225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3">
        <f t="shared" si="305"/>
        <v>161</v>
      </c>
      <c r="P3233" s="7">
        <f t="shared" si="306"/>
        <v>55048.66171945697</v>
      </c>
      <c r="Q3233" s="7" t="str">
        <f t="shared" si="307"/>
        <v>theater</v>
      </c>
      <c r="R3233" t="str">
        <f t="shared" si="304"/>
        <v>plays</v>
      </c>
      <c r="S3233" s="8">
        <f t="shared" si="308"/>
        <v>42446.943831018521</v>
      </c>
      <c r="T3233" s="8">
        <f t="shared" si="309"/>
        <v>42476.943831018521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3">
        <f t="shared" si="305"/>
        <v>131.20000000000002</v>
      </c>
      <c r="P3234" s="7">
        <f t="shared" si="306"/>
        <v>55109.181155152844</v>
      </c>
      <c r="Q3234" s="7" t="str">
        <f t="shared" si="307"/>
        <v>theater</v>
      </c>
      <c r="R3234" t="str">
        <f t="shared" si="304"/>
        <v>plays</v>
      </c>
      <c r="S3234" s="8">
        <f t="shared" si="308"/>
        <v>42463.81385416667</v>
      </c>
      <c r="T3234" s="8">
        <f t="shared" si="309"/>
        <v>42494.165972222225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3">
        <f t="shared" si="305"/>
        <v>118.8</v>
      </c>
      <c r="P3235" s="7">
        <f t="shared" si="306"/>
        <v>55170.175691609933</v>
      </c>
      <c r="Q3235" s="7" t="str">
        <f t="shared" si="307"/>
        <v>theater</v>
      </c>
      <c r="R3235" t="str">
        <f t="shared" si="304"/>
        <v>plays</v>
      </c>
      <c r="S3235" s="8">
        <f t="shared" si="308"/>
        <v>42766.805034722223</v>
      </c>
      <c r="T3235" s="8">
        <f t="shared" si="309"/>
        <v>42796.805034722223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3">
        <f t="shared" si="305"/>
        <v>100.39275000000001</v>
      </c>
      <c r="P3236" s="7">
        <f t="shared" si="306"/>
        <v>55226.055573212216</v>
      </c>
      <c r="Q3236" s="7" t="str">
        <f t="shared" si="307"/>
        <v>theater</v>
      </c>
      <c r="R3236" t="str">
        <f t="shared" si="304"/>
        <v>plays</v>
      </c>
      <c r="S3236" s="8">
        <f t="shared" si="308"/>
        <v>42734.789444444439</v>
      </c>
      <c r="T3236" s="8">
        <f t="shared" si="309"/>
        <v>42767.979861111111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3">
        <f t="shared" si="305"/>
        <v>103.20666666666666</v>
      </c>
      <c r="P3237" s="7">
        <f t="shared" si="306"/>
        <v>55284.249147727242</v>
      </c>
      <c r="Q3237" s="7" t="str">
        <f t="shared" si="307"/>
        <v>theater</v>
      </c>
      <c r="R3237" t="str">
        <f t="shared" si="304"/>
        <v>plays</v>
      </c>
      <c r="S3237" s="8">
        <f t="shared" si="308"/>
        <v>42522.347812499997</v>
      </c>
      <c r="T3237" s="8">
        <f t="shared" si="309"/>
        <v>42552.347812499997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3">
        <f t="shared" si="305"/>
        <v>100.6</v>
      </c>
      <c r="P3238" s="7">
        <f t="shared" si="306"/>
        <v>55329.531569965839</v>
      </c>
      <c r="Q3238" s="7" t="str">
        <f t="shared" si="307"/>
        <v>theater</v>
      </c>
      <c r="R3238" t="str">
        <f t="shared" si="304"/>
        <v>plays</v>
      </c>
      <c r="S3238" s="8">
        <f t="shared" si="308"/>
        <v>42702.917048611111</v>
      </c>
      <c r="T3238" s="8">
        <f t="shared" si="309"/>
        <v>42732.917048611111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3">
        <f t="shared" si="305"/>
        <v>100.78754285714287</v>
      </c>
      <c r="P3239" s="7">
        <f t="shared" si="306"/>
        <v>55369.633542141193</v>
      </c>
      <c r="Q3239" s="7" t="str">
        <f t="shared" si="307"/>
        <v>theater</v>
      </c>
      <c r="R3239" t="str">
        <f t="shared" si="304"/>
        <v>plays</v>
      </c>
      <c r="S3239" s="8">
        <f t="shared" si="308"/>
        <v>42252.474351851852</v>
      </c>
      <c r="T3239" s="8">
        <f t="shared" si="309"/>
        <v>42276.165972222225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3">
        <f t="shared" si="305"/>
        <v>112.32142857142857</v>
      </c>
      <c r="P3240" s="7">
        <f t="shared" si="306"/>
        <v>55392.545735461768</v>
      </c>
      <c r="Q3240" s="7" t="str">
        <f t="shared" si="307"/>
        <v>theater</v>
      </c>
      <c r="R3240" t="str">
        <f t="shared" si="304"/>
        <v>plays</v>
      </c>
      <c r="S3240" s="8">
        <f t="shared" si="308"/>
        <v>42156.510393518518</v>
      </c>
      <c r="T3240" s="8">
        <f t="shared" si="309"/>
        <v>42186.510393518518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3">
        <f t="shared" si="305"/>
        <v>105.91914022517912</v>
      </c>
      <c r="P3241" s="7">
        <f t="shared" si="306"/>
        <v>55452.189052511378</v>
      </c>
      <c r="Q3241" s="7" t="str">
        <f t="shared" si="307"/>
        <v>theater</v>
      </c>
      <c r="R3241" t="str">
        <f t="shared" si="304"/>
        <v>plays</v>
      </c>
      <c r="S3241" s="8">
        <f t="shared" si="308"/>
        <v>42278.089039351849</v>
      </c>
      <c r="T3241" s="8">
        <f t="shared" si="309"/>
        <v>42302.999305555553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3">
        <f t="shared" si="305"/>
        <v>100.56666666666668</v>
      </c>
      <c r="P3242" s="7">
        <f t="shared" si="306"/>
        <v>55508.467005714243</v>
      </c>
      <c r="Q3242" s="7" t="str">
        <f t="shared" si="307"/>
        <v>theater</v>
      </c>
      <c r="R3242" t="str">
        <f t="shared" si="304"/>
        <v>plays</v>
      </c>
      <c r="S3242" s="8">
        <f t="shared" si="308"/>
        <v>42754.693842592591</v>
      </c>
      <c r="T3242" s="8">
        <f t="shared" si="309"/>
        <v>42782.958333333328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3">
        <f t="shared" si="305"/>
        <v>115.30588235294117</v>
      </c>
      <c r="P3243" s="7">
        <f t="shared" si="306"/>
        <v>55568.525892448473</v>
      </c>
      <c r="Q3243" s="7" t="str">
        <f t="shared" si="307"/>
        <v>theater</v>
      </c>
      <c r="R3243" t="str">
        <f t="shared" si="304"/>
        <v>plays</v>
      </c>
      <c r="S3243" s="8">
        <f t="shared" si="308"/>
        <v>41893.324884259258</v>
      </c>
      <c r="T3243" s="8">
        <f t="shared" si="309"/>
        <v>41926.290972222225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3">
        <f t="shared" si="305"/>
        <v>127.30419999999999</v>
      </c>
      <c r="P3244" s="7">
        <f t="shared" si="306"/>
        <v>55620.95146620844</v>
      </c>
      <c r="Q3244" s="7" t="str">
        <f t="shared" si="307"/>
        <v>theater</v>
      </c>
      <c r="R3244" t="str">
        <f t="shared" si="304"/>
        <v>plays</v>
      </c>
      <c r="S3244" s="8">
        <f t="shared" si="308"/>
        <v>41871.755694444444</v>
      </c>
      <c r="T3244" s="8">
        <f t="shared" si="309"/>
        <v>41901.755694444444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3">
        <f t="shared" si="305"/>
        <v>102.83750000000001</v>
      </c>
      <c r="P3245" s="7">
        <f t="shared" si="306"/>
        <v>55670.137855504545</v>
      </c>
      <c r="Q3245" s="7" t="str">
        <f t="shared" si="307"/>
        <v>theater</v>
      </c>
      <c r="R3245" t="str">
        <f t="shared" si="304"/>
        <v>plays</v>
      </c>
      <c r="S3245" s="8">
        <f t="shared" si="308"/>
        <v>42262.096782407403</v>
      </c>
      <c r="T3245" s="8">
        <f t="shared" si="309"/>
        <v>42286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3">
        <f t="shared" si="305"/>
        <v>102.9375</v>
      </c>
      <c r="P3246" s="7">
        <f t="shared" si="306"/>
        <v>55724.607588978142</v>
      </c>
      <c r="Q3246" s="7" t="str">
        <f t="shared" si="307"/>
        <v>theater</v>
      </c>
      <c r="R3246" t="str">
        <f t="shared" ref="R3246:R3309" si="310">RIGHT(N3246, (LEN(N3246)-FIND("/", N3246)))</f>
        <v>plays</v>
      </c>
      <c r="S3246" s="8">
        <f t="shared" si="308"/>
        <v>42675.694236111114</v>
      </c>
      <c r="T3246" s="8">
        <f t="shared" si="309"/>
        <v>42705.735902777778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3">
        <f t="shared" si="305"/>
        <v>104.3047619047619</v>
      </c>
      <c r="P3247" s="7">
        <f t="shared" si="306"/>
        <v>55786.765758620648</v>
      </c>
      <c r="Q3247" s="7" t="str">
        <f t="shared" si="307"/>
        <v>theater</v>
      </c>
      <c r="R3247" t="str">
        <f t="shared" si="310"/>
        <v>plays</v>
      </c>
      <c r="S3247" s="8">
        <f t="shared" si="308"/>
        <v>42135.60020833333</v>
      </c>
      <c r="T3247" s="8">
        <f t="shared" si="309"/>
        <v>42167.083333333328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3">
        <f t="shared" si="305"/>
        <v>111.22000000000001</v>
      </c>
      <c r="P3248" s="7">
        <f t="shared" si="306"/>
        <v>55825.75628308396</v>
      </c>
      <c r="Q3248" s="7" t="str">
        <f t="shared" si="307"/>
        <v>theater</v>
      </c>
      <c r="R3248" t="str">
        <f t="shared" si="310"/>
        <v>plays</v>
      </c>
      <c r="S3248" s="8">
        <f t="shared" si="308"/>
        <v>42230.472222222219</v>
      </c>
      <c r="T3248" s="8">
        <f t="shared" si="309"/>
        <v>42259.165972222225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3">
        <f t="shared" si="305"/>
        <v>105.86</v>
      </c>
      <c r="P3249" s="7">
        <f t="shared" si="306"/>
        <v>55877.258306451571</v>
      </c>
      <c r="Q3249" s="7" t="str">
        <f t="shared" si="307"/>
        <v>theater</v>
      </c>
      <c r="R3249" t="str">
        <f t="shared" si="310"/>
        <v>plays</v>
      </c>
      <c r="S3249" s="8">
        <f t="shared" si="308"/>
        <v>42167.434166666666</v>
      </c>
      <c r="T3249" s="8">
        <f t="shared" si="309"/>
        <v>42197.434166666666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3">
        <f t="shared" si="305"/>
        <v>100.79166666666666</v>
      </c>
      <c r="P3250" s="7">
        <f t="shared" si="306"/>
        <v>55938.654798154515</v>
      </c>
      <c r="Q3250" s="7" t="str">
        <f t="shared" si="307"/>
        <v>theater</v>
      </c>
      <c r="R3250" t="str">
        <f t="shared" si="310"/>
        <v>plays</v>
      </c>
      <c r="S3250" s="8">
        <f t="shared" si="308"/>
        <v>42068.888391203705</v>
      </c>
      <c r="T3250" s="8">
        <f t="shared" si="309"/>
        <v>42098.846724537041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3">
        <f t="shared" si="305"/>
        <v>104.92727272727274</v>
      </c>
      <c r="P3251" s="7">
        <f t="shared" si="306"/>
        <v>55989.282575057696</v>
      </c>
      <c r="Q3251" s="7" t="str">
        <f t="shared" si="307"/>
        <v>theater</v>
      </c>
      <c r="R3251" t="str">
        <f t="shared" si="310"/>
        <v>plays</v>
      </c>
      <c r="S3251" s="8">
        <f t="shared" si="308"/>
        <v>42145.746689814812</v>
      </c>
      <c r="T3251" s="8">
        <f t="shared" si="309"/>
        <v>42175.746689814812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3">
        <f t="shared" si="305"/>
        <v>101.55199999999999</v>
      </c>
      <c r="P3252" s="7">
        <f t="shared" si="306"/>
        <v>56047.338393063539</v>
      </c>
      <c r="Q3252" s="7" t="str">
        <f t="shared" si="307"/>
        <v>theater</v>
      </c>
      <c r="R3252" t="str">
        <f t="shared" si="310"/>
        <v>plays</v>
      </c>
      <c r="S3252" s="8">
        <f t="shared" si="308"/>
        <v>41918.742175925923</v>
      </c>
      <c r="T3252" s="8">
        <f t="shared" si="309"/>
        <v>41948.783842592595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3">
        <f t="shared" si="305"/>
        <v>110.73333333333333</v>
      </c>
      <c r="P3253" s="7">
        <f t="shared" si="306"/>
        <v>56082.823738425883</v>
      </c>
      <c r="Q3253" s="7" t="str">
        <f t="shared" si="307"/>
        <v>theater</v>
      </c>
      <c r="R3253" t="str">
        <f t="shared" si="310"/>
        <v>plays</v>
      </c>
      <c r="S3253" s="8">
        <f t="shared" si="308"/>
        <v>42146.731087962966</v>
      </c>
      <c r="T3253" s="8">
        <f t="shared" si="309"/>
        <v>42176.731087962966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3">
        <f t="shared" si="305"/>
        <v>127.82222222222221</v>
      </c>
      <c r="P3254" s="7">
        <f t="shared" si="306"/>
        <v>56145.88494785627</v>
      </c>
      <c r="Q3254" s="7" t="str">
        <f t="shared" si="307"/>
        <v>theater</v>
      </c>
      <c r="R3254" t="str">
        <f t="shared" si="310"/>
        <v>plays</v>
      </c>
      <c r="S3254" s="8">
        <f t="shared" si="308"/>
        <v>42590.472685185188</v>
      </c>
      <c r="T3254" s="8">
        <f t="shared" si="309"/>
        <v>42620.472685185188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3">
        <f t="shared" si="305"/>
        <v>101.82500000000002</v>
      </c>
      <c r="P3255" s="7">
        <f t="shared" si="306"/>
        <v>56207.682958236619</v>
      </c>
      <c r="Q3255" s="7" t="str">
        <f t="shared" si="307"/>
        <v>theater</v>
      </c>
      <c r="R3255" t="str">
        <f t="shared" si="310"/>
        <v>plays</v>
      </c>
      <c r="S3255" s="8">
        <f t="shared" si="308"/>
        <v>42602.576712962968</v>
      </c>
      <c r="T3255" s="8">
        <f t="shared" si="309"/>
        <v>42621.15625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3">
        <f t="shared" si="305"/>
        <v>101.25769230769231</v>
      </c>
      <c r="P3256" s="7">
        <f t="shared" si="306"/>
        <v>56249.312090592291</v>
      </c>
      <c r="Q3256" s="7" t="str">
        <f t="shared" si="307"/>
        <v>theater</v>
      </c>
      <c r="R3256" t="str">
        <f t="shared" si="310"/>
        <v>plays</v>
      </c>
      <c r="S3256" s="8">
        <f t="shared" si="308"/>
        <v>42059.085752314815</v>
      </c>
      <c r="T3256" s="8">
        <f t="shared" si="309"/>
        <v>42089.044085648144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3">
        <f t="shared" si="305"/>
        <v>175</v>
      </c>
      <c r="P3257" s="7">
        <f t="shared" si="306"/>
        <v>56299.411872092984</v>
      </c>
      <c r="Q3257" s="7" t="str">
        <f t="shared" si="307"/>
        <v>theater</v>
      </c>
      <c r="R3257" t="str">
        <f t="shared" si="310"/>
        <v>plays</v>
      </c>
      <c r="S3257" s="8">
        <f t="shared" si="308"/>
        <v>41889.768229166664</v>
      </c>
      <c r="T3257" s="8">
        <f t="shared" si="309"/>
        <v>41919.768229166664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3">
        <f t="shared" si="305"/>
        <v>128.06</v>
      </c>
      <c r="P3258" s="7">
        <f t="shared" si="306"/>
        <v>56364.341338765968</v>
      </c>
      <c r="Q3258" s="7" t="str">
        <f t="shared" si="307"/>
        <v>theater</v>
      </c>
      <c r="R3258" t="str">
        <f t="shared" si="310"/>
        <v>plays</v>
      </c>
      <c r="S3258" s="8">
        <f t="shared" si="308"/>
        <v>42144.573807870373</v>
      </c>
      <c r="T3258" s="8">
        <f t="shared" si="309"/>
        <v>42166.165972222225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3">
        <f t="shared" si="305"/>
        <v>106.29949999999999</v>
      </c>
      <c r="P3259" s="7">
        <f t="shared" si="306"/>
        <v>56415.108636363591</v>
      </c>
      <c r="Q3259" s="7" t="str">
        <f t="shared" si="307"/>
        <v>theater</v>
      </c>
      <c r="R3259" t="str">
        <f t="shared" si="310"/>
        <v>plays</v>
      </c>
      <c r="S3259" s="8">
        <f t="shared" si="308"/>
        <v>42758.559629629628</v>
      </c>
      <c r="T3259" s="8">
        <f t="shared" si="309"/>
        <v>42788.559629629628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3">
        <f t="shared" si="305"/>
        <v>105.21428571428571</v>
      </c>
      <c r="P3260" s="7">
        <f t="shared" si="306"/>
        <v>56478.456499416534</v>
      </c>
      <c r="Q3260" s="7" t="str">
        <f t="shared" si="307"/>
        <v>theater</v>
      </c>
      <c r="R3260" t="str">
        <f t="shared" si="310"/>
        <v>plays</v>
      </c>
      <c r="S3260" s="8">
        <f t="shared" si="308"/>
        <v>41982.887280092589</v>
      </c>
      <c r="T3260" s="8">
        <f t="shared" si="309"/>
        <v>42012.887280092589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3">
        <f t="shared" si="305"/>
        <v>106.16782608695652</v>
      </c>
      <c r="P3261" s="7">
        <f t="shared" si="306"/>
        <v>56535.832032710241</v>
      </c>
      <c r="Q3261" s="7" t="str">
        <f t="shared" si="307"/>
        <v>theater</v>
      </c>
      <c r="R3261" t="str">
        <f t="shared" si="310"/>
        <v>plays</v>
      </c>
      <c r="S3261" s="8">
        <f t="shared" si="308"/>
        <v>42614.760937500003</v>
      </c>
      <c r="T3261" s="8">
        <f t="shared" si="309"/>
        <v>42644.165972222225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3">
        <f t="shared" si="305"/>
        <v>109.24000000000001</v>
      </c>
      <c r="P3262" s="7">
        <f t="shared" si="306"/>
        <v>56573.396046783586</v>
      </c>
      <c r="Q3262" s="7" t="str">
        <f t="shared" si="307"/>
        <v>theater</v>
      </c>
      <c r="R3262" t="str">
        <f t="shared" si="310"/>
        <v>plays</v>
      </c>
      <c r="S3262" s="8">
        <f t="shared" si="308"/>
        <v>42303.672662037032</v>
      </c>
      <c r="T3262" s="8">
        <f t="shared" si="309"/>
        <v>42338.714328703703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3">
        <f t="shared" si="305"/>
        <v>100.45454545454547</v>
      </c>
      <c r="P3263" s="7">
        <f t="shared" si="306"/>
        <v>56633.245456674435</v>
      </c>
      <c r="Q3263" s="7" t="str">
        <f t="shared" si="307"/>
        <v>theater</v>
      </c>
      <c r="R3263" t="str">
        <f t="shared" si="310"/>
        <v>plays</v>
      </c>
      <c r="S3263" s="8">
        <f t="shared" si="308"/>
        <v>42171.725416666668</v>
      </c>
      <c r="T3263" s="8">
        <f t="shared" si="309"/>
        <v>42201.725416666668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3">
        <f t="shared" si="305"/>
        <v>103.04098360655738</v>
      </c>
      <c r="P3264" s="7">
        <f t="shared" si="306"/>
        <v>56695.752192262567</v>
      </c>
      <c r="Q3264" s="7" t="str">
        <f t="shared" si="307"/>
        <v>theater</v>
      </c>
      <c r="R3264" t="str">
        <f t="shared" si="310"/>
        <v>plays</v>
      </c>
      <c r="S3264" s="8">
        <f t="shared" si="308"/>
        <v>41964.315532407403</v>
      </c>
      <c r="T3264" s="8">
        <f t="shared" si="309"/>
        <v>41995.166666666672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3">
        <f t="shared" si="305"/>
        <v>112.1664</v>
      </c>
      <c r="P3265" s="7">
        <f t="shared" si="306"/>
        <v>56747.541807511698</v>
      </c>
      <c r="Q3265" s="7" t="str">
        <f t="shared" si="307"/>
        <v>theater</v>
      </c>
      <c r="R3265" t="str">
        <f t="shared" si="310"/>
        <v>plays</v>
      </c>
      <c r="S3265" s="8">
        <f t="shared" si="308"/>
        <v>42284.516064814816</v>
      </c>
      <c r="T3265" s="8">
        <f t="shared" si="309"/>
        <v>42307.875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3">
        <f t="shared" si="305"/>
        <v>103</v>
      </c>
      <c r="P3266" s="7">
        <f t="shared" si="306"/>
        <v>56810.930035252604</v>
      </c>
      <c r="Q3266" s="7" t="str">
        <f t="shared" si="307"/>
        <v>theater</v>
      </c>
      <c r="R3266" t="str">
        <f t="shared" si="310"/>
        <v>plays</v>
      </c>
      <c r="S3266" s="8">
        <f t="shared" si="308"/>
        <v>42016.800208333334</v>
      </c>
      <c r="T3266" s="8">
        <f t="shared" si="309"/>
        <v>42032.916666666672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3">
        <f t="shared" ref="O3267:O3330" si="311">(E3267/D3267)*100</f>
        <v>164</v>
      </c>
      <c r="P3267" s="7">
        <f t="shared" ref="P3267:P3330" si="312">AVERAGE(E3267:E7380)</f>
        <v>56874.737011764664</v>
      </c>
      <c r="Q3267" s="7" t="str">
        <f t="shared" ref="Q3267:Q3330" si="313">LEFT(N3267,(FIND("/",N3267)-1))</f>
        <v>theater</v>
      </c>
      <c r="R3267" t="str">
        <f t="shared" si="310"/>
        <v>plays</v>
      </c>
      <c r="S3267" s="8">
        <f t="shared" si="308"/>
        <v>42311.711979166663</v>
      </c>
      <c r="T3267" s="8">
        <f t="shared" si="309"/>
        <v>42341.708333333328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3">
        <f t="shared" si="311"/>
        <v>131.28333333333333</v>
      </c>
      <c r="P3268" s="7">
        <f t="shared" si="312"/>
        <v>56936.511731448722</v>
      </c>
      <c r="Q3268" s="7" t="str">
        <f t="shared" si="313"/>
        <v>theater</v>
      </c>
      <c r="R3268" t="str">
        <f t="shared" si="310"/>
        <v>plays</v>
      </c>
      <c r="S3268" s="8">
        <f t="shared" ref="S3268:S3331" si="314">(((J3268/60)/60)/24)+DATE(1970,1,1)</f>
        <v>42136.536134259266</v>
      </c>
      <c r="T3268" s="8">
        <f t="shared" ref="T3268:T3331" si="315">(((I3268/60)/60)/24)+DATE(1970,1,1)</f>
        <v>42167.875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3">
        <f t="shared" si="311"/>
        <v>102.1</v>
      </c>
      <c r="P3269" s="7">
        <f t="shared" si="312"/>
        <v>56994.364929245239</v>
      </c>
      <c r="Q3269" s="7" t="str">
        <f t="shared" si="313"/>
        <v>theater</v>
      </c>
      <c r="R3269" t="str">
        <f t="shared" si="310"/>
        <v>plays</v>
      </c>
      <c r="S3269" s="8">
        <f t="shared" si="314"/>
        <v>42172.757638888885</v>
      </c>
      <c r="T3269" s="8">
        <f t="shared" si="315"/>
        <v>42202.757638888885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3">
        <f t="shared" si="311"/>
        <v>128</v>
      </c>
      <c r="P3270" s="7">
        <f t="shared" si="312"/>
        <v>57043.573152302197</v>
      </c>
      <c r="Q3270" s="7" t="str">
        <f t="shared" si="313"/>
        <v>theater</v>
      </c>
      <c r="R3270" t="str">
        <f t="shared" si="310"/>
        <v>plays</v>
      </c>
      <c r="S3270" s="8">
        <f t="shared" si="314"/>
        <v>42590.90425925926</v>
      </c>
      <c r="T3270" s="8">
        <f t="shared" si="315"/>
        <v>42606.90425925926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3">
        <f t="shared" si="311"/>
        <v>101.49999999999999</v>
      </c>
      <c r="P3271" s="7">
        <f t="shared" si="312"/>
        <v>57107.974539007046</v>
      </c>
      <c r="Q3271" s="7" t="str">
        <f t="shared" si="313"/>
        <v>theater</v>
      </c>
      <c r="R3271" t="str">
        <f t="shared" si="310"/>
        <v>plays</v>
      </c>
      <c r="S3271" s="8">
        <f t="shared" si="314"/>
        <v>42137.395798611105</v>
      </c>
      <c r="T3271" s="8">
        <f t="shared" si="315"/>
        <v>42171.458333333328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3">
        <f t="shared" si="311"/>
        <v>101.66666666666666</v>
      </c>
      <c r="P3272" s="7">
        <f t="shared" si="312"/>
        <v>57165.948473372737</v>
      </c>
      <c r="Q3272" s="7" t="str">
        <f t="shared" si="313"/>
        <v>theater</v>
      </c>
      <c r="R3272" t="str">
        <f t="shared" si="310"/>
        <v>plays</v>
      </c>
      <c r="S3272" s="8">
        <f t="shared" si="314"/>
        <v>42167.533159722225</v>
      </c>
      <c r="T3272" s="8">
        <f t="shared" si="315"/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3">
        <f t="shared" si="311"/>
        <v>130</v>
      </c>
      <c r="P3273" s="7">
        <f t="shared" si="312"/>
        <v>57231.512393364887</v>
      </c>
      <c r="Q3273" s="7" t="str">
        <f t="shared" si="313"/>
        <v>theater</v>
      </c>
      <c r="R3273" t="str">
        <f t="shared" si="310"/>
        <v>plays</v>
      </c>
      <c r="S3273" s="8">
        <f t="shared" si="314"/>
        <v>41915.437210648146</v>
      </c>
      <c r="T3273" s="8">
        <f t="shared" si="315"/>
        <v>41945.478877314818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3">
        <f t="shared" si="311"/>
        <v>154.43</v>
      </c>
      <c r="P3274" s="7">
        <f t="shared" si="312"/>
        <v>57297.089513641709</v>
      </c>
      <c r="Q3274" s="7" t="str">
        <f t="shared" si="313"/>
        <v>theater</v>
      </c>
      <c r="R3274" t="str">
        <f t="shared" si="310"/>
        <v>plays</v>
      </c>
      <c r="S3274" s="8">
        <f t="shared" si="314"/>
        <v>42284.500104166669</v>
      </c>
      <c r="T3274" s="8">
        <f t="shared" si="315"/>
        <v>42314.541770833333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3">
        <f t="shared" si="311"/>
        <v>107.4</v>
      </c>
      <c r="P3275" s="7">
        <f t="shared" si="312"/>
        <v>57346.797458432258</v>
      </c>
      <c r="Q3275" s="7" t="str">
        <f t="shared" si="313"/>
        <v>theater</v>
      </c>
      <c r="R3275" t="str">
        <f t="shared" si="310"/>
        <v>plays</v>
      </c>
      <c r="S3275" s="8">
        <f t="shared" si="314"/>
        <v>42611.801412037035</v>
      </c>
      <c r="T3275" s="8">
        <f t="shared" si="315"/>
        <v>42627.791666666672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3">
        <f t="shared" si="311"/>
        <v>101.32258064516128</v>
      </c>
      <c r="P3276" s="7">
        <f t="shared" si="312"/>
        <v>57409.878073721717</v>
      </c>
      <c r="Q3276" s="7" t="str">
        <f t="shared" si="313"/>
        <v>theater</v>
      </c>
      <c r="R3276" t="str">
        <f t="shared" si="310"/>
        <v>plays</v>
      </c>
      <c r="S3276" s="8">
        <f t="shared" si="314"/>
        <v>42400.704537037032</v>
      </c>
      <c r="T3276" s="8">
        <f t="shared" si="315"/>
        <v>42444.875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3">
        <f t="shared" si="311"/>
        <v>100.27777777777777</v>
      </c>
      <c r="P3277" s="7">
        <f t="shared" si="312"/>
        <v>57459.526738095192</v>
      </c>
      <c r="Q3277" s="7" t="str">
        <f t="shared" si="313"/>
        <v>theater</v>
      </c>
      <c r="R3277" t="str">
        <f t="shared" si="310"/>
        <v>plays</v>
      </c>
      <c r="S3277" s="8">
        <f t="shared" si="314"/>
        <v>42017.88045138889</v>
      </c>
      <c r="T3277" s="8">
        <f t="shared" si="315"/>
        <v>42044.1875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3">
        <f t="shared" si="311"/>
        <v>116.84444444444443</v>
      </c>
      <c r="P3278" s="7">
        <f t="shared" si="312"/>
        <v>57525.861096543464</v>
      </c>
      <c r="Q3278" s="7" t="str">
        <f t="shared" si="313"/>
        <v>theater</v>
      </c>
      <c r="R3278" t="str">
        <f t="shared" si="310"/>
        <v>plays</v>
      </c>
      <c r="S3278" s="8">
        <f t="shared" si="314"/>
        <v>42426.949988425928</v>
      </c>
      <c r="T3278" s="8">
        <f t="shared" si="315"/>
        <v>42461.165972222225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3">
        <f t="shared" si="311"/>
        <v>108.60000000000001</v>
      </c>
      <c r="P3279" s="7">
        <f t="shared" si="312"/>
        <v>57588.233245823343</v>
      </c>
      <c r="Q3279" s="7" t="str">
        <f t="shared" si="313"/>
        <v>theater</v>
      </c>
      <c r="R3279" t="str">
        <f t="shared" si="310"/>
        <v>plays</v>
      </c>
      <c r="S3279" s="8">
        <f t="shared" si="314"/>
        <v>41931.682939814818</v>
      </c>
      <c r="T3279" s="8">
        <f t="shared" si="315"/>
        <v>41961.724606481483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3">
        <f t="shared" si="311"/>
        <v>103.4</v>
      </c>
      <c r="P3280" s="7">
        <f t="shared" si="312"/>
        <v>57650.54893667857</v>
      </c>
      <c r="Q3280" s="7" t="str">
        <f t="shared" si="313"/>
        <v>theater</v>
      </c>
      <c r="R3280" t="str">
        <f t="shared" si="310"/>
        <v>plays</v>
      </c>
      <c r="S3280" s="8">
        <f t="shared" si="314"/>
        <v>42124.848414351851</v>
      </c>
      <c r="T3280" s="8">
        <f t="shared" si="315"/>
        <v>42154.848414351851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3">
        <f t="shared" si="311"/>
        <v>114.27586206896552</v>
      </c>
      <c r="P3281" s="7">
        <f t="shared" si="312"/>
        <v>57716.416818181773</v>
      </c>
      <c r="Q3281" s="7" t="str">
        <f t="shared" si="313"/>
        <v>theater</v>
      </c>
      <c r="R3281" t="str">
        <f t="shared" si="310"/>
        <v>plays</v>
      </c>
      <c r="S3281" s="8">
        <f t="shared" si="314"/>
        <v>42431.102534722217</v>
      </c>
      <c r="T3281" s="8">
        <f t="shared" si="315"/>
        <v>42461.06086805556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3">
        <f t="shared" si="311"/>
        <v>103</v>
      </c>
      <c r="P3282" s="7">
        <f t="shared" si="312"/>
        <v>57777.600550898162</v>
      </c>
      <c r="Q3282" s="7" t="str">
        <f t="shared" si="313"/>
        <v>theater</v>
      </c>
      <c r="R3282" t="str">
        <f t="shared" si="310"/>
        <v>plays</v>
      </c>
      <c r="S3282" s="8">
        <f t="shared" si="314"/>
        <v>42121.756921296299</v>
      </c>
      <c r="T3282" s="8">
        <f t="shared" si="315"/>
        <v>42156.208333333328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3">
        <f t="shared" si="311"/>
        <v>121.6</v>
      </c>
      <c r="P3283" s="7">
        <f t="shared" si="312"/>
        <v>57844.408225419618</v>
      </c>
      <c r="Q3283" s="7" t="str">
        <f t="shared" si="313"/>
        <v>theater</v>
      </c>
      <c r="R3283" t="str">
        <f t="shared" si="310"/>
        <v>plays</v>
      </c>
      <c r="S3283" s="8">
        <f t="shared" si="314"/>
        <v>42219.019733796296</v>
      </c>
      <c r="T3283" s="8">
        <f t="shared" si="315"/>
        <v>42249.019733796296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3">
        <f t="shared" si="311"/>
        <v>102.6467741935484</v>
      </c>
      <c r="P3284" s="7">
        <f t="shared" si="312"/>
        <v>57906.550372148813</v>
      </c>
      <c r="Q3284" s="7" t="str">
        <f t="shared" si="313"/>
        <v>theater</v>
      </c>
      <c r="R3284" t="str">
        <f t="shared" si="310"/>
        <v>plays</v>
      </c>
      <c r="S3284" s="8">
        <f t="shared" si="314"/>
        <v>42445.19430555556</v>
      </c>
      <c r="T3284" s="8">
        <f t="shared" si="315"/>
        <v>42489.19430555556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3">
        <f t="shared" si="311"/>
        <v>104.75000000000001</v>
      </c>
      <c r="P3285" s="7">
        <f t="shared" si="312"/>
        <v>57937.903798076877</v>
      </c>
      <c r="Q3285" s="7" t="str">
        <f t="shared" si="313"/>
        <v>theater</v>
      </c>
      <c r="R3285" t="str">
        <f t="shared" si="310"/>
        <v>plays</v>
      </c>
      <c r="S3285" s="8">
        <f t="shared" si="314"/>
        <v>42379.74418981481</v>
      </c>
      <c r="T3285" s="8">
        <f t="shared" si="315"/>
        <v>42410.875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3">
        <f t="shared" si="311"/>
        <v>101.6</v>
      </c>
      <c r="P3286" s="7">
        <f t="shared" si="312"/>
        <v>58006.616077015598</v>
      </c>
      <c r="Q3286" s="7" t="str">
        <f t="shared" si="313"/>
        <v>theater</v>
      </c>
      <c r="R3286" t="str">
        <f t="shared" si="310"/>
        <v>plays</v>
      </c>
      <c r="S3286" s="8">
        <f t="shared" si="314"/>
        <v>42380.884872685187</v>
      </c>
      <c r="T3286" s="8">
        <f t="shared" si="315"/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3">
        <f t="shared" si="311"/>
        <v>112.10242048409683</v>
      </c>
      <c r="P3287" s="7">
        <f t="shared" si="312"/>
        <v>58072.831277108387</v>
      </c>
      <c r="Q3287" s="7" t="str">
        <f t="shared" si="313"/>
        <v>theater</v>
      </c>
      <c r="R3287" t="str">
        <f t="shared" si="310"/>
        <v>plays</v>
      </c>
      <c r="S3287" s="8">
        <f t="shared" si="314"/>
        <v>42762.942430555559</v>
      </c>
      <c r="T3287" s="8">
        <f t="shared" si="315"/>
        <v>42794.208333333328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3">
        <f t="shared" si="311"/>
        <v>101.76666666666667</v>
      </c>
      <c r="P3288" s="7">
        <f t="shared" si="312"/>
        <v>58136.122991556047</v>
      </c>
      <c r="Q3288" s="7" t="str">
        <f t="shared" si="313"/>
        <v>theater</v>
      </c>
      <c r="R3288" t="str">
        <f t="shared" si="310"/>
        <v>plays</v>
      </c>
      <c r="S3288" s="8">
        <f t="shared" si="314"/>
        <v>42567.840069444443</v>
      </c>
      <c r="T3288" s="8">
        <f t="shared" si="315"/>
        <v>42597.840069444443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3">
        <f t="shared" si="311"/>
        <v>100</v>
      </c>
      <c r="P3289" s="7">
        <f t="shared" si="312"/>
        <v>58187.899710144884</v>
      </c>
      <c r="Q3289" s="7" t="str">
        <f t="shared" si="313"/>
        <v>theater</v>
      </c>
      <c r="R3289" t="str">
        <f t="shared" si="310"/>
        <v>plays</v>
      </c>
      <c r="S3289" s="8">
        <f t="shared" si="314"/>
        <v>42311.750324074077</v>
      </c>
      <c r="T3289" s="8">
        <f t="shared" si="315"/>
        <v>42336.750324074077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3">
        <f t="shared" si="311"/>
        <v>100.26489999999998</v>
      </c>
      <c r="P3290" s="7">
        <f t="shared" si="312"/>
        <v>58255.236952841551</v>
      </c>
      <c r="Q3290" s="7" t="str">
        <f t="shared" si="313"/>
        <v>theater</v>
      </c>
      <c r="R3290" t="str">
        <f t="shared" si="310"/>
        <v>plays</v>
      </c>
      <c r="S3290" s="8">
        <f t="shared" si="314"/>
        <v>42505.774479166663</v>
      </c>
      <c r="T3290" s="8">
        <f t="shared" si="315"/>
        <v>42541.958333333328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3">
        <f t="shared" si="311"/>
        <v>133.04200000000003</v>
      </c>
      <c r="P3291" s="7">
        <f t="shared" si="312"/>
        <v>58313.625266343792</v>
      </c>
      <c r="Q3291" s="7" t="str">
        <f t="shared" si="313"/>
        <v>theater</v>
      </c>
      <c r="R3291" t="str">
        <f t="shared" si="310"/>
        <v>plays</v>
      </c>
      <c r="S3291" s="8">
        <f t="shared" si="314"/>
        <v>42758.368078703701</v>
      </c>
      <c r="T3291" s="8">
        <f t="shared" si="315"/>
        <v>42786.368078703701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3">
        <f t="shared" si="311"/>
        <v>121.2</v>
      </c>
      <c r="P3292" s="7">
        <f t="shared" si="312"/>
        <v>58383.502133333292</v>
      </c>
      <c r="Q3292" s="7" t="str">
        <f t="shared" si="313"/>
        <v>theater</v>
      </c>
      <c r="R3292" t="str">
        <f t="shared" si="310"/>
        <v>plays</v>
      </c>
      <c r="S3292" s="8">
        <f t="shared" si="314"/>
        <v>42775.51494212963</v>
      </c>
      <c r="T3292" s="8">
        <f t="shared" si="315"/>
        <v>42805.51494212963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3">
        <f t="shared" si="311"/>
        <v>113.99999999999999</v>
      </c>
      <c r="P3293" s="7">
        <f t="shared" si="312"/>
        <v>58451.414150485398</v>
      </c>
      <c r="Q3293" s="7" t="str">
        <f t="shared" si="313"/>
        <v>theater</v>
      </c>
      <c r="R3293" t="str">
        <f t="shared" si="310"/>
        <v>plays</v>
      </c>
      <c r="S3293" s="8">
        <f t="shared" si="314"/>
        <v>42232.702546296292</v>
      </c>
      <c r="T3293" s="8">
        <f t="shared" si="315"/>
        <v>42264.165972222225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3">
        <f t="shared" si="311"/>
        <v>286.13861386138615</v>
      </c>
      <c r="P3294" s="7">
        <f t="shared" si="312"/>
        <v>58521.743936816485</v>
      </c>
      <c r="Q3294" s="7" t="str">
        <f t="shared" si="313"/>
        <v>theater</v>
      </c>
      <c r="R3294" t="str">
        <f t="shared" si="310"/>
        <v>plays</v>
      </c>
      <c r="S3294" s="8">
        <f t="shared" si="314"/>
        <v>42282.770231481481</v>
      </c>
      <c r="T3294" s="8">
        <f t="shared" si="315"/>
        <v>42342.811898148153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3">
        <f t="shared" si="311"/>
        <v>170.44444444444446</v>
      </c>
      <c r="P3295" s="7">
        <f t="shared" si="312"/>
        <v>58592.58669099753</v>
      </c>
      <c r="Q3295" s="7" t="str">
        <f t="shared" si="313"/>
        <v>theater</v>
      </c>
      <c r="R3295" t="str">
        <f t="shared" si="310"/>
        <v>plays</v>
      </c>
      <c r="S3295" s="8">
        <f t="shared" si="314"/>
        <v>42768.425370370373</v>
      </c>
      <c r="T3295" s="8">
        <f t="shared" si="315"/>
        <v>42798.425370370373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3">
        <f t="shared" si="311"/>
        <v>118.33333333333333</v>
      </c>
      <c r="P3296" s="7">
        <f t="shared" si="312"/>
        <v>58654.61176613882</v>
      </c>
      <c r="Q3296" s="7" t="str">
        <f t="shared" si="313"/>
        <v>theater</v>
      </c>
      <c r="R3296" t="str">
        <f t="shared" si="310"/>
        <v>plays</v>
      </c>
      <c r="S3296" s="8">
        <f t="shared" si="314"/>
        <v>42141.541134259256</v>
      </c>
      <c r="T3296" s="8">
        <f t="shared" si="315"/>
        <v>42171.541134259256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3">
        <f t="shared" si="311"/>
        <v>102.85857142857142</v>
      </c>
      <c r="P3297" s="7">
        <f t="shared" si="312"/>
        <v>58725.275926829228</v>
      </c>
      <c r="Q3297" s="7" t="str">
        <f t="shared" si="313"/>
        <v>theater</v>
      </c>
      <c r="R3297" t="str">
        <f t="shared" si="310"/>
        <v>plays</v>
      </c>
      <c r="S3297" s="8">
        <f t="shared" si="314"/>
        <v>42609.442465277782</v>
      </c>
      <c r="T3297" s="8">
        <f t="shared" si="315"/>
        <v>42639.442465277782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3">
        <f t="shared" si="311"/>
        <v>144.06666666666666</v>
      </c>
      <c r="P3298" s="7">
        <f t="shared" si="312"/>
        <v>58796.100427350393</v>
      </c>
      <c r="Q3298" s="7" t="str">
        <f t="shared" si="313"/>
        <v>theater</v>
      </c>
      <c r="R3298" t="str">
        <f t="shared" si="310"/>
        <v>plays</v>
      </c>
      <c r="S3298" s="8">
        <f t="shared" si="314"/>
        <v>42309.756620370375</v>
      </c>
      <c r="T3298" s="8">
        <f t="shared" si="315"/>
        <v>42330.916666666672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3">
        <f t="shared" si="311"/>
        <v>100.07272727272726</v>
      </c>
      <c r="P3299" s="7">
        <f t="shared" si="312"/>
        <v>58865.336491442504</v>
      </c>
      <c r="Q3299" s="7" t="str">
        <f t="shared" si="313"/>
        <v>theater</v>
      </c>
      <c r="R3299" t="str">
        <f t="shared" si="310"/>
        <v>plays</v>
      </c>
      <c r="S3299" s="8">
        <f t="shared" si="314"/>
        <v>42193.771481481483</v>
      </c>
      <c r="T3299" s="8">
        <f t="shared" si="315"/>
        <v>42212.957638888889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3">
        <f t="shared" si="311"/>
        <v>101.73</v>
      </c>
      <c r="P3300" s="7">
        <f t="shared" si="312"/>
        <v>58930.650244798002</v>
      </c>
      <c r="Q3300" s="7" t="str">
        <f t="shared" si="313"/>
        <v>theater</v>
      </c>
      <c r="R3300" t="str">
        <f t="shared" si="310"/>
        <v>plays</v>
      </c>
      <c r="S3300" s="8">
        <f t="shared" si="314"/>
        <v>42239.957962962959</v>
      </c>
      <c r="T3300" s="8">
        <f t="shared" si="315"/>
        <v>42260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3">
        <f t="shared" si="311"/>
        <v>116.19999999999999</v>
      </c>
      <c r="P3301" s="7">
        <f t="shared" si="312"/>
        <v>58990.402267156824</v>
      </c>
      <c r="Q3301" s="7" t="str">
        <f t="shared" si="313"/>
        <v>theater</v>
      </c>
      <c r="R3301" t="str">
        <f t="shared" si="310"/>
        <v>plays</v>
      </c>
      <c r="S3301" s="8">
        <f t="shared" si="314"/>
        <v>42261.917395833334</v>
      </c>
      <c r="T3301" s="8">
        <f t="shared" si="315"/>
        <v>42291.917395833334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3">
        <f t="shared" si="311"/>
        <v>136.16666666666666</v>
      </c>
      <c r="P3302" s="7">
        <f t="shared" si="312"/>
        <v>59058.505828220819</v>
      </c>
      <c r="Q3302" s="7" t="str">
        <f t="shared" si="313"/>
        <v>theater</v>
      </c>
      <c r="R3302" t="str">
        <f t="shared" si="310"/>
        <v>plays</v>
      </c>
      <c r="S3302" s="8">
        <f t="shared" si="314"/>
        <v>42102.743773148148</v>
      </c>
      <c r="T3302" s="8">
        <f t="shared" si="315"/>
        <v>42123.743773148148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3">
        <f t="shared" si="311"/>
        <v>133.46666666666667</v>
      </c>
      <c r="P3303" s="7">
        <f t="shared" si="312"/>
        <v>59126.040847665812</v>
      </c>
      <c r="Q3303" s="7" t="str">
        <f t="shared" si="313"/>
        <v>theater</v>
      </c>
      <c r="R3303" t="str">
        <f t="shared" si="310"/>
        <v>plays</v>
      </c>
      <c r="S3303" s="8">
        <f t="shared" si="314"/>
        <v>42538.73583333334</v>
      </c>
      <c r="T3303" s="8">
        <f t="shared" si="315"/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3">
        <f t="shared" si="311"/>
        <v>103.39285714285715</v>
      </c>
      <c r="P3304" s="7">
        <f t="shared" si="312"/>
        <v>59193.841635916324</v>
      </c>
      <c r="Q3304" s="7" t="str">
        <f t="shared" si="313"/>
        <v>theater</v>
      </c>
      <c r="R3304" t="str">
        <f t="shared" si="310"/>
        <v>plays</v>
      </c>
      <c r="S3304" s="8">
        <f t="shared" si="314"/>
        <v>42681.35157407407</v>
      </c>
      <c r="T3304" s="8">
        <f t="shared" si="315"/>
        <v>42711.35157407407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3">
        <f t="shared" si="311"/>
        <v>115.88888888888889</v>
      </c>
      <c r="P3305" s="7">
        <f t="shared" si="312"/>
        <v>59256.044642857109</v>
      </c>
      <c r="Q3305" s="7" t="str">
        <f t="shared" si="313"/>
        <v>theater</v>
      </c>
      <c r="R3305" t="str">
        <f t="shared" si="310"/>
        <v>plays</v>
      </c>
      <c r="S3305" s="8">
        <f t="shared" si="314"/>
        <v>42056.65143518518</v>
      </c>
      <c r="T3305" s="8">
        <f t="shared" si="315"/>
        <v>42091.609768518523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3">
        <f t="shared" si="311"/>
        <v>104.51666666666665</v>
      </c>
      <c r="P3306" s="7">
        <f t="shared" si="312"/>
        <v>59326.537916152862</v>
      </c>
      <c r="Q3306" s="7" t="str">
        <f t="shared" si="313"/>
        <v>theater</v>
      </c>
      <c r="R3306" t="str">
        <f t="shared" si="310"/>
        <v>plays</v>
      </c>
      <c r="S3306" s="8">
        <f t="shared" si="314"/>
        <v>42696.624444444446</v>
      </c>
      <c r="T3306" s="8">
        <f t="shared" si="315"/>
        <v>42726.624444444446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3">
        <f t="shared" si="311"/>
        <v>102.02500000000001</v>
      </c>
      <c r="P3307" s="7">
        <f t="shared" si="312"/>
        <v>59380.425617283916</v>
      </c>
      <c r="Q3307" s="7" t="str">
        <f t="shared" si="313"/>
        <v>theater</v>
      </c>
      <c r="R3307" t="str">
        <f t="shared" si="310"/>
        <v>plays</v>
      </c>
      <c r="S3307" s="8">
        <f t="shared" si="314"/>
        <v>42186.855879629627</v>
      </c>
      <c r="T3307" s="8">
        <f t="shared" si="315"/>
        <v>42216.855879629627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3">
        <f t="shared" si="311"/>
        <v>175.33333333333334</v>
      </c>
      <c r="P3308" s="7">
        <f t="shared" si="312"/>
        <v>59448.780902348539</v>
      </c>
      <c r="Q3308" s="7" t="str">
        <f t="shared" si="313"/>
        <v>theater</v>
      </c>
      <c r="R3308" t="str">
        <f t="shared" si="310"/>
        <v>plays</v>
      </c>
      <c r="S3308" s="8">
        <f t="shared" si="314"/>
        <v>42493.219236111108</v>
      </c>
      <c r="T3308" s="8">
        <f t="shared" si="315"/>
        <v>42531.125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3">
        <f t="shared" si="311"/>
        <v>106.67999999999999</v>
      </c>
      <c r="P3309" s="7">
        <f t="shared" si="312"/>
        <v>59519.101175742537</v>
      </c>
      <c r="Q3309" s="7" t="str">
        <f t="shared" si="313"/>
        <v>theater</v>
      </c>
      <c r="R3309" t="str">
        <f t="shared" si="310"/>
        <v>plays</v>
      </c>
      <c r="S3309" s="8">
        <f t="shared" si="314"/>
        <v>42475.057164351849</v>
      </c>
      <c r="T3309" s="8">
        <f t="shared" si="315"/>
        <v>42505.057164351849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3">
        <f t="shared" si="311"/>
        <v>122.28571428571429</v>
      </c>
      <c r="P3310" s="7">
        <f t="shared" si="312"/>
        <v>59591.532775712476</v>
      </c>
      <c r="Q3310" s="7" t="str">
        <f t="shared" si="313"/>
        <v>theater</v>
      </c>
      <c r="R3310" t="str">
        <f t="shared" ref="R3310:R3373" si="316">RIGHT(N3310, (LEN(N3310)-FIND("/", N3310)))</f>
        <v>plays</v>
      </c>
      <c r="S3310" s="8">
        <f t="shared" si="314"/>
        <v>42452.876909722225</v>
      </c>
      <c r="T3310" s="8">
        <f t="shared" si="315"/>
        <v>42473.876909722225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3">
        <f t="shared" si="311"/>
        <v>159.42857142857144</v>
      </c>
      <c r="P3311" s="7">
        <f t="shared" si="312"/>
        <v>59660.157506203432</v>
      </c>
      <c r="Q3311" s="7" t="str">
        <f t="shared" si="313"/>
        <v>theater</v>
      </c>
      <c r="R3311" t="str">
        <f t="shared" si="316"/>
        <v>plays</v>
      </c>
      <c r="S3311" s="8">
        <f t="shared" si="314"/>
        <v>42628.650208333333</v>
      </c>
      <c r="T3311" s="8">
        <f t="shared" si="315"/>
        <v>42659.650208333333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3">
        <f t="shared" si="311"/>
        <v>100.07692307692308</v>
      </c>
      <c r="P3312" s="7">
        <f t="shared" si="312"/>
        <v>59733.576335403683</v>
      </c>
      <c r="Q3312" s="7" t="str">
        <f t="shared" si="313"/>
        <v>theater</v>
      </c>
      <c r="R3312" t="str">
        <f t="shared" si="316"/>
        <v>plays</v>
      </c>
      <c r="S3312" s="8">
        <f t="shared" si="314"/>
        <v>42253.928530092591</v>
      </c>
      <c r="T3312" s="8">
        <f t="shared" si="315"/>
        <v>42283.928530092591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3">
        <f t="shared" si="311"/>
        <v>109.84</v>
      </c>
      <c r="P3313" s="7">
        <f t="shared" si="312"/>
        <v>59799.781032338266</v>
      </c>
      <c r="Q3313" s="7" t="str">
        <f t="shared" si="313"/>
        <v>theater</v>
      </c>
      <c r="R3313" t="str">
        <f t="shared" si="316"/>
        <v>plays</v>
      </c>
      <c r="S3313" s="8">
        <f t="shared" si="314"/>
        <v>42264.29178240741</v>
      </c>
      <c r="T3313" s="8">
        <f t="shared" si="315"/>
        <v>42294.29178240741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3">
        <f t="shared" si="311"/>
        <v>100.03999999999999</v>
      </c>
      <c r="P3314" s="7">
        <f t="shared" si="312"/>
        <v>59870.831818181774</v>
      </c>
      <c r="Q3314" s="7" t="str">
        <f t="shared" si="313"/>
        <v>theater</v>
      </c>
      <c r="R3314" t="str">
        <f t="shared" si="316"/>
        <v>plays</v>
      </c>
      <c r="S3314" s="8">
        <f t="shared" si="314"/>
        <v>42664.809560185182</v>
      </c>
      <c r="T3314" s="8">
        <f t="shared" si="315"/>
        <v>42685.916666666672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3">
        <f t="shared" si="311"/>
        <v>116.05000000000001</v>
      </c>
      <c r="P3315" s="7">
        <f t="shared" si="312"/>
        <v>59942.365274314172</v>
      </c>
      <c r="Q3315" s="7" t="str">
        <f t="shared" si="313"/>
        <v>theater</v>
      </c>
      <c r="R3315" t="str">
        <f t="shared" si="316"/>
        <v>plays</v>
      </c>
      <c r="S3315" s="8">
        <f t="shared" si="314"/>
        <v>42382.244409722218</v>
      </c>
      <c r="T3315" s="8">
        <f t="shared" si="315"/>
        <v>42396.041666666672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3">
        <f t="shared" si="311"/>
        <v>210.75</v>
      </c>
      <c r="P3316" s="7">
        <f t="shared" si="312"/>
        <v>60014.302059925052</v>
      </c>
      <c r="Q3316" s="7" t="str">
        <f t="shared" si="313"/>
        <v>theater</v>
      </c>
      <c r="R3316" t="str">
        <f t="shared" si="316"/>
        <v>plays</v>
      </c>
      <c r="S3316" s="8">
        <f t="shared" si="314"/>
        <v>42105.267488425925</v>
      </c>
      <c r="T3316" s="8">
        <f t="shared" si="315"/>
        <v>42132.836805555555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3">
        <f t="shared" si="311"/>
        <v>110.00000000000001</v>
      </c>
      <c r="P3317" s="7">
        <f t="shared" si="312"/>
        <v>60087.212437499955</v>
      </c>
      <c r="Q3317" s="7" t="str">
        <f t="shared" si="313"/>
        <v>theater</v>
      </c>
      <c r="R3317" t="str">
        <f t="shared" si="316"/>
        <v>plays</v>
      </c>
      <c r="S3317" s="8">
        <f t="shared" si="314"/>
        <v>42466.303715277783</v>
      </c>
      <c r="T3317" s="8">
        <f t="shared" si="315"/>
        <v>42496.303715277783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3">
        <f t="shared" si="311"/>
        <v>100.08673425918037</v>
      </c>
      <c r="P3318" s="7">
        <f t="shared" si="312"/>
        <v>60156.908573216475</v>
      </c>
      <c r="Q3318" s="7" t="str">
        <f t="shared" si="313"/>
        <v>theater</v>
      </c>
      <c r="R3318" t="str">
        <f t="shared" si="316"/>
        <v>plays</v>
      </c>
      <c r="S3318" s="8">
        <f t="shared" si="314"/>
        <v>41826.871238425927</v>
      </c>
      <c r="T3318" s="8">
        <f t="shared" si="315"/>
        <v>41859.57916666667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3">
        <f t="shared" si="311"/>
        <v>106.19047619047619</v>
      </c>
      <c r="P3319" s="7">
        <f t="shared" si="312"/>
        <v>60217.572393483664</v>
      </c>
      <c r="Q3319" s="7" t="str">
        <f t="shared" si="313"/>
        <v>theater</v>
      </c>
      <c r="R3319" t="str">
        <f t="shared" si="316"/>
        <v>plays</v>
      </c>
      <c r="S3319" s="8">
        <f t="shared" si="314"/>
        <v>42499.039629629624</v>
      </c>
      <c r="T3319" s="8">
        <f t="shared" si="315"/>
        <v>42529.039629629624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3">
        <f t="shared" si="311"/>
        <v>125.6</v>
      </c>
      <c r="P3320" s="7">
        <f t="shared" si="312"/>
        <v>60291.728695106605</v>
      </c>
      <c r="Q3320" s="7" t="str">
        <f t="shared" si="313"/>
        <v>theater</v>
      </c>
      <c r="R3320" t="str">
        <f t="shared" si="316"/>
        <v>plays</v>
      </c>
      <c r="S3320" s="8">
        <f t="shared" si="314"/>
        <v>42431.302002314813</v>
      </c>
      <c r="T3320" s="8">
        <f t="shared" si="315"/>
        <v>42471.104166666672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3">
        <f t="shared" si="311"/>
        <v>108</v>
      </c>
      <c r="P3321" s="7">
        <f t="shared" si="312"/>
        <v>60364.316293969809</v>
      </c>
      <c r="Q3321" s="7" t="str">
        <f t="shared" si="313"/>
        <v>theater</v>
      </c>
      <c r="R3321" t="str">
        <f t="shared" si="316"/>
        <v>plays</v>
      </c>
      <c r="S3321" s="8">
        <f t="shared" si="314"/>
        <v>41990.585486111115</v>
      </c>
      <c r="T3321" s="8">
        <f t="shared" si="315"/>
        <v>42035.585486111115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3">
        <f t="shared" si="311"/>
        <v>101</v>
      </c>
      <c r="P3322" s="7">
        <f t="shared" si="312"/>
        <v>60439.567006289268</v>
      </c>
      <c r="Q3322" s="7" t="str">
        <f t="shared" si="313"/>
        <v>theater</v>
      </c>
      <c r="R3322" t="str">
        <f t="shared" si="316"/>
        <v>plays</v>
      </c>
      <c r="S3322" s="8">
        <f t="shared" si="314"/>
        <v>42513.045798611114</v>
      </c>
      <c r="T3322" s="8">
        <f t="shared" si="315"/>
        <v>42543.045798611114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3">
        <f t="shared" si="311"/>
        <v>107.4</v>
      </c>
      <c r="P3323" s="7">
        <f t="shared" si="312"/>
        <v>60512.507267002475</v>
      </c>
      <c r="Q3323" s="7" t="str">
        <f t="shared" si="313"/>
        <v>theater</v>
      </c>
      <c r="R3323" t="str">
        <f t="shared" si="316"/>
        <v>plays</v>
      </c>
      <c r="S3323" s="8">
        <f t="shared" si="314"/>
        <v>41914.100289351853</v>
      </c>
      <c r="T3323" s="8">
        <f t="shared" si="315"/>
        <v>41928.165972222225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3">
        <f t="shared" si="311"/>
        <v>101.51515151515152</v>
      </c>
      <c r="P3324" s="7">
        <f t="shared" si="312"/>
        <v>60588.138423707394</v>
      </c>
      <c r="Q3324" s="7" t="str">
        <f t="shared" si="313"/>
        <v>theater</v>
      </c>
      <c r="R3324" t="str">
        <f t="shared" si="316"/>
        <v>plays</v>
      </c>
      <c r="S3324" s="8">
        <f t="shared" si="314"/>
        <v>42521.010370370372</v>
      </c>
      <c r="T3324" s="8">
        <f t="shared" si="315"/>
        <v>42543.163194444445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3">
        <f t="shared" si="311"/>
        <v>125.89999999999999</v>
      </c>
      <c r="P3325" s="7">
        <f t="shared" si="312"/>
        <v>60660.408800505007</v>
      </c>
      <c r="Q3325" s="7" t="str">
        <f t="shared" si="313"/>
        <v>theater</v>
      </c>
      <c r="R3325" t="str">
        <f t="shared" si="316"/>
        <v>plays</v>
      </c>
      <c r="S3325" s="8">
        <f t="shared" si="314"/>
        <v>42608.36583333333</v>
      </c>
      <c r="T3325" s="8">
        <f t="shared" si="315"/>
        <v>42638.36583333333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3">
        <f t="shared" si="311"/>
        <v>101.66666666666666</v>
      </c>
      <c r="P3326" s="7">
        <f t="shared" si="312"/>
        <v>60735.505398230045</v>
      </c>
      <c r="Q3326" s="7" t="str">
        <f t="shared" si="313"/>
        <v>theater</v>
      </c>
      <c r="R3326" t="str">
        <f t="shared" si="316"/>
        <v>plays</v>
      </c>
      <c r="S3326" s="8">
        <f t="shared" si="314"/>
        <v>42512.58321759259</v>
      </c>
      <c r="T3326" s="8">
        <f t="shared" si="315"/>
        <v>42526.58321759259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3">
        <f t="shared" si="311"/>
        <v>112.5</v>
      </c>
      <c r="P3327" s="7">
        <f t="shared" si="312"/>
        <v>60810.455405063251</v>
      </c>
      <c r="Q3327" s="7" t="str">
        <f t="shared" si="313"/>
        <v>theater</v>
      </c>
      <c r="R3327" t="str">
        <f t="shared" si="316"/>
        <v>plays</v>
      </c>
      <c r="S3327" s="8">
        <f t="shared" si="314"/>
        <v>42064.785613425927</v>
      </c>
      <c r="T3327" s="8">
        <f t="shared" si="315"/>
        <v>42099.743946759263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3">
        <f t="shared" si="311"/>
        <v>101.375</v>
      </c>
      <c r="P3328" s="7">
        <f t="shared" si="312"/>
        <v>60886.957883396659</v>
      </c>
      <c r="Q3328" s="7" t="str">
        <f t="shared" si="313"/>
        <v>theater</v>
      </c>
      <c r="R3328" t="str">
        <f t="shared" si="316"/>
        <v>plays</v>
      </c>
      <c r="S3328" s="8">
        <f t="shared" si="314"/>
        <v>42041.714178240742</v>
      </c>
      <c r="T3328" s="8">
        <f t="shared" si="315"/>
        <v>42071.67251157407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3">
        <f t="shared" si="311"/>
        <v>101.25</v>
      </c>
      <c r="P3329" s="7">
        <f t="shared" si="312"/>
        <v>60953.933718274071</v>
      </c>
      <c r="Q3329" s="7" t="str">
        <f t="shared" si="313"/>
        <v>theater</v>
      </c>
      <c r="R3329" t="str">
        <f t="shared" si="316"/>
        <v>plays</v>
      </c>
      <c r="S3329" s="8">
        <f t="shared" si="314"/>
        <v>42468.374606481477</v>
      </c>
      <c r="T3329" s="8">
        <f t="shared" si="315"/>
        <v>42498.374606481477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3">
        <f t="shared" si="311"/>
        <v>146.38888888888889</v>
      </c>
      <c r="P3330" s="7">
        <f t="shared" si="312"/>
        <v>61030.35548919945</v>
      </c>
      <c r="Q3330" s="7" t="str">
        <f t="shared" si="313"/>
        <v>theater</v>
      </c>
      <c r="R3330" t="str">
        <f t="shared" si="316"/>
        <v>plays</v>
      </c>
      <c r="S3330" s="8">
        <f t="shared" si="314"/>
        <v>41822.57503472222</v>
      </c>
      <c r="T3330" s="8">
        <f t="shared" si="315"/>
        <v>41825.041666666664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3">
        <f t="shared" ref="O3331:O3394" si="317">(E3331/D3331)*100</f>
        <v>116.8</v>
      </c>
      <c r="P3331" s="7">
        <f t="shared" ref="P3331:P3394" si="318">AVERAGE(E3331:E7444)</f>
        <v>61104.649834605552</v>
      </c>
      <c r="Q3331" s="7" t="str">
        <f t="shared" ref="Q3331:Q3394" si="319">LEFT(N3331,(FIND("/",N3331)-1))</f>
        <v>theater</v>
      </c>
      <c r="R3331" t="str">
        <f t="shared" si="316"/>
        <v>plays</v>
      </c>
      <c r="S3331" s="8">
        <f t="shared" si="314"/>
        <v>41837.323009259257</v>
      </c>
      <c r="T3331" s="8">
        <f t="shared" si="315"/>
        <v>41847.958333333336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3">
        <f t="shared" si="317"/>
        <v>106.26666666666667</v>
      </c>
      <c r="P3332" s="7">
        <f t="shared" si="318"/>
        <v>61181.002254777028</v>
      </c>
      <c r="Q3332" s="7" t="str">
        <f t="shared" si="319"/>
        <v>theater</v>
      </c>
      <c r="R3332" t="str">
        <f t="shared" si="316"/>
        <v>plays</v>
      </c>
      <c r="S3332" s="8">
        <f t="shared" ref="S3332:S3395" si="320">(((J3332/60)/60)/24)+DATE(1970,1,1)</f>
        <v>42065.887361111112</v>
      </c>
      <c r="T3332" s="8">
        <f t="shared" ref="T3332:T3395" si="321">(((I3332/60)/60)/24)+DATE(1970,1,1)</f>
        <v>42095.845694444448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3">
        <f t="shared" si="317"/>
        <v>104.52</v>
      </c>
      <c r="P3333" s="7">
        <f t="shared" si="318"/>
        <v>61257.006084183631</v>
      </c>
      <c r="Q3333" s="7" t="str">
        <f t="shared" si="319"/>
        <v>theater</v>
      </c>
      <c r="R3333" t="str">
        <f t="shared" si="316"/>
        <v>plays</v>
      </c>
      <c r="S3333" s="8">
        <f t="shared" si="320"/>
        <v>42248.697754629626</v>
      </c>
      <c r="T3333" s="8">
        <f t="shared" si="321"/>
        <v>42283.697754629626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3">
        <f t="shared" si="317"/>
        <v>100</v>
      </c>
      <c r="P3334" s="7">
        <f t="shared" si="318"/>
        <v>61328.565478927158</v>
      </c>
      <c r="Q3334" s="7" t="str">
        <f t="shared" si="319"/>
        <v>theater</v>
      </c>
      <c r="R3334" t="str">
        <f t="shared" si="316"/>
        <v>plays</v>
      </c>
      <c r="S3334" s="8">
        <f t="shared" si="320"/>
        <v>41809.860300925924</v>
      </c>
      <c r="T3334" s="8">
        <f t="shared" si="321"/>
        <v>41839.860300925924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3">
        <f t="shared" si="317"/>
        <v>104.57142857142858</v>
      </c>
      <c r="P3335" s="7">
        <f t="shared" si="318"/>
        <v>61399.31812020456</v>
      </c>
      <c r="Q3335" s="7" t="str">
        <f t="shared" si="319"/>
        <v>theater</v>
      </c>
      <c r="R3335" t="str">
        <f t="shared" si="316"/>
        <v>plays</v>
      </c>
      <c r="S3335" s="8">
        <f t="shared" si="320"/>
        <v>42148.676851851851</v>
      </c>
      <c r="T3335" s="8">
        <f t="shared" si="321"/>
        <v>42170.676851851851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3">
        <f t="shared" si="317"/>
        <v>138.62051149573753</v>
      </c>
      <c r="P3336" s="7">
        <f t="shared" si="318"/>
        <v>61473.248104993552</v>
      </c>
      <c r="Q3336" s="7" t="str">
        <f t="shared" si="319"/>
        <v>theater</v>
      </c>
      <c r="R3336" t="str">
        <f t="shared" si="316"/>
        <v>plays</v>
      </c>
      <c r="S3336" s="8">
        <f t="shared" si="320"/>
        <v>42185.521087962959</v>
      </c>
      <c r="T3336" s="8">
        <f t="shared" si="321"/>
        <v>42215.521087962959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3">
        <f t="shared" si="317"/>
        <v>100.32000000000001</v>
      </c>
      <c r="P3337" s="7">
        <f t="shared" si="318"/>
        <v>61545.180474358931</v>
      </c>
      <c r="Q3337" s="7" t="str">
        <f t="shared" si="319"/>
        <v>theater</v>
      </c>
      <c r="R3337" t="str">
        <f t="shared" si="316"/>
        <v>plays</v>
      </c>
      <c r="S3337" s="8">
        <f t="shared" si="320"/>
        <v>41827.674143518518</v>
      </c>
      <c r="T3337" s="8">
        <f t="shared" si="321"/>
        <v>41854.958333333336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3">
        <f t="shared" si="317"/>
        <v>100</v>
      </c>
      <c r="P3338" s="7">
        <f t="shared" si="318"/>
        <v>61617.746816431281</v>
      </c>
      <c r="Q3338" s="7" t="str">
        <f t="shared" si="319"/>
        <v>theater</v>
      </c>
      <c r="R3338" t="str">
        <f t="shared" si="316"/>
        <v>plays</v>
      </c>
      <c r="S3338" s="8">
        <f t="shared" si="320"/>
        <v>42437.398680555561</v>
      </c>
      <c r="T3338" s="8">
        <f t="shared" si="321"/>
        <v>42465.35701388889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3">
        <f t="shared" si="317"/>
        <v>110.2</v>
      </c>
      <c r="P3339" s="7">
        <f t="shared" si="318"/>
        <v>61696.625668380417</v>
      </c>
      <c r="Q3339" s="7" t="str">
        <f t="shared" si="319"/>
        <v>theater</v>
      </c>
      <c r="R3339" t="str">
        <f t="shared" si="316"/>
        <v>plays</v>
      </c>
      <c r="S3339" s="8">
        <f t="shared" si="320"/>
        <v>41901.282025462962</v>
      </c>
      <c r="T3339" s="8">
        <f t="shared" si="321"/>
        <v>41922.875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3">
        <f t="shared" si="317"/>
        <v>102.18</v>
      </c>
      <c r="P3340" s="7">
        <f t="shared" si="318"/>
        <v>61772.483616473575</v>
      </c>
      <c r="Q3340" s="7" t="str">
        <f t="shared" si="319"/>
        <v>theater</v>
      </c>
      <c r="R3340" t="str">
        <f t="shared" si="316"/>
        <v>plays</v>
      </c>
      <c r="S3340" s="8">
        <f t="shared" si="320"/>
        <v>42769.574999999997</v>
      </c>
      <c r="T3340" s="8">
        <f t="shared" si="321"/>
        <v>42790.574999999997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3">
        <f t="shared" si="317"/>
        <v>104.35000000000001</v>
      </c>
      <c r="P3341" s="7">
        <f t="shared" si="318"/>
        <v>61832.336043814386</v>
      </c>
      <c r="Q3341" s="7" t="str">
        <f t="shared" si="319"/>
        <v>theater</v>
      </c>
      <c r="R3341" t="str">
        <f t="shared" si="316"/>
        <v>plays</v>
      </c>
      <c r="S3341" s="8">
        <f t="shared" si="320"/>
        <v>42549.665717592594</v>
      </c>
      <c r="T3341" s="8">
        <f t="shared" si="321"/>
        <v>42579.665717592594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3">
        <f t="shared" si="317"/>
        <v>138.16666666666666</v>
      </c>
      <c r="P3342" s="7">
        <f t="shared" si="318"/>
        <v>61901.348090322535</v>
      </c>
      <c r="Q3342" s="7" t="str">
        <f t="shared" si="319"/>
        <v>theater</v>
      </c>
      <c r="R3342" t="str">
        <f t="shared" si="316"/>
        <v>plays</v>
      </c>
      <c r="S3342" s="8">
        <f t="shared" si="320"/>
        <v>42685.974004629628</v>
      </c>
      <c r="T3342" s="8">
        <f t="shared" si="321"/>
        <v>42710.974004629628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3">
        <f t="shared" si="317"/>
        <v>100</v>
      </c>
      <c r="P3343" s="7">
        <f t="shared" si="318"/>
        <v>61975.968695090392</v>
      </c>
      <c r="Q3343" s="7" t="str">
        <f t="shared" si="319"/>
        <v>theater</v>
      </c>
      <c r="R3343" t="str">
        <f t="shared" si="316"/>
        <v>plays</v>
      </c>
      <c r="S3343" s="8">
        <f t="shared" si="320"/>
        <v>42510.798854166671</v>
      </c>
      <c r="T3343" s="8">
        <f t="shared" si="321"/>
        <v>42533.708333333328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3">
        <f t="shared" si="317"/>
        <v>101.66666666666666</v>
      </c>
      <c r="P3344" s="7">
        <f t="shared" si="318"/>
        <v>62051.810827943038</v>
      </c>
      <c r="Q3344" s="7" t="str">
        <f t="shared" si="319"/>
        <v>theater</v>
      </c>
      <c r="R3344" t="str">
        <f t="shared" si="316"/>
        <v>plays</v>
      </c>
      <c r="S3344" s="8">
        <f t="shared" si="320"/>
        <v>42062.296412037031</v>
      </c>
      <c r="T3344" s="8">
        <f t="shared" si="321"/>
        <v>42095.207638888889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3">
        <f t="shared" si="317"/>
        <v>171.42857142857142</v>
      </c>
      <c r="P3345" s="7">
        <f t="shared" si="318"/>
        <v>62124.287266839332</v>
      </c>
      <c r="Q3345" s="7" t="str">
        <f t="shared" si="319"/>
        <v>theater</v>
      </c>
      <c r="R3345" t="str">
        <f t="shared" si="316"/>
        <v>plays</v>
      </c>
      <c r="S3345" s="8">
        <f t="shared" si="320"/>
        <v>42452.916481481487</v>
      </c>
      <c r="T3345" s="8">
        <f t="shared" si="321"/>
        <v>42473.554166666669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3">
        <f t="shared" si="317"/>
        <v>101.44444444444444</v>
      </c>
      <c r="P3346" s="7">
        <f t="shared" si="318"/>
        <v>62203.30709468219</v>
      </c>
      <c r="Q3346" s="7" t="str">
        <f t="shared" si="319"/>
        <v>theater</v>
      </c>
      <c r="R3346" t="str">
        <f t="shared" si="316"/>
        <v>plays</v>
      </c>
      <c r="S3346" s="8">
        <f t="shared" si="320"/>
        <v>41851.200150462959</v>
      </c>
      <c r="T3346" s="8">
        <f t="shared" si="321"/>
        <v>41881.200150462959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3">
        <f t="shared" si="317"/>
        <v>130</v>
      </c>
      <c r="P3347" s="7">
        <f t="shared" si="318"/>
        <v>62278.162038960996</v>
      </c>
      <c r="Q3347" s="7" t="str">
        <f t="shared" si="319"/>
        <v>theater</v>
      </c>
      <c r="R3347" t="str">
        <f t="shared" si="316"/>
        <v>plays</v>
      </c>
      <c r="S3347" s="8">
        <f t="shared" si="320"/>
        <v>42053.106111111112</v>
      </c>
      <c r="T3347" s="8">
        <f t="shared" si="321"/>
        <v>42112.025694444441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3">
        <f t="shared" si="317"/>
        <v>110.00000000000001</v>
      </c>
      <c r="P3348" s="7">
        <f t="shared" si="318"/>
        <v>62358.302691807497</v>
      </c>
      <c r="Q3348" s="7" t="str">
        <f t="shared" si="319"/>
        <v>theater</v>
      </c>
      <c r="R3348" t="str">
        <f t="shared" si="316"/>
        <v>plays</v>
      </c>
      <c r="S3348" s="8">
        <f t="shared" si="320"/>
        <v>42054.024421296301</v>
      </c>
      <c r="T3348" s="8">
        <f t="shared" si="321"/>
        <v>42061.024421296301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3">
        <f t="shared" si="317"/>
        <v>119.44999999999999</v>
      </c>
      <c r="P3349" s="7">
        <f t="shared" si="318"/>
        <v>62437.349960937456</v>
      </c>
      <c r="Q3349" s="7" t="str">
        <f t="shared" si="319"/>
        <v>theater</v>
      </c>
      <c r="R3349" t="str">
        <f t="shared" si="316"/>
        <v>plays</v>
      </c>
      <c r="S3349" s="8">
        <f t="shared" si="320"/>
        <v>42484.551550925928</v>
      </c>
      <c r="T3349" s="8">
        <f t="shared" si="321"/>
        <v>42498.875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3">
        <f t="shared" si="317"/>
        <v>100.2909090909091</v>
      </c>
      <c r="P3350" s="7">
        <f t="shared" si="318"/>
        <v>62515.63985658405</v>
      </c>
      <c r="Q3350" s="7" t="str">
        <f t="shared" si="319"/>
        <v>theater</v>
      </c>
      <c r="R3350" t="str">
        <f t="shared" si="316"/>
        <v>plays</v>
      </c>
      <c r="S3350" s="8">
        <f t="shared" si="320"/>
        <v>42466.558796296296</v>
      </c>
      <c r="T3350" s="8">
        <f t="shared" si="321"/>
        <v>42490.165972222225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3">
        <f t="shared" si="317"/>
        <v>153.4</v>
      </c>
      <c r="P3351" s="7">
        <f t="shared" si="318"/>
        <v>62590.05191906001</v>
      </c>
      <c r="Q3351" s="7" t="str">
        <f t="shared" si="319"/>
        <v>theater</v>
      </c>
      <c r="R3351" t="str">
        <f t="shared" si="316"/>
        <v>plays</v>
      </c>
      <c r="S3351" s="8">
        <f t="shared" si="320"/>
        <v>42513.110787037032</v>
      </c>
      <c r="T3351" s="8">
        <f t="shared" si="321"/>
        <v>42534.708333333328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3">
        <f t="shared" si="317"/>
        <v>104.42857142857143</v>
      </c>
      <c r="P3352" s="7">
        <f t="shared" si="318"/>
        <v>62669.863751633944</v>
      </c>
      <c r="Q3352" s="7" t="str">
        <f t="shared" si="319"/>
        <v>theater</v>
      </c>
      <c r="R3352" t="str">
        <f t="shared" si="316"/>
        <v>plays</v>
      </c>
      <c r="S3352" s="8">
        <f t="shared" si="320"/>
        <v>42302.701516203699</v>
      </c>
      <c r="T3352" s="8">
        <f t="shared" si="321"/>
        <v>42337.958333333328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3">
        <f t="shared" si="317"/>
        <v>101.1</v>
      </c>
      <c r="P3353" s="7">
        <f t="shared" si="318"/>
        <v>62747.108337696292</v>
      </c>
      <c r="Q3353" s="7" t="str">
        <f t="shared" si="319"/>
        <v>theater</v>
      </c>
      <c r="R3353" t="str">
        <f t="shared" si="316"/>
        <v>plays</v>
      </c>
      <c r="S3353" s="8">
        <f t="shared" si="320"/>
        <v>41806.395428240743</v>
      </c>
      <c r="T3353" s="8">
        <f t="shared" si="321"/>
        <v>41843.458333333336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3">
        <f t="shared" si="317"/>
        <v>107.52</v>
      </c>
      <c r="P3354" s="7">
        <f t="shared" si="318"/>
        <v>62822.720537352514</v>
      </c>
      <c r="Q3354" s="7" t="str">
        <f t="shared" si="319"/>
        <v>theater</v>
      </c>
      <c r="R3354" t="str">
        <f t="shared" si="316"/>
        <v>plays</v>
      </c>
      <c r="S3354" s="8">
        <f t="shared" si="320"/>
        <v>42495.992800925931</v>
      </c>
      <c r="T3354" s="8">
        <f t="shared" si="321"/>
        <v>42552.958333333328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3">
        <f t="shared" si="317"/>
        <v>315</v>
      </c>
      <c r="P3355" s="7">
        <f t="shared" si="318"/>
        <v>62898.109934383159</v>
      </c>
      <c r="Q3355" s="7" t="str">
        <f t="shared" si="319"/>
        <v>theater</v>
      </c>
      <c r="R3355" t="str">
        <f t="shared" si="316"/>
        <v>plays</v>
      </c>
      <c r="S3355" s="8">
        <f t="shared" si="320"/>
        <v>42479.432291666672</v>
      </c>
      <c r="T3355" s="8">
        <f t="shared" si="321"/>
        <v>42492.958333333328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3">
        <f t="shared" si="317"/>
        <v>101.93333333333334</v>
      </c>
      <c r="P3356" s="7">
        <f t="shared" si="318"/>
        <v>62978.692207621505</v>
      </c>
      <c r="Q3356" s="7" t="str">
        <f t="shared" si="319"/>
        <v>theater</v>
      </c>
      <c r="R3356" t="str">
        <f t="shared" si="316"/>
        <v>plays</v>
      </c>
      <c r="S3356" s="8">
        <f t="shared" si="320"/>
        <v>42270.7269212963</v>
      </c>
      <c r="T3356" s="8">
        <f t="shared" si="321"/>
        <v>42306.167361111111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3">
        <f t="shared" si="317"/>
        <v>126.28571428571429</v>
      </c>
      <c r="P3357" s="7">
        <f t="shared" si="318"/>
        <v>63057.535223684165</v>
      </c>
      <c r="Q3357" s="7" t="str">
        <f t="shared" si="319"/>
        <v>theater</v>
      </c>
      <c r="R3357" t="str">
        <f t="shared" si="316"/>
        <v>plays</v>
      </c>
      <c r="S3357" s="8">
        <f t="shared" si="320"/>
        <v>42489.619525462964</v>
      </c>
      <c r="T3357" s="8">
        <f t="shared" si="321"/>
        <v>42500.470138888893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3">
        <f t="shared" si="317"/>
        <v>101.4</v>
      </c>
      <c r="P3358" s="7">
        <f t="shared" si="318"/>
        <v>63137.703254281907</v>
      </c>
      <c r="Q3358" s="7" t="str">
        <f t="shared" si="319"/>
        <v>theater</v>
      </c>
      <c r="R3358" t="str">
        <f t="shared" si="316"/>
        <v>plays</v>
      </c>
      <c r="S3358" s="8">
        <f t="shared" si="320"/>
        <v>42536.815648148149</v>
      </c>
      <c r="T3358" s="8">
        <f t="shared" si="321"/>
        <v>42566.815648148149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3">
        <f t="shared" si="317"/>
        <v>101</v>
      </c>
      <c r="P3359" s="7">
        <f t="shared" si="318"/>
        <v>63218.991781002595</v>
      </c>
      <c r="Q3359" s="7" t="str">
        <f t="shared" si="319"/>
        <v>theater</v>
      </c>
      <c r="R3359" t="str">
        <f t="shared" si="316"/>
        <v>plays</v>
      </c>
      <c r="S3359" s="8">
        <f t="shared" si="320"/>
        <v>41822.417939814812</v>
      </c>
      <c r="T3359" s="8">
        <f t="shared" si="321"/>
        <v>41852.417939814812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3">
        <f t="shared" si="317"/>
        <v>102.99000000000001</v>
      </c>
      <c r="P3360" s="7">
        <f t="shared" si="318"/>
        <v>63299.835891677627</v>
      </c>
      <c r="Q3360" s="7" t="str">
        <f t="shared" si="319"/>
        <v>theater</v>
      </c>
      <c r="R3360" t="str">
        <f t="shared" si="316"/>
        <v>plays</v>
      </c>
      <c r="S3360" s="8">
        <f t="shared" si="320"/>
        <v>41932.311099537037</v>
      </c>
      <c r="T3360" s="8">
        <f t="shared" si="321"/>
        <v>41962.352766203709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3">
        <f t="shared" si="317"/>
        <v>106.25</v>
      </c>
      <c r="P3361" s="7">
        <f t="shared" si="318"/>
        <v>63369.942817460273</v>
      </c>
      <c r="Q3361" s="7" t="str">
        <f t="shared" si="319"/>
        <v>theater</v>
      </c>
      <c r="R3361" t="str">
        <f t="shared" si="316"/>
        <v>plays</v>
      </c>
      <c r="S3361" s="8">
        <f t="shared" si="320"/>
        <v>42746.057106481487</v>
      </c>
      <c r="T3361" s="8">
        <f t="shared" si="321"/>
        <v>42791.057106481487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3">
        <f t="shared" si="317"/>
        <v>101.37777777777779</v>
      </c>
      <c r="P3362" s="7">
        <f t="shared" si="318"/>
        <v>63448.2473774834</v>
      </c>
      <c r="Q3362" s="7" t="str">
        <f t="shared" si="319"/>
        <v>theater</v>
      </c>
      <c r="R3362" t="str">
        <f t="shared" si="316"/>
        <v>plays</v>
      </c>
      <c r="S3362" s="8">
        <f t="shared" si="320"/>
        <v>42697.082673611112</v>
      </c>
      <c r="T3362" s="8">
        <f t="shared" si="321"/>
        <v>42718.665972222225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3">
        <f t="shared" si="317"/>
        <v>113.46000000000001</v>
      </c>
      <c r="P3363" s="7">
        <f t="shared" si="318"/>
        <v>63520.295450928337</v>
      </c>
      <c r="Q3363" s="7" t="str">
        <f t="shared" si="319"/>
        <v>theater</v>
      </c>
      <c r="R3363" t="str">
        <f t="shared" si="316"/>
        <v>plays</v>
      </c>
      <c r="S3363" s="8">
        <f t="shared" si="320"/>
        <v>41866.025347222225</v>
      </c>
      <c r="T3363" s="8">
        <f t="shared" si="321"/>
        <v>41883.665972222225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3">
        <f t="shared" si="317"/>
        <v>218.00000000000003</v>
      </c>
      <c r="P3364" s="7">
        <f t="shared" si="318"/>
        <v>63597.11788844617</v>
      </c>
      <c r="Q3364" s="7" t="str">
        <f t="shared" si="319"/>
        <v>theater</v>
      </c>
      <c r="R3364" t="str">
        <f t="shared" si="316"/>
        <v>plays</v>
      </c>
      <c r="S3364" s="8">
        <f t="shared" si="320"/>
        <v>42056.091631944444</v>
      </c>
      <c r="T3364" s="8">
        <f t="shared" si="321"/>
        <v>42070.204861111109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3">
        <f t="shared" si="317"/>
        <v>101.41935483870968</v>
      </c>
      <c r="P3365" s="7">
        <f t="shared" si="318"/>
        <v>63680.239055851016</v>
      </c>
      <c r="Q3365" s="7" t="str">
        <f t="shared" si="319"/>
        <v>theater</v>
      </c>
      <c r="R3365" t="str">
        <f t="shared" si="316"/>
        <v>plays</v>
      </c>
      <c r="S3365" s="8">
        <f t="shared" si="320"/>
        <v>41851.771354166667</v>
      </c>
      <c r="T3365" s="8">
        <f t="shared" si="321"/>
        <v>41870.666666666664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3">
        <f t="shared" si="317"/>
        <v>105.93333333333332</v>
      </c>
      <c r="P3366" s="7">
        <f t="shared" si="318"/>
        <v>63754.566937416734</v>
      </c>
      <c r="Q3366" s="7" t="str">
        <f t="shared" si="319"/>
        <v>theater</v>
      </c>
      <c r="R3366" t="str">
        <f t="shared" si="316"/>
        <v>plays</v>
      </c>
      <c r="S3366" s="8">
        <f t="shared" si="320"/>
        <v>42422.977418981478</v>
      </c>
      <c r="T3366" s="8">
        <f t="shared" si="321"/>
        <v>42444.875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3">
        <f t="shared" si="317"/>
        <v>104</v>
      </c>
      <c r="P3367" s="7">
        <f t="shared" si="318"/>
        <v>63835.335693333291</v>
      </c>
      <c r="Q3367" s="7" t="str">
        <f t="shared" si="319"/>
        <v>theater</v>
      </c>
      <c r="R3367" t="str">
        <f t="shared" si="316"/>
        <v>plays</v>
      </c>
      <c r="S3367" s="8">
        <f t="shared" si="320"/>
        <v>42321.101759259262</v>
      </c>
      <c r="T3367" s="8">
        <f t="shared" si="321"/>
        <v>42351.101759259262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3">
        <f t="shared" si="317"/>
        <v>221</v>
      </c>
      <c r="P3368" s="7">
        <f t="shared" si="318"/>
        <v>63917.091815754291</v>
      </c>
      <c r="Q3368" s="7" t="str">
        <f t="shared" si="319"/>
        <v>theater</v>
      </c>
      <c r="R3368" t="str">
        <f t="shared" si="316"/>
        <v>plays</v>
      </c>
      <c r="S3368" s="8">
        <f t="shared" si="320"/>
        <v>42107.067557870367</v>
      </c>
      <c r="T3368" s="8">
        <f t="shared" si="321"/>
        <v>42137.067557870367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3">
        <f t="shared" si="317"/>
        <v>118.66666666666667</v>
      </c>
      <c r="P3369" s="7">
        <f t="shared" si="318"/>
        <v>64001.065200534715</v>
      </c>
      <c r="Q3369" s="7" t="str">
        <f t="shared" si="319"/>
        <v>theater</v>
      </c>
      <c r="R3369" t="str">
        <f t="shared" si="316"/>
        <v>plays</v>
      </c>
      <c r="S3369" s="8">
        <f t="shared" si="320"/>
        <v>42192.933958333335</v>
      </c>
      <c r="T3369" s="8">
        <f t="shared" si="321"/>
        <v>42217.933958333335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3">
        <f t="shared" si="317"/>
        <v>104.60000000000001</v>
      </c>
      <c r="P3370" s="7">
        <f t="shared" si="318"/>
        <v>64085.551231592995</v>
      </c>
      <c r="Q3370" s="7" t="str">
        <f t="shared" si="319"/>
        <v>theater</v>
      </c>
      <c r="R3370" t="str">
        <f t="shared" si="316"/>
        <v>plays</v>
      </c>
      <c r="S3370" s="8">
        <f t="shared" si="320"/>
        <v>41969.199756944443</v>
      </c>
      <c r="T3370" s="8">
        <f t="shared" si="321"/>
        <v>42005.208333333328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3">
        <f t="shared" si="317"/>
        <v>103.89999999999999</v>
      </c>
      <c r="P3371" s="7">
        <f t="shared" si="318"/>
        <v>64170.054651474486</v>
      </c>
      <c r="Q3371" s="7" t="str">
        <f t="shared" si="319"/>
        <v>theater</v>
      </c>
      <c r="R3371" t="str">
        <f t="shared" si="316"/>
        <v>plays</v>
      </c>
      <c r="S3371" s="8">
        <f t="shared" si="320"/>
        <v>42690.041435185187</v>
      </c>
      <c r="T3371" s="8">
        <f t="shared" si="321"/>
        <v>42750.041435185187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3">
        <f t="shared" si="317"/>
        <v>117.73333333333333</v>
      </c>
      <c r="P3372" s="7">
        <f t="shared" si="318"/>
        <v>64249.215798657671</v>
      </c>
      <c r="Q3372" s="7" t="str">
        <f t="shared" si="319"/>
        <v>theater</v>
      </c>
      <c r="R3372" t="str">
        <f t="shared" si="316"/>
        <v>plays</v>
      </c>
      <c r="S3372" s="8">
        <f t="shared" si="320"/>
        <v>42690.334317129629</v>
      </c>
      <c r="T3372" s="8">
        <f t="shared" si="321"/>
        <v>42721.333333333328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3">
        <f t="shared" si="317"/>
        <v>138.5</v>
      </c>
      <c r="P3373" s="7">
        <f t="shared" si="318"/>
        <v>64333.198615591355</v>
      </c>
      <c r="Q3373" s="7" t="str">
        <f t="shared" si="319"/>
        <v>theater</v>
      </c>
      <c r="R3373" t="str">
        <f t="shared" si="316"/>
        <v>plays</v>
      </c>
      <c r="S3373" s="8">
        <f t="shared" si="320"/>
        <v>42312.874594907407</v>
      </c>
      <c r="T3373" s="8">
        <f t="shared" si="321"/>
        <v>42340.874594907407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3">
        <f t="shared" si="317"/>
        <v>103.49999999999999</v>
      </c>
      <c r="P3374" s="7">
        <f t="shared" si="318"/>
        <v>64419.411534320279</v>
      </c>
      <c r="Q3374" s="7" t="str">
        <f t="shared" si="319"/>
        <v>theater</v>
      </c>
      <c r="R3374" t="str">
        <f t="shared" ref="R3374:R3437" si="322">RIGHT(N3374, (LEN(N3374)-FIND("/", N3374)))</f>
        <v>plays</v>
      </c>
      <c r="S3374" s="8">
        <f t="shared" si="320"/>
        <v>41855.548101851848</v>
      </c>
      <c r="T3374" s="8">
        <f t="shared" si="321"/>
        <v>41876.207638888889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3">
        <f t="shared" si="317"/>
        <v>100.25</v>
      </c>
      <c r="P3375" s="7">
        <f t="shared" si="318"/>
        <v>64504.835269541734</v>
      </c>
      <c r="Q3375" s="7" t="str">
        <f t="shared" si="319"/>
        <v>theater</v>
      </c>
      <c r="R3375" t="str">
        <f t="shared" si="322"/>
        <v>plays</v>
      </c>
      <c r="S3375" s="8">
        <f t="shared" si="320"/>
        <v>42179.854629629626</v>
      </c>
      <c r="T3375" s="8">
        <f t="shared" si="321"/>
        <v>42203.666666666672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3">
        <f t="shared" si="317"/>
        <v>106.57142857142856</v>
      </c>
      <c r="P3376" s="7">
        <f t="shared" si="318"/>
        <v>64589.180526315744</v>
      </c>
      <c r="Q3376" s="7" t="str">
        <f t="shared" si="319"/>
        <v>theater</v>
      </c>
      <c r="R3376" t="str">
        <f t="shared" si="322"/>
        <v>plays</v>
      </c>
      <c r="S3376" s="8">
        <f t="shared" si="320"/>
        <v>42275.731666666667</v>
      </c>
      <c r="T3376" s="8">
        <f t="shared" si="321"/>
        <v>42305.731666666667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3">
        <f t="shared" si="317"/>
        <v>100</v>
      </c>
      <c r="P3377" s="7">
        <f t="shared" si="318"/>
        <v>64671.422662162113</v>
      </c>
      <c r="Q3377" s="7" t="str">
        <f t="shared" si="319"/>
        <v>theater</v>
      </c>
      <c r="R3377" t="str">
        <f t="shared" si="322"/>
        <v>plays</v>
      </c>
      <c r="S3377" s="8">
        <f t="shared" si="320"/>
        <v>41765.610798611109</v>
      </c>
      <c r="T3377" s="8">
        <f t="shared" si="321"/>
        <v>41777.610798611109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3">
        <f t="shared" si="317"/>
        <v>100.01249999999999</v>
      </c>
      <c r="P3378" s="7">
        <f t="shared" si="318"/>
        <v>64754.875196211047</v>
      </c>
      <c r="Q3378" s="7" t="str">
        <f t="shared" si="319"/>
        <v>theater</v>
      </c>
      <c r="R3378" t="str">
        <f t="shared" si="322"/>
        <v>plays</v>
      </c>
      <c r="S3378" s="8">
        <f t="shared" si="320"/>
        <v>42059.701319444444</v>
      </c>
      <c r="T3378" s="8">
        <f t="shared" si="321"/>
        <v>42119.659652777773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3">
        <f t="shared" si="317"/>
        <v>101.05</v>
      </c>
      <c r="P3379" s="7">
        <f t="shared" si="318"/>
        <v>64831.777466124615</v>
      </c>
      <c r="Q3379" s="7" t="str">
        <f t="shared" si="319"/>
        <v>theater</v>
      </c>
      <c r="R3379" t="str">
        <f t="shared" si="322"/>
        <v>plays</v>
      </c>
      <c r="S3379" s="8">
        <f t="shared" si="320"/>
        <v>42053.732627314821</v>
      </c>
      <c r="T3379" s="8">
        <f t="shared" si="321"/>
        <v>42083.705555555556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3">
        <f t="shared" si="317"/>
        <v>107.63636363636364</v>
      </c>
      <c r="P3380" s="7">
        <f t="shared" si="318"/>
        <v>64908.775807326958</v>
      </c>
      <c r="Q3380" s="7" t="str">
        <f t="shared" si="319"/>
        <v>theater</v>
      </c>
      <c r="R3380" t="str">
        <f t="shared" si="322"/>
        <v>plays</v>
      </c>
      <c r="S3380" s="8">
        <f t="shared" si="320"/>
        <v>41858.355393518519</v>
      </c>
      <c r="T3380" s="8">
        <f t="shared" si="321"/>
        <v>41882.547222222223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3">
        <f t="shared" si="317"/>
        <v>103.64999999999999</v>
      </c>
      <c r="P3381" s="7">
        <f t="shared" si="318"/>
        <v>64996.162730978212</v>
      </c>
      <c r="Q3381" s="7" t="str">
        <f t="shared" si="319"/>
        <v>theater</v>
      </c>
      <c r="R3381" t="str">
        <f t="shared" si="322"/>
        <v>plays</v>
      </c>
      <c r="S3381" s="8">
        <f t="shared" si="320"/>
        <v>42225.513888888891</v>
      </c>
      <c r="T3381" s="8">
        <f t="shared" si="321"/>
        <v>42242.958333333328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3">
        <f t="shared" si="317"/>
        <v>104.43333333333334</v>
      </c>
      <c r="P3382" s="7">
        <f t="shared" si="318"/>
        <v>65081.772476190432</v>
      </c>
      <c r="Q3382" s="7" t="str">
        <f t="shared" si="319"/>
        <v>theater</v>
      </c>
      <c r="R3382" t="str">
        <f t="shared" si="322"/>
        <v>plays</v>
      </c>
      <c r="S3382" s="8">
        <f t="shared" si="320"/>
        <v>41937.95344907407</v>
      </c>
      <c r="T3382" s="8">
        <f t="shared" si="321"/>
        <v>41972.995115740734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3">
        <f t="shared" si="317"/>
        <v>102.25</v>
      </c>
      <c r="P3383" s="7">
        <f t="shared" si="318"/>
        <v>65166.171348773794</v>
      </c>
      <c r="Q3383" s="7" t="str">
        <f t="shared" si="319"/>
        <v>theater</v>
      </c>
      <c r="R3383" t="str">
        <f t="shared" si="322"/>
        <v>plays</v>
      </c>
      <c r="S3383" s="8">
        <f t="shared" si="320"/>
        <v>42044.184988425928</v>
      </c>
      <c r="T3383" s="8">
        <f t="shared" si="321"/>
        <v>42074.143321759257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3">
        <f t="shared" si="317"/>
        <v>100.74285714285713</v>
      </c>
      <c r="P3384" s="7">
        <f t="shared" si="318"/>
        <v>65249.49491132328</v>
      </c>
      <c r="Q3384" s="7" t="str">
        <f t="shared" si="319"/>
        <v>theater</v>
      </c>
      <c r="R3384" t="str">
        <f t="shared" si="322"/>
        <v>plays</v>
      </c>
      <c r="S3384" s="8">
        <f t="shared" si="320"/>
        <v>42559.431203703702</v>
      </c>
      <c r="T3384" s="8">
        <f t="shared" si="321"/>
        <v>42583.957638888889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3">
        <f t="shared" si="317"/>
        <v>111.71428571428572</v>
      </c>
      <c r="P3385" s="7">
        <f t="shared" si="318"/>
        <v>65333.816625683015</v>
      </c>
      <c r="Q3385" s="7" t="str">
        <f t="shared" si="319"/>
        <v>theater</v>
      </c>
      <c r="R3385" t="str">
        <f t="shared" si="322"/>
        <v>plays</v>
      </c>
      <c r="S3385" s="8">
        <f t="shared" si="320"/>
        <v>42524.782638888893</v>
      </c>
      <c r="T3385" s="8">
        <f t="shared" si="321"/>
        <v>42544.782638888893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3">
        <f t="shared" si="317"/>
        <v>100.01100000000001</v>
      </c>
      <c r="P3386" s="7">
        <f t="shared" si="318"/>
        <v>65420.518153214725</v>
      </c>
      <c r="Q3386" s="7" t="str">
        <f t="shared" si="319"/>
        <v>theater</v>
      </c>
      <c r="R3386" t="str">
        <f t="shared" si="322"/>
        <v>plays</v>
      </c>
      <c r="S3386" s="8">
        <f t="shared" si="320"/>
        <v>42292.087592592594</v>
      </c>
      <c r="T3386" s="8">
        <f t="shared" si="321"/>
        <v>42329.125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3">
        <f t="shared" si="317"/>
        <v>100</v>
      </c>
      <c r="P3387" s="7">
        <f t="shared" si="318"/>
        <v>65501.915219178038</v>
      </c>
      <c r="Q3387" s="7" t="str">
        <f t="shared" si="319"/>
        <v>theater</v>
      </c>
      <c r="R3387" t="str">
        <f t="shared" si="322"/>
        <v>plays</v>
      </c>
      <c r="S3387" s="8">
        <f t="shared" si="320"/>
        <v>41953.8675</v>
      </c>
      <c r="T3387" s="8">
        <f t="shared" si="321"/>
        <v>41983.8675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3">
        <f t="shared" si="317"/>
        <v>105</v>
      </c>
      <c r="P3388" s="7">
        <f t="shared" si="318"/>
        <v>65589.023470507498</v>
      </c>
      <c r="Q3388" s="7" t="str">
        <f t="shared" si="319"/>
        <v>theater</v>
      </c>
      <c r="R3388" t="str">
        <f t="shared" si="322"/>
        <v>plays</v>
      </c>
      <c r="S3388" s="8">
        <f t="shared" si="320"/>
        <v>41946.644745370373</v>
      </c>
      <c r="T3388" s="8">
        <f t="shared" si="321"/>
        <v>41976.644745370373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3">
        <f t="shared" si="317"/>
        <v>116.86666666666667</v>
      </c>
      <c r="P3389" s="7">
        <f t="shared" si="318"/>
        <v>65676.233667582375</v>
      </c>
      <c r="Q3389" s="7" t="str">
        <f t="shared" si="319"/>
        <v>theater</v>
      </c>
      <c r="R3389" t="str">
        <f t="shared" si="322"/>
        <v>plays</v>
      </c>
      <c r="S3389" s="8">
        <f t="shared" si="320"/>
        <v>41947.762592592589</v>
      </c>
      <c r="T3389" s="8">
        <f t="shared" si="321"/>
        <v>41987.762592592597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3">
        <f t="shared" si="317"/>
        <v>103.8</v>
      </c>
      <c r="P3390" s="7">
        <f t="shared" si="318"/>
        <v>65761.749807427739</v>
      </c>
      <c r="Q3390" s="7" t="str">
        <f t="shared" si="319"/>
        <v>theater</v>
      </c>
      <c r="R3390" t="str">
        <f t="shared" si="322"/>
        <v>plays</v>
      </c>
      <c r="S3390" s="8">
        <f t="shared" si="320"/>
        <v>42143.461122685185</v>
      </c>
      <c r="T3390" s="8">
        <f t="shared" si="321"/>
        <v>42173.461122685185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3">
        <f t="shared" si="317"/>
        <v>114.5</v>
      </c>
      <c r="P3391" s="7">
        <f t="shared" si="318"/>
        <v>65850.186101928339</v>
      </c>
      <c r="Q3391" s="7" t="str">
        <f t="shared" si="319"/>
        <v>theater</v>
      </c>
      <c r="R3391" t="str">
        <f t="shared" si="322"/>
        <v>plays</v>
      </c>
      <c r="S3391" s="8">
        <f t="shared" si="320"/>
        <v>42494.563449074078</v>
      </c>
      <c r="T3391" s="8">
        <f t="shared" si="321"/>
        <v>42524.563449074078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3">
        <f t="shared" si="317"/>
        <v>102.4</v>
      </c>
      <c r="P3392" s="7">
        <f t="shared" si="318"/>
        <v>65925.220841379269</v>
      </c>
      <c r="Q3392" s="7" t="str">
        <f t="shared" si="319"/>
        <v>theater</v>
      </c>
      <c r="R3392" t="str">
        <f t="shared" si="322"/>
        <v>plays</v>
      </c>
      <c r="S3392" s="8">
        <f t="shared" si="320"/>
        <v>41815.774826388886</v>
      </c>
      <c r="T3392" s="8">
        <f t="shared" si="321"/>
        <v>41830.774826388886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3">
        <f t="shared" si="317"/>
        <v>223</v>
      </c>
      <c r="P3393" s="7">
        <f t="shared" si="318"/>
        <v>66014.156229281725</v>
      </c>
      <c r="Q3393" s="7" t="str">
        <f t="shared" si="319"/>
        <v>theater</v>
      </c>
      <c r="R3393" t="str">
        <f t="shared" si="322"/>
        <v>plays</v>
      </c>
      <c r="S3393" s="8">
        <f t="shared" si="320"/>
        <v>41830.545694444445</v>
      </c>
      <c r="T3393" s="8">
        <f t="shared" si="321"/>
        <v>41859.936111111114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3">
        <f t="shared" si="317"/>
        <v>100</v>
      </c>
      <c r="P3394" s="7">
        <f t="shared" si="318"/>
        <v>66103.919930843665</v>
      </c>
      <c r="Q3394" s="7" t="str">
        <f t="shared" si="319"/>
        <v>theater</v>
      </c>
      <c r="R3394" t="str">
        <f t="shared" si="322"/>
        <v>plays</v>
      </c>
      <c r="S3394" s="8">
        <f t="shared" si="320"/>
        <v>42446.845543981486</v>
      </c>
      <c r="T3394" s="8">
        <f t="shared" si="321"/>
        <v>42496.845543981486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3">
        <f t="shared" ref="O3395:O3458" si="323">(E3395/D3395)*100</f>
        <v>105.80000000000001</v>
      </c>
      <c r="P3395" s="7">
        <f t="shared" ref="P3395:P3458" si="324">AVERAGE(E3395:E7508)</f>
        <v>66194.784085872539</v>
      </c>
      <c r="Q3395" s="7" t="str">
        <f t="shared" ref="Q3395:Q3458" si="325">LEFT(N3395,(FIND("/",N3395)-1))</f>
        <v>theater</v>
      </c>
      <c r="R3395" t="str">
        <f t="shared" si="322"/>
        <v>plays</v>
      </c>
      <c r="S3395" s="8">
        <f t="shared" si="320"/>
        <v>41923.921643518523</v>
      </c>
      <c r="T3395" s="8">
        <f t="shared" si="321"/>
        <v>41949.031944444447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3">
        <f t="shared" si="323"/>
        <v>142.36363636363635</v>
      </c>
      <c r="P3396" s="7">
        <f t="shared" si="324"/>
        <v>66284.392662968065</v>
      </c>
      <c r="Q3396" s="7" t="str">
        <f t="shared" si="325"/>
        <v>theater</v>
      </c>
      <c r="R3396" t="str">
        <f t="shared" si="322"/>
        <v>plays</v>
      </c>
      <c r="S3396" s="8">
        <f t="shared" ref="S3396:S3459" si="326">(((J3396/60)/60)/24)+DATE(1970,1,1)</f>
        <v>41817.59542824074</v>
      </c>
      <c r="T3396" s="8">
        <f t="shared" ref="T3396:T3459" si="327">(((I3396/60)/60)/24)+DATE(1970,1,1)</f>
        <v>41847.59542824074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3">
        <f t="shared" si="323"/>
        <v>184</v>
      </c>
      <c r="P3397" s="7">
        <f t="shared" si="324"/>
        <v>66375.366819444404</v>
      </c>
      <c r="Q3397" s="7" t="str">
        <f t="shared" si="325"/>
        <v>theater</v>
      </c>
      <c r="R3397" t="str">
        <f t="shared" si="322"/>
        <v>plays</v>
      </c>
      <c r="S3397" s="8">
        <f t="shared" si="326"/>
        <v>42140.712314814817</v>
      </c>
      <c r="T3397" s="8">
        <f t="shared" si="327"/>
        <v>42154.756944444445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3">
        <f t="shared" si="323"/>
        <v>104.33333333333333</v>
      </c>
      <c r="P3398" s="7">
        <f t="shared" si="324"/>
        <v>66466.403490959623</v>
      </c>
      <c r="Q3398" s="7" t="str">
        <f t="shared" si="325"/>
        <v>theater</v>
      </c>
      <c r="R3398" t="str">
        <f t="shared" si="322"/>
        <v>plays</v>
      </c>
      <c r="S3398" s="8">
        <f t="shared" si="326"/>
        <v>41764.44663194444</v>
      </c>
      <c r="T3398" s="8">
        <f t="shared" si="327"/>
        <v>41791.165972222225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3">
        <f t="shared" si="323"/>
        <v>112.00000000000001</v>
      </c>
      <c r="P3399" s="7">
        <f t="shared" si="324"/>
        <v>66556.795417827248</v>
      </c>
      <c r="Q3399" s="7" t="str">
        <f t="shared" si="325"/>
        <v>theater</v>
      </c>
      <c r="R3399" t="str">
        <f t="shared" si="322"/>
        <v>plays</v>
      </c>
      <c r="S3399" s="8">
        <f t="shared" si="326"/>
        <v>42378.478344907402</v>
      </c>
      <c r="T3399" s="8">
        <f t="shared" si="327"/>
        <v>42418.916666666672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3">
        <f t="shared" si="323"/>
        <v>111.07499999999999</v>
      </c>
      <c r="P3400" s="7">
        <f t="shared" si="324"/>
        <v>66649.231673640126</v>
      </c>
      <c r="Q3400" s="7" t="str">
        <f t="shared" si="325"/>
        <v>theater</v>
      </c>
      <c r="R3400" t="str">
        <f t="shared" si="322"/>
        <v>plays</v>
      </c>
      <c r="S3400" s="8">
        <f t="shared" si="326"/>
        <v>41941.75203703704</v>
      </c>
      <c r="T3400" s="8">
        <f t="shared" si="327"/>
        <v>41964.708333333328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3">
        <f t="shared" si="323"/>
        <v>103.75000000000001</v>
      </c>
      <c r="P3401" s="7">
        <f t="shared" si="324"/>
        <v>66736.11188547482</v>
      </c>
      <c r="Q3401" s="7" t="str">
        <f t="shared" si="325"/>
        <v>theater</v>
      </c>
      <c r="R3401" t="str">
        <f t="shared" si="322"/>
        <v>plays</v>
      </c>
      <c r="S3401" s="8">
        <f t="shared" si="326"/>
        <v>42026.920428240745</v>
      </c>
      <c r="T3401" s="8">
        <f t="shared" si="327"/>
        <v>42056.920428240745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3">
        <f t="shared" si="323"/>
        <v>100.41</v>
      </c>
      <c r="P3402" s="7">
        <f t="shared" si="324"/>
        <v>66827.707846153804</v>
      </c>
      <c r="Q3402" s="7" t="str">
        <f t="shared" si="325"/>
        <v>theater</v>
      </c>
      <c r="R3402" t="str">
        <f t="shared" si="322"/>
        <v>plays</v>
      </c>
      <c r="S3402" s="8">
        <f t="shared" si="326"/>
        <v>41834.953865740739</v>
      </c>
      <c r="T3402" s="8">
        <f t="shared" si="327"/>
        <v>41879.953865740739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3">
        <f t="shared" si="323"/>
        <v>101.86206896551724</v>
      </c>
      <c r="P3403" s="7">
        <f t="shared" si="324"/>
        <v>66907.241050420125</v>
      </c>
      <c r="Q3403" s="7" t="str">
        <f t="shared" si="325"/>
        <v>theater</v>
      </c>
      <c r="R3403" t="str">
        <f t="shared" si="322"/>
        <v>plays</v>
      </c>
      <c r="S3403" s="8">
        <f t="shared" si="326"/>
        <v>42193.723912037036</v>
      </c>
      <c r="T3403" s="8">
        <f t="shared" si="327"/>
        <v>42223.723912037036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3">
        <f t="shared" si="323"/>
        <v>109.76666666666665</v>
      </c>
      <c r="P3404" s="7">
        <f t="shared" si="324"/>
        <v>66996.937040673176</v>
      </c>
      <c r="Q3404" s="7" t="str">
        <f t="shared" si="325"/>
        <v>theater</v>
      </c>
      <c r="R3404" t="str">
        <f t="shared" si="322"/>
        <v>plays</v>
      </c>
      <c r="S3404" s="8">
        <f t="shared" si="326"/>
        <v>42290.61855324074</v>
      </c>
      <c r="T3404" s="8">
        <f t="shared" si="327"/>
        <v>42320.104861111111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3">
        <f t="shared" si="323"/>
        <v>100</v>
      </c>
      <c r="P3405" s="7">
        <f t="shared" si="324"/>
        <v>67067.908862359502</v>
      </c>
      <c r="Q3405" s="7" t="str">
        <f t="shared" si="325"/>
        <v>theater</v>
      </c>
      <c r="R3405" t="str">
        <f t="shared" si="322"/>
        <v>plays</v>
      </c>
      <c r="S3405" s="8">
        <f t="shared" si="326"/>
        <v>42150.462083333332</v>
      </c>
      <c r="T3405" s="8">
        <f t="shared" si="327"/>
        <v>42180.462083333332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3">
        <f t="shared" si="323"/>
        <v>122</v>
      </c>
      <c r="P3406" s="7">
        <f t="shared" si="324"/>
        <v>67159.424908579429</v>
      </c>
      <c r="Q3406" s="7" t="str">
        <f t="shared" si="325"/>
        <v>theater</v>
      </c>
      <c r="R3406" t="str">
        <f t="shared" si="322"/>
        <v>plays</v>
      </c>
      <c r="S3406" s="8">
        <f t="shared" si="326"/>
        <v>42152.503495370373</v>
      </c>
      <c r="T3406" s="8">
        <f t="shared" si="327"/>
        <v>42172.503495370373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3">
        <f t="shared" si="323"/>
        <v>137.57142857142856</v>
      </c>
      <c r="P3407" s="7">
        <f t="shared" si="324"/>
        <v>67253.1564929577</v>
      </c>
      <c r="Q3407" s="7" t="str">
        <f t="shared" si="325"/>
        <v>theater</v>
      </c>
      <c r="R3407" t="str">
        <f t="shared" si="322"/>
        <v>plays</v>
      </c>
      <c r="S3407" s="8">
        <f t="shared" si="326"/>
        <v>42410.017199074078</v>
      </c>
      <c r="T3407" s="8">
        <f t="shared" si="327"/>
        <v>42430.999305555553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3">
        <f t="shared" si="323"/>
        <v>100.31000000000002</v>
      </c>
      <c r="P3408" s="7">
        <f t="shared" si="324"/>
        <v>67347.333723554257</v>
      </c>
      <c r="Q3408" s="7" t="str">
        <f t="shared" si="325"/>
        <v>theater</v>
      </c>
      <c r="R3408" t="str">
        <f t="shared" si="322"/>
        <v>plays</v>
      </c>
      <c r="S3408" s="8">
        <f t="shared" si="326"/>
        <v>41791.492777777778</v>
      </c>
      <c r="T3408" s="8">
        <f t="shared" si="327"/>
        <v>41836.492777777778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3">
        <f t="shared" si="323"/>
        <v>107.1</v>
      </c>
      <c r="P3409" s="7">
        <f t="shared" si="324"/>
        <v>67428.288997175099</v>
      </c>
      <c r="Q3409" s="7" t="str">
        <f t="shared" si="325"/>
        <v>theater</v>
      </c>
      <c r="R3409" t="str">
        <f t="shared" si="322"/>
        <v>plays</v>
      </c>
      <c r="S3409" s="8">
        <f t="shared" si="326"/>
        <v>41796.422326388885</v>
      </c>
      <c r="T3409" s="8">
        <f t="shared" si="327"/>
        <v>41826.422326388885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3">
        <f t="shared" si="323"/>
        <v>211</v>
      </c>
      <c r="P3410" s="7">
        <f t="shared" si="324"/>
        <v>67520.63169731255</v>
      </c>
      <c r="Q3410" s="7" t="str">
        <f t="shared" si="325"/>
        <v>theater</v>
      </c>
      <c r="R3410" t="str">
        <f t="shared" si="322"/>
        <v>plays</v>
      </c>
      <c r="S3410" s="8">
        <f t="shared" si="326"/>
        <v>41808.991944444446</v>
      </c>
      <c r="T3410" s="8">
        <f t="shared" si="327"/>
        <v>41838.991944444446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3">
        <f t="shared" si="323"/>
        <v>123.6</v>
      </c>
      <c r="P3411" s="7">
        <f t="shared" si="324"/>
        <v>67614.775651558026</v>
      </c>
      <c r="Q3411" s="7" t="str">
        <f t="shared" si="325"/>
        <v>theater</v>
      </c>
      <c r="R3411" t="str">
        <f t="shared" si="322"/>
        <v>plays</v>
      </c>
      <c r="S3411" s="8">
        <f t="shared" si="326"/>
        <v>42544.814328703709</v>
      </c>
      <c r="T3411" s="8">
        <f t="shared" si="327"/>
        <v>42582.873611111107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3">
        <f t="shared" si="323"/>
        <v>108.5</v>
      </c>
      <c r="P3412" s="7">
        <f t="shared" si="324"/>
        <v>67709.806539007055</v>
      </c>
      <c r="Q3412" s="7" t="str">
        <f t="shared" si="325"/>
        <v>theater</v>
      </c>
      <c r="R3412" t="str">
        <f t="shared" si="322"/>
        <v>plays</v>
      </c>
      <c r="S3412" s="8">
        <f t="shared" si="326"/>
        <v>42500.041550925926</v>
      </c>
      <c r="T3412" s="8">
        <f t="shared" si="327"/>
        <v>42527.291666666672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3">
        <f t="shared" si="323"/>
        <v>103.56666666666668</v>
      </c>
      <c r="P3413" s="7">
        <f t="shared" si="324"/>
        <v>67801.361661931776</v>
      </c>
      <c r="Q3413" s="7" t="str">
        <f t="shared" si="325"/>
        <v>theater</v>
      </c>
      <c r="R3413" t="str">
        <f t="shared" si="322"/>
        <v>plays</v>
      </c>
      <c r="S3413" s="8">
        <f t="shared" si="326"/>
        <v>42265.022824074069</v>
      </c>
      <c r="T3413" s="8">
        <f t="shared" si="327"/>
        <v>42285.022824074069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3">
        <f t="shared" si="323"/>
        <v>100</v>
      </c>
      <c r="P3414" s="7">
        <f t="shared" si="324"/>
        <v>67875.709260312899</v>
      </c>
      <c r="Q3414" s="7" t="str">
        <f t="shared" si="325"/>
        <v>theater</v>
      </c>
      <c r="R3414" t="str">
        <f t="shared" si="322"/>
        <v>plays</v>
      </c>
      <c r="S3414" s="8">
        <f t="shared" si="326"/>
        <v>41879.959050925929</v>
      </c>
      <c r="T3414" s="8">
        <f t="shared" si="327"/>
        <v>41909.959050925929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3">
        <f t="shared" si="323"/>
        <v>130</v>
      </c>
      <c r="P3415" s="7">
        <f t="shared" si="324"/>
        <v>67968.124800569756</v>
      </c>
      <c r="Q3415" s="7" t="str">
        <f t="shared" si="325"/>
        <v>theater</v>
      </c>
      <c r="R3415" t="str">
        <f t="shared" si="322"/>
        <v>plays</v>
      </c>
      <c r="S3415" s="8">
        <f t="shared" si="326"/>
        <v>42053.733078703706</v>
      </c>
      <c r="T3415" s="8">
        <f t="shared" si="327"/>
        <v>42063.207638888889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3">
        <f t="shared" si="323"/>
        <v>103.49999999999999</v>
      </c>
      <c r="P3416" s="7">
        <f t="shared" si="324"/>
        <v>68064.156362339476</v>
      </c>
      <c r="Q3416" s="7" t="str">
        <f t="shared" si="325"/>
        <v>theater</v>
      </c>
      <c r="R3416" t="str">
        <f t="shared" si="322"/>
        <v>plays</v>
      </c>
      <c r="S3416" s="8">
        <f t="shared" si="326"/>
        <v>42675.832465277781</v>
      </c>
      <c r="T3416" s="8">
        <f t="shared" si="327"/>
        <v>42705.332638888889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3">
        <f t="shared" si="323"/>
        <v>100</v>
      </c>
      <c r="P3417" s="7">
        <f t="shared" si="324"/>
        <v>68156.955157142816</v>
      </c>
      <c r="Q3417" s="7" t="str">
        <f t="shared" si="325"/>
        <v>theater</v>
      </c>
      <c r="R3417" t="str">
        <f t="shared" si="322"/>
        <v>plays</v>
      </c>
      <c r="S3417" s="8">
        <f t="shared" si="326"/>
        <v>42467.144166666665</v>
      </c>
      <c r="T3417" s="8">
        <f t="shared" si="327"/>
        <v>42477.979166666672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3">
        <f t="shared" si="323"/>
        <v>119.6</v>
      </c>
      <c r="P3418" s="7">
        <f t="shared" si="324"/>
        <v>68254.175407725284</v>
      </c>
      <c r="Q3418" s="7" t="str">
        <f t="shared" si="325"/>
        <v>theater</v>
      </c>
      <c r="R3418" t="str">
        <f t="shared" si="322"/>
        <v>plays</v>
      </c>
      <c r="S3418" s="8">
        <f t="shared" si="326"/>
        <v>42089.412557870368</v>
      </c>
      <c r="T3418" s="8">
        <f t="shared" si="327"/>
        <v>42117.770833333328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3">
        <f t="shared" si="323"/>
        <v>100.00058823529412</v>
      </c>
      <c r="P3419" s="7">
        <f t="shared" si="324"/>
        <v>68345.106891117437</v>
      </c>
      <c r="Q3419" s="7" t="str">
        <f t="shared" si="325"/>
        <v>theater</v>
      </c>
      <c r="R3419" t="str">
        <f t="shared" si="322"/>
        <v>plays</v>
      </c>
      <c r="S3419" s="8">
        <f t="shared" si="326"/>
        <v>41894.91375</v>
      </c>
      <c r="T3419" s="8">
        <f t="shared" si="327"/>
        <v>41938.029861111114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3">
        <f t="shared" si="323"/>
        <v>100.875</v>
      </c>
      <c r="P3420" s="7">
        <f t="shared" si="324"/>
        <v>68440.723959827781</v>
      </c>
      <c r="Q3420" s="7" t="str">
        <f t="shared" si="325"/>
        <v>theater</v>
      </c>
      <c r="R3420" t="str">
        <f t="shared" si="322"/>
        <v>plays</v>
      </c>
      <c r="S3420" s="8">
        <f t="shared" si="326"/>
        <v>41752.83457175926</v>
      </c>
      <c r="T3420" s="8">
        <f t="shared" si="327"/>
        <v>41782.83457175926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3">
        <f t="shared" si="323"/>
        <v>106.54545454545455</v>
      </c>
      <c r="P3421" s="7">
        <f t="shared" si="324"/>
        <v>68533.260919540175</v>
      </c>
      <c r="Q3421" s="7" t="str">
        <f t="shared" si="325"/>
        <v>theater</v>
      </c>
      <c r="R3421" t="str">
        <f t="shared" si="322"/>
        <v>plays</v>
      </c>
      <c r="S3421" s="8">
        <f t="shared" si="326"/>
        <v>42448.821585648147</v>
      </c>
      <c r="T3421" s="8">
        <f t="shared" si="327"/>
        <v>42466.895833333328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3">
        <f t="shared" si="323"/>
        <v>138</v>
      </c>
      <c r="P3422" s="7">
        <f t="shared" si="324"/>
        <v>68627.654100719374</v>
      </c>
      <c r="Q3422" s="7" t="str">
        <f t="shared" si="325"/>
        <v>theater</v>
      </c>
      <c r="R3422" t="str">
        <f t="shared" si="322"/>
        <v>plays</v>
      </c>
      <c r="S3422" s="8">
        <f t="shared" si="326"/>
        <v>42405.090300925927</v>
      </c>
      <c r="T3422" s="8">
        <f t="shared" si="327"/>
        <v>42414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3">
        <f t="shared" si="323"/>
        <v>101.15</v>
      </c>
      <c r="P3423" s="7">
        <f t="shared" si="324"/>
        <v>68725.149279538848</v>
      </c>
      <c r="Q3423" s="7" t="str">
        <f t="shared" si="325"/>
        <v>theater</v>
      </c>
      <c r="R3423" t="str">
        <f t="shared" si="322"/>
        <v>plays</v>
      </c>
      <c r="S3423" s="8">
        <f t="shared" si="326"/>
        <v>42037.791238425925</v>
      </c>
      <c r="T3423" s="8">
        <f t="shared" si="327"/>
        <v>42067.791238425925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3">
        <f t="shared" si="323"/>
        <v>109.1</v>
      </c>
      <c r="P3424" s="7">
        <f t="shared" si="324"/>
        <v>68809.723809523755</v>
      </c>
      <c r="Q3424" s="7" t="str">
        <f t="shared" si="325"/>
        <v>theater</v>
      </c>
      <c r="R3424" t="str">
        <f t="shared" si="322"/>
        <v>plays</v>
      </c>
      <c r="S3424" s="8">
        <f t="shared" si="326"/>
        <v>42323.562222222223</v>
      </c>
      <c r="T3424" s="8">
        <f t="shared" si="327"/>
        <v>42352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3">
        <f t="shared" si="323"/>
        <v>140</v>
      </c>
      <c r="P3425" s="7">
        <f t="shared" si="324"/>
        <v>68904.430057803416</v>
      </c>
      <c r="Q3425" s="7" t="str">
        <f t="shared" si="325"/>
        <v>theater</v>
      </c>
      <c r="R3425" t="str">
        <f t="shared" si="322"/>
        <v>plays</v>
      </c>
      <c r="S3425" s="8">
        <f t="shared" si="326"/>
        <v>42088.911354166667</v>
      </c>
      <c r="T3425" s="8">
        <f t="shared" si="327"/>
        <v>42118.911354166667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3">
        <f t="shared" si="323"/>
        <v>103.58333333333334</v>
      </c>
      <c r="P3426" s="7">
        <f t="shared" si="324"/>
        <v>69003.64052098403</v>
      </c>
      <c r="Q3426" s="7" t="str">
        <f t="shared" si="325"/>
        <v>theater</v>
      </c>
      <c r="R3426" t="str">
        <f t="shared" si="322"/>
        <v>plays</v>
      </c>
      <c r="S3426" s="8">
        <f t="shared" si="326"/>
        <v>42018.676898148144</v>
      </c>
      <c r="T3426" s="8">
        <f t="shared" si="327"/>
        <v>42040.290972222225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3">
        <f t="shared" si="323"/>
        <v>102.97033333333331</v>
      </c>
      <c r="P3427" s="7">
        <f t="shared" si="324"/>
        <v>69094.638550724587</v>
      </c>
      <c r="Q3427" s="7" t="str">
        <f t="shared" si="325"/>
        <v>theater</v>
      </c>
      <c r="R3427" t="str">
        <f t="shared" si="322"/>
        <v>plays</v>
      </c>
      <c r="S3427" s="8">
        <f t="shared" si="326"/>
        <v>41884.617314814815</v>
      </c>
      <c r="T3427" s="8">
        <f t="shared" si="327"/>
        <v>41916.617314814815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3">
        <f t="shared" si="323"/>
        <v>108.13333333333333</v>
      </c>
      <c r="P3428" s="7">
        <f t="shared" si="324"/>
        <v>69150.086357039138</v>
      </c>
      <c r="Q3428" s="7" t="str">
        <f t="shared" si="325"/>
        <v>theater</v>
      </c>
      <c r="R3428" t="str">
        <f t="shared" si="322"/>
        <v>plays</v>
      </c>
      <c r="S3428" s="8">
        <f t="shared" si="326"/>
        <v>41884.056747685187</v>
      </c>
      <c r="T3428" s="8">
        <f t="shared" si="327"/>
        <v>41903.083333333336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3">
        <f t="shared" si="323"/>
        <v>100</v>
      </c>
      <c r="P3429" s="7">
        <f t="shared" si="324"/>
        <v>69244.701308139498</v>
      </c>
      <c r="Q3429" s="7" t="str">
        <f t="shared" si="325"/>
        <v>theater</v>
      </c>
      <c r="R3429" t="str">
        <f t="shared" si="322"/>
        <v>plays</v>
      </c>
      <c r="S3429" s="8">
        <f t="shared" si="326"/>
        <v>41792.645277777774</v>
      </c>
      <c r="T3429" s="8">
        <f t="shared" si="327"/>
        <v>41822.645277777774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3">
        <f t="shared" si="323"/>
        <v>102.75000000000001</v>
      </c>
      <c r="P3430" s="7">
        <f t="shared" si="324"/>
        <v>69343.310771470118</v>
      </c>
      <c r="Q3430" s="7" t="str">
        <f t="shared" si="325"/>
        <v>theater</v>
      </c>
      <c r="R3430" t="str">
        <f t="shared" si="322"/>
        <v>plays</v>
      </c>
      <c r="S3430" s="8">
        <f t="shared" si="326"/>
        <v>42038.720451388886</v>
      </c>
      <c r="T3430" s="8">
        <f t="shared" si="327"/>
        <v>42063.708333333328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3">
        <f t="shared" si="323"/>
        <v>130</v>
      </c>
      <c r="P3431" s="7">
        <f t="shared" si="324"/>
        <v>69441.398688046611</v>
      </c>
      <c r="Q3431" s="7" t="str">
        <f t="shared" si="325"/>
        <v>theater</v>
      </c>
      <c r="R3431" t="str">
        <f t="shared" si="322"/>
        <v>plays</v>
      </c>
      <c r="S3431" s="8">
        <f t="shared" si="326"/>
        <v>42662.021539351852</v>
      </c>
      <c r="T3431" s="8">
        <f t="shared" si="327"/>
        <v>42676.021539351852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3">
        <f t="shared" si="323"/>
        <v>108.54949999999999</v>
      </c>
      <c r="P3432" s="7">
        <f t="shared" si="324"/>
        <v>69542.488321167839</v>
      </c>
      <c r="Q3432" s="7" t="str">
        <f t="shared" si="325"/>
        <v>theater</v>
      </c>
      <c r="R3432" t="str">
        <f t="shared" si="322"/>
        <v>plays</v>
      </c>
      <c r="S3432" s="8">
        <f t="shared" si="326"/>
        <v>41820.945613425924</v>
      </c>
      <c r="T3432" s="8">
        <f t="shared" si="327"/>
        <v>41850.945613425924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3">
        <f t="shared" si="323"/>
        <v>100</v>
      </c>
      <c r="P3433" s="7">
        <f t="shared" si="324"/>
        <v>69640.984663742638</v>
      </c>
      <c r="Q3433" s="7" t="str">
        <f t="shared" si="325"/>
        <v>theater</v>
      </c>
      <c r="R3433" t="str">
        <f t="shared" si="322"/>
        <v>plays</v>
      </c>
      <c r="S3433" s="8">
        <f t="shared" si="326"/>
        <v>41839.730937500004</v>
      </c>
      <c r="T3433" s="8">
        <f t="shared" si="327"/>
        <v>41869.730937500004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3">
        <f t="shared" si="323"/>
        <v>109.65</v>
      </c>
      <c r="P3434" s="7">
        <f t="shared" si="324"/>
        <v>69740.019780380622</v>
      </c>
      <c r="Q3434" s="7" t="str">
        <f t="shared" si="325"/>
        <v>theater</v>
      </c>
      <c r="R3434" t="str">
        <f t="shared" si="322"/>
        <v>plays</v>
      </c>
      <c r="S3434" s="8">
        <f t="shared" si="326"/>
        <v>42380.581180555557</v>
      </c>
      <c r="T3434" s="8">
        <f t="shared" si="327"/>
        <v>42405.916666666672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3">
        <f t="shared" si="323"/>
        <v>100.26315789473684</v>
      </c>
      <c r="P3435" s="7">
        <f t="shared" si="324"/>
        <v>69839.062331378256</v>
      </c>
      <c r="Q3435" s="7" t="str">
        <f t="shared" si="325"/>
        <v>theater</v>
      </c>
      <c r="R3435" t="str">
        <f t="shared" si="322"/>
        <v>plays</v>
      </c>
      <c r="S3435" s="8">
        <f t="shared" si="326"/>
        <v>41776.063136574077</v>
      </c>
      <c r="T3435" s="8">
        <f t="shared" si="327"/>
        <v>41807.125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3">
        <f t="shared" si="323"/>
        <v>105.55000000000001</v>
      </c>
      <c r="P3436" s="7">
        <f t="shared" si="324"/>
        <v>69927.629236416993</v>
      </c>
      <c r="Q3436" s="7" t="str">
        <f t="shared" si="325"/>
        <v>theater</v>
      </c>
      <c r="R3436" t="str">
        <f t="shared" si="322"/>
        <v>plays</v>
      </c>
      <c r="S3436" s="8">
        <f t="shared" si="326"/>
        <v>41800.380428240744</v>
      </c>
      <c r="T3436" s="8">
        <f t="shared" si="327"/>
        <v>41830.380428240744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3">
        <f t="shared" si="323"/>
        <v>112.00000000000001</v>
      </c>
      <c r="P3437" s="7">
        <f t="shared" si="324"/>
        <v>70014.941926470536</v>
      </c>
      <c r="Q3437" s="7" t="str">
        <f t="shared" si="325"/>
        <v>theater</v>
      </c>
      <c r="R3437" t="str">
        <f t="shared" si="322"/>
        <v>plays</v>
      </c>
      <c r="S3437" s="8">
        <f t="shared" si="326"/>
        <v>42572.61681712963</v>
      </c>
      <c r="T3437" s="8">
        <f t="shared" si="327"/>
        <v>42589.125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3">
        <f t="shared" si="323"/>
        <v>105.89999999999999</v>
      </c>
      <c r="P3438" s="7">
        <f t="shared" si="324"/>
        <v>70116.407231222343</v>
      </c>
      <c r="Q3438" s="7" t="str">
        <f t="shared" si="325"/>
        <v>theater</v>
      </c>
      <c r="R3438" t="str">
        <f t="shared" ref="R3438:R3501" si="328">RIGHT(N3438, (LEN(N3438)-FIND("/", N3438)))</f>
        <v>plays</v>
      </c>
      <c r="S3438" s="8">
        <f t="shared" si="326"/>
        <v>41851.541585648149</v>
      </c>
      <c r="T3438" s="8">
        <f t="shared" si="327"/>
        <v>41872.686111111114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3">
        <f t="shared" si="323"/>
        <v>101</v>
      </c>
      <c r="P3439" s="7">
        <f t="shared" si="324"/>
        <v>70212.014026548626</v>
      </c>
      <c r="Q3439" s="7" t="str">
        <f t="shared" si="325"/>
        <v>theater</v>
      </c>
      <c r="R3439" t="str">
        <f t="shared" si="328"/>
        <v>plays</v>
      </c>
      <c r="S3439" s="8">
        <f t="shared" si="326"/>
        <v>42205.710879629631</v>
      </c>
      <c r="T3439" s="8">
        <f t="shared" si="327"/>
        <v>42235.710879629631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3">
        <f t="shared" si="323"/>
        <v>104.2</v>
      </c>
      <c r="P3440" s="7">
        <f t="shared" si="324"/>
        <v>70311.248906942346</v>
      </c>
      <c r="Q3440" s="7" t="str">
        <f t="shared" si="325"/>
        <v>theater</v>
      </c>
      <c r="R3440" t="str">
        <f t="shared" si="328"/>
        <v>plays</v>
      </c>
      <c r="S3440" s="8">
        <f t="shared" si="326"/>
        <v>42100.927858796291</v>
      </c>
      <c r="T3440" s="8">
        <f t="shared" si="327"/>
        <v>42126.875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3">
        <f t="shared" si="323"/>
        <v>134.67833333333334</v>
      </c>
      <c r="P3441" s="7">
        <f t="shared" si="324"/>
        <v>70411.406079881606</v>
      </c>
      <c r="Q3441" s="7" t="str">
        <f t="shared" si="325"/>
        <v>theater</v>
      </c>
      <c r="R3441" t="str">
        <f t="shared" si="328"/>
        <v>plays</v>
      </c>
      <c r="S3441" s="8">
        <f t="shared" si="326"/>
        <v>42374.911226851851</v>
      </c>
      <c r="T3441" s="8">
        <f t="shared" si="327"/>
        <v>42388.207638888889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3">
        <f t="shared" si="323"/>
        <v>105.2184</v>
      </c>
      <c r="P3442" s="7">
        <f t="shared" si="324"/>
        <v>70513.324992592548</v>
      </c>
      <c r="Q3442" s="7" t="str">
        <f t="shared" si="325"/>
        <v>theater</v>
      </c>
      <c r="R3442" t="str">
        <f t="shared" si="328"/>
        <v>plays</v>
      </c>
      <c r="S3442" s="8">
        <f t="shared" si="326"/>
        <v>41809.12300925926</v>
      </c>
      <c r="T3442" s="8">
        <f t="shared" si="327"/>
        <v>41831.677083333336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3">
        <f t="shared" si="323"/>
        <v>102.60000000000001</v>
      </c>
      <c r="P3443" s="7">
        <f t="shared" si="324"/>
        <v>70610.138649851579</v>
      </c>
      <c r="Q3443" s="7" t="str">
        <f t="shared" si="325"/>
        <v>theater</v>
      </c>
      <c r="R3443" t="str">
        <f t="shared" si="328"/>
        <v>plays</v>
      </c>
      <c r="S3443" s="8">
        <f t="shared" si="326"/>
        <v>42294.429641203707</v>
      </c>
      <c r="T3443" s="8">
        <f t="shared" si="327"/>
        <v>42321.845138888893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3">
        <f t="shared" si="323"/>
        <v>100</v>
      </c>
      <c r="P3444" s="7">
        <f t="shared" si="324"/>
        <v>70711.245839524461</v>
      </c>
      <c r="Q3444" s="7" t="str">
        <f t="shared" si="325"/>
        <v>theater</v>
      </c>
      <c r="R3444" t="str">
        <f t="shared" si="328"/>
        <v>plays</v>
      </c>
      <c r="S3444" s="8">
        <f t="shared" si="326"/>
        <v>42124.841111111105</v>
      </c>
      <c r="T3444" s="8">
        <f t="shared" si="327"/>
        <v>42154.841111111105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3">
        <f t="shared" si="323"/>
        <v>185.5</v>
      </c>
      <c r="P3445" s="7">
        <f t="shared" si="324"/>
        <v>70816.098883928527</v>
      </c>
      <c r="Q3445" s="7" t="str">
        <f t="shared" si="325"/>
        <v>theater</v>
      </c>
      <c r="R3445" t="str">
        <f t="shared" si="328"/>
        <v>plays</v>
      </c>
      <c r="S3445" s="8">
        <f t="shared" si="326"/>
        <v>41861.524837962963</v>
      </c>
      <c r="T3445" s="8">
        <f t="shared" si="327"/>
        <v>41891.524837962963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3">
        <f t="shared" si="323"/>
        <v>289</v>
      </c>
      <c r="P3446" s="7">
        <f t="shared" si="324"/>
        <v>70918.872503725725</v>
      </c>
      <c r="Q3446" s="7" t="str">
        <f t="shared" si="325"/>
        <v>theater</v>
      </c>
      <c r="R3446" t="str">
        <f t="shared" si="328"/>
        <v>plays</v>
      </c>
      <c r="S3446" s="8">
        <f t="shared" si="326"/>
        <v>42521.291504629626</v>
      </c>
      <c r="T3446" s="8">
        <f t="shared" si="327"/>
        <v>42529.582638888889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3">
        <f t="shared" si="323"/>
        <v>100</v>
      </c>
      <c r="P3447" s="7">
        <f t="shared" si="324"/>
        <v>71023.427537313386</v>
      </c>
      <c r="Q3447" s="7" t="str">
        <f t="shared" si="325"/>
        <v>theater</v>
      </c>
      <c r="R3447" t="str">
        <f t="shared" si="328"/>
        <v>plays</v>
      </c>
      <c r="S3447" s="8">
        <f t="shared" si="326"/>
        <v>42272.530509259261</v>
      </c>
      <c r="T3447" s="8">
        <f t="shared" si="327"/>
        <v>42300.530509259261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3">
        <f t="shared" si="323"/>
        <v>108.2</v>
      </c>
      <c r="P3448" s="7">
        <f t="shared" si="324"/>
        <v>71126.601569506674</v>
      </c>
      <c r="Q3448" s="7" t="str">
        <f t="shared" si="325"/>
        <v>theater</v>
      </c>
      <c r="R3448" t="str">
        <f t="shared" si="328"/>
        <v>plays</v>
      </c>
      <c r="S3448" s="8">
        <f t="shared" si="326"/>
        <v>42016.832465277781</v>
      </c>
      <c r="T3448" s="8">
        <f t="shared" si="327"/>
        <v>42040.513888888891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3">
        <f t="shared" si="323"/>
        <v>107.80000000000001</v>
      </c>
      <c r="P3449" s="7">
        <f t="shared" si="324"/>
        <v>71231.458757484972</v>
      </c>
      <c r="Q3449" s="7" t="str">
        <f t="shared" si="325"/>
        <v>theater</v>
      </c>
      <c r="R3449" t="str">
        <f t="shared" si="328"/>
        <v>plays</v>
      </c>
      <c r="S3449" s="8">
        <f t="shared" si="326"/>
        <v>42402.889027777783</v>
      </c>
      <c r="T3449" s="8">
        <f t="shared" si="327"/>
        <v>42447.847361111111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3">
        <f t="shared" si="323"/>
        <v>109.76190476190477</v>
      </c>
      <c r="P3450" s="7">
        <f t="shared" si="324"/>
        <v>71336.636356821531</v>
      </c>
      <c r="Q3450" s="7" t="str">
        <f t="shared" si="325"/>
        <v>theater</v>
      </c>
      <c r="R3450" t="str">
        <f t="shared" si="328"/>
        <v>plays</v>
      </c>
      <c r="S3450" s="8">
        <f t="shared" si="326"/>
        <v>41960.119085648148</v>
      </c>
      <c r="T3450" s="8">
        <f t="shared" si="327"/>
        <v>41990.119085648148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3">
        <f t="shared" si="323"/>
        <v>170.625</v>
      </c>
      <c r="P3451" s="7">
        <f t="shared" si="324"/>
        <v>71440.287462462409</v>
      </c>
      <c r="Q3451" s="7" t="str">
        <f t="shared" si="325"/>
        <v>theater</v>
      </c>
      <c r="R3451" t="str">
        <f t="shared" si="328"/>
        <v>plays</v>
      </c>
      <c r="S3451" s="8">
        <f t="shared" si="326"/>
        <v>42532.052523148144</v>
      </c>
      <c r="T3451" s="8">
        <f t="shared" si="327"/>
        <v>42560.166666666672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3">
        <f t="shared" si="323"/>
        <v>152</v>
      </c>
      <c r="P3452" s="7">
        <f t="shared" si="324"/>
        <v>71545.663834586419</v>
      </c>
      <c r="Q3452" s="7" t="str">
        <f t="shared" si="325"/>
        <v>theater</v>
      </c>
      <c r="R3452" t="str">
        <f t="shared" si="328"/>
        <v>plays</v>
      </c>
      <c r="S3452" s="8">
        <f t="shared" si="326"/>
        <v>42036.704525462963</v>
      </c>
      <c r="T3452" s="8">
        <f t="shared" si="327"/>
        <v>42096.662858796291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3">
        <f t="shared" si="323"/>
        <v>101.23076923076924</v>
      </c>
      <c r="P3453" s="7">
        <f t="shared" si="324"/>
        <v>71652.268749999945</v>
      </c>
      <c r="Q3453" s="7" t="str">
        <f t="shared" si="325"/>
        <v>theater</v>
      </c>
      <c r="R3453" t="str">
        <f t="shared" si="328"/>
        <v>plays</v>
      </c>
      <c r="S3453" s="8">
        <f t="shared" si="326"/>
        <v>42088.723692129628</v>
      </c>
      <c r="T3453" s="8">
        <f t="shared" si="327"/>
        <v>42115.723692129628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3">
        <f t="shared" si="323"/>
        <v>153.19999999999999</v>
      </c>
      <c r="P3454" s="7">
        <f t="shared" si="324"/>
        <v>71759.349095022568</v>
      </c>
      <c r="Q3454" s="7" t="str">
        <f t="shared" si="325"/>
        <v>theater</v>
      </c>
      <c r="R3454" t="str">
        <f t="shared" si="328"/>
        <v>plays</v>
      </c>
      <c r="S3454" s="8">
        <f t="shared" si="326"/>
        <v>41820.639189814814</v>
      </c>
      <c r="T3454" s="8">
        <f t="shared" si="327"/>
        <v>41843.165972222225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3">
        <f t="shared" si="323"/>
        <v>128.33333333333334</v>
      </c>
      <c r="P3455" s="7">
        <f t="shared" si="324"/>
        <v>71865.432703927436</v>
      </c>
      <c r="Q3455" s="7" t="str">
        <f t="shared" si="325"/>
        <v>theater</v>
      </c>
      <c r="R3455" t="str">
        <f t="shared" si="328"/>
        <v>plays</v>
      </c>
      <c r="S3455" s="8">
        <f t="shared" si="326"/>
        <v>42535.97865740741</v>
      </c>
      <c r="T3455" s="8">
        <f t="shared" si="327"/>
        <v>42595.97865740741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3">
        <f t="shared" si="323"/>
        <v>100.71428571428571</v>
      </c>
      <c r="P3456" s="7">
        <f t="shared" si="324"/>
        <v>71973.572541603586</v>
      </c>
      <c r="Q3456" s="7" t="str">
        <f t="shared" si="325"/>
        <v>theater</v>
      </c>
      <c r="R3456" t="str">
        <f t="shared" si="328"/>
        <v>plays</v>
      </c>
      <c r="S3456" s="8">
        <f t="shared" si="326"/>
        <v>41821.698599537034</v>
      </c>
      <c r="T3456" s="8">
        <f t="shared" si="327"/>
        <v>41851.698599537034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3">
        <f t="shared" si="323"/>
        <v>100.64999999999999</v>
      </c>
      <c r="P3457" s="7">
        <f t="shared" si="324"/>
        <v>72081.555227272678</v>
      </c>
      <c r="Q3457" s="7" t="str">
        <f t="shared" si="325"/>
        <v>theater</v>
      </c>
      <c r="R3457" t="str">
        <f t="shared" si="328"/>
        <v>plays</v>
      </c>
      <c r="S3457" s="8">
        <f t="shared" si="326"/>
        <v>42626.7503125</v>
      </c>
      <c r="T3457" s="8">
        <f t="shared" si="327"/>
        <v>42656.7503125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3">
        <f t="shared" si="323"/>
        <v>191.3</v>
      </c>
      <c r="P3458" s="7">
        <f t="shared" si="324"/>
        <v>72175.662291350483</v>
      </c>
      <c r="Q3458" s="7" t="str">
        <f t="shared" si="325"/>
        <v>theater</v>
      </c>
      <c r="R3458" t="str">
        <f t="shared" si="328"/>
        <v>plays</v>
      </c>
      <c r="S3458" s="8">
        <f t="shared" si="326"/>
        <v>41821.205636574072</v>
      </c>
      <c r="T3458" s="8">
        <f t="shared" si="327"/>
        <v>41852.290972222225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3">
        <f t="shared" ref="O3459:O3522" si="329">(E3459/D3459)*100</f>
        <v>140.19999999999999</v>
      </c>
      <c r="P3459" s="7">
        <f t="shared" ref="P3459:P3522" si="330">AVERAGE(E3459:E7572)</f>
        <v>72276.629863221839</v>
      </c>
      <c r="Q3459" s="7" t="str">
        <f t="shared" ref="Q3459:Q3522" si="331">LEFT(N3459,(FIND("/",N3459)-1))</f>
        <v>theater</v>
      </c>
      <c r="R3459" t="str">
        <f t="shared" si="328"/>
        <v>plays</v>
      </c>
      <c r="S3459" s="8">
        <f t="shared" si="326"/>
        <v>42016.706678240742</v>
      </c>
      <c r="T3459" s="8">
        <f t="shared" si="327"/>
        <v>42047.249305555553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3">
        <f t="shared" si="329"/>
        <v>124.33537832310839</v>
      </c>
      <c r="P3460" s="7">
        <f t="shared" si="330"/>
        <v>72382.372070015175</v>
      </c>
      <c r="Q3460" s="7" t="str">
        <f t="shared" si="331"/>
        <v>theater</v>
      </c>
      <c r="R3460" t="str">
        <f t="shared" si="328"/>
        <v>plays</v>
      </c>
      <c r="S3460" s="8">
        <f t="shared" ref="S3460:S3523" si="332">(((J3460/60)/60)/24)+DATE(1970,1,1)</f>
        <v>42011.202581018515</v>
      </c>
      <c r="T3460" s="8">
        <f t="shared" ref="T3460:T3523" si="333">(((I3460/60)/60)/24)+DATE(1970,1,1)</f>
        <v>42038.185416666667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3">
        <f t="shared" si="329"/>
        <v>126.2</v>
      </c>
      <c r="P3461" s="7">
        <f t="shared" si="330"/>
        <v>72490.857393292637</v>
      </c>
      <c r="Q3461" s="7" t="str">
        <f t="shared" si="331"/>
        <v>theater</v>
      </c>
      <c r="R3461" t="str">
        <f t="shared" si="328"/>
        <v>plays</v>
      </c>
      <c r="S3461" s="8">
        <f t="shared" si="332"/>
        <v>42480.479861111111</v>
      </c>
      <c r="T3461" s="8">
        <f t="shared" si="333"/>
        <v>42510.479861111111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3">
        <f t="shared" si="329"/>
        <v>190</v>
      </c>
      <c r="P3462" s="7">
        <f t="shared" si="330"/>
        <v>72600.567099236592</v>
      </c>
      <c r="Q3462" s="7" t="str">
        <f t="shared" si="331"/>
        <v>theater</v>
      </c>
      <c r="R3462" t="str">
        <f t="shared" si="328"/>
        <v>plays</v>
      </c>
      <c r="S3462" s="8">
        <f t="shared" si="332"/>
        <v>41852.527222222219</v>
      </c>
      <c r="T3462" s="8">
        <f t="shared" si="333"/>
        <v>41866.527222222219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3">
        <f t="shared" si="329"/>
        <v>139</v>
      </c>
      <c r="P3463" s="7">
        <f t="shared" si="330"/>
        <v>72710.124541284356</v>
      </c>
      <c r="Q3463" s="7" t="str">
        <f t="shared" si="331"/>
        <v>theater</v>
      </c>
      <c r="R3463" t="str">
        <f t="shared" si="328"/>
        <v>plays</v>
      </c>
      <c r="S3463" s="8">
        <f t="shared" si="332"/>
        <v>42643.632858796293</v>
      </c>
      <c r="T3463" s="8">
        <f t="shared" si="333"/>
        <v>42672.125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3">
        <f t="shared" si="329"/>
        <v>202</v>
      </c>
      <c r="P3464" s="7">
        <f t="shared" si="330"/>
        <v>72820.408039816175</v>
      </c>
      <c r="Q3464" s="7" t="str">
        <f t="shared" si="331"/>
        <v>theater</v>
      </c>
      <c r="R3464" t="str">
        <f t="shared" si="328"/>
        <v>plays</v>
      </c>
      <c r="S3464" s="8">
        <f t="shared" si="332"/>
        <v>42179.898472222223</v>
      </c>
      <c r="T3464" s="8">
        <f t="shared" si="333"/>
        <v>42195.75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3">
        <f t="shared" si="329"/>
        <v>103.38000000000001</v>
      </c>
      <c r="P3465" s="7">
        <f t="shared" si="330"/>
        <v>72931.321242331236</v>
      </c>
      <c r="Q3465" s="7" t="str">
        <f t="shared" si="331"/>
        <v>theater</v>
      </c>
      <c r="R3465" t="str">
        <f t="shared" si="328"/>
        <v>plays</v>
      </c>
      <c r="S3465" s="8">
        <f t="shared" si="332"/>
        <v>42612.918807870374</v>
      </c>
      <c r="T3465" s="8">
        <f t="shared" si="333"/>
        <v>42654.165972222225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3">
        <f t="shared" si="329"/>
        <v>102.3236</v>
      </c>
      <c r="P3466" s="7">
        <f t="shared" si="330"/>
        <v>73027.470737327138</v>
      </c>
      <c r="Q3466" s="7" t="str">
        <f t="shared" si="331"/>
        <v>theater</v>
      </c>
      <c r="R3466" t="str">
        <f t="shared" si="328"/>
        <v>plays</v>
      </c>
      <c r="S3466" s="8">
        <f t="shared" si="332"/>
        <v>42575.130057870367</v>
      </c>
      <c r="T3466" s="8">
        <f t="shared" si="333"/>
        <v>42605.130057870367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3">
        <f t="shared" si="329"/>
        <v>103</v>
      </c>
      <c r="P3467" s="7">
        <f t="shared" si="330"/>
        <v>73131.949646153793</v>
      </c>
      <c r="Q3467" s="7" t="str">
        <f t="shared" si="331"/>
        <v>theater</v>
      </c>
      <c r="R3467" t="str">
        <f t="shared" si="328"/>
        <v>plays</v>
      </c>
      <c r="S3467" s="8">
        <f t="shared" si="332"/>
        <v>42200.625833333332</v>
      </c>
      <c r="T3467" s="8">
        <f t="shared" si="333"/>
        <v>42225.666666666672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3">
        <f t="shared" si="329"/>
        <v>127.14285714285714</v>
      </c>
      <c r="P3468" s="7">
        <f t="shared" si="330"/>
        <v>73241.459583975287</v>
      </c>
      <c r="Q3468" s="7" t="str">
        <f t="shared" si="331"/>
        <v>theater</v>
      </c>
      <c r="R3468" t="str">
        <f t="shared" si="328"/>
        <v>plays</v>
      </c>
      <c r="S3468" s="8">
        <f t="shared" si="332"/>
        <v>42420.019097222219</v>
      </c>
      <c r="T3468" s="8">
        <f t="shared" si="333"/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3">
        <f t="shared" si="329"/>
        <v>101</v>
      </c>
      <c r="P3469" s="7">
        <f t="shared" si="330"/>
        <v>73347.61924382711</v>
      </c>
      <c r="Q3469" s="7" t="str">
        <f t="shared" si="331"/>
        <v>theater</v>
      </c>
      <c r="R3469" t="str">
        <f t="shared" si="328"/>
        <v>plays</v>
      </c>
      <c r="S3469" s="8">
        <f t="shared" si="332"/>
        <v>42053.671666666662</v>
      </c>
      <c r="T3469" s="8">
        <f t="shared" si="333"/>
        <v>42083.630000000005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3">
        <f t="shared" si="329"/>
        <v>121.78</v>
      </c>
      <c r="P3470" s="7">
        <f t="shared" si="330"/>
        <v>73456.301808346165</v>
      </c>
      <c r="Q3470" s="7" t="str">
        <f t="shared" si="331"/>
        <v>theater</v>
      </c>
      <c r="R3470" t="str">
        <f t="shared" si="328"/>
        <v>plays</v>
      </c>
      <c r="S3470" s="8">
        <f t="shared" si="332"/>
        <v>42605.765381944439</v>
      </c>
      <c r="T3470" s="8">
        <f t="shared" si="333"/>
        <v>42634.125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3">
        <f t="shared" si="329"/>
        <v>113.39285714285714</v>
      </c>
      <c r="P3471" s="7">
        <f t="shared" si="330"/>
        <v>73551.159860681058</v>
      </c>
      <c r="Q3471" s="7" t="str">
        <f t="shared" si="331"/>
        <v>theater</v>
      </c>
      <c r="R3471" t="str">
        <f t="shared" si="328"/>
        <v>plays</v>
      </c>
      <c r="S3471" s="8">
        <f t="shared" si="332"/>
        <v>42458.641724537039</v>
      </c>
      <c r="T3471" s="8">
        <f t="shared" si="333"/>
        <v>42488.641724537039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3">
        <f t="shared" si="329"/>
        <v>150</v>
      </c>
      <c r="P3472" s="7">
        <f t="shared" si="330"/>
        <v>73660.270186046459</v>
      </c>
      <c r="Q3472" s="7" t="str">
        <f t="shared" si="331"/>
        <v>theater</v>
      </c>
      <c r="R3472" t="str">
        <f t="shared" si="328"/>
        <v>plays</v>
      </c>
      <c r="S3472" s="8">
        <f t="shared" si="332"/>
        <v>42529.022013888884</v>
      </c>
      <c r="T3472" s="8">
        <f t="shared" si="333"/>
        <v>42566.901388888888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3">
        <f t="shared" si="329"/>
        <v>214.6</v>
      </c>
      <c r="P3473" s="7">
        <f t="shared" si="330"/>
        <v>73774.067189440946</v>
      </c>
      <c r="Q3473" s="7" t="str">
        <f t="shared" si="331"/>
        <v>theater</v>
      </c>
      <c r="R3473" t="str">
        <f t="shared" si="328"/>
        <v>plays</v>
      </c>
      <c r="S3473" s="8">
        <f t="shared" si="332"/>
        <v>41841.820486111108</v>
      </c>
      <c r="T3473" s="8">
        <f t="shared" si="333"/>
        <v>41882.833333333336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3">
        <f t="shared" si="329"/>
        <v>102.05</v>
      </c>
      <c r="P3474" s="7">
        <f t="shared" si="330"/>
        <v>73887.13261275267</v>
      </c>
      <c r="Q3474" s="7" t="str">
        <f t="shared" si="331"/>
        <v>theater</v>
      </c>
      <c r="R3474" t="str">
        <f t="shared" si="328"/>
        <v>plays</v>
      </c>
      <c r="S3474" s="8">
        <f t="shared" si="332"/>
        <v>41928.170497685183</v>
      </c>
      <c r="T3474" s="8">
        <f t="shared" si="333"/>
        <v>41949.249305555553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3">
        <f t="shared" si="329"/>
        <v>100</v>
      </c>
      <c r="P3475" s="7">
        <f t="shared" si="330"/>
        <v>73999.042476635455</v>
      </c>
      <c r="Q3475" s="7" t="str">
        <f t="shared" si="331"/>
        <v>theater</v>
      </c>
      <c r="R3475" t="str">
        <f t="shared" si="328"/>
        <v>plays</v>
      </c>
      <c r="S3475" s="8">
        <f t="shared" si="332"/>
        <v>42062.834444444445</v>
      </c>
      <c r="T3475" s="8">
        <f t="shared" si="333"/>
        <v>42083.852083333331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3">
        <f t="shared" si="329"/>
        <v>101</v>
      </c>
      <c r="P3476" s="7">
        <f t="shared" si="330"/>
        <v>74106.841294851736</v>
      </c>
      <c r="Q3476" s="7" t="str">
        <f t="shared" si="331"/>
        <v>theater</v>
      </c>
      <c r="R3476" t="str">
        <f t="shared" si="328"/>
        <v>plays</v>
      </c>
      <c r="S3476" s="8">
        <f t="shared" si="332"/>
        <v>42541.501516203702</v>
      </c>
      <c r="T3476" s="8">
        <f t="shared" si="333"/>
        <v>42571.501516203702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3">
        <f t="shared" si="329"/>
        <v>113.33333333333333</v>
      </c>
      <c r="P3477" s="7">
        <f t="shared" si="330"/>
        <v>74219.476984374953</v>
      </c>
      <c r="Q3477" s="7" t="str">
        <f t="shared" si="331"/>
        <v>theater</v>
      </c>
      <c r="R3477" t="str">
        <f t="shared" si="328"/>
        <v>plays</v>
      </c>
      <c r="S3477" s="8">
        <f t="shared" si="332"/>
        <v>41918.880833333329</v>
      </c>
      <c r="T3477" s="8">
        <f t="shared" si="333"/>
        <v>41946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3">
        <f t="shared" si="329"/>
        <v>104</v>
      </c>
      <c r="P3478" s="7">
        <f t="shared" si="330"/>
        <v>74335.094319248776</v>
      </c>
      <c r="Q3478" s="7" t="str">
        <f t="shared" si="331"/>
        <v>theater</v>
      </c>
      <c r="R3478" t="str">
        <f t="shared" si="328"/>
        <v>plays</v>
      </c>
      <c r="S3478" s="8">
        <f t="shared" si="332"/>
        <v>41921.279976851853</v>
      </c>
      <c r="T3478" s="8">
        <f t="shared" si="333"/>
        <v>41939.125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3">
        <f t="shared" si="329"/>
        <v>115.33333333333333</v>
      </c>
      <c r="P3479" s="7">
        <f t="shared" si="330"/>
        <v>74451.117978056369</v>
      </c>
      <c r="Q3479" s="7" t="str">
        <f t="shared" si="331"/>
        <v>theater</v>
      </c>
      <c r="R3479" t="str">
        <f t="shared" si="328"/>
        <v>plays</v>
      </c>
      <c r="S3479" s="8">
        <f t="shared" si="332"/>
        <v>42128.736608796295</v>
      </c>
      <c r="T3479" s="8">
        <f t="shared" si="333"/>
        <v>42141.125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3">
        <f t="shared" si="329"/>
        <v>112.85000000000001</v>
      </c>
      <c r="P3480" s="7">
        <f t="shared" si="330"/>
        <v>74564.736687598066</v>
      </c>
      <c r="Q3480" s="7" t="str">
        <f t="shared" si="331"/>
        <v>theater</v>
      </c>
      <c r="R3480" t="str">
        <f t="shared" si="328"/>
        <v>plays</v>
      </c>
      <c r="S3480" s="8">
        <f t="shared" si="332"/>
        <v>42053.916921296302</v>
      </c>
      <c r="T3480" s="8">
        <f t="shared" si="333"/>
        <v>42079.875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3">
        <f t="shared" si="329"/>
        <v>127.86666666666666</v>
      </c>
      <c r="P3481" s="7">
        <f t="shared" si="330"/>
        <v>74678.428097484226</v>
      </c>
      <c r="Q3481" s="7" t="str">
        <f t="shared" si="331"/>
        <v>theater</v>
      </c>
      <c r="R3481" t="str">
        <f t="shared" si="328"/>
        <v>plays</v>
      </c>
      <c r="S3481" s="8">
        <f t="shared" si="332"/>
        <v>41781.855092592588</v>
      </c>
      <c r="T3481" s="8">
        <f t="shared" si="333"/>
        <v>41811.855092592588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3">
        <f t="shared" si="329"/>
        <v>142.66666666666669</v>
      </c>
      <c r="P3482" s="7">
        <f t="shared" si="330"/>
        <v>74793.011448818841</v>
      </c>
      <c r="Q3482" s="7" t="str">
        <f t="shared" si="331"/>
        <v>theater</v>
      </c>
      <c r="R3482" t="str">
        <f t="shared" si="328"/>
        <v>plays</v>
      </c>
      <c r="S3482" s="8">
        <f t="shared" si="332"/>
        <v>42171.317442129628</v>
      </c>
      <c r="T3482" s="8">
        <f t="shared" si="333"/>
        <v>42195.875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3">
        <f t="shared" si="329"/>
        <v>118.8</v>
      </c>
      <c r="P3483" s="7">
        <f t="shared" si="330"/>
        <v>74907.606104100894</v>
      </c>
      <c r="Q3483" s="7" t="str">
        <f t="shared" si="331"/>
        <v>theater</v>
      </c>
      <c r="R3483" t="str">
        <f t="shared" si="328"/>
        <v>plays</v>
      </c>
      <c r="S3483" s="8">
        <f t="shared" si="332"/>
        <v>41989.24754629629</v>
      </c>
      <c r="T3483" s="8">
        <f t="shared" si="333"/>
        <v>42006.24754629629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3">
        <f t="shared" si="329"/>
        <v>138.33333333333334</v>
      </c>
      <c r="P3484" s="7">
        <f t="shared" si="330"/>
        <v>75007.175781990474</v>
      </c>
      <c r="Q3484" s="7" t="str">
        <f t="shared" si="331"/>
        <v>theater</v>
      </c>
      <c r="R3484" t="str">
        <f t="shared" si="328"/>
        <v>plays</v>
      </c>
      <c r="S3484" s="8">
        <f t="shared" si="332"/>
        <v>41796.771597222221</v>
      </c>
      <c r="T3484" s="8">
        <f t="shared" si="333"/>
        <v>41826.771597222221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3">
        <f t="shared" si="329"/>
        <v>159.9402985074627</v>
      </c>
      <c r="P3485" s="7">
        <f t="shared" si="330"/>
        <v>75119.291566455649</v>
      </c>
      <c r="Q3485" s="7" t="str">
        <f t="shared" si="331"/>
        <v>theater</v>
      </c>
      <c r="R3485" t="str">
        <f t="shared" si="328"/>
        <v>plays</v>
      </c>
      <c r="S3485" s="8">
        <f t="shared" si="332"/>
        <v>41793.668761574074</v>
      </c>
      <c r="T3485" s="8">
        <f t="shared" si="333"/>
        <v>41823.668761574074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3">
        <f t="shared" si="329"/>
        <v>114.24000000000001</v>
      </c>
      <c r="P3486" s="7">
        <f t="shared" si="330"/>
        <v>75229.848288431007</v>
      </c>
      <c r="Q3486" s="7" t="str">
        <f t="shared" si="331"/>
        <v>theater</v>
      </c>
      <c r="R3486" t="str">
        <f t="shared" si="328"/>
        <v>plays</v>
      </c>
      <c r="S3486" s="8">
        <f t="shared" si="332"/>
        <v>42506.760405092587</v>
      </c>
      <c r="T3486" s="8">
        <f t="shared" si="333"/>
        <v>42536.760405092587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3">
        <f t="shared" si="329"/>
        <v>100.60606060606061</v>
      </c>
      <c r="P3487" s="7">
        <f t="shared" si="330"/>
        <v>75344.727412698354</v>
      </c>
      <c r="Q3487" s="7" t="str">
        <f t="shared" si="331"/>
        <v>theater</v>
      </c>
      <c r="R3487" t="str">
        <f t="shared" si="328"/>
        <v>plays</v>
      </c>
      <c r="S3487" s="8">
        <f t="shared" si="332"/>
        <v>42372.693055555559</v>
      </c>
      <c r="T3487" s="8">
        <f t="shared" si="333"/>
        <v>42402.693055555559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3">
        <f t="shared" si="329"/>
        <v>155.20000000000002</v>
      </c>
      <c r="P3488" s="7">
        <f t="shared" si="330"/>
        <v>75461.873243243186</v>
      </c>
      <c r="Q3488" s="7" t="str">
        <f t="shared" si="331"/>
        <v>theater</v>
      </c>
      <c r="R3488" t="str">
        <f t="shared" si="328"/>
        <v>plays</v>
      </c>
      <c r="S3488" s="8">
        <f t="shared" si="332"/>
        <v>42126.87501157407</v>
      </c>
      <c r="T3488" s="8">
        <f t="shared" si="333"/>
        <v>42158.290972222225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3">
        <f t="shared" si="329"/>
        <v>127.75000000000001</v>
      </c>
      <c r="P3489" s="7">
        <f t="shared" si="330"/>
        <v>75574.621449044527</v>
      </c>
      <c r="Q3489" s="7" t="str">
        <f t="shared" si="331"/>
        <v>theater</v>
      </c>
      <c r="R3489" t="str">
        <f t="shared" si="328"/>
        <v>plays</v>
      </c>
      <c r="S3489" s="8">
        <f t="shared" si="332"/>
        <v>42149.940416666665</v>
      </c>
      <c r="T3489" s="8">
        <f t="shared" si="333"/>
        <v>42179.940416666665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3">
        <f t="shared" si="329"/>
        <v>121.2</v>
      </c>
      <c r="P3490" s="7">
        <f t="shared" si="330"/>
        <v>75691.080175438547</v>
      </c>
      <c r="Q3490" s="7" t="str">
        <f t="shared" si="331"/>
        <v>theater</v>
      </c>
      <c r="R3490" t="str">
        <f t="shared" si="328"/>
        <v>plays</v>
      </c>
      <c r="S3490" s="8">
        <f t="shared" si="332"/>
        <v>42087.768055555556</v>
      </c>
      <c r="T3490" s="8">
        <f t="shared" si="333"/>
        <v>42111.666666666672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3">
        <f t="shared" si="329"/>
        <v>112.7</v>
      </c>
      <c r="P3491" s="7">
        <f t="shared" si="330"/>
        <v>75806.184137380144</v>
      </c>
      <c r="Q3491" s="7" t="str">
        <f t="shared" si="331"/>
        <v>theater</v>
      </c>
      <c r="R3491" t="str">
        <f t="shared" si="328"/>
        <v>plays</v>
      </c>
      <c r="S3491" s="8">
        <f t="shared" si="332"/>
        <v>41753.635775462964</v>
      </c>
      <c r="T3491" s="8">
        <f t="shared" si="333"/>
        <v>41783.875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3">
        <f t="shared" si="329"/>
        <v>127.49999999999999</v>
      </c>
      <c r="P3492" s="7">
        <f t="shared" si="330"/>
        <v>75918.458031999951</v>
      </c>
      <c r="Q3492" s="7" t="str">
        <f t="shared" si="331"/>
        <v>theater</v>
      </c>
      <c r="R3492" t="str">
        <f t="shared" si="328"/>
        <v>plays</v>
      </c>
      <c r="S3492" s="8">
        <f t="shared" si="332"/>
        <v>42443.802361111113</v>
      </c>
      <c r="T3492" s="8">
        <f t="shared" si="333"/>
        <v>42473.802361111113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3">
        <f t="shared" si="329"/>
        <v>158.20000000000002</v>
      </c>
      <c r="P3493" s="7">
        <f t="shared" si="330"/>
        <v>76038.078958333281</v>
      </c>
      <c r="Q3493" s="7" t="str">
        <f t="shared" si="331"/>
        <v>theater</v>
      </c>
      <c r="R3493" t="str">
        <f t="shared" si="328"/>
        <v>plays</v>
      </c>
      <c r="S3493" s="8">
        <f t="shared" si="332"/>
        <v>42121.249814814815</v>
      </c>
      <c r="T3493" s="8">
        <f t="shared" si="333"/>
        <v>42142.249814814815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3">
        <f t="shared" si="329"/>
        <v>105.26894736842105</v>
      </c>
      <c r="P3494" s="7">
        <f t="shared" si="330"/>
        <v>76158.860786516801</v>
      </c>
      <c r="Q3494" s="7" t="str">
        <f t="shared" si="331"/>
        <v>theater</v>
      </c>
      <c r="R3494" t="str">
        <f t="shared" si="328"/>
        <v>plays</v>
      </c>
      <c r="S3494" s="8">
        <f t="shared" si="332"/>
        <v>42268.009224537032</v>
      </c>
      <c r="T3494" s="8">
        <f t="shared" si="333"/>
        <v>42303.009224537032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3">
        <f t="shared" si="329"/>
        <v>100</v>
      </c>
      <c r="P3495" s="7">
        <f t="shared" si="330"/>
        <v>76274.871463022457</v>
      </c>
      <c r="Q3495" s="7" t="str">
        <f t="shared" si="331"/>
        <v>theater</v>
      </c>
      <c r="R3495" t="str">
        <f t="shared" si="328"/>
        <v>plays</v>
      </c>
      <c r="S3495" s="8">
        <f t="shared" si="332"/>
        <v>41848.866157407407</v>
      </c>
      <c r="T3495" s="8">
        <f t="shared" si="333"/>
        <v>41868.21597222222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3">
        <f t="shared" si="329"/>
        <v>100</v>
      </c>
      <c r="P3496" s="7">
        <f t="shared" si="330"/>
        <v>76395.281884057913</v>
      </c>
      <c r="Q3496" s="7" t="str">
        <f t="shared" si="331"/>
        <v>theater</v>
      </c>
      <c r="R3496" t="str">
        <f t="shared" si="328"/>
        <v>plays</v>
      </c>
      <c r="S3496" s="8">
        <f t="shared" si="332"/>
        <v>42689.214988425927</v>
      </c>
      <c r="T3496" s="8">
        <f t="shared" si="333"/>
        <v>42700.25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3">
        <f t="shared" si="329"/>
        <v>106.86</v>
      </c>
      <c r="P3497" s="7">
        <f t="shared" si="330"/>
        <v>76517.854919354781</v>
      </c>
      <c r="Q3497" s="7" t="str">
        <f t="shared" si="331"/>
        <v>theater</v>
      </c>
      <c r="R3497" t="str">
        <f t="shared" si="328"/>
        <v>plays</v>
      </c>
      <c r="S3497" s="8">
        <f t="shared" si="332"/>
        <v>41915.762835648151</v>
      </c>
      <c r="T3497" s="8">
        <f t="shared" si="333"/>
        <v>41944.720833333333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3">
        <f t="shared" si="329"/>
        <v>124.4</v>
      </c>
      <c r="P3498" s="7">
        <f t="shared" si="330"/>
        <v>76632.838529886867</v>
      </c>
      <c r="Q3498" s="7" t="str">
        <f t="shared" si="331"/>
        <v>theater</v>
      </c>
      <c r="R3498" t="str">
        <f t="shared" si="328"/>
        <v>plays</v>
      </c>
      <c r="S3498" s="8">
        <f t="shared" si="332"/>
        <v>42584.846828703703</v>
      </c>
      <c r="T3498" s="8">
        <f t="shared" si="333"/>
        <v>42624.846828703703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3">
        <f t="shared" si="329"/>
        <v>108.70406189555126</v>
      </c>
      <c r="P3499" s="7">
        <f t="shared" si="330"/>
        <v>76750.801051779883</v>
      </c>
      <c r="Q3499" s="7" t="str">
        <f t="shared" si="331"/>
        <v>theater</v>
      </c>
      <c r="R3499" t="str">
        <f t="shared" si="328"/>
        <v>plays</v>
      </c>
      <c r="S3499" s="8">
        <f t="shared" si="332"/>
        <v>42511.741944444439</v>
      </c>
      <c r="T3499" s="8">
        <f t="shared" si="333"/>
        <v>42523.916666666672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3">
        <f t="shared" si="329"/>
        <v>102.42424242424242</v>
      </c>
      <c r="P3500" s="7">
        <f t="shared" si="330"/>
        <v>76872.461993516961</v>
      </c>
      <c r="Q3500" s="7" t="str">
        <f t="shared" si="331"/>
        <v>theater</v>
      </c>
      <c r="R3500" t="str">
        <f t="shared" si="328"/>
        <v>plays</v>
      </c>
      <c r="S3500" s="8">
        <f t="shared" si="332"/>
        <v>42459.15861111111</v>
      </c>
      <c r="T3500" s="8">
        <f t="shared" si="333"/>
        <v>42518.905555555553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3">
        <f t="shared" si="329"/>
        <v>105.5</v>
      </c>
      <c r="P3501" s="7">
        <f t="shared" si="330"/>
        <v>76994.511444805146</v>
      </c>
      <c r="Q3501" s="7" t="str">
        <f t="shared" si="331"/>
        <v>theater</v>
      </c>
      <c r="R3501" t="str">
        <f t="shared" si="328"/>
        <v>plays</v>
      </c>
      <c r="S3501" s="8">
        <f t="shared" si="332"/>
        <v>42132.036168981482</v>
      </c>
      <c r="T3501" s="8">
        <f t="shared" si="333"/>
        <v>42186.290972222225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3">
        <f t="shared" si="329"/>
        <v>106.3</v>
      </c>
      <c r="P3502" s="7">
        <f t="shared" si="330"/>
        <v>77116.274878048731</v>
      </c>
      <c r="Q3502" s="7" t="str">
        <f t="shared" si="331"/>
        <v>theater</v>
      </c>
      <c r="R3502" t="str">
        <f t="shared" ref="R3502:R3565" si="334">RIGHT(N3502, (LEN(N3502)-FIND("/", N3502)))</f>
        <v>plays</v>
      </c>
      <c r="S3502" s="8">
        <f t="shared" si="332"/>
        <v>42419.91942129629</v>
      </c>
      <c r="T3502" s="8">
        <f t="shared" si="333"/>
        <v>42436.207638888889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3">
        <f t="shared" si="329"/>
        <v>100.66666666666666</v>
      </c>
      <c r="P3503" s="7">
        <f t="shared" si="330"/>
        <v>77240.140146579753</v>
      </c>
      <c r="Q3503" s="7" t="str">
        <f t="shared" si="331"/>
        <v>theater</v>
      </c>
      <c r="R3503" t="str">
        <f t="shared" si="334"/>
        <v>plays</v>
      </c>
      <c r="S3503" s="8">
        <f t="shared" si="332"/>
        <v>42233.763831018514</v>
      </c>
      <c r="T3503" s="8">
        <f t="shared" si="333"/>
        <v>42258.763831018514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3">
        <f t="shared" si="329"/>
        <v>105.4</v>
      </c>
      <c r="P3504" s="7">
        <f t="shared" si="330"/>
        <v>77363.680342577441</v>
      </c>
      <c r="Q3504" s="7" t="str">
        <f t="shared" si="331"/>
        <v>theater</v>
      </c>
      <c r="R3504" t="str">
        <f t="shared" si="334"/>
        <v>plays</v>
      </c>
      <c r="S3504" s="8">
        <f t="shared" si="332"/>
        <v>42430.839398148149</v>
      </c>
      <c r="T3504" s="8">
        <f t="shared" si="333"/>
        <v>42445.165972222225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3">
        <f t="shared" si="329"/>
        <v>107.55999999999999</v>
      </c>
      <c r="P3505" s="7">
        <f t="shared" si="330"/>
        <v>77483.202696078384</v>
      </c>
      <c r="Q3505" s="7" t="str">
        <f t="shared" si="331"/>
        <v>theater</v>
      </c>
      <c r="R3505" t="str">
        <f t="shared" si="334"/>
        <v>plays</v>
      </c>
      <c r="S3505" s="8">
        <f t="shared" si="332"/>
        <v>42545.478333333333</v>
      </c>
      <c r="T3505" s="8">
        <f t="shared" si="333"/>
        <v>42575.478333333333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3">
        <f t="shared" si="329"/>
        <v>100</v>
      </c>
      <c r="P3506" s="7">
        <f t="shared" si="330"/>
        <v>77605.615466448391</v>
      </c>
      <c r="Q3506" s="7" t="str">
        <f t="shared" si="331"/>
        <v>theater</v>
      </c>
      <c r="R3506" t="str">
        <f t="shared" si="334"/>
        <v>plays</v>
      </c>
      <c r="S3506" s="8">
        <f t="shared" si="332"/>
        <v>42297.748738425929</v>
      </c>
      <c r="T3506" s="8">
        <f t="shared" si="333"/>
        <v>42327.790405092594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3">
        <f t="shared" si="329"/>
        <v>103.76</v>
      </c>
      <c r="P3507" s="7">
        <f t="shared" si="330"/>
        <v>77731.198442622903</v>
      </c>
      <c r="Q3507" s="7" t="str">
        <f t="shared" si="331"/>
        <v>theater</v>
      </c>
      <c r="R3507" t="str">
        <f t="shared" si="334"/>
        <v>plays</v>
      </c>
      <c r="S3507" s="8">
        <f t="shared" si="332"/>
        <v>41760.935706018521</v>
      </c>
      <c r="T3507" s="8">
        <f t="shared" si="333"/>
        <v>41772.166666666664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3">
        <f t="shared" si="329"/>
        <v>101.49999999999999</v>
      </c>
      <c r="P3508" s="7">
        <f t="shared" si="330"/>
        <v>77854.576436781557</v>
      </c>
      <c r="Q3508" s="7" t="str">
        <f t="shared" si="331"/>
        <v>theater</v>
      </c>
      <c r="R3508" t="str">
        <f t="shared" si="334"/>
        <v>plays</v>
      </c>
      <c r="S3508" s="8">
        <f t="shared" si="332"/>
        <v>41829.734259259261</v>
      </c>
      <c r="T3508" s="8">
        <f t="shared" si="333"/>
        <v>41874.734259259261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3">
        <f t="shared" si="329"/>
        <v>104.4</v>
      </c>
      <c r="P3509" s="7">
        <f t="shared" si="330"/>
        <v>77977.618503289414</v>
      </c>
      <c r="Q3509" s="7" t="str">
        <f t="shared" si="331"/>
        <v>theater</v>
      </c>
      <c r="R3509" t="str">
        <f t="shared" si="334"/>
        <v>plays</v>
      </c>
      <c r="S3509" s="8">
        <f t="shared" si="332"/>
        <v>42491.92288194444</v>
      </c>
      <c r="T3509" s="8">
        <f t="shared" si="333"/>
        <v>42521.92288194444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3">
        <f t="shared" si="329"/>
        <v>180</v>
      </c>
      <c r="P3510" s="7">
        <f t="shared" si="330"/>
        <v>78088.883113673757</v>
      </c>
      <c r="Q3510" s="7" t="str">
        <f t="shared" si="331"/>
        <v>theater</v>
      </c>
      <c r="R3510" t="str">
        <f t="shared" si="334"/>
        <v>plays</v>
      </c>
      <c r="S3510" s="8">
        <f t="shared" si="332"/>
        <v>42477.729780092588</v>
      </c>
      <c r="T3510" s="8">
        <f t="shared" si="333"/>
        <v>42500.875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3">
        <f t="shared" si="329"/>
        <v>106.33333333333333</v>
      </c>
      <c r="P3511" s="7">
        <f t="shared" si="330"/>
        <v>78217.445627062654</v>
      </c>
      <c r="Q3511" s="7" t="str">
        <f t="shared" si="331"/>
        <v>theater</v>
      </c>
      <c r="R3511" t="str">
        <f t="shared" si="334"/>
        <v>plays</v>
      </c>
      <c r="S3511" s="8">
        <f t="shared" si="332"/>
        <v>41950.859560185185</v>
      </c>
      <c r="T3511" s="8">
        <f t="shared" si="333"/>
        <v>41964.204861111109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3">
        <f t="shared" si="329"/>
        <v>100.55555555555556</v>
      </c>
      <c r="P3512" s="7">
        <f t="shared" si="330"/>
        <v>78341.457933884245</v>
      </c>
      <c r="Q3512" s="7" t="str">
        <f t="shared" si="331"/>
        <v>theater</v>
      </c>
      <c r="R3512" t="str">
        <f t="shared" si="334"/>
        <v>plays</v>
      </c>
      <c r="S3512" s="8">
        <f t="shared" si="332"/>
        <v>41802.62090277778</v>
      </c>
      <c r="T3512" s="8">
        <f t="shared" si="333"/>
        <v>41822.62090277778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3">
        <f t="shared" si="329"/>
        <v>101.2</v>
      </c>
      <c r="P3513" s="7">
        <f t="shared" si="330"/>
        <v>78469.663990066168</v>
      </c>
      <c r="Q3513" s="7" t="str">
        <f t="shared" si="331"/>
        <v>theater</v>
      </c>
      <c r="R3513" t="str">
        <f t="shared" si="334"/>
        <v>plays</v>
      </c>
      <c r="S3513" s="8">
        <f t="shared" si="332"/>
        <v>41927.873784722222</v>
      </c>
      <c r="T3513" s="8">
        <f t="shared" si="333"/>
        <v>41950.770833333336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3">
        <f t="shared" si="329"/>
        <v>100</v>
      </c>
      <c r="P3514" s="7">
        <f t="shared" si="330"/>
        <v>78597.278689883853</v>
      </c>
      <c r="Q3514" s="7" t="str">
        <f t="shared" si="331"/>
        <v>theater</v>
      </c>
      <c r="R3514" t="str">
        <f t="shared" si="334"/>
        <v>plays</v>
      </c>
      <c r="S3514" s="8">
        <f t="shared" si="332"/>
        <v>42057.536944444444</v>
      </c>
      <c r="T3514" s="8">
        <f t="shared" si="333"/>
        <v>42117.49527777778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3">
        <f t="shared" si="329"/>
        <v>118.39285714285714</v>
      </c>
      <c r="P3515" s="7">
        <f t="shared" si="330"/>
        <v>78726.17782392021</v>
      </c>
      <c r="Q3515" s="7" t="str">
        <f t="shared" si="331"/>
        <v>theater</v>
      </c>
      <c r="R3515" t="str">
        <f t="shared" si="334"/>
        <v>plays</v>
      </c>
      <c r="S3515" s="8">
        <f t="shared" si="332"/>
        <v>41781.096203703702</v>
      </c>
      <c r="T3515" s="8">
        <f t="shared" si="333"/>
        <v>41794.207638888889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3">
        <f t="shared" si="329"/>
        <v>110.00000000000001</v>
      </c>
      <c r="P3516" s="7">
        <f t="shared" si="330"/>
        <v>78851.653993344371</v>
      </c>
      <c r="Q3516" s="7" t="str">
        <f t="shared" si="331"/>
        <v>theater</v>
      </c>
      <c r="R3516" t="str">
        <f t="shared" si="334"/>
        <v>plays</v>
      </c>
      <c r="S3516" s="8">
        <f t="shared" si="332"/>
        <v>42020.846666666665</v>
      </c>
      <c r="T3516" s="8">
        <f t="shared" si="333"/>
        <v>42037.207638888889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3">
        <f t="shared" si="329"/>
        <v>102.66666666666666</v>
      </c>
      <c r="P3517" s="7">
        <f t="shared" si="330"/>
        <v>78982.156749999951</v>
      </c>
      <c r="Q3517" s="7" t="str">
        <f t="shared" si="331"/>
        <v>theater</v>
      </c>
      <c r="R3517" t="str">
        <f t="shared" si="334"/>
        <v>plays</v>
      </c>
      <c r="S3517" s="8">
        <f t="shared" si="332"/>
        <v>42125.772812499999</v>
      </c>
      <c r="T3517" s="8">
        <f t="shared" si="333"/>
        <v>42155.772812499999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3">
        <f t="shared" si="329"/>
        <v>100</v>
      </c>
      <c r="P3518" s="7">
        <f t="shared" si="330"/>
        <v>79108.871535893108</v>
      </c>
      <c r="Q3518" s="7" t="str">
        <f t="shared" si="331"/>
        <v>theater</v>
      </c>
      <c r="R3518" t="str">
        <f t="shared" si="334"/>
        <v>plays</v>
      </c>
      <c r="S3518" s="8">
        <f t="shared" si="332"/>
        <v>41856.010069444441</v>
      </c>
      <c r="T3518" s="8">
        <f t="shared" si="333"/>
        <v>41890.125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3">
        <f t="shared" si="329"/>
        <v>100</v>
      </c>
      <c r="P3519" s="7">
        <f t="shared" si="330"/>
        <v>79236.980016722358</v>
      </c>
      <c r="Q3519" s="7" t="str">
        <f t="shared" si="331"/>
        <v>theater</v>
      </c>
      <c r="R3519" t="str">
        <f t="shared" si="334"/>
        <v>plays</v>
      </c>
      <c r="S3519" s="8">
        <f t="shared" si="332"/>
        <v>41794.817523148151</v>
      </c>
      <c r="T3519" s="8">
        <f t="shared" si="333"/>
        <v>41824.458333333336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3">
        <f t="shared" si="329"/>
        <v>110.04599999999999</v>
      </c>
      <c r="P3520" s="7">
        <f t="shared" si="330"/>
        <v>79363.005108877667</v>
      </c>
      <c r="Q3520" s="7" t="str">
        <f t="shared" si="331"/>
        <v>theater</v>
      </c>
      <c r="R3520" t="str">
        <f t="shared" si="334"/>
        <v>plays</v>
      </c>
      <c r="S3520" s="8">
        <f t="shared" si="332"/>
        <v>41893.783553240741</v>
      </c>
      <c r="T3520" s="8">
        <f t="shared" si="333"/>
        <v>41914.597916666666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3">
        <f t="shared" si="329"/>
        <v>101.35000000000001</v>
      </c>
      <c r="P3521" s="7">
        <f t="shared" si="330"/>
        <v>79493.394899328807</v>
      </c>
      <c r="Q3521" s="7" t="str">
        <f t="shared" si="331"/>
        <v>theater</v>
      </c>
      <c r="R3521" t="str">
        <f t="shared" si="334"/>
        <v>plays</v>
      </c>
      <c r="S3521" s="8">
        <f t="shared" si="332"/>
        <v>42037.598958333328</v>
      </c>
      <c r="T3521" s="8">
        <f t="shared" si="333"/>
        <v>42067.598958333328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3">
        <f t="shared" si="329"/>
        <v>100.75</v>
      </c>
      <c r="P3522" s="7">
        <f t="shared" si="330"/>
        <v>79623.590521008358</v>
      </c>
      <c r="Q3522" s="7" t="str">
        <f t="shared" si="331"/>
        <v>theater</v>
      </c>
      <c r="R3522" t="str">
        <f t="shared" si="334"/>
        <v>plays</v>
      </c>
      <c r="S3522" s="8">
        <f t="shared" si="332"/>
        <v>42227.824212962965</v>
      </c>
      <c r="T3522" s="8">
        <f t="shared" si="333"/>
        <v>42253.57430555555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3">
        <f t="shared" ref="O3523:O3586" si="335">(E3523/D3523)*100</f>
        <v>169.42857142857144</v>
      </c>
      <c r="P3523" s="7">
        <f t="shared" ref="P3523:P3586" si="336">AVERAGE(E3523:E7636)</f>
        <v>79754.244713804655</v>
      </c>
      <c r="Q3523" s="7" t="str">
        <f t="shared" ref="Q3523:Q3586" si="337">LEFT(N3523,(FIND("/",N3523)-1))</f>
        <v>theater</v>
      </c>
      <c r="R3523" t="str">
        <f t="shared" si="334"/>
        <v>plays</v>
      </c>
      <c r="S3523" s="8">
        <f t="shared" si="332"/>
        <v>41881.361342592594</v>
      </c>
      <c r="T3523" s="8">
        <f t="shared" si="333"/>
        <v>41911.361342592594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3">
        <f t="shared" si="335"/>
        <v>100</v>
      </c>
      <c r="P3524" s="7">
        <f t="shared" si="336"/>
        <v>79887.737537942608</v>
      </c>
      <c r="Q3524" s="7" t="str">
        <f t="shared" si="337"/>
        <v>theater</v>
      </c>
      <c r="R3524" t="str">
        <f t="shared" si="334"/>
        <v>plays</v>
      </c>
      <c r="S3524" s="8">
        <f t="shared" ref="S3524:S3587" si="338">(((J3524/60)/60)/24)+DATE(1970,1,1)</f>
        <v>42234.789884259255</v>
      </c>
      <c r="T3524" s="8">
        <f t="shared" ref="T3524:T3587" si="339">(((I3524/60)/60)/24)+DATE(1970,1,1)</f>
        <v>42262.420833333337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3">
        <f t="shared" si="335"/>
        <v>113.65</v>
      </c>
      <c r="P3525" s="7">
        <f t="shared" si="336"/>
        <v>80020.326621621571</v>
      </c>
      <c r="Q3525" s="7" t="str">
        <f t="shared" si="337"/>
        <v>theater</v>
      </c>
      <c r="R3525" t="str">
        <f t="shared" si="334"/>
        <v>plays</v>
      </c>
      <c r="S3525" s="8">
        <f t="shared" si="338"/>
        <v>42581.397546296299</v>
      </c>
      <c r="T3525" s="8">
        <f t="shared" si="339"/>
        <v>42638.958333333328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3">
        <f t="shared" si="335"/>
        <v>101.56</v>
      </c>
      <c r="P3526" s="7">
        <f t="shared" si="336"/>
        <v>80148.032758037167</v>
      </c>
      <c r="Q3526" s="7" t="str">
        <f t="shared" si="337"/>
        <v>theater</v>
      </c>
      <c r="R3526" t="str">
        <f t="shared" si="334"/>
        <v>plays</v>
      </c>
      <c r="S3526" s="8">
        <f t="shared" si="338"/>
        <v>41880.76357638889</v>
      </c>
      <c r="T3526" s="8">
        <f t="shared" si="339"/>
        <v>41895.166666666664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3">
        <f t="shared" si="335"/>
        <v>106</v>
      </c>
      <c r="P3527" s="7">
        <f t="shared" si="336"/>
        <v>80266.663322033841</v>
      </c>
      <c r="Q3527" s="7" t="str">
        <f t="shared" si="337"/>
        <v>theater</v>
      </c>
      <c r="R3527" t="str">
        <f t="shared" si="334"/>
        <v>plays</v>
      </c>
      <c r="S3527" s="8">
        <f t="shared" si="338"/>
        <v>42214.6956712963</v>
      </c>
      <c r="T3527" s="8">
        <f t="shared" si="339"/>
        <v>42225.666666666672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3">
        <f t="shared" si="335"/>
        <v>102</v>
      </c>
      <c r="P3528" s="7">
        <f t="shared" si="336"/>
        <v>80402.039660441369</v>
      </c>
      <c r="Q3528" s="7" t="str">
        <f t="shared" si="337"/>
        <v>theater</v>
      </c>
      <c r="R3528" t="str">
        <f t="shared" si="334"/>
        <v>plays</v>
      </c>
      <c r="S3528" s="8">
        <f t="shared" si="338"/>
        <v>42460.335312499999</v>
      </c>
      <c r="T3528" s="8">
        <f t="shared" si="339"/>
        <v>42488.249305555553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3">
        <f t="shared" si="335"/>
        <v>116.91666666666667</v>
      </c>
      <c r="P3529" s="7">
        <f t="shared" si="336"/>
        <v>80533.053333333286</v>
      </c>
      <c r="Q3529" s="7" t="str">
        <f t="shared" si="337"/>
        <v>theater</v>
      </c>
      <c r="R3529" t="str">
        <f t="shared" si="334"/>
        <v>plays</v>
      </c>
      <c r="S3529" s="8">
        <f t="shared" si="338"/>
        <v>42167.023206018523</v>
      </c>
      <c r="T3529" s="8">
        <f t="shared" si="339"/>
        <v>42196.165972222225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3">
        <f t="shared" si="335"/>
        <v>101.15151515151514</v>
      </c>
      <c r="P3530" s="7">
        <f t="shared" si="336"/>
        <v>80658.297035775075</v>
      </c>
      <c r="Q3530" s="7" t="str">
        <f t="shared" si="337"/>
        <v>theater</v>
      </c>
      <c r="R3530" t="str">
        <f t="shared" si="334"/>
        <v>plays</v>
      </c>
      <c r="S3530" s="8">
        <f t="shared" si="338"/>
        <v>42733.50136574074</v>
      </c>
      <c r="T3530" s="8">
        <f t="shared" si="339"/>
        <v>42753.50136574074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3">
        <f t="shared" si="335"/>
        <v>132</v>
      </c>
      <c r="P3531" s="7">
        <f t="shared" si="336"/>
        <v>80793.091058020422</v>
      </c>
      <c r="Q3531" s="7" t="str">
        <f t="shared" si="337"/>
        <v>theater</v>
      </c>
      <c r="R3531" t="str">
        <f t="shared" si="334"/>
        <v>plays</v>
      </c>
      <c r="S3531" s="8">
        <f t="shared" si="338"/>
        <v>42177.761782407411</v>
      </c>
      <c r="T3531" s="8">
        <f t="shared" si="339"/>
        <v>42198.041666666672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3">
        <f t="shared" si="335"/>
        <v>100</v>
      </c>
      <c r="P3532" s="7">
        <f t="shared" si="336"/>
        <v>80930.070700854645</v>
      </c>
      <c r="Q3532" s="7" t="str">
        <f t="shared" si="337"/>
        <v>theater</v>
      </c>
      <c r="R3532" t="str">
        <f t="shared" si="334"/>
        <v>plays</v>
      </c>
      <c r="S3532" s="8">
        <f t="shared" si="338"/>
        <v>42442.623344907406</v>
      </c>
      <c r="T3532" s="8">
        <f t="shared" si="339"/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3">
        <f t="shared" si="335"/>
        <v>128</v>
      </c>
      <c r="P3533" s="7">
        <f t="shared" si="336"/>
        <v>81063.940684931455</v>
      </c>
      <c r="Q3533" s="7" t="str">
        <f t="shared" si="337"/>
        <v>theater</v>
      </c>
      <c r="R3533" t="str">
        <f t="shared" si="334"/>
        <v>plays</v>
      </c>
      <c r="S3533" s="8">
        <f t="shared" si="338"/>
        <v>42521.654328703706</v>
      </c>
      <c r="T3533" s="8">
        <f t="shared" si="339"/>
        <v>42551.654328703706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3">
        <f t="shared" si="335"/>
        <v>118.95833333333334</v>
      </c>
      <c r="P3534" s="7">
        <f t="shared" si="336"/>
        <v>81200.791355059977</v>
      </c>
      <c r="Q3534" s="7" t="str">
        <f t="shared" si="337"/>
        <v>theater</v>
      </c>
      <c r="R3534" t="str">
        <f t="shared" si="334"/>
        <v>plays</v>
      </c>
      <c r="S3534" s="8">
        <f t="shared" si="338"/>
        <v>41884.599849537037</v>
      </c>
      <c r="T3534" s="8">
        <f t="shared" si="339"/>
        <v>41900.165972222225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3">
        <f t="shared" si="335"/>
        <v>126.2</v>
      </c>
      <c r="P3535" s="7">
        <f t="shared" si="336"/>
        <v>81338.349415807505</v>
      </c>
      <c r="Q3535" s="7" t="str">
        <f t="shared" si="337"/>
        <v>theater</v>
      </c>
      <c r="R3535" t="str">
        <f t="shared" si="334"/>
        <v>plays</v>
      </c>
      <c r="S3535" s="8">
        <f t="shared" si="338"/>
        <v>42289.761192129634</v>
      </c>
      <c r="T3535" s="8">
        <f t="shared" si="339"/>
        <v>42319.802858796291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3">
        <f t="shared" si="335"/>
        <v>156.20000000000002</v>
      </c>
      <c r="P3536" s="7">
        <f t="shared" si="336"/>
        <v>81477.26051635106</v>
      </c>
      <c r="Q3536" s="7" t="str">
        <f t="shared" si="337"/>
        <v>theater</v>
      </c>
      <c r="R3536" t="str">
        <f t="shared" si="334"/>
        <v>plays</v>
      </c>
      <c r="S3536" s="8">
        <f t="shared" si="338"/>
        <v>42243.6252662037</v>
      </c>
      <c r="T3536" s="8">
        <f t="shared" si="339"/>
        <v>42278.6252662037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3">
        <f t="shared" si="335"/>
        <v>103.15</v>
      </c>
      <c r="P3537" s="7">
        <f t="shared" si="336"/>
        <v>81604.2730344827</v>
      </c>
      <c r="Q3537" s="7" t="str">
        <f t="shared" si="337"/>
        <v>theater</v>
      </c>
      <c r="R3537" t="str">
        <f t="shared" si="334"/>
        <v>plays</v>
      </c>
      <c r="S3537" s="8">
        <f t="shared" si="338"/>
        <v>42248.640162037031</v>
      </c>
      <c r="T3537" s="8">
        <f t="shared" si="339"/>
        <v>42279.75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3">
        <f t="shared" si="335"/>
        <v>153.33333333333334</v>
      </c>
      <c r="P3538" s="7">
        <f t="shared" si="336"/>
        <v>81741.650017271109</v>
      </c>
      <c r="Q3538" s="7" t="str">
        <f t="shared" si="337"/>
        <v>theater</v>
      </c>
      <c r="R3538" t="str">
        <f t="shared" si="334"/>
        <v>plays</v>
      </c>
      <c r="S3538" s="8">
        <f t="shared" si="338"/>
        <v>42328.727141203708</v>
      </c>
      <c r="T3538" s="8">
        <f t="shared" si="339"/>
        <v>42358.499305555553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3">
        <f t="shared" si="335"/>
        <v>180.44444444444446</v>
      </c>
      <c r="P3539" s="7">
        <f t="shared" si="336"/>
        <v>81882.673633217943</v>
      </c>
      <c r="Q3539" s="7" t="str">
        <f t="shared" si="337"/>
        <v>theater</v>
      </c>
      <c r="R3539" t="str">
        <f t="shared" si="334"/>
        <v>plays</v>
      </c>
      <c r="S3539" s="8">
        <f t="shared" si="338"/>
        <v>41923.354351851849</v>
      </c>
      <c r="T3539" s="8">
        <f t="shared" si="339"/>
        <v>41960.332638888889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3">
        <f t="shared" si="335"/>
        <v>128.44999999999999</v>
      </c>
      <c r="P3540" s="7">
        <f t="shared" si="336"/>
        <v>82022.473760831839</v>
      </c>
      <c r="Q3540" s="7" t="str">
        <f t="shared" si="337"/>
        <v>theater</v>
      </c>
      <c r="R3540" t="str">
        <f t="shared" si="334"/>
        <v>plays</v>
      </c>
      <c r="S3540" s="8">
        <f t="shared" si="338"/>
        <v>42571.420601851853</v>
      </c>
      <c r="T3540" s="8">
        <f t="shared" si="339"/>
        <v>42599.420601851853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3">
        <f t="shared" si="335"/>
        <v>119.66666666666667</v>
      </c>
      <c r="P3541" s="7">
        <f t="shared" si="336"/>
        <v>82160.413819444395</v>
      </c>
      <c r="Q3541" s="7" t="str">
        <f t="shared" si="337"/>
        <v>theater</v>
      </c>
      <c r="R3541" t="str">
        <f t="shared" si="334"/>
        <v>plays</v>
      </c>
      <c r="S3541" s="8">
        <f t="shared" si="338"/>
        <v>42600.756041666667</v>
      </c>
      <c r="T3541" s="8">
        <f t="shared" si="339"/>
        <v>42621.756041666667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3">
        <f t="shared" si="335"/>
        <v>123</v>
      </c>
      <c r="P3542" s="7">
        <f t="shared" si="336"/>
        <v>82302.052799999947</v>
      </c>
      <c r="Q3542" s="7" t="str">
        <f t="shared" si="337"/>
        <v>theater</v>
      </c>
      <c r="R3542" t="str">
        <f t="shared" si="334"/>
        <v>plays</v>
      </c>
      <c r="S3542" s="8">
        <f t="shared" si="338"/>
        <v>42517.003368055557</v>
      </c>
      <c r="T3542" s="8">
        <f t="shared" si="339"/>
        <v>42547.003368055557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3">
        <f t="shared" si="335"/>
        <v>105</v>
      </c>
      <c r="P3543" s="7">
        <f t="shared" si="336"/>
        <v>82444.793310104476</v>
      </c>
      <c r="Q3543" s="7" t="str">
        <f t="shared" si="337"/>
        <v>theater</v>
      </c>
      <c r="R3543" t="str">
        <f t="shared" si="334"/>
        <v>plays</v>
      </c>
      <c r="S3543" s="8">
        <f t="shared" si="338"/>
        <v>42222.730034722219</v>
      </c>
      <c r="T3543" s="8">
        <f t="shared" si="339"/>
        <v>42247.730034722219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3">
        <f t="shared" si="335"/>
        <v>102.23636363636363</v>
      </c>
      <c r="P3544" s="7">
        <f t="shared" si="336"/>
        <v>82586.47706806277</v>
      </c>
      <c r="Q3544" s="7" t="str">
        <f t="shared" si="337"/>
        <v>theater</v>
      </c>
      <c r="R3544" t="str">
        <f t="shared" si="334"/>
        <v>plays</v>
      </c>
      <c r="S3544" s="8">
        <f t="shared" si="338"/>
        <v>41829.599791666667</v>
      </c>
      <c r="T3544" s="8">
        <f t="shared" si="339"/>
        <v>41889.599791666667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3">
        <f t="shared" si="335"/>
        <v>104.66666666666666</v>
      </c>
      <c r="P3545" s="7">
        <f t="shared" si="336"/>
        <v>82721.028601398546</v>
      </c>
      <c r="Q3545" s="7" t="str">
        <f t="shared" si="337"/>
        <v>theater</v>
      </c>
      <c r="R3545" t="str">
        <f t="shared" si="334"/>
        <v>plays</v>
      </c>
      <c r="S3545" s="8">
        <f t="shared" si="338"/>
        <v>42150.755312499998</v>
      </c>
      <c r="T3545" s="8">
        <f t="shared" si="339"/>
        <v>42180.755312499998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3">
        <f t="shared" si="335"/>
        <v>100</v>
      </c>
      <c r="P3546" s="7">
        <f t="shared" si="336"/>
        <v>82863.149492119031</v>
      </c>
      <c r="Q3546" s="7" t="str">
        <f t="shared" si="337"/>
        <v>theater</v>
      </c>
      <c r="R3546" t="str">
        <f t="shared" si="334"/>
        <v>plays</v>
      </c>
      <c r="S3546" s="8">
        <f t="shared" si="338"/>
        <v>42040.831678240742</v>
      </c>
      <c r="T3546" s="8">
        <f t="shared" si="339"/>
        <v>42070.831678240742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3">
        <f t="shared" si="335"/>
        <v>100.4</v>
      </c>
      <c r="P3547" s="7">
        <f t="shared" si="336"/>
        <v>83004.137473684154</v>
      </c>
      <c r="Q3547" s="7" t="str">
        <f t="shared" si="337"/>
        <v>theater</v>
      </c>
      <c r="R3547" t="str">
        <f t="shared" si="334"/>
        <v>plays</v>
      </c>
      <c r="S3547" s="8">
        <f t="shared" si="338"/>
        <v>42075.807395833333</v>
      </c>
      <c r="T3547" s="8">
        <f t="shared" si="339"/>
        <v>42105.807395833333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3">
        <f t="shared" si="335"/>
        <v>102.27272727272727</v>
      </c>
      <c r="P3548" s="7">
        <f t="shared" si="336"/>
        <v>83149.573567662519</v>
      </c>
      <c r="Q3548" s="7" t="str">
        <f t="shared" si="337"/>
        <v>theater</v>
      </c>
      <c r="R3548" t="str">
        <f t="shared" si="334"/>
        <v>plays</v>
      </c>
      <c r="S3548" s="8">
        <f t="shared" si="338"/>
        <v>42073.660694444443</v>
      </c>
      <c r="T3548" s="8">
        <f t="shared" si="339"/>
        <v>42095.165972222225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3">
        <f t="shared" si="335"/>
        <v>114.40928571428573</v>
      </c>
      <c r="P3549" s="7">
        <f t="shared" si="336"/>
        <v>83293.983028168965</v>
      </c>
      <c r="Q3549" s="7" t="str">
        <f t="shared" si="337"/>
        <v>theater</v>
      </c>
      <c r="R3549" t="str">
        <f t="shared" si="334"/>
        <v>plays</v>
      </c>
      <c r="S3549" s="8">
        <f t="shared" si="338"/>
        <v>42480.078715277778</v>
      </c>
      <c r="T3549" s="8">
        <f t="shared" si="339"/>
        <v>42504.165972222225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3">
        <f t="shared" si="335"/>
        <v>101.9047619047619</v>
      </c>
      <c r="P3550" s="7">
        <f t="shared" si="336"/>
        <v>83370.262980599597</v>
      </c>
      <c r="Q3550" s="7" t="str">
        <f t="shared" si="337"/>
        <v>theater</v>
      </c>
      <c r="R3550" t="str">
        <f t="shared" si="334"/>
        <v>plays</v>
      </c>
      <c r="S3550" s="8">
        <f t="shared" si="338"/>
        <v>42411.942291666666</v>
      </c>
      <c r="T3550" s="8">
        <f t="shared" si="339"/>
        <v>42434.041666666672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3">
        <f t="shared" si="335"/>
        <v>102</v>
      </c>
      <c r="P3551" s="7">
        <f t="shared" si="336"/>
        <v>83513.779346289695</v>
      </c>
      <c r="Q3551" s="7" t="str">
        <f t="shared" si="337"/>
        <v>theater</v>
      </c>
      <c r="R3551" t="str">
        <f t="shared" si="334"/>
        <v>plays</v>
      </c>
      <c r="S3551" s="8">
        <f t="shared" si="338"/>
        <v>42223.394363425927</v>
      </c>
      <c r="T3551" s="8">
        <f t="shared" si="339"/>
        <v>42251.394363425927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3">
        <f t="shared" si="335"/>
        <v>104.80000000000001</v>
      </c>
      <c r="P3552" s="7">
        <f t="shared" si="336"/>
        <v>83659.786035398181</v>
      </c>
      <c r="Q3552" s="7" t="str">
        <f t="shared" si="337"/>
        <v>theater</v>
      </c>
      <c r="R3552" t="str">
        <f t="shared" si="334"/>
        <v>plays</v>
      </c>
      <c r="S3552" s="8">
        <f t="shared" si="338"/>
        <v>42462.893495370372</v>
      </c>
      <c r="T3552" s="8">
        <f t="shared" si="339"/>
        <v>42492.893495370372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3">
        <f t="shared" si="335"/>
        <v>101.83333333333333</v>
      </c>
      <c r="P3553" s="7">
        <f t="shared" si="336"/>
        <v>83803.473599290723</v>
      </c>
      <c r="Q3553" s="7" t="str">
        <f t="shared" si="337"/>
        <v>theater</v>
      </c>
      <c r="R3553" t="str">
        <f t="shared" si="334"/>
        <v>plays</v>
      </c>
      <c r="S3553" s="8">
        <f t="shared" si="338"/>
        <v>41753.515856481477</v>
      </c>
      <c r="T3553" s="8">
        <f t="shared" si="339"/>
        <v>41781.921527777777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3">
        <f t="shared" si="335"/>
        <v>100</v>
      </c>
      <c r="P3554" s="7">
        <f t="shared" si="336"/>
        <v>83949.612095914694</v>
      </c>
      <c r="Q3554" s="7" t="str">
        <f t="shared" si="337"/>
        <v>theater</v>
      </c>
      <c r="R3554" t="str">
        <f t="shared" si="334"/>
        <v>plays</v>
      </c>
      <c r="S3554" s="8">
        <f t="shared" si="338"/>
        <v>41788.587083333332</v>
      </c>
      <c r="T3554" s="8">
        <f t="shared" si="339"/>
        <v>41818.587083333332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3">
        <f t="shared" si="335"/>
        <v>106.27272727272728</v>
      </c>
      <c r="P3555" s="7">
        <f t="shared" si="336"/>
        <v>84097.613185053327</v>
      </c>
      <c r="Q3555" s="7" t="str">
        <f t="shared" si="337"/>
        <v>theater</v>
      </c>
      <c r="R3555" t="str">
        <f t="shared" si="334"/>
        <v>plays</v>
      </c>
      <c r="S3555" s="8">
        <f t="shared" si="338"/>
        <v>42196.028703703705</v>
      </c>
      <c r="T3555" s="8">
        <f t="shared" si="339"/>
        <v>42228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3">
        <f t="shared" si="335"/>
        <v>113.42219999999999</v>
      </c>
      <c r="P3556" s="7">
        <f t="shared" si="336"/>
        <v>84237.100909090848</v>
      </c>
      <c r="Q3556" s="7" t="str">
        <f t="shared" si="337"/>
        <v>theater</v>
      </c>
      <c r="R3556" t="str">
        <f t="shared" si="334"/>
        <v>plays</v>
      </c>
      <c r="S3556" s="8">
        <f t="shared" si="338"/>
        <v>42016.050451388888</v>
      </c>
      <c r="T3556" s="8">
        <f t="shared" si="339"/>
        <v>42046.708333333328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3">
        <f t="shared" si="335"/>
        <v>100</v>
      </c>
      <c r="P3557" s="7">
        <f t="shared" si="336"/>
        <v>84377.397321428522</v>
      </c>
      <c r="Q3557" s="7" t="str">
        <f t="shared" si="337"/>
        <v>theater</v>
      </c>
      <c r="R3557" t="str">
        <f t="shared" si="334"/>
        <v>plays</v>
      </c>
      <c r="S3557" s="8">
        <f t="shared" si="338"/>
        <v>42661.442060185189</v>
      </c>
      <c r="T3557" s="8">
        <f t="shared" si="339"/>
        <v>42691.483726851846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3">
        <f t="shared" si="335"/>
        <v>100.45454545454547</v>
      </c>
      <c r="P3558" s="7">
        <f t="shared" si="336"/>
        <v>84524.047406082231</v>
      </c>
      <c r="Q3558" s="7" t="str">
        <f t="shared" si="337"/>
        <v>theater</v>
      </c>
      <c r="R3558" t="str">
        <f t="shared" si="334"/>
        <v>plays</v>
      </c>
      <c r="S3558" s="8">
        <f t="shared" si="338"/>
        <v>41808.649583333332</v>
      </c>
      <c r="T3558" s="8">
        <f t="shared" si="339"/>
        <v>41868.649583333332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3">
        <f t="shared" si="335"/>
        <v>100.03599999999999</v>
      </c>
      <c r="P3559" s="7">
        <f t="shared" si="336"/>
        <v>84671.563620071625</v>
      </c>
      <c r="Q3559" s="7" t="str">
        <f t="shared" si="337"/>
        <v>theater</v>
      </c>
      <c r="R3559" t="str">
        <f t="shared" si="334"/>
        <v>plays</v>
      </c>
      <c r="S3559" s="8">
        <f t="shared" si="338"/>
        <v>41730.276747685188</v>
      </c>
      <c r="T3559" s="8">
        <f t="shared" si="339"/>
        <v>41764.276747685188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3">
        <f t="shared" si="335"/>
        <v>144</v>
      </c>
      <c r="P3560" s="7">
        <f t="shared" si="336"/>
        <v>84643.979353680377</v>
      </c>
      <c r="Q3560" s="7" t="str">
        <f t="shared" si="337"/>
        <v>theater</v>
      </c>
      <c r="R3560" t="str">
        <f t="shared" si="334"/>
        <v>plays</v>
      </c>
      <c r="S3560" s="8">
        <f t="shared" si="338"/>
        <v>42139.816840277781</v>
      </c>
      <c r="T3560" s="8">
        <f t="shared" si="339"/>
        <v>42181.875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3">
        <f t="shared" si="335"/>
        <v>103.49999999999999</v>
      </c>
      <c r="P3561" s="7">
        <f t="shared" si="336"/>
        <v>84795.31025179851</v>
      </c>
      <c r="Q3561" s="7" t="str">
        <f t="shared" si="337"/>
        <v>theater</v>
      </c>
      <c r="R3561" t="str">
        <f t="shared" si="334"/>
        <v>plays</v>
      </c>
      <c r="S3561" s="8">
        <f t="shared" si="338"/>
        <v>42194.096157407403</v>
      </c>
      <c r="T3561" s="8">
        <f t="shared" si="339"/>
        <v>42216.373611111107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3">
        <f t="shared" si="335"/>
        <v>108.43750000000001</v>
      </c>
      <c r="P3562" s="7">
        <f t="shared" si="336"/>
        <v>84946.229729729675</v>
      </c>
      <c r="Q3562" s="7" t="str">
        <f t="shared" si="337"/>
        <v>theater</v>
      </c>
      <c r="R3562" t="str">
        <f t="shared" si="334"/>
        <v>plays</v>
      </c>
      <c r="S3562" s="8">
        <f t="shared" si="338"/>
        <v>42115.889652777783</v>
      </c>
      <c r="T3562" s="8">
        <f t="shared" si="339"/>
        <v>42151.114583333328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3">
        <f t="shared" si="335"/>
        <v>102.4</v>
      </c>
      <c r="P3563" s="7">
        <f t="shared" si="336"/>
        <v>85093.298736462035</v>
      </c>
      <c r="Q3563" s="7" t="str">
        <f t="shared" si="337"/>
        <v>theater</v>
      </c>
      <c r="R3563" t="str">
        <f t="shared" si="334"/>
        <v>plays</v>
      </c>
      <c r="S3563" s="8">
        <f t="shared" si="338"/>
        <v>42203.680300925931</v>
      </c>
      <c r="T3563" s="8">
        <f t="shared" si="339"/>
        <v>42221.774999999994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3">
        <f t="shared" si="335"/>
        <v>148.88888888888889</v>
      </c>
      <c r="P3564" s="7">
        <f t="shared" si="336"/>
        <v>85242.545207956544</v>
      </c>
      <c r="Q3564" s="7" t="str">
        <f t="shared" si="337"/>
        <v>theater</v>
      </c>
      <c r="R3564" t="str">
        <f t="shared" si="334"/>
        <v>plays</v>
      </c>
      <c r="S3564" s="8">
        <f t="shared" si="338"/>
        <v>42433.761886574073</v>
      </c>
      <c r="T3564" s="8">
        <f t="shared" si="339"/>
        <v>42442.916666666672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3">
        <f t="shared" si="335"/>
        <v>105.49000000000002</v>
      </c>
      <c r="P3565" s="7">
        <f t="shared" si="336"/>
        <v>85396.120471014437</v>
      </c>
      <c r="Q3565" s="7" t="str">
        <f t="shared" si="337"/>
        <v>theater</v>
      </c>
      <c r="R3565" t="str">
        <f t="shared" si="334"/>
        <v>plays</v>
      </c>
      <c r="S3565" s="8">
        <f t="shared" si="338"/>
        <v>42555.671944444446</v>
      </c>
      <c r="T3565" s="8">
        <f t="shared" si="339"/>
        <v>42583.791666666672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3">
        <f t="shared" si="335"/>
        <v>100.49999999999999</v>
      </c>
      <c r="P3566" s="7">
        <f t="shared" si="336"/>
        <v>85550.147096188695</v>
      </c>
      <c r="Q3566" s="7" t="str">
        <f t="shared" si="337"/>
        <v>theater</v>
      </c>
      <c r="R3566" t="str">
        <f t="shared" ref="R3566:R3629" si="340">RIGHT(N3566, (LEN(N3566)-FIND("/", N3566)))</f>
        <v>plays</v>
      </c>
      <c r="S3566" s="8">
        <f t="shared" si="338"/>
        <v>42236.623252314821</v>
      </c>
      <c r="T3566" s="8">
        <f t="shared" si="339"/>
        <v>42282.666666666672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3">
        <f t="shared" si="335"/>
        <v>130.55555555555557</v>
      </c>
      <c r="P3567" s="7">
        <f t="shared" si="336"/>
        <v>85703.865545454479</v>
      </c>
      <c r="Q3567" s="7" t="str">
        <f t="shared" si="337"/>
        <v>theater</v>
      </c>
      <c r="R3567" t="str">
        <f t="shared" si="340"/>
        <v>plays</v>
      </c>
      <c r="S3567" s="8">
        <f t="shared" si="338"/>
        <v>41974.743148148147</v>
      </c>
      <c r="T3567" s="8">
        <f t="shared" si="339"/>
        <v>42004.743148148147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3">
        <f t="shared" si="335"/>
        <v>104.75000000000001</v>
      </c>
      <c r="P3568" s="7">
        <f t="shared" si="336"/>
        <v>85857.834335154766</v>
      </c>
      <c r="Q3568" s="7" t="str">
        <f t="shared" si="337"/>
        <v>theater</v>
      </c>
      <c r="R3568" t="str">
        <f t="shared" si="340"/>
        <v>plays</v>
      </c>
      <c r="S3568" s="8">
        <f t="shared" si="338"/>
        <v>41997.507905092592</v>
      </c>
      <c r="T3568" s="8">
        <f t="shared" si="339"/>
        <v>42027.507905092592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3">
        <f t="shared" si="335"/>
        <v>108.80000000000001</v>
      </c>
      <c r="P3569" s="7">
        <f t="shared" si="336"/>
        <v>86010.686222627672</v>
      </c>
      <c r="Q3569" s="7" t="str">
        <f t="shared" si="337"/>
        <v>theater</v>
      </c>
      <c r="R3569" t="str">
        <f t="shared" si="340"/>
        <v>plays</v>
      </c>
      <c r="S3569" s="8">
        <f t="shared" si="338"/>
        <v>42135.810694444444</v>
      </c>
      <c r="T3569" s="8">
        <f t="shared" si="339"/>
        <v>42165.810694444444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3">
        <f t="shared" si="335"/>
        <v>111.00000000000001</v>
      </c>
      <c r="P3570" s="7">
        <f t="shared" si="336"/>
        <v>86165.937934186411</v>
      </c>
      <c r="Q3570" s="7" t="str">
        <f t="shared" si="337"/>
        <v>theater</v>
      </c>
      <c r="R3570" t="str">
        <f t="shared" si="340"/>
        <v>plays</v>
      </c>
      <c r="S3570" s="8">
        <f t="shared" si="338"/>
        <v>41869.740671296298</v>
      </c>
      <c r="T3570" s="8">
        <f t="shared" si="339"/>
        <v>41899.740671296298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3">
        <f t="shared" si="335"/>
        <v>100.47999999999999</v>
      </c>
      <c r="P3571" s="7">
        <f t="shared" si="336"/>
        <v>86321.718040292981</v>
      </c>
      <c r="Q3571" s="7" t="str">
        <f t="shared" si="337"/>
        <v>theater</v>
      </c>
      <c r="R3571" t="str">
        <f t="shared" si="340"/>
        <v>plays</v>
      </c>
      <c r="S3571" s="8">
        <f t="shared" si="338"/>
        <v>41982.688611111109</v>
      </c>
      <c r="T3571" s="8">
        <f t="shared" si="339"/>
        <v>42012.688611111109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3">
        <f t="shared" si="335"/>
        <v>114.35</v>
      </c>
      <c r="P3572" s="7">
        <f t="shared" si="336"/>
        <v>86470.888165137556</v>
      </c>
      <c r="Q3572" s="7" t="str">
        <f t="shared" si="337"/>
        <v>theater</v>
      </c>
      <c r="R3572" t="str">
        <f t="shared" si="340"/>
        <v>plays</v>
      </c>
      <c r="S3572" s="8">
        <f t="shared" si="338"/>
        <v>41976.331979166673</v>
      </c>
      <c r="T3572" s="8">
        <f t="shared" si="339"/>
        <v>42004.291666666672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3">
        <f t="shared" si="335"/>
        <v>122.06666666666666</v>
      </c>
      <c r="P3573" s="7">
        <f t="shared" si="336"/>
        <v>86625.637959558764</v>
      </c>
      <c r="Q3573" s="7" t="str">
        <f t="shared" si="337"/>
        <v>theater</v>
      </c>
      <c r="R3573" t="str">
        <f t="shared" si="340"/>
        <v>plays</v>
      </c>
      <c r="S3573" s="8">
        <f t="shared" si="338"/>
        <v>41912.858946759261</v>
      </c>
      <c r="T3573" s="8">
        <f t="shared" si="339"/>
        <v>41942.858946759261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3">
        <f t="shared" si="335"/>
        <v>100</v>
      </c>
      <c r="P3574" s="7">
        <f t="shared" si="336"/>
        <v>86781.797513812096</v>
      </c>
      <c r="Q3574" s="7" t="str">
        <f t="shared" si="337"/>
        <v>theater</v>
      </c>
      <c r="R3574" t="str">
        <f t="shared" si="340"/>
        <v>plays</v>
      </c>
      <c r="S3574" s="8">
        <f t="shared" si="338"/>
        <v>42146.570393518516</v>
      </c>
      <c r="T3574" s="8">
        <f t="shared" si="339"/>
        <v>42176.570393518516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3">
        <f t="shared" si="335"/>
        <v>102.8</v>
      </c>
      <c r="P3575" s="7">
        <f t="shared" si="336"/>
        <v>86940.989022140158</v>
      </c>
      <c r="Q3575" s="7" t="str">
        <f t="shared" si="337"/>
        <v>theater</v>
      </c>
      <c r="R3575" t="str">
        <f t="shared" si="340"/>
        <v>plays</v>
      </c>
      <c r="S3575" s="8">
        <f t="shared" si="338"/>
        <v>41921.375532407408</v>
      </c>
      <c r="T3575" s="8">
        <f t="shared" si="339"/>
        <v>41951.417199074072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3">
        <f t="shared" si="335"/>
        <v>106.12068965517241</v>
      </c>
      <c r="P3576" s="7">
        <f t="shared" si="336"/>
        <v>87095.992698706046</v>
      </c>
      <c r="Q3576" s="7" t="str">
        <f t="shared" si="337"/>
        <v>theater</v>
      </c>
      <c r="R3576" t="str">
        <f t="shared" si="340"/>
        <v>plays</v>
      </c>
      <c r="S3576" s="8">
        <f t="shared" si="338"/>
        <v>41926.942685185182</v>
      </c>
      <c r="T3576" s="8">
        <f t="shared" si="339"/>
        <v>41956.984351851846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3">
        <f t="shared" si="335"/>
        <v>101.33000000000001</v>
      </c>
      <c r="P3577" s="7">
        <f t="shared" si="336"/>
        <v>87245.883425925858</v>
      </c>
      <c r="Q3577" s="7" t="str">
        <f t="shared" si="337"/>
        <v>theater</v>
      </c>
      <c r="R3577" t="str">
        <f t="shared" si="340"/>
        <v>plays</v>
      </c>
      <c r="S3577" s="8">
        <f t="shared" si="338"/>
        <v>42561.783877314811</v>
      </c>
      <c r="T3577" s="8">
        <f t="shared" si="339"/>
        <v>42593.165972222225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3">
        <f t="shared" si="335"/>
        <v>100</v>
      </c>
      <c r="P3578" s="7">
        <f t="shared" si="336"/>
        <v>87388.949999999939</v>
      </c>
      <c r="Q3578" s="7" t="str">
        <f t="shared" si="337"/>
        <v>theater</v>
      </c>
      <c r="R3578" t="str">
        <f t="shared" si="340"/>
        <v>plays</v>
      </c>
      <c r="S3578" s="8">
        <f t="shared" si="338"/>
        <v>42649.54923611111</v>
      </c>
      <c r="T3578" s="8">
        <f t="shared" si="339"/>
        <v>42709.590902777782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3">
        <f t="shared" si="335"/>
        <v>130</v>
      </c>
      <c r="P3579" s="7">
        <f t="shared" si="336"/>
        <v>87551.19711895904</v>
      </c>
      <c r="Q3579" s="7" t="str">
        <f t="shared" si="337"/>
        <v>theater</v>
      </c>
      <c r="R3579" t="str">
        <f t="shared" si="340"/>
        <v>plays</v>
      </c>
      <c r="S3579" s="8">
        <f t="shared" si="338"/>
        <v>42093.786840277782</v>
      </c>
      <c r="T3579" s="8">
        <f t="shared" si="339"/>
        <v>42120.26944444445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3">
        <f t="shared" si="335"/>
        <v>100.01333333333334</v>
      </c>
      <c r="P3580" s="7">
        <f t="shared" si="336"/>
        <v>87712.782216014835</v>
      </c>
      <c r="Q3580" s="7" t="str">
        <f t="shared" si="337"/>
        <v>theater</v>
      </c>
      <c r="R3580" t="str">
        <f t="shared" si="340"/>
        <v>plays</v>
      </c>
      <c r="S3580" s="8">
        <f t="shared" si="338"/>
        <v>42460.733530092592</v>
      </c>
      <c r="T3580" s="8">
        <f t="shared" si="339"/>
        <v>42490.733530092592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3">
        <f t="shared" si="335"/>
        <v>100</v>
      </c>
      <c r="P3581" s="7">
        <f t="shared" si="336"/>
        <v>87873.626585820835</v>
      </c>
      <c r="Q3581" s="7" t="str">
        <f t="shared" si="337"/>
        <v>theater</v>
      </c>
      <c r="R3581" t="str">
        <f t="shared" si="340"/>
        <v>plays</v>
      </c>
      <c r="S3581" s="8">
        <f t="shared" si="338"/>
        <v>42430.762222222227</v>
      </c>
      <c r="T3581" s="8">
        <f t="shared" si="339"/>
        <v>42460.720555555556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3">
        <f t="shared" si="335"/>
        <v>113.88888888888889</v>
      </c>
      <c r="P3582" s="7">
        <f t="shared" si="336"/>
        <v>88036.941775700863</v>
      </c>
      <c r="Q3582" s="7" t="str">
        <f t="shared" si="337"/>
        <v>theater</v>
      </c>
      <c r="R3582" t="str">
        <f t="shared" si="340"/>
        <v>plays</v>
      </c>
      <c r="S3582" s="8">
        <f t="shared" si="338"/>
        <v>42026.176180555558</v>
      </c>
      <c r="T3582" s="8">
        <f t="shared" si="339"/>
        <v>42064.207638888889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3">
        <f t="shared" si="335"/>
        <v>100</v>
      </c>
      <c r="P3583" s="7">
        <f t="shared" si="336"/>
        <v>88199.885486891319</v>
      </c>
      <c r="Q3583" s="7" t="str">
        <f t="shared" si="337"/>
        <v>theater</v>
      </c>
      <c r="R3583" t="str">
        <f t="shared" si="340"/>
        <v>plays</v>
      </c>
      <c r="S3583" s="8">
        <f t="shared" si="338"/>
        <v>41836.471180555556</v>
      </c>
      <c r="T3583" s="8">
        <f t="shared" si="339"/>
        <v>41850.471180555556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3">
        <f t="shared" si="335"/>
        <v>287</v>
      </c>
      <c r="P3584" s="7">
        <f t="shared" si="336"/>
        <v>88362.549437148147</v>
      </c>
      <c r="Q3584" s="7" t="str">
        <f t="shared" si="337"/>
        <v>theater</v>
      </c>
      <c r="R3584" t="str">
        <f t="shared" si="340"/>
        <v>plays</v>
      </c>
      <c r="S3584" s="8">
        <f t="shared" si="338"/>
        <v>42451.095856481479</v>
      </c>
      <c r="T3584" s="8">
        <f t="shared" si="339"/>
        <v>42465.095856481479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3">
        <f t="shared" si="335"/>
        <v>108.5</v>
      </c>
      <c r="P3585" s="7">
        <f t="shared" si="336"/>
        <v>88523.249718045045</v>
      </c>
      <c r="Q3585" s="7" t="str">
        <f t="shared" si="337"/>
        <v>theater</v>
      </c>
      <c r="R3585" t="str">
        <f t="shared" si="340"/>
        <v>plays</v>
      </c>
      <c r="S3585" s="8">
        <f t="shared" si="338"/>
        <v>42418.425983796296</v>
      </c>
      <c r="T3585" s="8">
        <f t="shared" si="339"/>
        <v>42478.384317129632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3">
        <f t="shared" si="335"/>
        <v>115.5</v>
      </c>
      <c r="P3586" s="7">
        <f t="shared" si="336"/>
        <v>88683.83022598864</v>
      </c>
      <c r="Q3586" s="7" t="str">
        <f t="shared" si="337"/>
        <v>theater</v>
      </c>
      <c r="R3586" t="str">
        <f t="shared" si="340"/>
        <v>plays</v>
      </c>
      <c r="S3586" s="8">
        <f t="shared" si="338"/>
        <v>42168.316481481481</v>
      </c>
      <c r="T3586" s="8">
        <f t="shared" si="339"/>
        <v>42198.316481481481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3">
        <f t="shared" ref="O3587:O3650" si="341">(E3587/D3587)*100</f>
        <v>119.11764705882352</v>
      </c>
      <c r="P3587" s="7">
        <f t="shared" ref="P3587:P3650" si="342">AVERAGE(E3587:E7700)</f>
        <v>88844.620471698043</v>
      </c>
      <c r="Q3587" s="7" t="str">
        <f t="shared" ref="Q3587:Q3650" si="343">LEFT(N3587,(FIND("/",N3587)-1))</f>
        <v>theater</v>
      </c>
      <c r="R3587" t="str">
        <f t="shared" si="340"/>
        <v>plays</v>
      </c>
      <c r="S3587" s="8">
        <f t="shared" si="338"/>
        <v>41964.716319444444</v>
      </c>
      <c r="T3587" s="8">
        <f t="shared" si="339"/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3">
        <f t="shared" si="341"/>
        <v>109.42666666666668</v>
      </c>
      <c r="P3588" s="7">
        <f t="shared" si="342"/>
        <v>89004.912759924322</v>
      </c>
      <c r="Q3588" s="7" t="str">
        <f t="shared" si="343"/>
        <v>theater</v>
      </c>
      <c r="R3588" t="str">
        <f t="shared" si="340"/>
        <v>plays</v>
      </c>
      <c r="S3588" s="8">
        <f t="shared" ref="S3588:S3651" si="344">(((J3588/60)/60)/24)+DATE(1970,1,1)</f>
        <v>42576.697569444441</v>
      </c>
      <c r="T3588" s="8">
        <f t="shared" ref="T3588:T3651" si="345">(((I3588/60)/60)/24)+DATE(1970,1,1)</f>
        <v>42636.697569444441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3">
        <f t="shared" si="341"/>
        <v>126.6</v>
      </c>
      <c r="P3589" s="7">
        <f t="shared" si="342"/>
        <v>89157.939109848419</v>
      </c>
      <c r="Q3589" s="7" t="str">
        <f t="shared" si="343"/>
        <v>theater</v>
      </c>
      <c r="R3589" t="str">
        <f t="shared" si="340"/>
        <v>plays</v>
      </c>
      <c r="S3589" s="8">
        <f t="shared" si="344"/>
        <v>42503.539976851855</v>
      </c>
      <c r="T3589" s="8">
        <f t="shared" si="345"/>
        <v>42548.791666666672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3">
        <f t="shared" si="341"/>
        <v>100.49999999999999</v>
      </c>
      <c r="P3590" s="7">
        <f t="shared" si="342"/>
        <v>89325.918121442053</v>
      </c>
      <c r="Q3590" s="7" t="str">
        <f t="shared" si="343"/>
        <v>theater</v>
      </c>
      <c r="R3590" t="str">
        <f t="shared" si="340"/>
        <v>plays</v>
      </c>
      <c r="S3590" s="8">
        <f t="shared" si="344"/>
        <v>42101.828819444447</v>
      </c>
      <c r="T3590" s="8">
        <f t="shared" si="345"/>
        <v>42123.958333333328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3">
        <f t="shared" si="341"/>
        <v>127.49999999999999</v>
      </c>
      <c r="P3591" s="7">
        <f t="shared" si="342"/>
        <v>89495.357129277501</v>
      </c>
      <c r="Q3591" s="7" t="str">
        <f t="shared" si="343"/>
        <v>theater</v>
      </c>
      <c r="R3591" t="str">
        <f t="shared" si="340"/>
        <v>plays</v>
      </c>
      <c r="S3591" s="8">
        <f t="shared" si="344"/>
        <v>42125.647534722222</v>
      </c>
      <c r="T3591" s="8">
        <f t="shared" si="345"/>
        <v>42150.647534722222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3">
        <f t="shared" si="341"/>
        <v>100.05999999999999</v>
      </c>
      <c r="P3592" s="7">
        <f t="shared" si="342"/>
        <v>89656.110190476116</v>
      </c>
      <c r="Q3592" s="7" t="str">
        <f t="shared" si="343"/>
        <v>theater</v>
      </c>
      <c r="R3592" t="str">
        <f t="shared" si="340"/>
        <v>plays</v>
      </c>
      <c r="S3592" s="8">
        <f t="shared" si="344"/>
        <v>41902.333726851852</v>
      </c>
      <c r="T3592" s="8">
        <f t="shared" si="345"/>
        <v>41932.333726851852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3">
        <f t="shared" si="341"/>
        <v>175</v>
      </c>
      <c r="P3593" s="7">
        <f t="shared" si="342"/>
        <v>89817.661927480847</v>
      </c>
      <c r="Q3593" s="7" t="str">
        <f t="shared" si="343"/>
        <v>theater</v>
      </c>
      <c r="R3593" t="str">
        <f t="shared" si="340"/>
        <v>plays</v>
      </c>
      <c r="S3593" s="8">
        <f t="shared" si="344"/>
        <v>42003.948425925926</v>
      </c>
      <c r="T3593" s="8">
        <f t="shared" si="345"/>
        <v>42028.207638888889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3">
        <f t="shared" si="341"/>
        <v>127.25</v>
      </c>
      <c r="P3594" s="7">
        <f t="shared" si="342"/>
        <v>89987.055162523829</v>
      </c>
      <c r="Q3594" s="7" t="str">
        <f t="shared" si="343"/>
        <v>theater</v>
      </c>
      <c r="R3594" t="str">
        <f t="shared" si="340"/>
        <v>plays</v>
      </c>
      <c r="S3594" s="8">
        <f t="shared" si="344"/>
        <v>41988.829942129625</v>
      </c>
      <c r="T3594" s="8">
        <f t="shared" si="345"/>
        <v>42046.207638888889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3">
        <f t="shared" si="341"/>
        <v>110.63333333333334</v>
      </c>
      <c r="P3595" s="7">
        <f t="shared" si="342"/>
        <v>90154.568678160853</v>
      </c>
      <c r="Q3595" s="7" t="str">
        <f t="shared" si="343"/>
        <v>theater</v>
      </c>
      <c r="R3595" t="str">
        <f t="shared" si="340"/>
        <v>plays</v>
      </c>
      <c r="S3595" s="8">
        <f t="shared" si="344"/>
        <v>41974.898599537039</v>
      </c>
      <c r="T3595" s="8">
        <f t="shared" si="345"/>
        <v>42009.851388888885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3">
        <f t="shared" si="341"/>
        <v>125.93749999999999</v>
      </c>
      <c r="P3596" s="7">
        <f t="shared" si="342"/>
        <v>90321.239635316626</v>
      </c>
      <c r="Q3596" s="7" t="str">
        <f t="shared" si="343"/>
        <v>theater</v>
      </c>
      <c r="R3596" t="str">
        <f t="shared" si="340"/>
        <v>plays</v>
      </c>
      <c r="S3596" s="8">
        <f t="shared" si="344"/>
        <v>42592.066921296297</v>
      </c>
      <c r="T3596" s="8">
        <f t="shared" si="345"/>
        <v>42617.066921296297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3">
        <f t="shared" si="341"/>
        <v>118.5</v>
      </c>
      <c r="P3597" s="7">
        <f t="shared" si="342"/>
        <v>90491.059326923001</v>
      </c>
      <c r="Q3597" s="7" t="str">
        <f t="shared" si="343"/>
        <v>theater</v>
      </c>
      <c r="R3597" t="str">
        <f t="shared" si="340"/>
        <v>plays</v>
      </c>
      <c r="S3597" s="8">
        <f t="shared" si="344"/>
        <v>42050.008368055554</v>
      </c>
      <c r="T3597" s="8">
        <f t="shared" si="345"/>
        <v>42076.290972222225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3">
        <f t="shared" si="341"/>
        <v>107.72727272727273</v>
      </c>
      <c r="P3598" s="7">
        <f t="shared" si="342"/>
        <v>90659.479479768721</v>
      </c>
      <c r="Q3598" s="7" t="str">
        <f t="shared" si="343"/>
        <v>theater</v>
      </c>
      <c r="R3598" t="str">
        <f t="shared" si="340"/>
        <v>plays</v>
      </c>
      <c r="S3598" s="8">
        <f t="shared" si="344"/>
        <v>41856.715069444443</v>
      </c>
      <c r="T3598" s="8">
        <f t="shared" si="345"/>
        <v>41877.715069444443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3">
        <f t="shared" si="341"/>
        <v>102.60000000000001</v>
      </c>
      <c r="P3599" s="7">
        <f t="shared" si="342"/>
        <v>90832.210135135072</v>
      </c>
      <c r="Q3599" s="7" t="str">
        <f t="shared" si="343"/>
        <v>theater</v>
      </c>
      <c r="R3599" t="str">
        <f t="shared" si="340"/>
        <v>plays</v>
      </c>
      <c r="S3599" s="8">
        <f t="shared" si="344"/>
        <v>42417.585532407407</v>
      </c>
      <c r="T3599" s="8">
        <f t="shared" si="345"/>
        <v>42432.249305555553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3">
        <f t="shared" si="341"/>
        <v>110.1</v>
      </c>
      <c r="P3600" s="7">
        <f t="shared" si="342"/>
        <v>91002.939748549252</v>
      </c>
      <c r="Q3600" s="7" t="str">
        <f t="shared" si="343"/>
        <v>theater</v>
      </c>
      <c r="R3600" t="str">
        <f t="shared" si="340"/>
        <v>plays</v>
      </c>
      <c r="S3600" s="8">
        <f t="shared" si="344"/>
        <v>41866.79886574074</v>
      </c>
      <c r="T3600" s="8">
        <f t="shared" si="345"/>
        <v>41885.207638888889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3">
        <f t="shared" si="341"/>
        <v>202</v>
      </c>
      <c r="P3601" s="7">
        <f t="shared" si="342"/>
        <v>91177.168313953414</v>
      </c>
      <c r="Q3601" s="7" t="str">
        <f t="shared" si="343"/>
        <v>theater</v>
      </c>
      <c r="R3601" t="str">
        <f t="shared" si="340"/>
        <v>plays</v>
      </c>
      <c r="S3601" s="8">
        <f t="shared" si="344"/>
        <v>42220.79487268519</v>
      </c>
      <c r="T3601" s="8">
        <f t="shared" si="345"/>
        <v>42246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3">
        <f t="shared" si="341"/>
        <v>130</v>
      </c>
      <c r="P3602" s="7">
        <f t="shared" si="342"/>
        <v>91352.250194174689</v>
      </c>
      <c r="Q3602" s="7" t="str">
        <f t="shared" si="343"/>
        <v>theater</v>
      </c>
      <c r="R3602" t="str">
        <f t="shared" si="340"/>
        <v>plays</v>
      </c>
      <c r="S3602" s="8">
        <f t="shared" si="344"/>
        <v>42628.849120370374</v>
      </c>
      <c r="T3602" s="8">
        <f t="shared" si="345"/>
        <v>42656.849120370374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3">
        <f t="shared" si="341"/>
        <v>104.35000000000001</v>
      </c>
      <c r="P3603" s="7">
        <f t="shared" si="342"/>
        <v>91529.953015564126</v>
      </c>
      <c r="Q3603" s="7" t="str">
        <f t="shared" si="343"/>
        <v>theater</v>
      </c>
      <c r="R3603" t="str">
        <f t="shared" si="340"/>
        <v>plays</v>
      </c>
      <c r="S3603" s="8">
        <f t="shared" si="344"/>
        <v>41990.99863425926</v>
      </c>
      <c r="T3603" s="8">
        <f t="shared" si="345"/>
        <v>42020.99863425926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3">
        <f t="shared" si="341"/>
        <v>100.05</v>
      </c>
      <c r="P3604" s="7">
        <f t="shared" si="342"/>
        <v>91704.305750487256</v>
      </c>
      <c r="Q3604" s="7" t="str">
        <f t="shared" si="343"/>
        <v>theater</v>
      </c>
      <c r="R3604" t="str">
        <f t="shared" si="340"/>
        <v>plays</v>
      </c>
      <c r="S3604" s="8">
        <f t="shared" si="344"/>
        <v>42447.894432870366</v>
      </c>
      <c r="T3604" s="8">
        <f t="shared" si="345"/>
        <v>42507.894432870366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3">
        <f t="shared" si="341"/>
        <v>170.66666666666669</v>
      </c>
      <c r="P3605" s="7">
        <f t="shared" si="342"/>
        <v>91875.59931640618</v>
      </c>
      <c r="Q3605" s="7" t="str">
        <f t="shared" si="343"/>
        <v>theater</v>
      </c>
      <c r="R3605" t="str">
        <f t="shared" si="340"/>
        <v>plays</v>
      </c>
      <c r="S3605" s="8">
        <f t="shared" si="344"/>
        <v>42283.864351851851</v>
      </c>
      <c r="T3605" s="8">
        <f t="shared" si="345"/>
        <v>42313.906018518523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3">
        <f t="shared" si="341"/>
        <v>112.83333333333334</v>
      </c>
      <c r="P3606" s="7">
        <f t="shared" si="342"/>
        <v>92050.385225048856</v>
      </c>
      <c r="Q3606" s="7" t="str">
        <f t="shared" si="343"/>
        <v>theater</v>
      </c>
      <c r="R3606" t="str">
        <f t="shared" si="340"/>
        <v>plays</v>
      </c>
      <c r="S3606" s="8">
        <f t="shared" si="344"/>
        <v>42483.015694444446</v>
      </c>
      <c r="T3606" s="8">
        <f t="shared" si="345"/>
        <v>42489.290972222225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3">
        <f t="shared" si="341"/>
        <v>184</v>
      </c>
      <c r="P3607" s="7">
        <f t="shared" si="342"/>
        <v>92224.238921568554</v>
      </c>
      <c r="Q3607" s="7" t="str">
        <f t="shared" si="343"/>
        <v>theater</v>
      </c>
      <c r="R3607" t="str">
        <f t="shared" si="340"/>
        <v>plays</v>
      </c>
      <c r="S3607" s="8">
        <f t="shared" si="344"/>
        <v>42383.793124999997</v>
      </c>
      <c r="T3607" s="8">
        <f t="shared" si="345"/>
        <v>42413.793124999997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3">
        <f t="shared" si="341"/>
        <v>130.26666666666665</v>
      </c>
      <c r="P3608" s="7">
        <f t="shared" si="342"/>
        <v>92404.522298624681</v>
      </c>
      <c r="Q3608" s="7" t="str">
        <f t="shared" si="343"/>
        <v>theater</v>
      </c>
      <c r="R3608" t="str">
        <f t="shared" si="340"/>
        <v>plays</v>
      </c>
      <c r="S3608" s="8">
        <f t="shared" si="344"/>
        <v>42566.604826388888</v>
      </c>
      <c r="T3608" s="8">
        <f t="shared" si="345"/>
        <v>42596.604826388888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3">
        <f t="shared" si="341"/>
        <v>105.45454545454544</v>
      </c>
      <c r="P3609" s="7">
        <f t="shared" si="342"/>
        <v>92578.728051181039</v>
      </c>
      <c r="Q3609" s="7" t="str">
        <f t="shared" si="343"/>
        <v>theater</v>
      </c>
      <c r="R3609" t="str">
        <f t="shared" si="340"/>
        <v>plays</v>
      </c>
      <c r="S3609" s="8">
        <f t="shared" si="344"/>
        <v>42338.963912037041</v>
      </c>
      <c r="T3609" s="8">
        <f t="shared" si="345"/>
        <v>42353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3">
        <f t="shared" si="341"/>
        <v>100</v>
      </c>
      <c r="P3610" s="7">
        <f t="shared" si="342"/>
        <v>92760.185108481193</v>
      </c>
      <c r="Q3610" s="7" t="str">
        <f t="shared" si="343"/>
        <v>theater</v>
      </c>
      <c r="R3610" t="str">
        <f t="shared" si="340"/>
        <v>plays</v>
      </c>
      <c r="S3610" s="8">
        <f t="shared" si="344"/>
        <v>42506.709375000006</v>
      </c>
      <c r="T3610" s="8">
        <f t="shared" si="345"/>
        <v>42538.583333333328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3">
        <f t="shared" si="341"/>
        <v>153.31632653061226</v>
      </c>
      <c r="P3611" s="7">
        <f t="shared" si="342"/>
        <v>92941.924604743006</v>
      </c>
      <c r="Q3611" s="7" t="str">
        <f t="shared" si="343"/>
        <v>theater</v>
      </c>
      <c r="R3611" t="str">
        <f t="shared" si="340"/>
        <v>plays</v>
      </c>
      <c r="S3611" s="8">
        <f t="shared" si="344"/>
        <v>42429.991724537031</v>
      </c>
      <c r="T3611" s="8">
        <f t="shared" si="345"/>
        <v>42459.950057870374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3">
        <f t="shared" si="341"/>
        <v>162.30000000000001</v>
      </c>
      <c r="P3612" s="7">
        <f t="shared" si="342"/>
        <v>93120.017524752402</v>
      </c>
      <c r="Q3612" s="7" t="str">
        <f t="shared" si="343"/>
        <v>theater</v>
      </c>
      <c r="R3612" t="str">
        <f t="shared" si="340"/>
        <v>plays</v>
      </c>
      <c r="S3612" s="8">
        <f t="shared" si="344"/>
        <v>42203.432129629626</v>
      </c>
      <c r="T3612" s="8">
        <f t="shared" si="345"/>
        <v>42233.432129629626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3">
        <f t="shared" si="341"/>
        <v>136</v>
      </c>
      <c r="P3613" s="7">
        <f t="shared" si="342"/>
        <v>93301.559226190409</v>
      </c>
      <c r="Q3613" s="7" t="str">
        <f t="shared" si="343"/>
        <v>theater</v>
      </c>
      <c r="R3613" t="str">
        <f t="shared" si="340"/>
        <v>plays</v>
      </c>
      <c r="S3613" s="8">
        <f t="shared" si="344"/>
        <v>42072.370381944449</v>
      </c>
      <c r="T3613" s="8">
        <f t="shared" si="345"/>
        <v>42102.370381944449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3">
        <f t="shared" si="341"/>
        <v>144.4</v>
      </c>
      <c r="P3614" s="7">
        <f t="shared" si="342"/>
        <v>93480.2899602385</v>
      </c>
      <c r="Q3614" s="7" t="str">
        <f t="shared" si="343"/>
        <v>theater</v>
      </c>
      <c r="R3614" t="str">
        <f t="shared" si="340"/>
        <v>plays</v>
      </c>
      <c r="S3614" s="8">
        <f t="shared" si="344"/>
        <v>41789.726979166669</v>
      </c>
      <c r="T3614" s="8">
        <f t="shared" si="345"/>
        <v>41799.726979166669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3">
        <f t="shared" si="341"/>
        <v>100</v>
      </c>
      <c r="P3615" s="7">
        <f t="shared" si="342"/>
        <v>93652.123207171244</v>
      </c>
      <c r="Q3615" s="7" t="str">
        <f t="shared" si="343"/>
        <v>theater</v>
      </c>
      <c r="R3615" t="str">
        <f t="shared" si="340"/>
        <v>plays</v>
      </c>
      <c r="S3615" s="8">
        <f t="shared" si="344"/>
        <v>41788.58997685185</v>
      </c>
      <c r="T3615" s="8">
        <f t="shared" si="345"/>
        <v>41818.58997685185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3">
        <f t="shared" si="341"/>
        <v>100.8</v>
      </c>
      <c r="P3616" s="7">
        <f t="shared" si="342"/>
        <v>93836.558582834259</v>
      </c>
      <c r="Q3616" s="7" t="str">
        <f t="shared" si="343"/>
        <v>theater</v>
      </c>
      <c r="R3616" t="str">
        <f t="shared" si="340"/>
        <v>plays</v>
      </c>
      <c r="S3616" s="8">
        <f t="shared" si="344"/>
        <v>42144.041851851856</v>
      </c>
      <c r="T3616" s="8">
        <f t="shared" si="345"/>
        <v>42174.041851851856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3">
        <f t="shared" si="341"/>
        <v>106.80000000000001</v>
      </c>
      <c r="P3617" s="7">
        <f t="shared" si="342"/>
        <v>94019.191699999923</v>
      </c>
      <c r="Q3617" s="7" t="str">
        <f t="shared" si="343"/>
        <v>theater</v>
      </c>
      <c r="R3617" t="str">
        <f t="shared" si="340"/>
        <v>plays</v>
      </c>
      <c r="S3617" s="8">
        <f t="shared" si="344"/>
        <v>42318.593703703707</v>
      </c>
      <c r="T3617" s="8">
        <f t="shared" si="345"/>
        <v>42348.593703703707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3">
        <f t="shared" si="341"/>
        <v>124.8</v>
      </c>
      <c r="P3618" s="7">
        <f t="shared" si="342"/>
        <v>94202.256212424778</v>
      </c>
      <c r="Q3618" s="7" t="str">
        <f t="shared" si="343"/>
        <v>theater</v>
      </c>
      <c r="R3618" t="str">
        <f t="shared" si="340"/>
        <v>plays</v>
      </c>
      <c r="S3618" s="8">
        <f t="shared" si="344"/>
        <v>42052.949814814812</v>
      </c>
      <c r="T3618" s="8">
        <f t="shared" si="345"/>
        <v>42082.908148148148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3">
        <f t="shared" si="341"/>
        <v>118.91891891891892</v>
      </c>
      <c r="P3619" s="7">
        <f t="shared" si="342"/>
        <v>94385.152309236873</v>
      </c>
      <c r="Q3619" s="7" t="str">
        <f t="shared" si="343"/>
        <v>theater</v>
      </c>
      <c r="R3619" t="str">
        <f t="shared" si="340"/>
        <v>plays</v>
      </c>
      <c r="S3619" s="8">
        <f t="shared" si="344"/>
        <v>42779.610289351855</v>
      </c>
      <c r="T3619" s="8">
        <f t="shared" si="345"/>
        <v>42794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3">
        <f t="shared" si="341"/>
        <v>101</v>
      </c>
      <c r="P3620" s="7">
        <f t="shared" si="342"/>
        <v>94573.291448692078</v>
      </c>
      <c r="Q3620" s="7" t="str">
        <f t="shared" si="343"/>
        <v>theater</v>
      </c>
      <c r="R3620" t="str">
        <f t="shared" si="340"/>
        <v>plays</v>
      </c>
      <c r="S3620" s="8">
        <f t="shared" si="344"/>
        <v>42128.627893518518</v>
      </c>
      <c r="T3620" s="8">
        <f t="shared" si="345"/>
        <v>42158.627893518518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3">
        <f t="shared" si="341"/>
        <v>112.99999999999999</v>
      </c>
      <c r="P3621" s="7">
        <f t="shared" si="342"/>
        <v>94759.890826612827</v>
      </c>
      <c r="Q3621" s="7" t="str">
        <f t="shared" si="343"/>
        <v>theater</v>
      </c>
      <c r="R3621" t="str">
        <f t="shared" si="340"/>
        <v>plays</v>
      </c>
      <c r="S3621" s="8">
        <f t="shared" si="344"/>
        <v>42661.132245370376</v>
      </c>
      <c r="T3621" s="8">
        <f t="shared" si="345"/>
        <v>42693.916666666672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3">
        <f t="shared" si="341"/>
        <v>105.19047619047619</v>
      </c>
      <c r="P3622" s="7">
        <f t="shared" si="342"/>
        <v>94949.042121212042</v>
      </c>
      <c r="Q3622" s="7" t="str">
        <f t="shared" si="343"/>
        <v>theater</v>
      </c>
      <c r="R3622" t="str">
        <f t="shared" si="340"/>
        <v>plays</v>
      </c>
      <c r="S3622" s="8">
        <f t="shared" si="344"/>
        <v>42037.938206018516</v>
      </c>
      <c r="T3622" s="8">
        <f t="shared" si="345"/>
        <v>42068.166666666672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3">
        <f t="shared" si="341"/>
        <v>109.73333333333332</v>
      </c>
      <c r="P3623" s="7">
        <f t="shared" si="342"/>
        <v>95118.888360323821</v>
      </c>
      <c r="Q3623" s="7" t="str">
        <f t="shared" si="343"/>
        <v>theater</v>
      </c>
      <c r="R3623" t="str">
        <f t="shared" si="340"/>
        <v>plays</v>
      </c>
      <c r="S3623" s="8">
        <f t="shared" si="344"/>
        <v>42619.935694444444</v>
      </c>
      <c r="T3623" s="8">
        <f t="shared" si="345"/>
        <v>42643.875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3">
        <f t="shared" si="341"/>
        <v>100.099</v>
      </c>
      <c r="P3624" s="7">
        <f t="shared" si="342"/>
        <v>95305.149797160164</v>
      </c>
      <c r="Q3624" s="7" t="str">
        <f t="shared" si="343"/>
        <v>theater</v>
      </c>
      <c r="R3624" t="str">
        <f t="shared" si="340"/>
        <v>plays</v>
      </c>
      <c r="S3624" s="8">
        <f t="shared" si="344"/>
        <v>41877.221886574072</v>
      </c>
      <c r="T3624" s="8">
        <f t="shared" si="345"/>
        <v>41910.140972222223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3">
        <f t="shared" si="341"/>
        <v>120</v>
      </c>
      <c r="P3625" s="7">
        <f t="shared" si="342"/>
        <v>95496.824918699131</v>
      </c>
      <c r="Q3625" s="7" t="str">
        <f t="shared" si="343"/>
        <v>theater</v>
      </c>
      <c r="R3625" t="str">
        <f t="shared" si="340"/>
        <v>plays</v>
      </c>
      <c r="S3625" s="8">
        <f t="shared" si="344"/>
        <v>41828.736921296295</v>
      </c>
      <c r="T3625" s="8">
        <f t="shared" si="345"/>
        <v>41846.291666666664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3">
        <f t="shared" si="341"/>
        <v>104.93333333333332</v>
      </c>
      <c r="P3626" s="7">
        <f t="shared" si="342"/>
        <v>95685.209490834968</v>
      </c>
      <c r="Q3626" s="7" t="str">
        <f t="shared" si="343"/>
        <v>theater</v>
      </c>
      <c r="R3626" t="str">
        <f t="shared" si="340"/>
        <v>plays</v>
      </c>
      <c r="S3626" s="8">
        <f t="shared" si="344"/>
        <v>42545.774189814809</v>
      </c>
      <c r="T3626" s="8">
        <f t="shared" si="345"/>
        <v>42605.774189814809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3">
        <f t="shared" si="341"/>
        <v>102.66666666666666</v>
      </c>
      <c r="P3627" s="7">
        <f t="shared" si="342"/>
        <v>95874.060938775452</v>
      </c>
      <c r="Q3627" s="7" t="str">
        <f t="shared" si="343"/>
        <v>theater</v>
      </c>
      <c r="R3627" t="str">
        <f t="shared" si="340"/>
        <v>plays</v>
      </c>
      <c r="S3627" s="8">
        <f t="shared" si="344"/>
        <v>42157.652511574073</v>
      </c>
      <c r="T3627" s="8">
        <f t="shared" si="345"/>
        <v>42187.652511574073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3">
        <f t="shared" si="341"/>
        <v>101.82500000000002</v>
      </c>
      <c r="P3628" s="7">
        <f t="shared" si="342"/>
        <v>96063.823844580722</v>
      </c>
      <c r="Q3628" s="7" t="str">
        <f t="shared" si="343"/>
        <v>theater</v>
      </c>
      <c r="R3628" t="str">
        <f t="shared" si="340"/>
        <v>plays</v>
      </c>
      <c r="S3628" s="8">
        <f t="shared" si="344"/>
        <v>41846.667326388888</v>
      </c>
      <c r="T3628" s="8">
        <f t="shared" si="345"/>
        <v>41867.667326388888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3">
        <f t="shared" si="341"/>
        <v>100</v>
      </c>
      <c r="P3629" s="7">
        <f t="shared" si="342"/>
        <v>96252.329631147484</v>
      </c>
      <c r="Q3629" s="7" t="str">
        <f t="shared" si="343"/>
        <v>theater</v>
      </c>
      <c r="R3629" t="str">
        <f t="shared" si="340"/>
        <v>plays</v>
      </c>
      <c r="S3629" s="8">
        <f t="shared" si="344"/>
        <v>42460.741747685184</v>
      </c>
      <c r="T3629" s="8">
        <f t="shared" si="345"/>
        <v>42511.165972222225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3">
        <f t="shared" si="341"/>
        <v>0</v>
      </c>
      <c r="P3630" s="7">
        <f t="shared" si="342"/>
        <v>96445.866242299729</v>
      </c>
      <c r="Q3630" s="7" t="str">
        <f t="shared" si="343"/>
        <v>theater</v>
      </c>
      <c r="R3630" t="str">
        <f t="shared" ref="R3630:R3693" si="346">RIGHT(N3630, (LEN(N3630)-FIND("/", N3630)))</f>
        <v>musical</v>
      </c>
      <c r="S3630" s="8">
        <f t="shared" si="344"/>
        <v>42291.833287037036</v>
      </c>
      <c r="T3630" s="8">
        <f t="shared" si="345"/>
        <v>42351.874953703707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3">
        <f t="shared" si="341"/>
        <v>1.9999999999999998E-4</v>
      </c>
      <c r="P3631" s="7">
        <f t="shared" si="342"/>
        <v>96644.314526748902</v>
      </c>
      <c r="Q3631" s="7" t="str">
        <f t="shared" si="343"/>
        <v>theater</v>
      </c>
      <c r="R3631" t="str">
        <f t="shared" si="346"/>
        <v>musical</v>
      </c>
      <c r="S3631" s="8">
        <f t="shared" si="344"/>
        <v>42437.094490740739</v>
      </c>
      <c r="T3631" s="8">
        <f t="shared" si="345"/>
        <v>42495.708333333328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3">
        <f t="shared" si="341"/>
        <v>3.3333333333333333E-2</v>
      </c>
      <c r="P3632" s="7">
        <f t="shared" si="342"/>
        <v>96843.577030927772</v>
      </c>
      <c r="Q3632" s="7" t="str">
        <f t="shared" si="343"/>
        <v>theater</v>
      </c>
      <c r="R3632" t="str">
        <f t="shared" si="346"/>
        <v>musical</v>
      </c>
      <c r="S3632" s="8">
        <f t="shared" si="344"/>
        <v>41942.84710648148</v>
      </c>
      <c r="T3632" s="8">
        <f t="shared" si="345"/>
        <v>41972.888773148152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3">
        <f t="shared" si="341"/>
        <v>51.023391812865491</v>
      </c>
      <c r="P3633" s="7">
        <f t="shared" si="342"/>
        <v>97043.664999999935</v>
      </c>
      <c r="Q3633" s="7" t="str">
        <f t="shared" si="343"/>
        <v>theater</v>
      </c>
      <c r="R3633" t="str">
        <f t="shared" si="346"/>
        <v>musical</v>
      </c>
      <c r="S3633" s="8">
        <f t="shared" si="344"/>
        <v>41880.753437499996</v>
      </c>
      <c r="T3633" s="8">
        <f t="shared" si="345"/>
        <v>41905.165972222225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3">
        <f t="shared" si="341"/>
        <v>20</v>
      </c>
      <c r="P3634" s="7">
        <f t="shared" si="342"/>
        <v>97226.519378881931</v>
      </c>
      <c r="Q3634" s="7" t="str">
        <f t="shared" si="343"/>
        <v>theater</v>
      </c>
      <c r="R3634" t="str">
        <f t="shared" si="346"/>
        <v>musical</v>
      </c>
      <c r="S3634" s="8">
        <f t="shared" si="344"/>
        <v>41946.936909722222</v>
      </c>
      <c r="T3634" s="8">
        <f t="shared" si="345"/>
        <v>41966.936909722222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3">
        <f t="shared" si="341"/>
        <v>35.24</v>
      </c>
      <c r="P3635" s="7">
        <f t="shared" si="342"/>
        <v>97428.02668049786</v>
      </c>
      <c r="Q3635" s="7" t="str">
        <f t="shared" si="343"/>
        <v>theater</v>
      </c>
      <c r="R3635" t="str">
        <f t="shared" si="346"/>
        <v>musical</v>
      </c>
      <c r="S3635" s="8">
        <f t="shared" si="344"/>
        <v>42649.623460648145</v>
      </c>
      <c r="T3635" s="8">
        <f t="shared" si="345"/>
        <v>42693.041666666672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3">
        <f t="shared" si="341"/>
        <v>4.246666666666667</v>
      </c>
      <c r="P3636" s="7">
        <f t="shared" si="342"/>
        <v>97626.91654885649</v>
      </c>
      <c r="Q3636" s="7" t="str">
        <f t="shared" si="343"/>
        <v>theater</v>
      </c>
      <c r="R3636" t="str">
        <f t="shared" si="346"/>
        <v>musical</v>
      </c>
      <c r="S3636" s="8">
        <f t="shared" si="344"/>
        <v>42701.166365740741</v>
      </c>
      <c r="T3636" s="8">
        <f t="shared" si="345"/>
        <v>42749.165972222225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3">
        <f t="shared" si="341"/>
        <v>36.457142857142856</v>
      </c>
      <c r="P3637" s="7">
        <f t="shared" si="342"/>
        <v>97823.670541666608</v>
      </c>
      <c r="Q3637" s="7" t="str">
        <f t="shared" si="343"/>
        <v>theater</v>
      </c>
      <c r="R3637" t="str">
        <f t="shared" si="346"/>
        <v>musical</v>
      </c>
      <c r="S3637" s="8">
        <f t="shared" si="344"/>
        <v>42450.88282407407</v>
      </c>
      <c r="T3637" s="8">
        <f t="shared" si="345"/>
        <v>42480.88282407407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3">
        <f t="shared" si="341"/>
        <v>0</v>
      </c>
      <c r="P3638" s="7">
        <f t="shared" si="342"/>
        <v>98025.231440500982</v>
      </c>
      <c r="Q3638" s="7" t="str">
        <f t="shared" si="343"/>
        <v>theater</v>
      </c>
      <c r="R3638" t="str">
        <f t="shared" si="346"/>
        <v>musical</v>
      </c>
      <c r="S3638" s="8">
        <f t="shared" si="344"/>
        <v>42226.694780092599</v>
      </c>
      <c r="T3638" s="8">
        <f t="shared" si="345"/>
        <v>42261.694780092599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3">
        <f t="shared" si="341"/>
        <v>30.866666666666664</v>
      </c>
      <c r="P3639" s="7">
        <f t="shared" si="342"/>
        <v>98230.305146443454</v>
      </c>
      <c r="Q3639" s="7" t="str">
        <f t="shared" si="343"/>
        <v>theater</v>
      </c>
      <c r="R3639" t="str">
        <f t="shared" si="346"/>
        <v>musical</v>
      </c>
      <c r="S3639" s="8">
        <f t="shared" si="344"/>
        <v>41975.700636574074</v>
      </c>
      <c r="T3639" s="8">
        <f t="shared" si="345"/>
        <v>42005.700636574074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3">
        <f t="shared" si="341"/>
        <v>6.5454545454545459</v>
      </c>
      <c r="P3640" s="7">
        <f t="shared" si="342"/>
        <v>98434.297400419222</v>
      </c>
      <c r="Q3640" s="7" t="str">
        <f t="shared" si="343"/>
        <v>theater</v>
      </c>
      <c r="R3640" t="str">
        <f t="shared" si="346"/>
        <v>musical</v>
      </c>
      <c r="S3640" s="8">
        <f t="shared" si="344"/>
        <v>42053.672824074078</v>
      </c>
      <c r="T3640" s="8">
        <f t="shared" si="345"/>
        <v>42113.631157407406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3">
        <f t="shared" si="341"/>
        <v>4.0000000000000001E-3</v>
      </c>
      <c r="P3641" s="7">
        <f t="shared" si="342"/>
        <v>98640.638361344478</v>
      </c>
      <c r="Q3641" s="7" t="str">
        <f t="shared" si="343"/>
        <v>theater</v>
      </c>
      <c r="R3641" t="str">
        <f t="shared" si="346"/>
        <v>musical</v>
      </c>
      <c r="S3641" s="8">
        <f t="shared" si="344"/>
        <v>42590.677152777775</v>
      </c>
      <c r="T3641" s="8">
        <f t="shared" si="345"/>
        <v>42650.632638888885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3">
        <f t="shared" si="341"/>
        <v>5.5</v>
      </c>
      <c r="P3642" s="7">
        <f t="shared" si="342"/>
        <v>98848.300757894671</v>
      </c>
      <c r="Q3642" s="7" t="str">
        <f t="shared" si="343"/>
        <v>theater</v>
      </c>
      <c r="R3642" t="str">
        <f t="shared" si="346"/>
        <v>musical</v>
      </c>
      <c r="S3642" s="8">
        <f t="shared" si="344"/>
        <v>42104.781597222223</v>
      </c>
      <c r="T3642" s="8">
        <f t="shared" si="345"/>
        <v>42134.781597222223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3">
        <f t="shared" si="341"/>
        <v>0</v>
      </c>
      <c r="P3643" s="7">
        <f t="shared" si="342"/>
        <v>99056.725443037911</v>
      </c>
      <c r="Q3643" s="7" t="str">
        <f t="shared" si="343"/>
        <v>theater</v>
      </c>
      <c r="R3643" t="str">
        <f t="shared" si="346"/>
        <v>musical</v>
      </c>
      <c r="S3643" s="8">
        <f t="shared" si="344"/>
        <v>41899.627071759263</v>
      </c>
      <c r="T3643" s="8">
        <f t="shared" si="345"/>
        <v>41917.208333333336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3">
        <f t="shared" si="341"/>
        <v>2.1428571428571428</v>
      </c>
      <c r="P3644" s="7">
        <f t="shared" si="342"/>
        <v>99266.147695560183</v>
      </c>
      <c r="Q3644" s="7" t="str">
        <f t="shared" si="343"/>
        <v>theater</v>
      </c>
      <c r="R3644" t="str">
        <f t="shared" si="346"/>
        <v>musical</v>
      </c>
      <c r="S3644" s="8">
        <f t="shared" si="344"/>
        <v>42297.816284722227</v>
      </c>
      <c r="T3644" s="8">
        <f t="shared" si="345"/>
        <v>42338.708333333328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3">
        <f t="shared" si="341"/>
        <v>0</v>
      </c>
      <c r="P3645" s="7">
        <f t="shared" si="342"/>
        <v>99476.425550847387</v>
      </c>
      <c r="Q3645" s="7" t="str">
        <f t="shared" si="343"/>
        <v>theater</v>
      </c>
      <c r="R3645" t="str">
        <f t="shared" si="346"/>
        <v>musical</v>
      </c>
      <c r="S3645" s="8">
        <f t="shared" si="344"/>
        <v>42285.143969907411</v>
      </c>
      <c r="T3645" s="8">
        <f t="shared" si="345"/>
        <v>42325.185636574075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3">
        <f t="shared" si="341"/>
        <v>16.420000000000002</v>
      </c>
      <c r="P3646" s="7">
        <f t="shared" si="342"/>
        <v>99687.628152866178</v>
      </c>
      <c r="Q3646" s="7" t="str">
        <f t="shared" si="343"/>
        <v>theater</v>
      </c>
      <c r="R3646" t="str">
        <f t="shared" si="346"/>
        <v>musical</v>
      </c>
      <c r="S3646" s="8">
        <f t="shared" si="344"/>
        <v>42409.241747685184</v>
      </c>
      <c r="T3646" s="8">
        <f t="shared" si="345"/>
        <v>42437.207638888889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3">
        <f t="shared" si="341"/>
        <v>0.1</v>
      </c>
      <c r="P3647" s="7">
        <f t="shared" si="342"/>
        <v>99897.982680850997</v>
      </c>
      <c r="Q3647" s="7" t="str">
        <f t="shared" si="343"/>
        <v>theater</v>
      </c>
      <c r="R3647" t="str">
        <f t="shared" si="346"/>
        <v>musical</v>
      </c>
      <c r="S3647" s="8">
        <f t="shared" si="344"/>
        <v>42665.970347222217</v>
      </c>
      <c r="T3647" s="8">
        <f t="shared" si="345"/>
        <v>42696.012013888889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3">
        <f t="shared" si="341"/>
        <v>4.8099999999999996</v>
      </c>
      <c r="P3648" s="7">
        <f t="shared" si="342"/>
        <v>100110.98264392317</v>
      </c>
      <c r="Q3648" s="7" t="str">
        <f t="shared" si="343"/>
        <v>theater</v>
      </c>
      <c r="R3648" t="str">
        <f t="shared" si="346"/>
        <v>musical</v>
      </c>
      <c r="S3648" s="8">
        <f t="shared" si="344"/>
        <v>42140.421319444446</v>
      </c>
      <c r="T3648" s="8">
        <f t="shared" si="345"/>
        <v>42171.979166666672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3">
        <f t="shared" si="341"/>
        <v>6</v>
      </c>
      <c r="P3649" s="7">
        <f t="shared" si="342"/>
        <v>100323.86722222215</v>
      </c>
      <c r="Q3649" s="7" t="str">
        <f t="shared" si="343"/>
        <v>theater</v>
      </c>
      <c r="R3649" t="str">
        <f t="shared" si="346"/>
        <v>musical</v>
      </c>
      <c r="S3649" s="8">
        <f t="shared" si="344"/>
        <v>42598.749155092592</v>
      </c>
      <c r="T3649" s="8">
        <f t="shared" si="345"/>
        <v>42643.749155092592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3">
        <f t="shared" si="341"/>
        <v>100.38249999999999</v>
      </c>
      <c r="P3650" s="7">
        <f t="shared" si="342"/>
        <v>100538.62925053526</v>
      </c>
      <c r="Q3650" s="7" t="str">
        <f t="shared" si="343"/>
        <v>theater</v>
      </c>
      <c r="R3650" t="str">
        <f t="shared" si="346"/>
        <v>plays</v>
      </c>
      <c r="S3650" s="8">
        <f t="shared" si="344"/>
        <v>41887.292187500003</v>
      </c>
      <c r="T3650" s="8">
        <f t="shared" si="345"/>
        <v>41917.292187500003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3">
        <f t="shared" ref="O3651:O3714" si="347">(E3651/D3651)*100</f>
        <v>104</v>
      </c>
      <c r="P3651" s="7">
        <f t="shared" ref="P3651:P3714" si="348">AVERAGE(E3651:E7764)</f>
        <v>100668.21214592268</v>
      </c>
      <c r="Q3651" s="7" t="str">
        <f t="shared" ref="Q3651:Q3714" si="349">LEFT(N3651,(FIND("/",N3651)-1))</f>
        <v>theater</v>
      </c>
      <c r="R3651" t="str">
        <f t="shared" si="346"/>
        <v>plays</v>
      </c>
      <c r="S3651" s="8">
        <f t="shared" si="344"/>
        <v>41780.712893518517</v>
      </c>
      <c r="T3651" s="8">
        <f t="shared" si="345"/>
        <v>41806.712893518517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3">
        <f t="shared" si="347"/>
        <v>100</v>
      </c>
      <c r="P3652" s="7">
        <f t="shared" si="348"/>
        <v>100883.02550537628</v>
      </c>
      <c r="Q3652" s="7" t="str">
        <f t="shared" si="349"/>
        <v>theater</v>
      </c>
      <c r="R3652" t="str">
        <f t="shared" si="346"/>
        <v>plays</v>
      </c>
      <c r="S3652" s="8">
        <f t="shared" ref="S3652:S3715" si="350">(((J3652/60)/60)/24)+DATE(1970,1,1)</f>
        <v>42381.478981481487</v>
      </c>
      <c r="T3652" s="8">
        <f t="shared" ref="T3652:T3715" si="351">(((I3652/60)/60)/24)+DATE(1970,1,1)</f>
        <v>42402.478981481487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3">
        <f t="shared" si="347"/>
        <v>104</v>
      </c>
      <c r="P3653" s="7">
        <f t="shared" si="348"/>
        <v>101099.36823275856</v>
      </c>
      <c r="Q3653" s="7" t="str">
        <f t="shared" si="349"/>
        <v>theater</v>
      </c>
      <c r="R3653" t="str">
        <f t="shared" si="346"/>
        <v>plays</v>
      </c>
      <c r="S3653" s="8">
        <f t="shared" si="350"/>
        <v>41828.646319444444</v>
      </c>
      <c r="T3653" s="8">
        <f t="shared" si="351"/>
        <v>41861.665972222225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3">
        <f t="shared" si="347"/>
        <v>250.66666666666669</v>
      </c>
      <c r="P3654" s="7">
        <f t="shared" si="348"/>
        <v>101316.60228941678</v>
      </c>
      <c r="Q3654" s="7" t="str">
        <f t="shared" si="349"/>
        <v>theater</v>
      </c>
      <c r="R3654" t="str">
        <f t="shared" si="346"/>
        <v>plays</v>
      </c>
      <c r="S3654" s="8">
        <f t="shared" si="350"/>
        <v>42596.644699074073</v>
      </c>
      <c r="T3654" s="8">
        <f t="shared" si="351"/>
        <v>42607.165972222225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3">
        <f t="shared" si="347"/>
        <v>100.49999999999999</v>
      </c>
      <c r="P3655" s="7">
        <f t="shared" si="348"/>
        <v>101534.27458874452</v>
      </c>
      <c r="Q3655" s="7" t="str">
        <f t="shared" si="349"/>
        <v>theater</v>
      </c>
      <c r="R3655" t="str">
        <f t="shared" si="346"/>
        <v>plays</v>
      </c>
      <c r="S3655" s="8">
        <f t="shared" si="350"/>
        <v>42191.363506944443</v>
      </c>
      <c r="T3655" s="8">
        <f t="shared" si="351"/>
        <v>42221.363506944443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3">
        <f t="shared" si="347"/>
        <v>174.4</v>
      </c>
      <c r="P3656" s="7">
        <f t="shared" si="348"/>
        <v>101750.16238611707</v>
      </c>
      <c r="Q3656" s="7" t="str">
        <f t="shared" si="349"/>
        <v>theater</v>
      </c>
      <c r="R3656" t="str">
        <f t="shared" si="346"/>
        <v>plays</v>
      </c>
      <c r="S3656" s="8">
        <f t="shared" si="350"/>
        <v>42440.416504629626</v>
      </c>
      <c r="T3656" s="8">
        <f t="shared" si="351"/>
        <v>42463.708333333328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3">
        <f t="shared" si="347"/>
        <v>116.26</v>
      </c>
      <c r="P3657" s="7">
        <f t="shared" si="348"/>
        <v>101965.67143478255</v>
      </c>
      <c r="Q3657" s="7" t="str">
        <f t="shared" si="349"/>
        <v>theater</v>
      </c>
      <c r="R3657" t="str">
        <f t="shared" si="346"/>
        <v>plays</v>
      </c>
      <c r="S3657" s="8">
        <f t="shared" si="350"/>
        <v>42173.803217592591</v>
      </c>
      <c r="T3657" s="8">
        <f t="shared" si="351"/>
        <v>42203.290972222225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3">
        <f t="shared" si="347"/>
        <v>105.82000000000001</v>
      </c>
      <c r="P3658" s="7">
        <f t="shared" si="348"/>
        <v>102175.1543790849</v>
      </c>
      <c r="Q3658" s="7" t="str">
        <f t="shared" si="349"/>
        <v>theater</v>
      </c>
      <c r="R3658" t="str">
        <f t="shared" si="346"/>
        <v>plays</v>
      </c>
      <c r="S3658" s="8">
        <f t="shared" si="350"/>
        <v>42737.910138888896</v>
      </c>
      <c r="T3658" s="8">
        <f t="shared" si="351"/>
        <v>42767.957638888889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3">
        <f t="shared" si="347"/>
        <v>110.75</v>
      </c>
      <c r="P3659" s="7">
        <f t="shared" si="348"/>
        <v>102386.69183406107</v>
      </c>
      <c r="Q3659" s="7" t="str">
        <f t="shared" si="349"/>
        <v>theater</v>
      </c>
      <c r="R3659" t="str">
        <f t="shared" si="346"/>
        <v>plays</v>
      </c>
      <c r="S3659" s="8">
        <f t="shared" si="350"/>
        <v>42499.629849537043</v>
      </c>
      <c r="T3659" s="8">
        <f t="shared" si="351"/>
        <v>42522.904166666667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3">
        <f t="shared" si="347"/>
        <v>100.66666666666666</v>
      </c>
      <c r="P3660" s="7">
        <f t="shared" si="348"/>
        <v>102605.88590809621</v>
      </c>
      <c r="Q3660" s="7" t="str">
        <f t="shared" si="349"/>
        <v>theater</v>
      </c>
      <c r="R3660" t="str">
        <f t="shared" si="346"/>
        <v>plays</v>
      </c>
      <c r="S3660" s="8">
        <f t="shared" si="350"/>
        <v>41775.858564814815</v>
      </c>
      <c r="T3660" s="8">
        <f t="shared" si="351"/>
        <v>41822.165972222225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3">
        <f t="shared" si="347"/>
        <v>102.03333333333333</v>
      </c>
      <c r="P3661" s="7">
        <f t="shared" si="348"/>
        <v>102827.58741228064</v>
      </c>
      <c r="Q3661" s="7" t="str">
        <f t="shared" si="349"/>
        <v>theater</v>
      </c>
      <c r="R3661" t="str">
        <f t="shared" si="346"/>
        <v>plays</v>
      </c>
      <c r="S3661" s="8">
        <f t="shared" si="350"/>
        <v>42055.277199074073</v>
      </c>
      <c r="T3661" s="8">
        <f t="shared" si="351"/>
        <v>42082.610416666663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3">
        <f t="shared" si="347"/>
        <v>100</v>
      </c>
      <c r="P3662" s="7">
        <f t="shared" si="348"/>
        <v>103046.85463736257</v>
      </c>
      <c r="Q3662" s="7" t="str">
        <f t="shared" si="349"/>
        <v>theater</v>
      </c>
      <c r="R3662" t="str">
        <f t="shared" si="346"/>
        <v>plays</v>
      </c>
      <c r="S3662" s="8">
        <f t="shared" si="350"/>
        <v>41971.881076388891</v>
      </c>
      <c r="T3662" s="8">
        <f t="shared" si="351"/>
        <v>41996.881076388891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3">
        <f t="shared" si="347"/>
        <v>111.00000000000001</v>
      </c>
      <c r="P3663" s="7">
        <f t="shared" si="348"/>
        <v>103273.27942731271</v>
      </c>
      <c r="Q3663" s="7" t="str">
        <f t="shared" si="349"/>
        <v>theater</v>
      </c>
      <c r="R3663" t="str">
        <f t="shared" si="346"/>
        <v>plays</v>
      </c>
      <c r="S3663" s="8">
        <f t="shared" si="350"/>
        <v>42447.896666666667</v>
      </c>
      <c r="T3663" s="8">
        <f t="shared" si="351"/>
        <v>42470.166666666672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3">
        <f t="shared" si="347"/>
        <v>101.42500000000001</v>
      </c>
      <c r="P3664" s="7">
        <f t="shared" si="348"/>
        <v>103493.90476821185</v>
      </c>
      <c r="Q3664" s="7" t="str">
        <f t="shared" si="349"/>
        <v>theater</v>
      </c>
      <c r="R3664" t="str">
        <f t="shared" si="346"/>
        <v>plays</v>
      </c>
      <c r="S3664" s="8">
        <f t="shared" si="350"/>
        <v>42064.220069444447</v>
      </c>
      <c r="T3664" s="8">
        <f t="shared" si="351"/>
        <v>42094.178402777776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3">
        <f t="shared" si="347"/>
        <v>104</v>
      </c>
      <c r="P3665" s="7">
        <f t="shared" si="348"/>
        <v>103704.9222566371</v>
      </c>
      <c r="Q3665" s="7" t="str">
        <f t="shared" si="349"/>
        <v>theater</v>
      </c>
      <c r="R3665" t="str">
        <f t="shared" si="346"/>
        <v>plays</v>
      </c>
      <c r="S3665" s="8">
        <f t="shared" si="350"/>
        <v>42665.451736111107</v>
      </c>
      <c r="T3665" s="8">
        <f t="shared" si="351"/>
        <v>42725.493402777778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3">
        <f t="shared" si="347"/>
        <v>109.375</v>
      </c>
      <c r="P3666" s="7">
        <f t="shared" si="348"/>
        <v>103934.34780487798</v>
      </c>
      <c r="Q3666" s="7" t="str">
        <f t="shared" si="349"/>
        <v>theater</v>
      </c>
      <c r="R3666" t="str">
        <f t="shared" si="346"/>
        <v>plays</v>
      </c>
      <c r="S3666" s="8">
        <f t="shared" si="350"/>
        <v>42523.248715277776</v>
      </c>
      <c r="T3666" s="8">
        <f t="shared" si="351"/>
        <v>42537.248715277776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3">
        <f t="shared" si="347"/>
        <v>115.16129032258064</v>
      </c>
      <c r="P3667" s="7">
        <f t="shared" si="348"/>
        <v>104163.36857777771</v>
      </c>
      <c r="Q3667" s="7" t="str">
        <f t="shared" si="349"/>
        <v>theater</v>
      </c>
      <c r="R3667" t="str">
        <f t="shared" si="346"/>
        <v>plays</v>
      </c>
      <c r="S3667" s="8">
        <f t="shared" si="350"/>
        <v>42294.808124999996</v>
      </c>
      <c r="T3667" s="8">
        <f t="shared" si="351"/>
        <v>42305.829166666663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3">
        <f t="shared" si="347"/>
        <v>100</v>
      </c>
      <c r="P3668" s="7">
        <f t="shared" si="348"/>
        <v>104393.76806236073</v>
      </c>
      <c r="Q3668" s="7" t="str">
        <f t="shared" si="349"/>
        <v>theater</v>
      </c>
      <c r="R3668" t="str">
        <f t="shared" si="346"/>
        <v>plays</v>
      </c>
      <c r="S3668" s="8">
        <f t="shared" si="350"/>
        <v>41822.90488425926</v>
      </c>
      <c r="T3668" s="8">
        <f t="shared" si="351"/>
        <v>41844.291666666664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3">
        <f t="shared" si="347"/>
        <v>103.17033333333335</v>
      </c>
      <c r="P3669" s="7">
        <f t="shared" si="348"/>
        <v>104624.11129464279</v>
      </c>
      <c r="Q3669" s="7" t="str">
        <f t="shared" si="349"/>
        <v>theater</v>
      </c>
      <c r="R3669" t="str">
        <f t="shared" si="346"/>
        <v>plays</v>
      </c>
      <c r="S3669" s="8">
        <f t="shared" si="350"/>
        <v>42173.970127314817</v>
      </c>
      <c r="T3669" s="8">
        <f t="shared" si="351"/>
        <v>42203.970127314817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3">
        <f t="shared" si="347"/>
        <v>103.49999999999999</v>
      </c>
      <c r="P3670" s="7">
        <f t="shared" si="348"/>
        <v>104851.245525727</v>
      </c>
      <c r="Q3670" s="7" t="str">
        <f t="shared" si="349"/>
        <v>theater</v>
      </c>
      <c r="R3670" t="str">
        <f t="shared" si="346"/>
        <v>plays</v>
      </c>
      <c r="S3670" s="8">
        <f t="shared" si="350"/>
        <v>42185.556157407409</v>
      </c>
      <c r="T3670" s="8">
        <f t="shared" si="351"/>
        <v>42208.772916666669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3">
        <f t="shared" si="347"/>
        <v>138.19999999999999</v>
      </c>
      <c r="P3671" s="7">
        <f t="shared" si="348"/>
        <v>105084.01737668154</v>
      </c>
      <c r="Q3671" s="7" t="str">
        <f t="shared" si="349"/>
        <v>theater</v>
      </c>
      <c r="R3671" t="str">
        <f t="shared" si="346"/>
        <v>plays</v>
      </c>
      <c r="S3671" s="8">
        <f t="shared" si="350"/>
        <v>42136.675196759257</v>
      </c>
      <c r="T3671" s="8">
        <f t="shared" si="351"/>
        <v>42166.675196759257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3">
        <f t="shared" si="347"/>
        <v>109.54545454545455</v>
      </c>
      <c r="P3672" s="7">
        <f t="shared" si="348"/>
        <v>105317.05561797746</v>
      </c>
      <c r="Q3672" s="7" t="str">
        <f t="shared" si="349"/>
        <v>theater</v>
      </c>
      <c r="R3672" t="str">
        <f t="shared" si="346"/>
        <v>plays</v>
      </c>
      <c r="S3672" s="8">
        <f t="shared" si="350"/>
        <v>42142.514016203699</v>
      </c>
      <c r="T3672" s="8">
        <f t="shared" si="351"/>
        <v>42155.958333333328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3">
        <f t="shared" si="347"/>
        <v>100.85714285714286</v>
      </c>
      <c r="P3673" s="7">
        <f t="shared" si="348"/>
        <v>105553.71340090083</v>
      </c>
      <c r="Q3673" s="7" t="str">
        <f t="shared" si="349"/>
        <v>theater</v>
      </c>
      <c r="R3673" t="str">
        <f t="shared" si="346"/>
        <v>plays</v>
      </c>
      <c r="S3673" s="8">
        <f t="shared" si="350"/>
        <v>41820.62809027778</v>
      </c>
      <c r="T3673" s="8">
        <f t="shared" si="351"/>
        <v>41841.165972222225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3">
        <f t="shared" si="347"/>
        <v>101.53333333333335</v>
      </c>
      <c r="P3674" s="7">
        <f t="shared" si="348"/>
        <v>105784.01523702026</v>
      </c>
      <c r="Q3674" s="7" t="str">
        <f t="shared" si="349"/>
        <v>theater</v>
      </c>
      <c r="R3674" t="str">
        <f t="shared" si="346"/>
        <v>plays</v>
      </c>
      <c r="S3674" s="8">
        <f t="shared" si="350"/>
        <v>41878.946574074071</v>
      </c>
      <c r="T3674" s="8">
        <f t="shared" si="351"/>
        <v>41908.946574074071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3">
        <f t="shared" si="347"/>
        <v>113.625</v>
      </c>
      <c r="P3675" s="7">
        <f t="shared" si="348"/>
        <v>106016.4541855203</v>
      </c>
      <c r="Q3675" s="7" t="str">
        <f t="shared" si="349"/>
        <v>theater</v>
      </c>
      <c r="R3675" t="str">
        <f t="shared" si="346"/>
        <v>plays</v>
      </c>
      <c r="S3675" s="8">
        <f t="shared" si="350"/>
        <v>41914.295104166667</v>
      </c>
      <c r="T3675" s="8">
        <f t="shared" si="351"/>
        <v>41948.536111111112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3">
        <f t="shared" si="347"/>
        <v>100</v>
      </c>
      <c r="P3676" s="7">
        <f t="shared" si="348"/>
        <v>106246.54818594098</v>
      </c>
      <c r="Q3676" s="7" t="str">
        <f t="shared" si="349"/>
        <v>theater</v>
      </c>
      <c r="R3676" t="str">
        <f t="shared" si="346"/>
        <v>plays</v>
      </c>
      <c r="S3676" s="8">
        <f t="shared" si="350"/>
        <v>42556.873020833329</v>
      </c>
      <c r="T3676" s="8">
        <f t="shared" si="351"/>
        <v>42616.873020833329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3">
        <f t="shared" si="347"/>
        <v>140</v>
      </c>
      <c r="P3677" s="7">
        <f t="shared" si="348"/>
        <v>106477.79034090902</v>
      </c>
      <c r="Q3677" s="7" t="str">
        <f t="shared" si="349"/>
        <v>theater</v>
      </c>
      <c r="R3677" t="str">
        <f t="shared" si="346"/>
        <v>plays</v>
      </c>
      <c r="S3677" s="8">
        <f t="shared" si="350"/>
        <v>42493.597013888888</v>
      </c>
      <c r="T3677" s="8">
        <f t="shared" si="351"/>
        <v>42505.958333333328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3">
        <f t="shared" si="347"/>
        <v>128.75</v>
      </c>
      <c r="P3678" s="7">
        <f t="shared" si="348"/>
        <v>106720.17710706143</v>
      </c>
      <c r="Q3678" s="7" t="str">
        <f t="shared" si="349"/>
        <v>theater</v>
      </c>
      <c r="R3678" t="str">
        <f t="shared" si="346"/>
        <v>plays</v>
      </c>
      <c r="S3678" s="8">
        <f t="shared" si="350"/>
        <v>41876.815787037034</v>
      </c>
      <c r="T3678" s="8">
        <f t="shared" si="351"/>
        <v>41894.815787037034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3">
        <f t="shared" si="347"/>
        <v>102.90416666666667</v>
      </c>
      <c r="P3679" s="7">
        <f t="shared" si="348"/>
        <v>106961.47888127847</v>
      </c>
      <c r="Q3679" s="7" t="str">
        <f t="shared" si="349"/>
        <v>theater</v>
      </c>
      <c r="R3679" t="str">
        <f t="shared" si="346"/>
        <v>plays</v>
      </c>
      <c r="S3679" s="8">
        <f t="shared" si="350"/>
        <v>41802.574282407404</v>
      </c>
      <c r="T3679" s="8">
        <f t="shared" si="351"/>
        <v>41823.165972222225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3">
        <f t="shared" si="347"/>
        <v>102.49999999999999</v>
      </c>
      <c r="P3680" s="7">
        <f t="shared" si="348"/>
        <v>107177.98455377568</v>
      </c>
      <c r="Q3680" s="7" t="str">
        <f t="shared" si="349"/>
        <v>theater</v>
      </c>
      <c r="R3680" t="str">
        <f t="shared" si="346"/>
        <v>plays</v>
      </c>
      <c r="S3680" s="8">
        <f t="shared" si="350"/>
        <v>42120.531226851846</v>
      </c>
      <c r="T3680" s="8">
        <f t="shared" si="351"/>
        <v>42155.531226851846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3">
        <f t="shared" si="347"/>
        <v>110.1</v>
      </c>
      <c r="P3681" s="7">
        <f t="shared" si="348"/>
        <v>107419.1037844036</v>
      </c>
      <c r="Q3681" s="7" t="str">
        <f t="shared" si="349"/>
        <v>theater</v>
      </c>
      <c r="R3681" t="str">
        <f t="shared" si="346"/>
        <v>plays</v>
      </c>
      <c r="S3681" s="8">
        <f t="shared" si="350"/>
        <v>41786.761354166665</v>
      </c>
      <c r="T3681" s="8">
        <f t="shared" si="351"/>
        <v>41821.207638888889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3">
        <f t="shared" si="347"/>
        <v>112.76666666666667</v>
      </c>
      <c r="P3682" s="7">
        <f t="shared" si="348"/>
        <v>107660.98218390798</v>
      </c>
      <c r="Q3682" s="7" t="str">
        <f t="shared" si="349"/>
        <v>theater</v>
      </c>
      <c r="R3682" t="str">
        <f t="shared" si="346"/>
        <v>plays</v>
      </c>
      <c r="S3682" s="8">
        <f t="shared" si="350"/>
        <v>42627.454097222217</v>
      </c>
      <c r="T3682" s="8">
        <f t="shared" si="351"/>
        <v>42648.454097222217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3">
        <f t="shared" si="347"/>
        <v>111.9</v>
      </c>
      <c r="P3683" s="7">
        <f t="shared" si="348"/>
        <v>107901.254032258</v>
      </c>
      <c r="Q3683" s="7" t="str">
        <f t="shared" si="349"/>
        <v>theater</v>
      </c>
      <c r="R3683" t="str">
        <f t="shared" si="346"/>
        <v>plays</v>
      </c>
      <c r="S3683" s="8">
        <f t="shared" si="350"/>
        <v>42374.651504629626</v>
      </c>
      <c r="T3683" s="8">
        <f t="shared" si="351"/>
        <v>42384.651504629626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3">
        <f t="shared" si="347"/>
        <v>139.19999999999999</v>
      </c>
      <c r="P3684" s="7">
        <f t="shared" si="348"/>
        <v>108147.86431870663</v>
      </c>
      <c r="Q3684" s="7" t="str">
        <f t="shared" si="349"/>
        <v>theater</v>
      </c>
      <c r="R3684" t="str">
        <f t="shared" si="346"/>
        <v>plays</v>
      </c>
      <c r="S3684" s="8">
        <f t="shared" si="350"/>
        <v>41772.685393518521</v>
      </c>
      <c r="T3684" s="8">
        <f t="shared" si="351"/>
        <v>41806.290972222225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3">
        <f t="shared" si="347"/>
        <v>110.85714285714286</v>
      </c>
      <c r="P3685" s="7">
        <f t="shared" si="348"/>
        <v>108388.53993055549</v>
      </c>
      <c r="Q3685" s="7" t="str">
        <f t="shared" si="349"/>
        <v>theater</v>
      </c>
      <c r="R3685" t="str">
        <f t="shared" si="346"/>
        <v>plays</v>
      </c>
      <c r="S3685" s="8">
        <f t="shared" si="350"/>
        <v>42633.116851851853</v>
      </c>
      <c r="T3685" s="8">
        <f t="shared" si="351"/>
        <v>42663.116851851853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3">
        <f t="shared" si="347"/>
        <v>139.06666666666666</v>
      </c>
      <c r="P3686" s="7">
        <f t="shared" si="348"/>
        <v>108631.01914153126</v>
      </c>
      <c r="Q3686" s="7" t="str">
        <f t="shared" si="349"/>
        <v>theater</v>
      </c>
      <c r="R3686" t="str">
        <f t="shared" si="346"/>
        <v>plays</v>
      </c>
      <c r="S3686" s="8">
        <f t="shared" si="350"/>
        <v>42219.180393518516</v>
      </c>
      <c r="T3686" s="8">
        <f t="shared" si="351"/>
        <v>42249.180393518516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3">
        <f t="shared" si="347"/>
        <v>105.69999999999999</v>
      </c>
      <c r="P3687" s="7">
        <f t="shared" si="348"/>
        <v>108881.22383720924</v>
      </c>
      <c r="Q3687" s="7" t="str">
        <f t="shared" si="349"/>
        <v>theater</v>
      </c>
      <c r="R3687" t="str">
        <f t="shared" si="346"/>
        <v>plays</v>
      </c>
      <c r="S3687" s="8">
        <f t="shared" si="350"/>
        <v>41753.593275462961</v>
      </c>
      <c r="T3687" s="8">
        <f t="shared" si="351"/>
        <v>41778.875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3">
        <f t="shared" si="347"/>
        <v>101.42857142857142</v>
      </c>
      <c r="P3688" s="7">
        <f t="shared" si="348"/>
        <v>109122.70687645681</v>
      </c>
      <c r="Q3688" s="7" t="str">
        <f t="shared" si="349"/>
        <v>theater</v>
      </c>
      <c r="R3688" t="str">
        <f t="shared" si="346"/>
        <v>plays</v>
      </c>
      <c r="S3688" s="8">
        <f t="shared" si="350"/>
        <v>42230.662731481483</v>
      </c>
      <c r="T3688" s="8">
        <f t="shared" si="351"/>
        <v>42245.165972222225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3">
        <f t="shared" si="347"/>
        <v>100.245</v>
      </c>
      <c r="P3689" s="7">
        <f t="shared" si="348"/>
        <v>109376.83703271022</v>
      </c>
      <c r="Q3689" s="7" t="str">
        <f t="shared" si="349"/>
        <v>theater</v>
      </c>
      <c r="R3689" t="str">
        <f t="shared" si="346"/>
        <v>plays</v>
      </c>
      <c r="S3689" s="8">
        <f t="shared" si="350"/>
        <v>41787.218229166669</v>
      </c>
      <c r="T3689" s="8">
        <f t="shared" si="351"/>
        <v>41817.218229166669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3">
        <f t="shared" si="347"/>
        <v>109.16666666666666</v>
      </c>
      <c r="P3690" s="7">
        <f t="shared" si="348"/>
        <v>109621.25058548003</v>
      </c>
      <c r="Q3690" s="7" t="str">
        <f t="shared" si="349"/>
        <v>theater</v>
      </c>
      <c r="R3690" t="str">
        <f t="shared" si="346"/>
        <v>plays</v>
      </c>
      <c r="S3690" s="8">
        <f t="shared" si="350"/>
        <v>41829.787083333329</v>
      </c>
      <c r="T3690" s="8">
        <f t="shared" si="351"/>
        <v>41859.787083333329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3">
        <f t="shared" si="347"/>
        <v>118.33333333333333</v>
      </c>
      <c r="P3691" s="7">
        <f t="shared" si="348"/>
        <v>109870.88967136144</v>
      </c>
      <c r="Q3691" s="7" t="str">
        <f t="shared" si="349"/>
        <v>theater</v>
      </c>
      <c r="R3691" t="str">
        <f t="shared" si="346"/>
        <v>plays</v>
      </c>
      <c r="S3691" s="8">
        <f t="shared" si="350"/>
        <v>42147.826840277776</v>
      </c>
      <c r="T3691" s="8">
        <f t="shared" si="351"/>
        <v>42176.934027777781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3">
        <f t="shared" si="347"/>
        <v>120</v>
      </c>
      <c r="P3692" s="7">
        <f t="shared" si="348"/>
        <v>110121.05647058817</v>
      </c>
      <c r="Q3692" s="7" t="str">
        <f t="shared" si="349"/>
        <v>theater</v>
      </c>
      <c r="R3692" t="str">
        <f t="shared" si="346"/>
        <v>plays</v>
      </c>
      <c r="S3692" s="8">
        <f t="shared" si="350"/>
        <v>41940.598182870373</v>
      </c>
      <c r="T3692" s="8">
        <f t="shared" si="351"/>
        <v>41970.639849537038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3">
        <f t="shared" si="347"/>
        <v>127.96000000000001</v>
      </c>
      <c r="P3693" s="7">
        <f t="shared" si="348"/>
        <v>110376.53066037729</v>
      </c>
      <c r="Q3693" s="7" t="str">
        <f t="shared" si="349"/>
        <v>theater</v>
      </c>
      <c r="R3693" t="str">
        <f t="shared" si="346"/>
        <v>plays</v>
      </c>
      <c r="S3693" s="8">
        <f t="shared" si="350"/>
        <v>42020.700567129628</v>
      </c>
      <c r="T3693" s="8">
        <f t="shared" si="351"/>
        <v>42065.207638888889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3">
        <f t="shared" si="347"/>
        <v>126</v>
      </c>
      <c r="P3694" s="7">
        <f t="shared" si="348"/>
        <v>110516.46572104012</v>
      </c>
      <c r="Q3694" s="7" t="str">
        <f t="shared" si="349"/>
        <v>theater</v>
      </c>
      <c r="R3694" t="str">
        <f t="shared" ref="R3694:R3757" si="352">RIGHT(N3694, (LEN(N3694)-FIND("/", N3694)))</f>
        <v>plays</v>
      </c>
      <c r="S3694" s="8">
        <f t="shared" si="350"/>
        <v>41891.96503472222</v>
      </c>
      <c r="T3694" s="8">
        <f t="shared" si="351"/>
        <v>41901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3">
        <f t="shared" si="347"/>
        <v>129.12912912912913</v>
      </c>
      <c r="P3695" s="7">
        <f t="shared" si="348"/>
        <v>110775.36729857813</v>
      </c>
      <c r="Q3695" s="7" t="str">
        <f t="shared" si="349"/>
        <v>theater</v>
      </c>
      <c r="R3695" t="str">
        <f t="shared" si="352"/>
        <v>plays</v>
      </c>
      <c r="S3695" s="8">
        <f t="shared" si="350"/>
        <v>42309.191307870366</v>
      </c>
      <c r="T3695" s="8">
        <f t="shared" si="351"/>
        <v>42338.9375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3">
        <f t="shared" si="347"/>
        <v>107.42857142857143</v>
      </c>
      <c r="P3696" s="7">
        <f t="shared" si="348"/>
        <v>111037.47030878853</v>
      </c>
      <c r="Q3696" s="7" t="str">
        <f t="shared" si="349"/>
        <v>theater</v>
      </c>
      <c r="R3696" t="str">
        <f t="shared" si="352"/>
        <v>plays</v>
      </c>
      <c r="S3696" s="8">
        <f t="shared" si="350"/>
        <v>42490.133877314816</v>
      </c>
      <c r="T3696" s="8">
        <f t="shared" si="351"/>
        <v>42527.083333333328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3">
        <f t="shared" si="347"/>
        <v>100.125</v>
      </c>
      <c r="P3697" s="7">
        <f t="shared" si="348"/>
        <v>111292.89285714278</v>
      </c>
      <c r="Q3697" s="7" t="str">
        <f t="shared" si="349"/>
        <v>theater</v>
      </c>
      <c r="R3697" t="str">
        <f t="shared" si="352"/>
        <v>plays</v>
      </c>
      <c r="S3697" s="8">
        <f t="shared" si="350"/>
        <v>41995.870486111111</v>
      </c>
      <c r="T3697" s="8">
        <f t="shared" si="351"/>
        <v>42015.870486111111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3">
        <f t="shared" si="347"/>
        <v>155</v>
      </c>
      <c r="P3698" s="7">
        <f t="shared" si="348"/>
        <v>111548.94988066818</v>
      </c>
      <c r="Q3698" s="7" t="str">
        <f t="shared" si="349"/>
        <v>theater</v>
      </c>
      <c r="R3698" t="str">
        <f t="shared" si="352"/>
        <v>plays</v>
      </c>
      <c r="S3698" s="8">
        <f t="shared" si="350"/>
        <v>41988.617083333331</v>
      </c>
      <c r="T3698" s="8">
        <f t="shared" si="351"/>
        <v>42048.617083333331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3">
        <f t="shared" si="347"/>
        <v>108</v>
      </c>
      <c r="P3699" s="7">
        <f t="shared" si="348"/>
        <v>111808.39712918653</v>
      </c>
      <c r="Q3699" s="7" t="str">
        <f t="shared" si="349"/>
        <v>theater</v>
      </c>
      <c r="R3699" t="str">
        <f t="shared" si="352"/>
        <v>plays</v>
      </c>
      <c r="S3699" s="8">
        <f t="shared" si="350"/>
        <v>42479.465833333335</v>
      </c>
      <c r="T3699" s="8">
        <f t="shared" si="351"/>
        <v>42500.465833333335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3">
        <f t="shared" si="347"/>
        <v>110.52</v>
      </c>
      <c r="P3700" s="7">
        <f t="shared" si="348"/>
        <v>112071.3429256594</v>
      </c>
      <c r="Q3700" s="7" t="str">
        <f t="shared" si="349"/>
        <v>theater</v>
      </c>
      <c r="R3700" t="str">
        <f t="shared" si="352"/>
        <v>plays</v>
      </c>
      <c r="S3700" s="8">
        <f t="shared" si="350"/>
        <v>42401.806562500002</v>
      </c>
      <c r="T3700" s="8">
        <f t="shared" si="351"/>
        <v>42431.806562500002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3">
        <f t="shared" si="347"/>
        <v>100.8</v>
      </c>
      <c r="P3701" s="7">
        <f t="shared" si="348"/>
        <v>112327.46153846147</v>
      </c>
      <c r="Q3701" s="7" t="str">
        <f t="shared" si="349"/>
        <v>theater</v>
      </c>
      <c r="R3701" t="str">
        <f t="shared" si="352"/>
        <v>plays</v>
      </c>
      <c r="S3701" s="8">
        <f t="shared" si="350"/>
        <v>41897.602037037039</v>
      </c>
      <c r="T3701" s="8">
        <f t="shared" si="351"/>
        <v>41927.602037037039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3">
        <f t="shared" si="347"/>
        <v>121.2</v>
      </c>
      <c r="P3702" s="7">
        <f t="shared" si="348"/>
        <v>112592.05783132523</v>
      </c>
      <c r="Q3702" s="7" t="str">
        <f t="shared" si="349"/>
        <v>theater</v>
      </c>
      <c r="R3702" t="str">
        <f t="shared" si="352"/>
        <v>plays</v>
      </c>
      <c r="S3702" s="8">
        <f t="shared" si="350"/>
        <v>41882.585648148146</v>
      </c>
      <c r="T3702" s="8">
        <f t="shared" si="351"/>
        <v>41912.666666666664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3">
        <f t="shared" si="347"/>
        <v>100.33333333333334</v>
      </c>
      <c r="P3703" s="7">
        <f t="shared" si="348"/>
        <v>112862.55555555549</v>
      </c>
      <c r="Q3703" s="7" t="str">
        <f t="shared" si="349"/>
        <v>theater</v>
      </c>
      <c r="R3703" t="str">
        <f t="shared" si="352"/>
        <v>plays</v>
      </c>
      <c r="S3703" s="8">
        <f t="shared" si="350"/>
        <v>42129.541585648149</v>
      </c>
      <c r="T3703" s="8">
        <f t="shared" si="351"/>
        <v>42159.541585648149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3">
        <f t="shared" si="347"/>
        <v>109.16666666666666</v>
      </c>
      <c r="P3704" s="7">
        <f t="shared" si="348"/>
        <v>113132.18644067789</v>
      </c>
      <c r="Q3704" s="7" t="str">
        <f t="shared" si="349"/>
        <v>theater</v>
      </c>
      <c r="R3704" t="str">
        <f t="shared" si="352"/>
        <v>plays</v>
      </c>
      <c r="S3704" s="8">
        <f t="shared" si="350"/>
        <v>42524.53800925926</v>
      </c>
      <c r="T3704" s="8">
        <f t="shared" si="351"/>
        <v>42561.957638888889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3">
        <f t="shared" si="347"/>
        <v>123.42857142857142</v>
      </c>
      <c r="P3705" s="7">
        <f t="shared" si="348"/>
        <v>113398.83009708731</v>
      </c>
      <c r="Q3705" s="7" t="str">
        <f t="shared" si="349"/>
        <v>theater</v>
      </c>
      <c r="R3705" t="str">
        <f t="shared" si="352"/>
        <v>plays</v>
      </c>
      <c r="S3705" s="8">
        <f t="shared" si="350"/>
        <v>42556.504490740743</v>
      </c>
      <c r="T3705" s="8">
        <f t="shared" si="351"/>
        <v>42595.290972222225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3">
        <f t="shared" si="347"/>
        <v>136.33666666666667</v>
      </c>
      <c r="P3706" s="7">
        <f t="shared" si="348"/>
        <v>113671.58637469579</v>
      </c>
      <c r="Q3706" s="7" t="str">
        <f t="shared" si="349"/>
        <v>theater</v>
      </c>
      <c r="R3706" t="str">
        <f t="shared" si="352"/>
        <v>plays</v>
      </c>
      <c r="S3706" s="8">
        <f t="shared" si="350"/>
        <v>42461.689745370371</v>
      </c>
      <c r="T3706" s="8">
        <f t="shared" si="351"/>
        <v>42521.689745370371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3">
        <f t="shared" si="347"/>
        <v>103.46657233816768</v>
      </c>
      <c r="P3707" s="7">
        <f t="shared" si="348"/>
        <v>113947.83656097553</v>
      </c>
      <c r="Q3707" s="7" t="str">
        <f t="shared" si="349"/>
        <v>theater</v>
      </c>
      <c r="R3707" t="str">
        <f t="shared" si="352"/>
        <v>plays</v>
      </c>
      <c r="S3707" s="8">
        <f t="shared" si="350"/>
        <v>41792.542986111112</v>
      </c>
      <c r="T3707" s="8">
        <f t="shared" si="351"/>
        <v>41813.75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3">
        <f t="shared" si="347"/>
        <v>121.33333333333334</v>
      </c>
      <c r="P3708" s="7">
        <f t="shared" si="348"/>
        <v>114219.28603911972</v>
      </c>
      <c r="Q3708" s="7" t="str">
        <f t="shared" si="349"/>
        <v>theater</v>
      </c>
      <c r="R3708" t="str">
        <f t="shared" si="352"/>
        <v>plays</v>
      </c>
      <c r="S3708" s="8">
        <f t="shared" si="350"/>
        <v>41879.913761574076</v>
      </c>
      <c r="T3708" s="8">
        <f t="shared" si="351"/>
        <v>41894.913761574076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3">
        <f t="shared" si="347"/>
        <v>186</v>
      </c>
      <c r="P3709" s="7">
        <f t="shared" si="348"/>
        <v>114494.77448529404</v>
      </c>
      <c r="Q3709" s="7" t="str">
        <f t="shared" si="349"/>
        <v>theater</v>
      </c>
      <c r="R3709" t="str">
        <f t="shared" si="352"/>
        <v>plays</v>
      </c>
      <c r="S3709" s="8">
        <f t="shared" si="350"/>
        <v>42552.048356481479</v>
      </c>
      <c r="T3709" s="8">
        <f t="shared" si="351"/>
        <v>42573.226388888885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3">
        <f t="shared" si="347"/>
        <v>300</v>
      </c>
      <c r="P3710" s="7">
        <f t="shared" si="348"/>
        <v>114771.51840294832</v>
      </c>
      <c r="Q3710" s="7" t="str">
        <f t="shared" si="349"/>
        <v>theater</v>
      </c>
      <c r="R3710" t="str">
        <f t="shared" si="352"/>
        <v>plays</v>
      </c>
      <c r="S3710" s="8">
        <f t="shared" si="350"/>
        <v>41810.142199074071</v>
      </c>
      <c r="T3710" s="8">
        <f t="shared" si="351"/>
        <v>41824.142199074071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3">
        <f t="shared" si="347"/>
        <v>108.25</v>
      </c>
      <c r="P3711" s="7">
        <f t="shared" si="348"/>
        <v>115049.03445812799</v>
      </c>
      <c r="Q3711" s="7" t="str">
        <f t="shared" si="349"/>
        <v>theater</v>
      </c>
      <c r="R3711" t="str">
        <f t="shared" si="352"/>
        <v>plays</v>
      </c>
      <c r="S3711" s="8">
        <f t="shared" si="350"/>
        <v>41785.707708333335</v>
      </c>
      <c r="T3711" s="8">
        <f t="shared" si="351"/>
        <v>41815.707708333335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3">
        <f t="shared" si="347"/>
        <v>141.15384615384616</v>
      </c>
      <c r="P3712" s="7">
        <f t="shared" si="348"/>
        <v>115330.43330864189</v>
      </c>
      <c r="Q3712" s="7" t="str">
        <f t="shared" si="349"/>
        <v>theater</v>
      </c>
      <c r="R3712" t="str">
        <f t="shared" si="352"/>
        <v>plays</v>
      </c>
      <c r="S3712" s="8">
        <f t="shared" si="350"/>
        <v>42072.576249999998</v>
      </c>
      <c r="T3712" s="8">
        <f t="shared" si="351"/>
        <v>42097.576249999998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3">
        <f t="shared" si="347"/>
        <v>113.99999999999999</v>
      </c>
      <c r="P3713" s="7">
        <f t="shared" si="348"/>
        <v>115611.36259900981</v>
      </c>
      <c r="Q3713" s="7" t="str">
        <f t="shared" si="349"/>
        <v>theater</v>
      </c>
      <c r="R3713" t="str">
        <f t="shared" si="352"/>
        <v>plays</v>
      </c>
      <c r="S3713" s="8">
        <f t="shared" si="350"/>
        <v>41779.724224537036</v>
      </c>
      <c r="T3713" s="8">
        <f t="shared" si="351"/>
        <v>41805.666666666664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3">
        <f t="shared" si="347"/>
        <v>153.73333333333335</v>
      </c>
      <c r="P3714" s="7">
        <f t="shared" si="348"/>
        <v>115896.82503722075</v>
      </c>
      <c r="Q3714" s="7" t="str">
        <f t="shared" si="349"/>
        <v>theater</v>
      </c>
      <c r="R3714" t="str">
        <f t="shared" si="352"/>
        <v>plays</v>
      </c>
      <c r="S3714" s="8">
        <f t="shared" si="350"/>
        <v>42134.172071759262</v>
      </c>
      <c r="T3714" s="8">
        <f t="shared" si="351"/>
        <v>42155.290972222225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3">
        <f t="shared" ref="O3715:O3778" si="353">(E3715/D3715)*100</f>
        <v>101.49999999999999</v>
      </c>
      <c r="P3715" s="7">
        <f t="shared" ref="P3715:P3778" si="354">AVERAGE(E3715:E7828)</f>
        <v>116156.44400497504</v>
      </c>
      <c r="Q3715" s="7" t="str">
        <f t="shared" ref="Q3715:Q3778" si="355">LEFT(N3715,(FIND("/",N3715)-1))</f>
        <v>theater</v>
      </c>
      <c r="R3715" t="str">
        <f t="shared" si="352"/>
        <v>plays</v>
      </c>
      <c r="S3715" s="8">
        <f t="shared" si="350"/>
        <v>42505.738032407404</v>
      </c>
      <c r="T3715" s="8">
        <f t="shared" si="351"/>
        <v>42525.738032407404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3">
        <f t="shared" si="353"/>
        <v>102.35000000000001</v>
      </c>
      <c r="P3716" s="7">
        <f t="shared" si="354"/>
        <v>116441.04860349119</v>
      </c>
      <c r="Q3716" s="7" t="str">
        <f t="shared" si="355"/>
        <v>theater</v>
      </c>
      <c r="R3716" t="str">
        <f t="shared" si="352"/>
        <v>plays</v>
      </c>
      <c r="S3716" s="8">
        <f t="shared" ref="S3716:S3779" si="356">(((J3716/60)/60)/24)+DATE(1970,1,1)</f>
        <v>42118.556331018524</v>
      </c>
      <c r="T3716" s="8">
        <f t="shared" ref="T3716:T3779" si="357">(((I3716/60)/60)/24)+DATE(1970,1,1)</f>
        <v>42150.165972222225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3">
        <f t="shared" si="353"/>
        <v>102.57142857142858</v>
      </c>
      <c r="P3717" s="7">
        <f t="shared" si="354"/>
        <v>116706.56372499991</v>
      </c>
      <c r="Q3717" s="7" t="str">
        <f t="shared" si="355"/>
        <v>theater</v>
      </c>
      <c r="R3717" t="str">
        <f t="shared" si="352"/>
        <v>plays</v>
      </c>
      <c r="S3717" s="8">
        <f t="shared" si="356"/>
        <v>42036.995590277773</v>
      </c>
      <c r="T3717" s="8">
        <f t="shared" si="357"/>
        <v>42094.536111111112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3">
        <f t="shared" si="353"/>
        <v>155.75</v>
      </c>
      <c r="P3718" s="7">
        <f t="shared" si="354"/>
        <v>116990.06388471169</v>
      </c>
      <c r="Q3718" s="7" t="str">
        <f t="shared" si="355"/>
        <v>theater</v>
      </c>
      <c r="R3718" t="str">
        <f t="shared" si="352"/>
        <v>plays</v>
      </c>
      <c r="S3718" s="8">
        <f t="shared" si="356"/>
        <v>42360.887835648144</v>
      </c>
      <c r="T3718" s="8">
        <f t="shared" si="357"/>
        <v>42390.887835648144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3">
        <f t="shared" si="353"/>
        <v>100.75</v>
      </c>
      <c r="P3719" s="7">
        <f t="shared" si="354"/>
        <v>117280.8781155778</v>
      </c>
      <c r="Q3719" s="7" t="str">
        <f t="shared" si="355"/>
        <v>theater</v>
      </c>
      <c r="R3719" t="str">
        <f t="shared" si="352"/>
        <v>plays</v>
      </c>
      <c r="S3719" s="8">
        <f t="shared" si="356"/>
        <v>42102.866307870368</v>
      </c>
      <c r="T3719" s="8">
        <f t="shared" si="357"/>
        <v>42133.866307870368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3">
        <f t="shared" si="353"/>
        <v>239.4</v>
      </c>
      <c r="P3720" s="7">
        <f t="shared" si="354"/>
        <v>117566.14481108304</v>
      </c>
      <c r="Q3720" s="7" t="str">
        <f t="shared" si="355"/>
        <v>theater</v>
      </c>
      <c r="R3720" t="str">
        <f t="shared" si="352"/>
        <v>plays</v>
      </c>
      <c r="S3720" s="8">
        <f t="shared" si="356"/>
        <v>42032.716145833328</v>
      </c>
      <c r="T3720" s="8">
        <f t="shared" si="357"/>
        <v>42062.716145833328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3">
        <f t="shared" si="353"/>
        <v>210</v>
      </c>
      <c r="P3721" s="7">
        <f t="shared" si="354"/>
        <v>117860.0062878787</v>
      </c>
      <c r="Q3721" s="7" t="str">
        <f t="shared" si="355"/>
        <v>theater</v>
      </c>
      <c r="R3721" t="str">
        <f t="shared" si="352"/>
        <v>plays</v>
      </c>
      <c r="S3721" s="8">
        <f t="shared" si="356"/>
        <v>42147.729930555557</v>
      </c>
      <c r="T3721" s="8">
        <f t="shared" si="357"/>
        <v>42177.729930555557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3">
        <f t="shared" si="353"/>
        <v>104.51515151515152</v>
      </c>
      <c r="P3722" s="7">
        <f t="shared" si="354"/>
        <v>118157.32275949359</v>
      </c>
      <c r="Q3722" s="7" t="str">
        <f t="shared" si="355"/>
        <v>theater</v>
      </c>
      <c r="R3722" t="str">
        <f t="shared" si="352"/>
        <v>plays</v>
      </c>
      <c r="S3722" s="8">
        <f t="shared" si="356"/>
        <v>42165.993125000001</v>
      </c>
      <c r="T3722" s="8">
        <f t="shared" si="357"/>
        <v>42187.993125000001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3">
        <f t="shared" si="353"/>
        <v>100.8</v>
      </c>
      <c r="P3723" s="7">
        <f t="shared" si="354"/>
        <v>118448.46063451767</v>
      </c>
      <c r="Q3723" s="7" t="str">
        <f t="shared" si="355"/>
        <v>theater</v>
      </c>
      <c r="R3723" t="str">
        <f t="shared" si="352"/>
        <v>plays</v>
      </c>
      <c r="S3723" s="8">
        <f t="shared" si="356"/>
        <v>41927.936157407406</v>
      </c>
      <c r="T3723" s="8">
        <f t="shared" si="357"/>
        <v>41948.977824074071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3">
        <f t="shared" si="353"/>
        <v>111.20000000000002</v>
      </c>
      <c r="P3724" s="7">
        <f t="shared" si="354"/>
        <v>118737.0317811704</v>
      </c>
      <c r="Q3724" s="7" t="str">
        <f t="shared" si="355"/>
        <v>theater</v>
      </c>
      <c r="R3724" t="str">
        <f t="shared" si="352"/>
        <v>plays</v>
      </c>
      <c r="S3724" s="8">
        <f t="shared" si="356"/>
        <v>42381.671840277777</v>
      </c>
      <c r="T3724" s="8">
        <f t="shared" si="357"/>
        <v>42411.957638888889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3">
        <f t="shared" si="353"/>
        <v>102.04444444444445</v>
      </c>
      <c r="P3725" s="7">
        <f t="shared" si="354"/>
        <v>119035.67727040808</v>
      </c>
      <c r="Q3725" s="7" t="str">
        <f t="shared" si="355"/>
        <v>theater</v>
      </c>
      <c r="R3725" t="str">
        <f t="shared" si="352"/>
        <v>plays</v>
      </c>
      <c r="S3725" s="8">
        <f t="shared" si="356"/>
        <v>41943.753032407411</v>
      </c>
      <c r="T3725" s="8">
        <f t="shared" si="357"/>
        <v>41973.794699074075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3">
        <f t="shared" si="353"/>
        <v>102.54767441860466</v>
      </c>
      <c r="P3726" s="7">
        <f t="shared" si="354"/>
        <v>119328.37209718661</v>
      </c>
      <c r="Q3726" s="7" t="str">
        <f t="shared" si="355"/>
        <v>theater</v>
      </c>
      <c r="R3726" t="str">
        <f t="shared" si="352"/>
        <v>plays</v>
      </c>
      <c r="S3726" s="8">
        <f t="shared" si="356"/>
        <v>42465.491435185191</v>
      </c>
      <c r="T3726" s="8">
        <f t="shared" si="357"/>
        <v>42494.958333333328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3">
        <f t="shared" si="353"/>
        <v>127</v>
      </c>
      <c r="P3727" s="7">
        <f t="shared" si="354"/>
        <v>119623.03574358966</v>
      </c>
      <c r="Q3727" s="7" t="str">
        <f t="shared" si="355"/>
        <v>theater</v>
      </c>
      <c r="R3727" t="str">
        <f t="shared" si="352"/>
        <v>plays</v>
      </c>
      <c r="S3727" s="8">
        <f t="shared" si="356"/>
        <v>42401.945219907408</v>
      </c>
      <c r="T3727" s="8">
        <f t="shared" si="357"/>
        <v>42418.895833333328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3">
        <f t="shared" si="353"/>
        <v>338.70588235294122</v>
      </c>
      <c r="P3728" s="7">
        <f t="shared" si="354"/>
        <v>119929.57053984568</v>
      </c>
      <c r="Q3728" s="7" t="str">
        <f t="shared" si="355"/>
        <v>theater</v>
      </c>
      <c r="R3728" t="str">
        <f t="shared" si="352"/>
        <v>plays</v>
      </c>
      <c r="S3728" s="8">
        <f t="shared" si="356"/>
        <v>42462.140868055561</v>
      </c>
      <c r="T3728" s="8">
        <f t="shared" si="357"/>
        <v>42489.875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3">
        <f t="shared" si="353"/>
        <v>100.75</v>
      </c>
      <c r="P3729" s="7">
        <f t="shared" si="354"/>
        <v>120231.24726804116</v>
      </c>
      <c r="Q3729" s="7" t="str">
        <f t="shared" si="355"/>
        <v>theater</v>
      </c>
      <c r="R3729" t="str">
        <f t="shared" si="352"/>
        <v>plays</v>
      </c>
      <c r="S3729" s="8">
        <f t="shared" si="356"/>
        <v>42632.348310185189</v>
      </c>
      <c r="T3729" s="8">
        <f t="shared" si="357"/>
        <v>42663.204861111109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3">
        <f t="shared" si="353"/>
        <v>9.31</v>
      </c>
      <c r="P3730" s="7">
        <f t="shared" si="354"/>
        <v>120536.71560723506</v>
      </c>
      <c r="Q3730" s="7" t="str">
        <f t="shared" si="355"/>
        <v>theater</v>
      </c>
      <c r="R3730" t="str">
        <f t="shared" si="352"/>
        <v>plays</v>
      </c>
      <c r="S3730" s="8">
        <f t="shared" si="356"/>
        <v>42205.171018518522</v>
      </c>
      <c r="T3730" s="8">
        <f t="shared" si="357"/>
        <v>42235.171018518522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3">
        <f t="shared" si="353"/>
        <v>7.24</v>
      </c>
      <c r="P3731" s="7">
        <f t="shared" si="354"/>
        <v>120844.16305699473</v>
      </c>
      <c r="Q3731" s="7" t="str">
        <f t="shared" si="355"/>
        <v>theater</v>
      </c>
      <c r="R3731" t="str">
        <f t="shared" si="352"/>
        <v>plays</v>
      </c>
      <c r="S3731" s="8">
        <f t="shared" si="356"/>
        <v>42041.205000000002</v>
      </c>
      <c r="T3731" s="8">
        <f t="shared" si="357"/>
        <v>42086.16333333333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3">
        <f t="shared" si="353"/>
        <v>10</v>
      </c>
      <c r="P3732" s="7">
        <f t="shared" si="354"/>
        <v>121157.10374025966</v>
      </c>
      <c r="Q3732" s="7" t="str">
        <f t="shared" si="355"/>
        <v>theater</v>
      </c>
      <c r="R3732" t="str">
        <f t="shared" si="352"/>
        <v>plays</v>
      </c>
      <c r="S3732" s="8">
        <f t="shared" si="356"/>
        <v>42203.677766203706</v>
      </c>
      <c r="T3732" s="8">
        <f t="shared" si="357"/>
        <v>42233.677766203706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3">
        <f t="shared" si="353"/>
        <v>11.272727272727273</v>
      </c>
      <c r="P3733" s="7">
        <f t="shared" si="354"/>
        <v>121472.35661458324</v>
      </c>
      <c r="Q3733" s="7" t="str">
        <f t="shared" si="355"/>
        <v>theater</v>
      </c>
      <c r="R3733" t="str">
        <f t="shared" si="352"/>
        <v>plays</v>
      </c>
      <c r="S3733" s="8">
        <f t="shared" si="356"/>
        <v>41983.752847222218</v>
      </c>
      <c r="T3733" s="8">
        <f t="shared" si="357"/>
        <v>42014.140972222223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3">
        <f t="shared" si="353"/>
        <v>15.411764705882353</v>
      </c>
      <c r="P3734" s="7">
        <f t="shared" si="354"/>
        <v>121787.89801566571</v>
      </c>
      <c r="Q3734" s="7" t="str">
        <f t="shared" si="355"/>
        <v>theater</v>
      </c>
      <c r="R3734" t="str">
        <f t="shared" si="352"/>
        <v>plays</v>
      </c>
      <c r="S3734" s="8">
        <f t="shared" si="356"/>
        <v>41968.677465277782</v>
      </c>
      <c r="T3734" s="8">
        <f t="shared" si="357"/>
        <v>42028.5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3">
        <f t="shared" si="353"/>
        <v>0</v>
      </c>
      <c r="P3735" s="7">
        <f t="shared" si="354"/>
        <v>122106.37157068054</v>
      </c>
      <c r="Q3735" s="7" t="str">
        <f t="shared" si="355"/>
        <v>theater</v>
      </c>
      <c r="R3735" t="str">
        <f t="shared" si="352"/>
        <v>plays</v>
      </c>
      <c r="S3735" s="8">
        <f t="shared" si="356"/>
        <v>42103.024398148147</v>
      </c>
      <c r="T3735" s="8">
        <f t="shared" si="357"/>
        <v>42112.9375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3">
        <f t="shared" si="353"/>
        <v>28.466666666666669</v>
      </c>
      <c r="P3736" s="7">
        <f t="shared" si="354"/>
        <v>122426.86073490806</v>
      </c>
      <c r="Q3736" s="7" t="str">
        <f t="shared" si="355"/>
        <v>theater</v>
      </c>
      <c r="R3736" t="str">
        <f t="shared" si="352"/>
        <v>plays</v>
      </c>
      <c r="S3736" s="8">
        <f t="shared" si="356"/>
        <v>42089.901574074072</v>
      </c>
      <c r="T3736" s="8">
        <f t="shared" si="357"/>
        <v>42149.901574074072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3">
        <f t="shared" si="353"/>
        <v>13.333333333333334</v>
      </c>
      <c r="P3737" s="7">
        <f t="shared" si="354"/>
        <v>122747.91299999991</v>
      </c>
      <c r="Q3737" s="7" t="str">
        <f t="shared" si="355"/>
        <v>theater</v>
      </c>
      <c r="R3737" t="str">
        <f t="shared" si="352"/>
        <v>plays</v>
      </c>
      <c r="S3737" s="8">
        <f t="shared" si="356"/>
        <v>42122.693159722221</v>
      </c>
      <c r="T3737" s="8">
        <f t="shared" si="357"/>
        <v>42152.693159722221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3">
        <f t="shared" si="353"/>
        <v>0.66666666666666674</v>
      </c>
      <c r="P3738" s="7">
        <f t="shared" si="354"/>
        <v>123071.7333509234</v>
      </c>
      <c r="Q3738" s="7" t="str">
        <f t="shared" si="355"/>
        <v>theater</v>
      </c>
      <c r="R3738" t="str">
        <f t="shared" si="352"/>
        <v>plays</v>
      </c>
      <c r="S3738" s="8">
        <f t="shared" si="356"/>
        <v>42048.711724537032</v>
      </c>
      <c r="T3738" s="8">
        <f t="shared" si="357"/>
        <v>42086.75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3">
        <f t="shared" si="353"/>
        <v>21.428571428571427</v>
      </c>
      <c r="P3739" s="7">
        <f t="shared" si="354"/>
        <v>123397.2934920634</v>
      </c>
      <c r="Q3739" s="7" t="str">
        <f t="shared" si="355"/>
        <v>theater</v>
      </c>
      <c r="R3739" t="str">
        <f t="shared" si="352"/>
        <v>plays</v>
      </c>
      <c r="S3739" s="8">
        <f t="shared" si="356"/>
        <v>42297.691006944442</v>
      </c>
      <c r="T3739" s="8">
        <f t="shared" si="357"/>
        <v>42320.290972222225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3">
        <f t="shared" si="353"/>
        <v>18</v>
      </c>
      <c r="P3740" s="7">
        <f t="shared" si="354"/>
        <v>123724.20938992033</v>
      </c>
      <c r="Q3740" s="7" t="str">
        <f t="shared" si="355"/>
        <v>theater</v>
      </c>
      <c r="R3740" t="str">
        <f t="shared" si="352"/>
        <v>plays</v>
      </c>
      <c r="S3740" s="8">
        <f t="shared" si="356"/>
        <v>41813.938715277778</v>
      </c>
      <c r="T3740" s="8">
        <f t="shared" si="357"/>
        <v>41835.916666666664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3">
        <f t="shared" si="353"/>
        <v>20.125</v>
      </c>
      <c r="P3741" s="7">
        <f t="shared" si="354"/>
        <v>124052.54505319141</v>
      </c>
      <c r="Q3741" s="7" t="str">
        <f t="shared" si="355"/>
        <v>theater</v>
      </c>
      <c r="R3741" t="str">
        <f t="shared" si="352"/>
        <v>plays</v>
      </c>
      <c r="S3741" s="8">
        <f t="shared" si="356"/>
        <v>42548.449861111112</v>
      </c>
      <c r="T3741" s="8">
        <f t="shared" si="357"/>
        <v>42568.449861111112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3">
        <f t="shared" si="353"/>
        <v>17.899999999999999</v>
      </c>
      <c r="P3742" s="7">
        <f t="shared" si="354"/>
        <v>124381.20517333325</v>
      </c>
      <c r="Q3742" s="7" t="str">
        <f t="shared" si="355"/>
        <v>theater</v>
      </c>
      <c r="R3742" t="str">
        <f t="shared" si="352"/>
        <v>plays</v>
      </c>
      <c r="S3742" s="8">
        <f t="shared" si="356"/>
        <v>41833.089756944442</v>
      </c>
      <c r="T3742" s="8">
        <f t="shared" si="357"/>
        <v>41863.079143518517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3">
        <f t="shared" si="353"/>
        <v>0</v>
      </c>
      <c r="P3743" s="7">
        <f t="shared" si="354"/>
        <v>124712.81802139028</v>
      </c>
      <c r="Q3743" s="7" t="str">
        <f t="shared" si="355"/>
        <v>theater</v>
      </c>
      <c r="R3743" t="str">
        <f t="shared" si="352"/>
        <v>plays</v>
      </c>
      <c r="S3743" s="8">
        <f t="shared" si="356"/>
        <v>42325.920717592591</v>
      </c>
      <c r="T3743" s="8">
        <f t="shared" si="357"/>
        <v>42355.920717592591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3">
        <f t="shared" si="353"/>
        <v>2</v>
      </c>
      <c r="P3744" s="7">
        <f t="shared" si="354"/>
        <v>125047.1687399463</v>
      </c>
      <c r="Q3744" s="7" t="str">
        <f t="shared" si="355"/>
        <v>theater</v>
      </c>
      <c r="R3744" t="str">
        <f t="shared" si="352"/>
        <v>plays</v>
      </c>
      <c r="S3744" s="8">
        <f t="shared" si="356"/>
        <v>41858.214629629627</v>
      </c>
      <c r="T3744" s="8">
        <f t="shared" si="357"/>
        <v>41888.214629629627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3">
        <f t="shared" si="353"/>
        <v>0</v>
      </c>
      <c r="P3745" s="7">
        <f t="shared" si="354"/>
        <v>125383.04822580637</v>
      </c>
      <c r="Q3745" s="7" t="str">
        <f t="shared" si="355"/>
        <v>theater</v>
      </c>
      <c r="R3745" t="str">
        <f t="shared" si="352"/>
        <v>plays</v>
      </c>
      <c r="S3745" s="8">
        <f t="shared" si="356"/>
        <v>41793.710231481484</v>
      </c>
      <c r="T3745" s="8">
        <f t="shared" si="357"/>
        <v>41823.710231481484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3">
        <f t="shared" si="353"/>
        <v>0</v>
      </c>
      <c r="P3746" s="7">
        <f t="shared" si="354"/>
        <v>125721.00792452821</v>
      </c>
      <c r="Q3746" s="7" t="str">
        <f t="shared" si="355"/>
        <v>theater</v>
      </c>
      <c r="R3746" t="str">
        <f t="shared" si="352"/>
        <v>plays</v>
      </c>
      <c r="S3746" s="8">
        <f t="shared" si="356"/>
        <v>41793.814259259263</v>
      </c>
      <c r="T3746" s="8">
        <f t="shared" si="357"/>
        <v>41825.165972222225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3">
        <f t="shared" si="353"/>
        <v>10</v>
      </c>
      <c r="P3747" s="7">
        <f t="shared" si="354"/>
        <v>126060.79443243235</v>
      </c>
      <c r="Q3747" s="7" t="str">
        <f t="shared" si="355"/>
        <v>theater</v>
      </c>
      <c r="R3747" t="str">
        <f t="shared" si="352"/>
        <v>plays</v>
      </c>
      <c r="S3747" s="8">
        <f t="shared" si="356"/>
        <v>41831.697939814818</v>
      </c>
      <c r="T3747" s="8">
        <f t="shared" si="357"/>
        <v>41861.697939814818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3">
        <f t="shared" si="353"/>
        <v>2.3764705882352941</v>
      </c>
      <c r="P3748" s="7">
        <f t="shared" si="354"/>
        <v>126402.39550135493</v>
      </c>
      <c r="Q3748" s="7" t="str">
        <f t="shared" si="355"/>
        <v>theater</v>
      </c>
      <c r="R3748" t="str">
        <f t="shared" si="352"/>
        <v>plays</v>
      </c>
      <c r="S3748" s="8">
        <f t="shared" si="356"/>
        <v>42621.389340277776</v>
      </c>
      <c r="T3748" s="8">
        <f t="shared" si="357"/>
        <v>42651.389340277776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3">
        <f t="shared" si="353"/>
        <v>1</v>
      </c>
      <c r="P3749" s="7">
        <f t="shared" si="354"/>
        <v>126745.33135869556</v>
      </c>
      <c r="Q3749" s="7" t="str">
        <f t="shared" si="355"/>
        <v>theater</v>
      </c>
      <c r="R3749" t="str">
        <f t="shared" si="352"/>
        <v>plays</v>
      </c>
      <c r="S3749" s="8">
        <f t="shared" si="356"/>
        <v>42164.299722222218</v>
      </c>
      <c r="T3749" s="8">
        <f t="shared" si="357"/>
        <v>42190.957638888889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3">
        <f t="shared" si="353"/>
        <v>103.52</v>
      </c>
      <c r="P3750" s="7">
        <f t="shared" si="354"/>
        <v>127090.61836512253</v>
      </c>
      <c r="Q3750" s="7" t="str">
        <f t="shared" si="355"/>
        <v>theater</v>
      </c>
      <c r="R3750" t="str">
        <f t="shared" si="352"/>
        <v>musical</v>
      </c>
      <c r="S3750" s="8">
        <f t="shared" si="356"/>
        <v>42395.706435185188</v>
      </c>
      <c r="T3750" s="8">
        <f t="shared" si="357"/>
        <v>42416.249305555553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3">
        <f t="shared" si="353"/>
        <v>105</v>
      </c>
      <c r="P3751" s="7">
        <f t="shared" si="354"/>
        <v>127423.71841530046</v>
      </c>
      <c r="Q3751" s="7" t="str">
        <f t="shared" si="355"/>
        <v>theater</v>
      </c>
      <c r="R3751" t="str">
        <f t="shared" si="352"/>
        <v>musical</v>
      </c>
      <c r="S3751" s="8">
        <f t="shared" si="356"/>
        <v>42458.127175925925</v>
      </c>
      <c r="T3751" s="8">
        <f t="shared" si="357"/>
        <v>42489.165972222225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3">
        <f t="shared" si="353"/>
        <v>100.44999999999999</v>
      </c>
      <c r="P3752" s="7">
        <f t="shared" si="354"/>
        <v>127771.38613698621</v>
      </c>
      <c r="Q3752" s="7" t="str">
        <f t="shared" si="355"/>
        <v>theater</v>
      </c>
      <c r="R3752" t="str">
        <f t="shared" si="352"/>
        <v>musical</v>
      </c>
      <c r="S3752" s="8">
        <f t="shared" si="356"/>
        <v>42016.981574074074</v>
      </c>
      <c r="T3752" s="8">
        <f t="shared" si="357"/>
        <v>42045.332638888889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3">
        <f t="shared" si="353"/>
        <v>132.6</v>
      </c>
      <c r="P3753" s="7">
        <f t="shared" si="354"/>
        <v>128105.84873626365</v>
      </c>
      <c r="Q3753" s="7" t="str">
        <f t="shared" si="355"/>
        <v>theater</v>
      </c>
      <c r="R3753" t="str">
        <f t="shared" si="352"/>
        <v>musical</v>
      </c>
      <c r="S3753" s="8">
        <f t="shared" si="356"/>
        <v>42403.035567129627</v>
      </c>
      <c r="T3753" s="8">
        <f t="shared" si="357"/>
        <v>42462.993900462956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3">
        <f t="shared" si="353"/>
        <v>112.99999999999999</v>
      </c>
      <c r="P3754" s="7">
        <f t="shared" si="354"/>
        <v>128455.10451790625</v>
      </c>
      <c r="Q3754" s="7" t="str">
        <f t="shared" si="355"/>
        <v>theater</v>
      </c>
      <c r="R3754" t="str">
        <f t="shared" si="352"/>
        <v>musical</v>
      </c>
      <c r="S3754" s="8">
        <f t="shared" si="356"/>
        <v>42619.802488425921</v>
      </c>
      <c r="T3754" s="8">
        <f t="shared" si="357"/>
        <v>42659.875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3">
        <f t="shared" si="353"/>
        <v>103.34</v>
      </c>
      <c r="P3755" s="7">
        <f t="shared" si="354"/>
        <v>128808.39209944743</v>
      </c>
      <c r="Q3755" s="7" t="str">
        <f t="shared" si="355"/>
        <v>theater</v>
      </c>
      <c r="R3755" t="str">
        <f t="shared" si="352"/>
        <v>musical</v>
      </c>
      <c r="S3755" s="8">
        <f t="shared" si="356"/>
        <v>42128.824074074073</v>
      </c>
      <c r="T3755" s="8">
        <f t="shared" si="357"/>
        <v>42158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3">
        <f t="shared" si="353"/>
        <v>120</v>
      </c>
      <c r="P3756" s="7">
        <f t="shared" si="354"/>
        <v>129150.88903047082</v>
      </c>
      <c r="Q3756" s="7" t="str">
        <f t="shared" si="355"/>
        <v>theater</v>
      </c>
      <c r="R3756" t="str">
        <f t="shared" si="352"/>
        <v>musical</v>
      </c>
      <c r="S3756" s="8">
        <f t="shared" si="356"/>
        <v>41808.881215277775</v>
      </c>
      <c r="T3756" s="8">
        <f t="shared" si="357"/>
        <v>41846.207638888889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3">
        <f t="shared" si="353"/>
        <v>129.63636363636363</v>
      </c>
      <c r="P3757" s="7">
        <f t="shared" si="354"/>
        <v>129501.30816666658</v>
      </c>
      <c r="Q3757" s="7" t="str">
        <f t="shared" si="355"/>
        <v>theater</v>
      </c>
      <c r="R3757" t="str">
        <f t="shared" si="352"/>
        <v>musical</v>
      </c>
      <c r="S3757" s="8">
        <f t="shared" si="356"/>
        <v>42445.866979166662</v>
      </c>
      <c r="T3757" s="8">
        <f t="shared" si="357"/>
        <v>42475.866979166662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3">
        <f t="shared" si="353"/>
        <v>101.11111111111111</v>
      </c>
      <c r="P3758" s="7">
        <f t="shared" si="354"/>
        <v>129860.04997214476</v>
      </c>
      <c r="Q3758" s="7" t="str">
        <f t="shared" si="355"/>
        <v>theater</v>
      </c>
      <c r="R3758" t="str">
        <f t="shared" ref="R3758:R3821" si="358">RIGHT(N3758, (LEN(N3758)-FIND("/", N3758)))</f>
        <v>musical</v>
      </c>
      <c r="S3758" s="8">
        <f t="shared" si="356"/>
        <v>41771.814791666664</v>
      </c>
      <c r="T3758" s="8">
        <f t="shared" si="357"/>
        <v>41801.814791666664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3">
        <f t="shared" si="353"/>
        <v>108.51428571428572</v>
      </c>
      <c r="P3759" s="7">
        <f t="shared" si="354"/>
        <v>130210.07804469265</v>
      </c>
      <c r="Q3759" s="7" t="str">
        <f t="shared" si="355"/>
        <v>theater</v>
      </c>
      <c r="R3759" t="str">
        <f t="shared" si="358"/>
        <v>musical</v>
      </c>
      <c r="S3759" s="8">
        <f t="shared" si="356"/>
        <v>41954.850868055553</v>
      </c>
      <c r="T3759" s="8">
        <f t="shared" si="357"/>
        <v>41974.850868055553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3">
        <f t="shared" si="353"/>
        <v>102.33333333333334</v>
      </c>
      <c r="P3760" s="7">
        <f t="shared" si="354"/>
        <v>130564.17350140047</v>
      </c>
      <c r="Q3760" s="7" t="str">
        <f t="shared" si="355"/>
        <v>theater</v>
      </c>
      <c r="R3760" t="str">
        <f t="shared" si="358"/>
        <v>musical</v>
      </c>
      <c r="S3760" s="8">
        <f t="shared" si="356"/>
        <v>41747.471504629626</v>
      </c>
      <c r="T3760" s="8">
        <f t="shared" si="357"/>
        <v>41778.208333333336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3">
        <f t="shared" si="353"/>
        <v>110.24425000000002</v>
      </c>
      <c r="P3761" s="7">
        <f t="shared" si="354"/>
        <v>130926.6149999999</v>
      </c>
      <c r="Q3761" s="7" t="str">
        <f t="shared" si="355"/>
        <v>theater</v>
      </c>
      <c r="R3761" t="str">
        <f t="shared" si="358"/>
        <v>musical</v>
      </c>
      <c r="S3761" s="8">
        <f t="shared" si="356"/>
        <v>42182.108252314814</v>
      </c>
      <c r="T3761" s="8">
        <f t="shared" si="357"/>
        <v>42242.108252314814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3">
        <f t="shared" si="353"/>
        <v>101.0154</v>
      </c>
      <c r="P3762" s="7">
        <f t="shared" si="354"/>
        <v>131283.00047887315</v>
      </c>
      <c r="Q3762" s="7" t="str">
        <f t="shared" si="355"/>
        <v>theater</v>
      </c>
      <c r="R3762" t="str">
        <f t="shared" si="358"/>
        <v>musical</v>
      </c>
      <c r="S3762" s="8">
        <f t="shared" si="356"/>
        <v>41739.525300925925</v>
      </c>
      <c r="T3762" s="8">
        <f t="shared" si="357"/>
        <v>41764.525300925925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3">
        <f t="shared" si="353"/>
        <v>100</v>
      </c>
      <c r="P3763" s="7">
        <f t="shared" si="354"/>
        <v>131639.58870056487</v>
      </c>
      <c r="Q3763" s="7" t="str">
        <f t="shared" si="355"/>
        <v>theater</v>
      </c>
      <c r="R3763" t="str">
        <f t="shared" si="358"/>
        <v>musical</v>
      </c>
      <c r="S3763" s="8">
        <f t="shared" si="356"/>
        <v>42173.466863425929</v>
      </c>
      <c r="T3763" s="8">
        <f t="shared" si="357"/>
        <v>42226.958333333328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3">
        <f t="shared" si="353"/>
        <v>106.24</v>
      </c>
      <c r="P3764" s="7">
        <f t="shared" si="354"/>
        <v>132011.08895184126</v>
      </c>
      <c r="Q3764" s="7" t="str">
        <f t="shared" si="355"/>
        <v>theater</v>
      </c>
      <c r="R3764" t="str">
        <f t="shared" si="358"/>
        <v>musical</v>
      </c>
      <c r="S3764" s="8">
        <f t="shared" si="356"/>
        <v>42193.813530092593</v>
      </c>
      <c r="T3764" s="8">
        <f t="shared" si="357"/>
        <v>42218.813530092593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3">
        <f t="shared" si="353"/>
        <v>100</v>
      </c>
      <c r="P3765" s="7">
        <f t="shared" si="354"/>
        <v>132382.34772727263</v>
      </c>
      <c r="Q3765" s="7" t="str">
        <f t="shared" si="355"/>
        <v>theater</v>
      </c>
      <c r="R3765" t="str">
        <f t="shared" si="358"/>
        <v>musical</v>
      </c>
      <c r="S3765" s="8">
        <f t="shared" si="356"/>
        <v>42065.750300925924</v>
      </c>
      <c r="T3765" s="8">
        <f t="shared" si="357"/>
        <v>42095.708634259259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3">
        <f t="shared" si="353"/>
        <v>100</v>
      </c>
      <c r="P3766" s="7">
        <f t="shared" si="354"/>
        <v>132745.26039886032</v>
      </c>
      <c r="Q3766" s="7" t="str">
        <f t="shared" si="355"/>
        <v>theater</v>
      </c>
      <c r="R3766" t="str">
        <f t="shared" si="358"/>
        <v>musical</v>
      </c>
      <c r="S3766" s="8">
        <f t="shared" si="356"/>
        <v>42499.842962962968</v>
      </c>
      <c r="T3766" s="8">
        <f t="shared" si="357"/>
        <v>42519.024999999994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3">
        <f t="shared" si="353"/>
        <v>113.45714285714286</v>
      </c>
      <c r="P3767" s="7">
        <f t="shared" si="354"/>
        <v>133120.24685714277</v>
      </c>
      <c r="Q3767" s="7" t="str">
        <f t="shared" si="355"/>
        <v>theater</v>
      </c>
      <c r="R3767" t="str">
        <f t="shared" si="358"/>
        <v>musical</v>
      </c>
      <c r="S3767" s="8">
        <f t="shared" si="356"/>
        <v>41820.776412037041</v>
      </c>
      <c r="T3767" s="8">
        <f t="shared" si="357"/>
        <v>41850.776412037041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3">
        <f t="shared" si="353"/>
        <v>102.65010000000001</v>
      </c>
      <c r="P3768" s="7">
        <f t="shared" si="354"/>
        <v>133478.92378223487</v>
      </c>
      <c r="Q3768" s="7" t="str">
        <f t="shared" si="355"/>
        <v>theater</v>
      </c>
      <c r="R3768" t="str">
        <f t="shared" si="358"/>
        <v>musical</v>
      </c>
      <c r="S3768" s="8">
        <f t="shared" si="356"/>
        <v>41788.167187500003</v>
      </c>
      <c r="T3768" s="8">
        <f t="shared" si="357"/>
        <v>41823.167187500003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3">
        <f t="shared" si="353"/>
        <v>116.75</v>
      </c>
      <c r="P3769" s="7">
        <f t="shared" si="354"/>
        <v>133832.98675287346</v>
      </c>
      <c r="Q3769" s="7" t="str">
        <f t="shared" si="355"/>
        <v>theater</v>
      </c>
      <c r="R3769" t="str">
        <f t="shared" si="358"/>
        <v>musical</v>
      </c>
      <c r="S3769" s="8">
        <f t="shared" si="356"/>
        <v>42050.019641203704</v>
      </c>
      <c r="T3769" s="8">
        <f t="shared" si="357"/>
        <v>42064.207638888889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3">
        <f t="shared" si="353"/>
        <v>107.65274999999998</v>
      </c>
      <c r="P3770" s="7">
        <f t="shared" si="354"/>
        <v>134211.94348703159</v>
      </c>
      <c r="Q3770" s="7" t="str">
        <f t="shared" si="355"/>
        <v>theater</v>
      </c>
      <c r="R3770" t="str">
        <f t="shared" si="358"/>
        <v>musical</v>
      </c>
      <c r="S3770" s="8">
        <f t="shared" si="356"/>
        <v>41772.727893518517</v>
      </c>
      <c r="T3770" s="8">
        <f t="shared" si="357"/>
        <v>41802.727893518517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3">
        <f t="shared" si="353"/>
        <v>100</v>
      </c>
      <c r="P3771" s="7">
        <f t="shared" si="354"/>
        <v>134587.39387283227</v>
      </c>
      <c r="Q3771" s="7" t="str">
        <f t="shared" si="355"/>
        <v>theater</v>
      </c>
      <c r="R3771" t="str">
        <f t="shared" si="358"/>
        <v>musical</v>
      </c>
      <c r="S3771" s="8">
        <f t="shared" si="356"/>
        <v>42445.598136574074</v>
      </c>
      <c r="T3771" s="8">
        <f t="shared" si="357"/>
        <v>42475.598136574074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3">
        <f t="shared" si="353"/>
        <v>100</v>
      </c>
      <c r="P3772" s="7">
        <f t="shared" si="354"/>
        <v>134974.31385507237</v>
      </c>
      <c r="Q3772" s="7" t="str">
        <f t="shared" si="355"/>
        <v>theater</v>
      </c>
      <c r="R3772" t="str">
        <f t="shared" si="358"/>
        <v>musical</v>
      </c>
      <c r="S3772" s="8">
        <f t="shared" si="356"/>
        <v>42138.930671296301</v>
      </c>
      <c r="T3772" s="8">
        <f t="shared" si="357"/>
        <v>42168.930671296301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3">
        <f t="shared" si="353"/>
        <v>146</v>
      </c>
      <c r="P3773" s="7">
        <f t="shared" si="354"/>
        <v>135360.86709302315</v>
      </c>
      <c r="Q3773" s="7" t="str">
        <f t="shared" si="355"/>
        <v>theater</v>
      </c>
      <c r="R3773" t="str">
        <f t="shared" si="358"/>
        <v>musical</v>
      </c>
      <c r="S3773" s="8">
        <f t="shared" si="356"/>
        <v>42493.857083333336</v>
      </c>
      <c r="T3773" s="8">
        <f t="shared" si="357"/>
        <v>42508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3">
        <f t="shared" si="353"/>
        <v>110.2</v>
      </c>
      <c r="P3774" s="7">
        <f t="shared" si="354"/>
        <v>135751.2486297375</v>
      </c>
      <c r="Q3774" s="7" t="str">
        <f t="shared" si="355"/>
        <v>theater</v>
      </c>
      <c r="R3774" t="str">
        <f t="shared" si="358"/>
        <v>musical</v>
      </c>
      <c r="S3774" s="8">
        <f t="shared" si="356"/>
        <v>42682.616967592592</v>
      </c>
      <c r="T3774" s="8">
        <f t="shared" si="357"/>
        <v>42703.25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3">
        <f t="shared" si="353"/>
        <v>108.2</v>
      </c>
      <c r="P3775" s="7">
        <f t="shared" si="354"/>
        <v>136132.07099415193</v>
      </c>
      <c r="Q3775" s="7" t="str">
        <f t="shared" si="355"/>
        <v>theater</v>
      </c>
      <c r="R3775" t="str">
        <f t="shared" si="358"/>
        <v>musical</v>
      </c>
      <c r="S3775" s="8">
        <f t="shared" si="356"/>
        <v>42656.005173611105</v>
      </c>
      <c r="T3775" s="8">
        <f t="shared" si="357"/>
        <v>42689.088888888888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3">
        <f t="shared" si="353"/>
        <v>100</v>
      </c>
      <c r="P3776" s="7">
        <f t="shared" si="354"/>
        <v>136515.42017595298</v>
      </c>
      <c r="Q3776" s="7" t="str">
        <f t="shared" si="355"/>
        <v>theater</v>
      </c>
      <c r="R3776" t="str">
        <f t="shared" si="358"/>
        <v>musical</v>
      </c>
      <c r="S3776" s="8">
        <f t="shared" si="356"/>
        <v>42087.792303240742</v>
      </c>
      <c r="T3776" s="8">
        <f t="shared" si="357"/>
        <v>42103.792303240742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3">
        <f t="shared" si="353"/>
        <v>100.25</v>
      </c>
      <c r="P3777" s="7">
        <f t="shared" si="354"/>
        <v>136909.58317647048</v>
      </c>
      <c r="Q3777" s="7" t="str">
        <f t="shared" si="355"/>
        <v>theater</v>
      </c>
      <c r="R3777" t="str">
        <f t="shared" si="358"/>
        <v>musical</v>
      </c>
      <c r="S3777" s="8">
        <f t="shared" si="356"/>
        <v>42075.942627314813</v>
      </c>
      <c r="T3777" s="8">
        <f t="shared" si="357"/>
        <v>42103.166666666672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3">
        <f t="shared" si="353"/>
        <v>106.71250000000001</v>
      </c>
      <c r="P3778" s="7">
        <f t="shared" si="354"/>
        <v>137307.53179940992</v>
      </c>
      <c r="Q3778" s="7" t="str">
        <f t="shared" si="355"/>
        <v>theater</v>
      </c>
      <c r="R3778" t="str">
        <f t="shared" si="358"/>
        <v>musical</v>
      </c>
      <c r="S3778" s="8">
        <f t="shared" si="356"/>
        <v>41814.367800925924</v>
      </c>
      <c r="T3778" s="8">
        <f t="shared" si="357"/>
        <v>41852.041666666664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3">
        <f t="shared" ref="O3779:O3842" si="359">(E3779/D3779)*100</f>
        <v>143.19999999999999</v>
      </c>
      <c r="P3779" s="7">
        <f t="shared" ref="P3779:P3842" si="360">AVERAGE(E3779:E7892)</f>
        <v>137688.50970414191</v>
      </c>
      <c r="Q3779" s="7" t="str">
        <f t="shared" ref="Q3779:Q3842" si="361">LEFT(N3779,(FIND("/",N3779)-1))</f>
        <v>theater</v>
      </c>
      <c r="R3779" t="str">
        <f t="shared" si="358"/>
        <v>musical</v>
      </c>
      <c r="S3779" s="8">
        <f t="shared" si="356"/>
        <v>41887.111354166671</v>
      </c>
      <c r="T3779" s="8">
        <f t="shared" si="357"/>
        <v>41909.166666666664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3">
        <f t="shared" si="359"/>
        <v>105.04166666666667</v>
      </c>
      <c r="P3780" s="7">
        <f t="shared" si="360"/>
        <v>138088.58243323432</v>
      </c>
      <c r="Q3780" s="7" t="str">
        <f t="shared" si="361"/>
        <v>theater</v>
      </c>
      <c r="R3780" t="str">
        <f t="shared" si="358"/>
        <v>musical</v>
      </c>
      <c r="S3780" s="8">
        <f t="shared" ref="S3780:S3843" si="362">(((J3780/60)/60)/24)+DATE(1970,1,1)</f>
        <v>41989.819212962961</v>
      </c>
      <c r="T3780" s="8">
        <f t="shared" ref="T3780:T3843" si="363">(((I3780/60)/60)/24)+DATE(1970,1,1)</f>
        <v>42049.819212962961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3">
        <f t="shared" si="359"/>
        <v>103.98</v>
      </c>
      <c r="P3781" s="7">
        <f t="shared" si="360"/>
        <v>138492.05738095226</v>
      </c>
      <c r="Q3781" s="7" t="str">
        <f t="shared" si="361"/>
        <v>theater</v>
      </c>
      <c r="R3781" t="str">
        <f t="shared" si="358"/>
        <v>musical</v>
      </c>
      <c r="S3781" s="8">
        <f t="shared" si="362"/>
        <v>42425.735416666663</v>
      </c>
      <c r="T3781" s="8">
        <f t="shared" si="363"/>
        <v>42455.693750000006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3">
        <f t="shared" si="359"/>
        <v>120</v>
      </c>
      <c r="P3782" s="7">
        <f t="shared" si="360"/>
        <v>138858.90829850736</v>
      </c>
      <c r="Q3782" s="7" t="str">
        <f t="shared" si="361"/>
        <v>theater</v>
      </c>
      <c r="R3782" t="str">
        <f t="shared" si="358"/>
        <v>musical</v>
      </c>
      <c r="S3782" s="8">
        <f t="shared" si="362"/>
        <v>42166.219733796301</v>
      </c>
      <c r="T3782" s="8">
        <f t="shared" si="363"/>
        <v>42198.837499999994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3">
        <f t="shared" si="359"/>
        <v>109.66666666666667</v>
      </c>
      <c r="P3783" s="7">
        <f t="shared" si="360"/>
        <v>139265.67149700588</v>
      </c>
      <c r="Q3783" s="7" t="str">
        <f t="shared" si="361"/>
        <v>theater</v>
      </c>
      <c r="R3783" t="str">
        <f t="shared" si="358"/>
        <v>musical</v>
      </c>
      <c r="S3783" s="8">
        <f t="shared" si="362"/>
        <v>41865.882928240739</v>
      </c>
      <c r="T3783" s="8">
        <f t="shared" si="363"/>
        <v>41890.882928240739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3">
        <f t="shared" si="359"/>
        <v>101.75</v>
      </c>
      <c r="P3784" s="7">
        <f t="shared" si="360"/>
        <v>139669.06690690681</v>
      </c>
      <c r="Q3784" s="7" t="str">
        <f t="shared" si="361"/>
        <v>theater</v>
      </c>
      <c r="R3784" t="str">
        <f t="shared" si="358"/>
        <v>musical</v>
      </c>
      <c r="S3784" s="8">
        <f t="shared" si="362"/>
        <v>42546.862233796302</v>
      </c>
      <c r="T3784" s="8">
        <f t="shared" si="363"/>
        <v>42575.958333333328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3">
        <f t="shared" si="359"/>
        <v>128.91666666666666</v>
      </c>
      <c r="P3785" s="7">
        <f t="shared" si="360"/>
        <v>140083.62734939749</v>
      </c>
      <c r="Q3785" s="7" t="str">
        <f t="shared" si="361"/>
        <v>theater</v>
      </c>
      <c r="R3785" t="str">
        <f t="shared" si="358"/>
        <v>musical</v>
      </c>
      <c r="S3785" s="8">
        <f t="shared" si="362"/>
        <v>42420.140277777777</v>
      </c>
      <c r="T3785" s="8">
        <f t="shared" si="363"/>
        <v>42444.666666666672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3">
        <f t="shared" si="359"/>
        <v>114.99999999999999</v>
      </c>
      <c r="P3786" s="7">
        <f t="shared" si="360"/>
        <v>140502.16700906333</v>
      </c>
      <c r="Q3786" s="7" t="str">
        <f t="shared" si="361"/>
        <v>theater</v>
      </c>
      <c r="R3786" t="str">
        <f t="shared" si="358"/>
        <v>musical</v>
      </c>
      <c r="S3786" s="8">
        <f t="shared" si="362"/>
        <v>42531.980694444443</v>
      </c>
      <c r="T3786" s="8">
        <f t="shared" si="363"/>
        <v>42561.980694444443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3">
        <f t="shared" si="359"/>
        <v>150.75</v>
      </c>
      <c r="P3787" s="7">
        <f t="shared" si="360"/>
        <v>140924.44630303018</v>
      </c>
      <c r="Q3787" s="7" t="str">
        <f t="shared" si="361"/>
        <v>theater</v>
      </c>
      <c r="R3787" t="str">
        <f t="shared" si="358"/>
        <v>musical</v>
      </c>
      <c r="S3787" s="8">
        <f t="shared" si="362"/>
        <v>42548.63853009259</v>
      </c>
      <c r="T3787" s="8">
        <f t="shared" si="363"/>
        <v>42584.418749999997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3">
        <f t="shared" si="359"/>
        <v>110.96666666666665</v>
      </c>
      <c r="P3788" s="7">
        <f t="shared" si="360"/>
        <v>141343.62395136768</v>
      </c>
      <c r="Q3788" s="7" t="str">
        <f t="shared" si="361"/>
        <v>theater</v>
      </c>
      <c r="R3788" t="str">
        <f t="shared" si="358"/>
        <v>musical</v>
      </c>
      <c r="S3788" s="8">
        <f t="shared" si="362"/>
        <v>42487.037905092591</v>
      </c>
      <c r="T3788" s="8">
        <f t="shared" si="363"/>
        <v>42517.037905092591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3">
        <f t="shared" si="359"/>
        <v>100.28571428571429</v>
      </c>
      <c r="P3789" s="7">
        <f t="shared" si="360"/>
        <v>141754.25085365842</v>
      </c>
      <c r="Q3789" s="7" t="str">
        <f t="shared" si="361"/>
        <v>theater</v>
      </c>
      <c r="R3789" t="str">
        <f t="shared" si="358"/>
        <v>musical</v>
      </c>
      <c r="S3789" s="8">
        <f t="shared" si="362"/>
        <v>42167.534791666665</v>
      </c>
      <c r="T3789" s="8">
        <f t="shared" si="363"/>
        <v>42196.165972222225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3">
        <f t="shared" si="359"/>
        <v>0.66666666666666674</v>
      </c>
      <c r="P3790" s="7">
        <f t="shared" si="360"/>
        <v>142186.6766972476</v>
      </c>
      <c r="Q3790" s="7" t="str">
        <f t="shared" si="361"/>
        <v>theater</v>
      </c>
      <c r="R3790" t="str">
        <f t="shared" si="358"/>
        <v>musical</v>
      </c>
      <c r="S3790" s="8">
        <f t="shared" si="362"/>
        <v>42333.695821759262</v>
      </c>
      <c r="T3790" s="8">
        <f t="shared" si="363"/>
        <v>42361.679166666669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3">
        <f t="shared" si="359"/>
        <v>3.267605633802817</v>
      </c>
      <c r="P3791" s="7">
        <f t="shared" si="360"/>
        <v>142621.29840490787</v>
      </c>
      <c r="Q3791" s="7" t="str">
        <f t="shared" si="361"/>
        <v>theater</v>
      </c>
      <c r="R3791" t="str">
        <f t="shared" si="358"/>
        <v>musical</v>
      </c>
      <c r="S3791" s="8">
        <f t="shared" si="362"/>
        <v>42138.798819444448</v>
      </c>
      <c r="T3791" s="8">
        <f t="shared" si="363"/>
        <v>42170.798819444448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3">
        <f t="shared" si="359"/>
        <v>0</v>
      </c>
      <c r="P3792" s="7">
        <f t="shared" si="360"/>
        <v>143059.77624615375</v>
      </c>
      <c r="Q3792" s="7" t="str">
        <f t="shared" si="361"/>
        <v>theater</v>
      </c>
      <c r="R3792" t="str">
        <f t="shared" si="358"/>
        <v>musical</v>
      </c>
      <c r="S3792" s="8">
        <f t="shared" si="362"/>
        <v>42666.666932870372</v>
      </c>
      <c r="T3792" s="8">
        <f t="shared" si="363"/>
        <v>42696.708599537036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3">
        <f t="shared" si="359"/>
        <v>0</v>
      </c>
      <c r="P3793" s="7">
        <f t="shared" si="360"/>
        <v>143501.31876543199</v>
      </c>
      <c r="Q3793" s="7" t="str">
        <f t="shared" si="361"/>
        <v>theater</v>
      </c>
      <c r="R3793" t="str">
        <f t="shared" si="358"/>
        <v>musical</v>
      </c>
      <c r="S3793" s="8">
        <f t="shared" si="362"/>
        <v>41766.692037037035</v>
      </c>
      <c r="T3793" s="8">
        <f t="shared" si="363"/>
        <v>41826.692037037035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3">
        <f t="shared" si="359"/>
        <v>0.27999999999999997</v>
      </c>
      <c r="P3794" s="7">
        <f t="shared" si="360"/>
        <v>143945.59529411755</v>
      </c>
      <c r="Q3794" s="7" t="str">
        <f t="shared" si="361"/>
        <v>theater</v>
      </c>
      <c r="R3794" t="str">
        <f t="shared" si="358"/>
        <v>musical</v>
      </c>
      <c r="S3794" s="8">
        <f t="shared" si="362"/>
        <v>42170.447013888886</v>
      </c>
      <c r="T3794" s="8">
        <f t="shared" si="363"/>
        <v>42200.447013888886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3">
        <f t="shared" si="359"/>
        <v>59.657142857142851</v>
      </c>
      <c r="P3795" s="7">
        <f t="shared" si="360"/>
        <v>144392.52260869555</v>
      </c>
      <c r="Q3795" s="7" t="str">
        <f t="shared" si="361"/>
        <v>theater</v>
      </c>
      <c r="R3795" t="str">
        <f t="shared" si="358"/>
        <v>musical</v>
      </c>
      <c r="S3795" s="8">
        <f t="shared" si="362"/>
        <v>41968.938993055555</v>
      </c>
      <c r="T3795" s="8">
        <f t="shared" si="363"/>
        <v>41989.938993055555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3">
        <f t="shared" si="359"/>
        <v>1</v>
      </c>
      <c r="P3796" s="7">
        <f t="shared" si="360"/>
        <v>144829.33420560736</v>
      </c>
      <c r="Q3796" s="7" t="str">
        <f t="shared" si="361"/>
        <v>theater</v>
      </c>
      <c r="R3796" t="str">
        <f t="shared" si="358"/>
        <v>musical</v>
      </c>
      <c r="S3796" s="8">
        <f t="shared" si="362"/>
        <v>42132.58048611111</v>
      </c>
      <c r="T3796" s="8">
        <f t="shared" si="363"/>
        <v>42162.58048611111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3">
        <f t="shared" si="359"/>
        <v>1.6666666666666667</v>
      </c>
      <c r="P3797" s="7">
        <f t="shared" si="360"/>
        <v>145281.7696249999</v>
      </c>
      <c r="Q3797" s="7" t="str">
        <f t="shared" si="361"/>
        <v>theater</v>
      </c>
      <c r="R3797" t="str">
        <f t="shared" si="358"/>
        <v>musical</v>
      </c>
      <c r="S3797" s="8">
        <f t="shared" si="362"/>
        <v>42201.436226851853</v>
      </c>
      <c r="T3797" s="8">
        <f t="shared" si="363"/>
        <v>42244.9375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3">
        <f t="shared" si="359"/>
        <v>4.4444444444444444E-3</v>
      </c>
      <c r="P3798" s="7">
        <f t="shared" si="360"/>
        <v>145737.16702194346</v>
      </c>
      <c r="Q3798" s="7" t="str">
        <f t="shared" si="361"/>
        <v>theater</v>
      </c>
      <c r="R3798" t="str">
        <f t="shared" si="358"/>
        <v>musical</v>
      </c>
      <c r="S3798" s="8">
        <f t="shared" si="362"/>
        <v>42689.029583333337</v>
      </c>
      <c r="T3798" s="8">
        <f t="shared" si="363"/>
        <v>42749.029583333337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3">
        <f t="shared" si="359"/>
        <v>89.666666666666657</v>
      </c>
      <c r="P3799" s="7">
        <f t="shared" si="360"/>
        <v>146195.45685534581</v>
      </c>
      <c r="Q3799" s="7" t="str">
        <f t="shared" si="361"/>
        <v>theater</v>
      </c>
      <c r="R3799" t="str">
        <f t="shared" si="358"/>
        <v>musical</v>
      </c>
      <c r="S3799" s="8">
        <f t="shared" si="362"/>
        <v>42084.881539351853</v>
      </c>
      <c r="T3799" s="8">
        <f t="shared" si="363"/>
        <v>42114.881539351853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3">
        <f t="shared" si="359"/>
        <v>1.4642857142857144</v>
      </c>
      <c r="P3800" s="7">
        <f t="shared" si="360"/>
        <v>146639.66965299673</v>
      </c>
      <c r="Q3800" s="7" t="str">
        <f t="shared" si="361"/>
        <v>theater</v>
      </c>
      <c r="R3800" t="str">
        <f t="shared" si="358"/>
        <v>musical</v>
      </c>
      <c r="S3800" s="8">
        <f t="shared" si="362"/>
        <v>41831.722777777781</v>
      </c>
      <c r="T3800" s="8">
        <f t="shared" si="363"/>
        <v>41861.722777777781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3">
        <f t="shared" si="359"/>
        <v>4.0199999999999996</v>
      </c>
      <c r="P3801" s="7">
        <f t="shared" si="360"/>
        <v>147100.47556962015</v>
      </c>
      <c r="Q3801" s="7" t="str">
        <f t="shared" si="361"/>
        <v>theater</v>
      </c>
      <c r="R3801" t="str">
        <f t="shared" si="358"/>
        <v>musical</v>
      </c>
      <c r="S3801" s="8">
        <f t="shared" si="362"/>
        <v>42410.93105324074</v>
      </c>
      <c r="T3801" s="8">
        <f t="shared" si="363"/>
        <v>42440.93105324074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3">
        <f t="shared" si="359"/>
        <v>4.004545454545454</v>
      </c>
      <c r="P3802" s="7">
        <f t="shared" si="360"/>
        <v>147566.18501587291</v>
      </c>
      <c r="Q3802" s="7" t="str">
        <f t="shared" si="361"/>
        <v>theater</v>
      </c>
      <c r="R3802" t="str">
        <f t="shared" si="358"/>
        <v>musical</v>
      </c>
      <c r="S3802" s="8">
        <f t="shared" si="362"/>
        <v>41982.737071759257</v>
      </c>
      <c r="T3802" s="8">
        <f t="shared" si="363"/>
        <v>42015.207638888889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3">
        <f t="shared" si="359"/>
        <v>8.52</v>
      </c>
      <c r="P3803" s="7">
        <f t="shared" si="360"/>
        <v>148033.33528662409</v>
      </c>
      <c r="Q3803" s="7" t="str">
        <f t="shared" si="361"/>
        <v>theater</v>
      </c>
      <c r="R3803" t="str">
        <f t="shared" si="358"/>
        <v>musical</v>
      </c>
      <c r="S3803" s="8">
        <f t="shared" si="362"/>
        <v>41975.676111111112</v>
      </c>
      <c r="T3803" s="8">
        <f t="shared" si="363"/>
        <v>42006.676111111112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3">
        <f t="shared" si="359"/>
        <v>0</v>
      </c>
      <c r="P3804" s="7">
        <f t="shared" si="360"/>
        <v>148504.92421725229</v>
      </c>
      <c r="Q3804" s="7" t="str">
        <f t="shared" si="361"/>
        <v>theater</v>
      </c>
      <c r="R3804" t="str">
        <f t="shared" si="358"/>
        <v>musical</v>
      </c>
      <c r="S3804" s="8">
        <f t="shared" si="362"/>
        <v>42269.126226851848</v>
      </c>
      <c r="T3804" s="8">
        <f t="shared" si="363"/>
        <v>42299.126226851848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3">
        <f t="shared" si="359"/>
        <v>19.650000000000002</v>
      </c>
      <c r="P3805" s="7">
        <f t="shared" si="360"/>
        <v>148980.90153846142</v>
      </c>
      <c r="Q3805" s="7" t="str">
        <f t="shared" si="361"/>
        <v>theater</v>
      </c>
      <c r="R3805" t="str">
        <f t="shared" si="358"/>
        <v>musical</v>
      </c>
      <c r="S3805" s="8">
        <f t="shared" si="362"/>
        <v>42403.971851851849</v>
      </c>
      <c r="T3805" s="8">
        <f t="shared" si="363"/>
        <v>42433.971851851849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3">
        <f t="shared" si="359"/>
        <v>0</v>
      </c>
      <c r="P3806" s="7">
        <f t="shared" si="360"/>
        <v>149452.3578135047</v>
      </c>
      <c r="Q3806" s="7" t="str">
        <f t="shared" si="361"/>
        <v>theater</v>
      </c>
      <c r="R3806" t="str">
        <f t="shared" si="358"/>
        <v>musical</v>
      </c>
      <c r="S3806" s="8">
        <f t="shared" si="362"/>
        <v>42527.00953703704</v>
      </c>
      <c r="T3806" s="8">
        <f t="shared" si="363"/>
        <v>42582.291666666672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3">
        <f t="shared" si="359"/>
        <v>2E-3</v>
      </c>
      <c r="P3807" s="7">
        <f t="shared" si="360"/>
        <v>149934.46219354827</v>
      </c>
      <c r="Q3807" s="7" t="str">
        <f t="shared" si="361"/>
        <v>theater</v>
      </c>
      <c r="R3807" t="str">
        <f t="shared" si="358"/>
        <v>musical</v>
      </c>
      <c r="S3807" s="8">
        <f t="shared" si="362"/>
        <v>41849.887037037035</v>
      </c>
      <c r="T3807" s="8">
        <f t="shared" si="363"/>
        <v>41909.887037037035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3">
        <f t="shared" si="359"/>
        <v>6.6666666666666666E-2</v>
      </c>
      <c r="P3808" s="7">
        <f t="shared" si="360"/>
        <v>150419.67728155327</v>
      </c>
      <c r="Q3808" s="7" t="str">
        <f t="shared" si="361"/>
        <v>theater</v>
      </c>
      <c r="R3808" t="str">
        <f t="shared" si="358"/>
        <v>musical</v>
      </c>
      <c r="S3808" s="8">
        <f t="shared" si="362"/>
        <v>41799.259039351848</v>
      </c>
      <c r="T3808" s="8">
        <f t="shared" si="363"/>
        <v>41819.259039351848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3">
        <f t="shared" si="359"/>
        <v>30.333333333333336</v>
      </c>
      <c r="P3809" s="7">
        <f t="shared" si="360"/>
        <v>150908.03662337651</v>
      </c>
      <c r="Q3809" s="7" t="str">
        <f t="shared" si="361"/>
        <v>theater</v>
      </c>
      <c r="R3809" t="str">
        <f t="shared" si="358"/>
        <v>musical</v>
      </c>
      <c r="S3809" s="8">
        <f t="shared" si="362"/>
        <v>42090.909016203703</v>
      </c>
      <c r="T3809" s="8">
        <f t="shared" si="363"/>
        <v>42097.909016203703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3">
        <f t="shared" si="359"/>
        <v>100</v>
      </c>
      <c r="P3810" s="7">
        <f t="shared" si="360"/>
        <v>151398.11166123766</v>
      </c>
      <c r="Q3810" s="7" t="str">
        <f t="shared" si="361"/>
        <v>theater</v>
      </c>
      <c r="R3810" t="str">
        <f t="shared" si="358"/>
        <v>plays</v>
      </c>
      <c r="S3810" s="8">
        <f t="shared" si="362"/>
        <v>42059.453923611116</v>
      </c>
      <c r="T3810" s="8">
        <f t="shared" si="363"/>
        <v>42119.412256944444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3">
        <f t="shared" si="359"/>
        <v>101.25</v>
      </c>
      <c r="P3811" s="7">
        <f t="shared" si="360"/>
        <v>151889.60875816981</v>
      </c>
      <c r="Q3811" s="7" t="str">
        <f t="shared" si="361"/>
        <v>theater</v>
      </c>
      <c r="R3811" t="str">
        <f t="shared" si="358"/>
        <v>plays</v>
      </c>
      <c r="S3811" s="8">
        <f t="shared" si="362"/>
        <v>41800.526701388888</v>
      </c>
      <c r="T3811" s="8">
        <f t="shared" si="363"/>
        <v>41850.958333333336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3">
        <f t="shared" si="359"/>
        <v>121.73333333333333</v>
      </c>
      <c r="P3812" s="7">
        <f t="shared" si="360"/>
        <v>152380.96813114741</v>
      </c>
      <c r="Q3812" s="7" t="str">
        <f t="shared" si="361"/>
        <v>theater</v>
      </c>
      <c r="R3812" t="str">
        <f t="shared" si="358"/>
        <v>plays</v>
      </c>
      <c r="S3812" s="8">
        <f t="shared" si="362"/>
        <v>42054.849050925928</v>
      </c>
      <c r="T3812" s="8">
        <f t="shared" si="363"/>
        <v>42084.807384259257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3">
        <f t="shared" si="359"/>
        <v>330</v>
      </c>
      <c r="P3813" s="7">
        <f t="shared" si="360"/>
        <v>152876.214736842</v>
      </c>
      <c r="Q3813" s="7" t="str">
        <f t="shared" si="361"/>
        <v>theater</v>
      </c>
      <c r="R3813" t="str">
        <f t="shared" si="358"/>
        <v>plays</v>
      </c>
      <c r="S3813" s="8">
        <f t="shared" si="362"/>
        <v>42487.62700231481</v>
      </c>
      <c r="T3813" s="8">
        <f t="shared" si="363"/>
        <v>42521.458333333328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3">
        <f t="shared" si="359"/>
        <v>109.55</v>
      </c>
      <c r="P3814" s="7">
        <f t="shared" si="360"/>
        <v>153378.03392739262</v>
      </c>
      <c r="Q3814" s="7" t="str">
        <f t="shared" si="361"/>
        <v>theater</v>
      </c>
      <c r="R3814" t="str">
        <f t="shared" si="358"/>
        <v>plays</v>
      </c>
      <c r="S3814" s="8">
        <f t="shared" si="362"/>
        <v>42109.751250000001</v>
      </c>
      <c r="T3814" s="8">
        <f t="shared" si="363"/>
        <v>42156.165972222225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3">
        <f t="shared" si="359"/>
        <v>100.95190476190474</v>
      </c>
      <c r="P3815" s="7">
        <f t="shared" si="360"/>
        <v>153878.653245033</v>
      </c>
      <c r="Q3815" s="7" t="str">
        <f t="shared" si="361"/>
        <v>theater</v>
      </c>
      <c r="R3815" t="str">
        <f t="shared" si="358"/>
        <v>plays</v>
      </c>
      <c r="S3815" s="8">
        <f t="shared" si="362"/>
        <v>42497.275706018518</v>
      </c>
      <c r="T3815" s="8">
        <f t="shared" si="363"/>
        <v>42535.904861111107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3">
        <f t="shared" si="359"/>
        <v>140.13333333333333</v>
      </c>
      <c r="P3816" s="7">
        <f t="shared" si="360"/>
        <v>154382.83485049824</v>
      </c>
      <c r="Q3816" s="7" t="str">
        <f t="shared" si="361"/>
        <v>theater</v>
      </c>
      <c r="R3816" t="str">
        <f t="shared" si="358"/>
        <v>plays</v>
      </c>
      <c r="S3816" s="8">
        <f t="shared" si="362"/>
        <v>42058.904074074075</v>
      </c>
      <c r="T3816" s="8">
        <f t="shared" si="363"/>
        <v>42095.165972222225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3">
        <f t="shared" si="359"/>
        <v>100.001</v>
      </c>
      <c r="P3817" s="7">
        <f t="shared" si="360"/>
        <v>154890.43763333323</v>
      </c>
      <c r="Q3817" s="7" t="str">
        <f t="shared" si="361"/>
        <v>theater</v>
      </c>
      <c r="R3817" t="str">
        <f t="shared" si="358"/>
        <v>plays</v>
      </c>
      <c r="S3817" s="8">
        <f t="shared" si="362"/>
        <v>42207.259918981479</v>
      </c>
      <c r="T3817" s="8">
        <f t="shared" si="363"/>
        <v>42236.958333333328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3">
        <f t="shared" si="359"/>
        <v>119.238</v>
      </c>
      <c r="P3818" s="7">
        <f t="shared" si="360"/>
        <v>155405.12133779252</v>
      </c>
      <c r="Q3818" s="7" t="str">
        <f t="shared" si="361"/>
        <v>theater</v>
      </c>
      <c r="R3818" t="str">
        <f t="shared" si="358"/>
        <v>plays</v>
      </c>
      <c r="S3818" s="8">
        <f t="shared" si="362"/>
        <v>41807.690081018518</v>
      </c>
      <c r="T3818" s="8">
        <f t="shared" si="363"/>
        <v>41837.690081018518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3">
        <f t="shared" si="359"/>
        <v>107.25</v>
      </c>
      <c r="P3819" s="7">
        <f t="shared" si="360"/>
        <v>155920.61312080524</v>
      </c>
      <c r="Q3819" s="7" t="str">
        <f t="shared" si="361"/>
        <v>theater</v>
      </c>
      <c r="R3819" t="str">
        <f t="shared" si="358"/>
        <v>plays</v>
      </c>
      <c r="S3819" s="8">
        <f t="shared" si="362"/>
        <v>42284.69694444444</v>
      </c>
      <c r="T3819" s="8">
        <f t="shared" si="363"/>
        <v>42301.165972222225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3">
        <f t="shared" si="359"/>
        <v>227.99999999999997</v>
      </c>
      <c r="P3820" s="7">
        <f t="shared" si="360"/>
        <v>156438.37612794602</v>
      </c>
      <c r="Q3820" s="7" t="str">
        <f t="shared" si="361"/>
        <v>theater</v>
      </c>
      <c r="R3820" t="str">
        <f t="shared" si="358"/>
        <v>plays</v>
      </c>
      <c r="S3820" s="8">
        <f t="shared" si="362"/>
        <v>42045.84238425926</v>
      </c>
      <c r="T3820" s="8">
        <f t="shared" si="363"/>
        <v>42075.800717592589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3">
        <f t="shared" si="359"/>
        <v>106.4</v>
      </c>
      <c r="P3821" s="7">
        <f t="shared" si="360"/>
        <v>156964.9584797296</v>
      </c>
      <c r="Q3821" s="7" t="str">
        <f t="shared" si="361"/>
        <v>theater</v>
      </c>
      <c r="R3821" t="str">
        <f t="shared" si="358"/>
        <v>plays</v>
      </c>
      <c r="S3821" s="8">
        <f t="shared" si="362"/>
        <v>42184.209537037037</v>
      </c>
      <c r="T3821" s="8">
        <f t="shared" si="363"/>
        <v>42202.876388888893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3">
        <f t="shared" si="359"/>
        <v>143.33333333333334</v>
      </c>
      <c r="P3822" s="7">
        <f t="shared" si="360"/>
        <v>157493.43630508462</v>
      </c>
      <c r="Q3822" s="7" t="str">
        <f t="shared" si="361"/>
        <v>theater</v>
      </c>
      <c r="R3822" t="str">
        <f t="shared" ref="R3822:R3885" si="364">RIGHT(N3822, (LEN(N3822)-FIND("/", N3822)))</f>
        <v>plays</v>
      </c>
      <c r="S3822" s="8">
        <f t="shared" si="362"/>
        <v>42160.651817129634</v>
      </c>
      <c r="T3822" s="8">
        <f t="shared" si="363"/>
        <v>42190.651817129634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3">
        <f t="shared" si="359"/>
        <v>104.54285714285714</v>
      </c>
      <c r="P3823" s="7">
        <f t="shared" si="360"/>
        <v>158027.66568027198</v>
      </c>
      <c r="Q3823" s="7" t="str">
        <f t="shared" si="361"/>
        <v>theater</v>
      </c>
      <c r="R3823" t="str">
        <f t="shared" si="364"/>
        <v>plays</v>
      </c>
      <c r="S3823" s="8">
        <f t="shared" si="362"/>
        <v>42341.180636574078</v>
      </c>
      <c r="T3823" s="8">
        <f t="shared" si="363"/>
        <v>42373.180636574078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3">
        <f t="shared" si="359"/>
        <v>110.02000000000001</v>
      </c>
      <c r="P3824" s="7">
        <f t="shared" si="360"/>
        <v>158554.52119453912</v>
      </c>
      <c r="Q3824" s="7" t="str">
        <f t="shared" si="361"/>
        <v>theater</v>
      </c>
      <c r="R3824" t="str">
        <f t="shared" si="364"/>
        <v>plays</v>
      </c>
      <c r="S3824" s="8">
        <f t="shared" si="362"/>
        <v>42329.838159722218</v>
      </c>
      <c r="T3824" s="8">
        <f t="shared" si="363"/>
        <v>42388.957638888889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3">
        <f t="shared" si="359"/>
        <v>106</v>
      </c>
      <c r="P3825" s="7">
        <f t="shared" si="360"/>
        <v>159078.67708904098</v>
      </c>
      <c r="Q3825" s="7" t="str">
        <f t="shared" si="361"/>
        <v>theater</v>
      </c>
      <c r="R3825" t="str">
        <f t="shared" si="364"/>
        <v>plays</v>
      </c>
      <c r="S3825" s="8">
        <f t="shared" si="362"/>
        <v>42170.910231481481</v>
      </c>
      <c r="T3825" s="8">
        <f t="shared" si="363"/>
        <v>42205.165972222225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3">
        <f t="shared" si="359"/>
        <v>108</v>
      </c>
      <c r="P3826" s="7">
        <f t="shared" si="360"/>
        <v>159616.23268041224</v>
      </c>
      <c r="Q3826" s="7" t="str">
        <f t="shared" si="361"/>
        <v>theater</v>
      </c>
      <c r="R3826" t="str">
        <f t="shared" si="364"/>
        <v>plays</v>
      </c>
      <c r="S3826" s="8">
        <f t="shared" si="362"/>
        <v>42571.626192129625</v>
      </c>
      <c r="T3826" s="8">
        <f t="shared" si="363"/>
        <v>42583.570138888885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3">
        <f t="shared" si="359"/>
        <v>105.42</v>
      </c>
      <c r="P3827" s="7">
        <f t="shared" si="360"/>
        <v>160165.70244827573</v>
      </c>
      <c r="Q3827" s="7" t="str">
        <f t="shared" si="361"/>
        <v>theater</v>
      </c>
      <c r="R3827" t="str">
        <f t="shared" si="364"/>
        <v>plays</v>
      </c>
      <c r="S3827" s="8">
        <f t="shared" si="362"/>
        <v>42151.069606481484</v>
      </c>
      <c r="T3827" s="8">
        <f t="shared" si="363"/>
        <v>42172.069606481484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3">
        <f t="shared" si="359"/>
        <v>119.16666666666667</v>
      </c>
      <c r="P3828" s="7">
        <f t="shared" si="360"/>
        <v>160701.67027681647</v>
      </c>
      <c r="Q3828" s="7" t="str">
        <f t="shared" si="361"/>
        <v>theater</v>
      </c>
      <c r="R3828" t="str">
        <f t="shared" si="364"/>
        <v>plays</v>
      </c>
      <c r="S3828" s="8">
        <f t="shared" si="362"/>
        <v>42101.423541666663</v>
      </c>
      <c r="T3828" s="8">
        <f t="shared" si="363"/>
        <v>42131.423541666663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3">
        <f t="shared" si="359"/>
        <v>152.66666666666666</v>
      </c>
      <c r="P3829" s="7">
        <f t="shared" si="360"/>
        <v>161257.17954861099</v>
      </c>
      <c r="Q3829" s="7" t="str">
        <f t="shared" si="361"/>
        <v>theater</v>
      </c>
      <c r="R3829" t="str">
        <f t="shared" si="364"/>
        <v>plays</v>
      </c>
      <c r="S3829" s="8">
        <f t="shared" si="362"/>
        <v>42034.928252314814</v>
      </c>
      <c r="T3829" s="8">
        <f t="shared" si="363"/>
        <v>42090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3">
        <f t="shared" si="359"/>
        <v>100</v>
      </c>
      <c r="P3830" s="7">
        <f t="shared" si="360"/>
        <v>161803.09306620195</v>
      </c>
      <c r="Q3830" s="7" t="str">
        <f t="shared" si="361"/>
        <v>theater</v>
      </c>
      <c r="R3830" t="str">
        <f t="shared" si="364"/>
        <v>plays</v>
      </c>
      <c r="S3830" s="8">
        <f t="shared" si="362"/>
        <v>41944.527627314819</v>
      </c>
      <c r="T3830" s="8">
        <f t="shared" si="363"/>
        <v>42004.569293981483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3">
        <f t="shared" si="359"/>
        <v>100.2</v>
      </c>
      <c r="P3831" s="7">
        <f t="shared" si="360"/>
        <v>162351.35562937049</v>
      </c>
      <c r="Q3831" s="7" t="str">
        <f t="shared" si="361"/>
        <v>theater</v>
      </c>
      <c r="R3831" t="str">
        <f t="shared" si="364"/>
        <v>plays</v>
      </c>
      <c r="S3831" s="8">
        <f t="shared" si="362"/>
        <v>42593.865405092598</v>
      </c>
      <c r="T3831" s="8">
        <f t="shared" si="363"/>
        <v>42613.865405092598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3">
        <f t="shared" si="359"/>
        <v>225</v>
      </c>
      <c r="P3832" s="7">
        <f t="shared" si="360"/>
        <v>162919.25161403496</v>
      </c>
      <c r="Q3832" s="7" t="str">
        <f t="shared" si="361"/>
        <v>theater</v>
      </c>
      <c r="R3832" t="str">
        <f t="shared" si="364"/>
        <v>plays</v>
      </c>
      <c r="S3832" s="8">
        <f t="shared" si="362"/>
        <v>42503.740868055553</v>
      </c>
      <c r="T3832" s="8">
        <f t="shared" si="363"/>
        <v>42517.740868055553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3">
        <f t="shared" si="359"/>
        <v>106.02199999999999</v>
      </c>
      <c r="P3833" s="7">
        <f t="shared" si="360"/>
        <v>163492.11869718297</v>
      </c>
      <c r="Q3833" s="7" t="str">
        <f t="shared" si="361"/>
        <v>theater</v>
      </c>
      <c r="R3833" t="str">
        <f t="shared" si="364"/>
        <v>plays</v>
      </c>
      <c r="S3833" s="8">
        <f t="shared" si="362"/>
        <v>41927.848900462966</v>
      </c>
      <c r="T3833" s="8">
        <f t="shared" si="363"/>
        <v>41948.890567129631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3">
        <f t="shared" si="359"/>
        <v>104.66666666666666</v>
      </c>
      <c r="P3834" s="7">
        <f t="shared" si="360"/>
        <v>164067.95618374547</v>
      </c>
      <c r="Q3834" s="7" t="str">
        <f t="shared" si="361"/>
        <v>theater</v>
      </c>
      <c r="R3834" t="str">
        <f t="shared" si="364"/>
        <v>plays</v>
      </c>
      <c r="S3834" s="8">
        <f t="shared" si="362"/>
        <v>42375.114988425921</v>
      </c>
      <c r="T3834" s="8">
        <f t="shared" si="363"/>
        <v>42420.114988425921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3">
        <f t="shared" si="359"/>
        <v>116.66666666666667</v>
      </c>
      <c r="P3835" s="7">
        <f t="shared" si="360"/>
        <v>164645.30354609917</v>
      </c>
      <c r="Q3835" s="7" t="str">
        <f t="shared" si="361"/>
        <v>theater</v>
      </c>
      <c r="R3835" t="str">
        <f t="shared" si="364"/>
        <v>plays</v>
      </c>
      <c r="S3835" s="8">
        <f t="shared" si="362"/>
        <v>41963.872361111105</v>
      </c>
      <c r="T3835" s="8">
        <f t="shared" si="363"/>
        <v>41974.797916666663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3">
        <f t="shared" si="359"/>
        <v>109.03333333333333</v>
      </c>
      <c r="P3836" s="7">
        <f t="shared" si="360"/>
        <v>165226.24768683262</v>
      </c>
      <c r="Q3836" s="7" t="str">
        <f t="shared" si="361"/>
        <v>theater</v>
      </c>
      <c r="R3836" t="str">
        <f t="shared" si="364"/>
        <v>plays</v>
      </c>
      <c r="S3836" s="8">
        <f t="shared" si="362"/>
        <v>42143.445219907408</v>
      </c>
      <c r="T3836" s="8">
        <f t="shared" si="363"/>
        <v>42173.445219907408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3">
        <f t="shared" si="359"/>
        <v>160</v>
      </c>
      <c r="P3837" s="7">
        <f t="shared" si="360"/>
        <v>165804.65928571415</v>
      </c>
      <c r="Q3837" s="7" t="str">
        <f t="shared" si="361"/>
        <v>theater</v>
      </c>
      <c r="R3837" t="str">
        <f t="shared" si="364"/>
        <v>plays</v>
      </c>
      <c r="S3837" s="8">
        <f t="shared" si="362"/>
        <v>42460.94222222222</v>
      </c>
      <c r="T3837" s="8">
        <f t="shared" si="363"/>
        <v>42481.94222222222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3">
        <f t="shared" si="359"/>
        <v>112.5</v>
      </c>
      <c r="P3838" s="7">
        <f t="shared" si="360"/>
        <v>166397.79426523283</v>
      </c>
      <c r="Q3838" s="7" t="str">
        <f t="shared" si="361"/>
        <v>theater</v>
      </c>
      <c r="R3838" t="str">
        <f t="shared" si="364"/>
        <v>plays</v>
      </c>
      <c r="S3838" s="8">
        <f t="shared" si="362"/>
        <v>42553.926527777774</v>
      </c>
      <c r="T3838" s="8">
        <f t="shared" si="363"/>
        <v>42585.172916666663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3">
        <f t="shared" si="359"/>
        <v>102.1</v>
      </c>
      <c r="P3839" s="7">
        <f t="shared" si="360"/>
        <v>166993.11007194233</v>
      </c>
      <c r="Q3839" s="7" t="str">
        <f t="shared" si="361"/>
        <v>theater</v>
      </c>
      <c r="R3839" t="str">
        <f t="shared" si="364"/>
        <v>plays</v>
      </c>
      <c r="S3839" s="8">
        <f t="shared" si="362"/>
        <v>42152.765717592592</v>
      </c>
      <c r="T3839" s="8">
        <f t="shared" si="363"/>
        <v>42188.765717592592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3">
        <f t="shared" si="359"/>
        <v>100.824</v>
      </c>
      <c r="P3840" s="7">
        <f t="shared" si="360"/>
        <v>167588.60144404319</v>
      </c>
      <c r="Q3840" s="7" t="str">
        <f t="shared" si="361"/>
        <v>theater</v>
      </c>
      <c r="R3840" t="str">
        <f t="shared" si="364"/>
        <v>plays</v>
      </c>
      <c r="S3840" s="8">
        <f t="shared" si="362"/>
        <v>42116.710752314815</v>
      </c>
      <c r="T3840" s="8">
        <f t="shared" si="363"/>
        <v>42146.710752314815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3">
        <f t="shared" si="359"/>
        <v>101.25</v>
      </c>
      <c r="P3841" s="7">
        <f t="shared" si="360"/>
        <v>167830.50217391292</v>
      </c>
      <c r="Q3841" s="7" t="str">
        <f t="shared" si="361"/>
        <v>theater</v>
      </c>
      <c r="R3841" t="str">
        <f t="shared" si="364"/>
        <v>plays</v>
      </c>
      <c r="S3841" s="8">
        <f t="shared" si="362"/>
        <v>42155.142638888887</v>
      </c>
      <c r="T3841" s="8">
        <f t="shared" si="363"/>
        <v>42215.142638888887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3">
        <f t="shared" si="359"/>
        <v>6500</v>
      </c>
      <c r="P3842" s="7">
        <f t="shared" si="360"/>
        <v>168433.43127272715</v>
      </c>
      <c r="Q3842" s="7" t="str">
        <f t="shared" si="361"/>
        <v>theater</v>
      </c>
      <c r="R3842" t="str">
        <f t="shared" si="364"/>
        <v>plays</v>
      </c>
      <c r="S3842" s="8">
        <f t="shared" si="362"/>
        <v>42432.701724537037</v>
      </c>
      <c r="T3842" s="8">
        <f t="shared" si="363"/>
        <v>42457.660057870366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3">
        <f t="shared" ref="O3843:O3906" si="365">(E3843/D3843)*100</f>
        <v>8.7200000000000006</v>
      </c>
      <c r="P3843" s="7">
        <f t="shared" ref="P3843:P3906" si="366">AVERAGE(E3843:E7956)</f>
        <v>169047.91459854002</v>
      </c>
      <c r="Q3843" s="7" t="str">
        <f t="shared" ref="Q3843:Q3906" si="367">LEFT(N3843,(FIND("/",N3843)-1))</f>
        <v>theater</v>
      </c>
      <c r="R3843" t="str">
        <f t="shared" si="364"/>
        <v>plays</v>
      </c>
      <c r="S3843" s="8">
        <f t="shared" si="362"/>
        <v>41780.785729166666</v>
      </c>
      <c r="T3843" s="8">
        <f t="shared" si="363"/>
        <v>41840.785729166666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3">
        <f t="shared" si="365"/>
        <v>21.94</v>
      </c>
      <c r="P3844" s="7">
        <f t="shared" si="366"/>
        <v>169663.94358974346</v>
      </c>
      <c r="Q3844" s="7" t="str">
        <f t="shared" si="367"/>
        <v>theater</v>
      </c>
      <c r="R3844" t="str">
        <f t="shared" si="364"/>
        <v>plays</v>
      </c>
      <c r="S3844" s="8">
        <f t="shared" ref="S3844:S3907" si="368">(((J3844/60)/60)/24)+DATE(1970,1,1)</f>
        <v>41740.493657407409</v>
      </c>
      <c r="T3844" s="8">
        <f t="shared" ref="T3844:T3907" si="369">(((I3844/60)/60)/24)+DATE(1970,1,1)</f>
        <v>41770.493657407409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3">
        <f t="shared" si="365"/>
        <v>21.3</v>
      </c>
      <c r="P3845" s="7">
        <f t="shared" si="366"/>
        <v>170283.67499999987</v>
      </c>
      <c r="Q3845" s="7" t="str">
        <f t="shared" si="367"/>
        <v>theater</v>
      </c>
      <c r="R3845" t="str">
        <f t="shared" si="364"/>
        <v>plays</v>
      </c>
      <c r="S3845" s="8">
        <f t="shared" si="368"/>
        <v>41766.072500000002</v>
      </c>
      <c r="T3845" s="8">
        <f t="shared" si="369"/>
        <v>41791.072500000002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3">
        <f t="shared" si="365"/>
        <v>41.489795918367342</v>
      </c>
      <c r="P3846" s="7">
        <f t="shared" si="366"/>
        <v>170908.09815498142</v>
      </c>
      <c r="Q3846" s="7" t="str">
        <f t="shared" si="367"/>
        <v>theater</v>
      </c>
      <c r="R3846" t="str">
        <f t="shared" si="364"/>
        <v>plays</v>
      </c>
      <c r="S3846" s="8">
        <f t="shared" si="368"/>
        <v>41766.617291666669</v>
      </c>
      <c r="T3846" s="8">
        <f t="shared" si="369"/>
        <v>41793.290972222225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3">
        <f t="shared" si="365"/>
        <v>2.105</v>
      </c>
      <c r="P3847" s="7">
        <f t="shared" si="366"/>
        <v>171526.03185185173</v>
      </c>
      <c r="Q3847" s="7" t="str">
        <f t="shared" si="367"/>
        <v>theater</v>
      </c>
      <c r="R3847" t="str">
        <f t="shared" si="364"/>
        <v>plays</v>
      </c>
      <c r="S3847" s="8">
        <f t="shared" si="368"/>
        <v>42248.627013888887</v>
      </c>
      <c r="T3847" s="8">
        <f t="shared" si="369"/>
        <v>42278.627013888887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3">
        <f t="shared" si="365"/>
        <v>2.7</v>
      </c>
      <c r="P3848" s="7">
        <f t="shared" si="366"/>
        <v>172160.5449814125</v>
      </c>
      <c r="Q3848" s="7" t="str">
        <f t="shared" si="367"/>
        <v>theater</v>
      </c>
      <c r="R3848" t="str">
        <f t="shared" si="364"/>
        <v>plays</v>
      </c>
      <c r="S3848" s="8">
        <f t="shared" si="368"/>
        <v>41885.221550925926</v>
      </c>
      <c r="T3848" s="8">
        <f t="shared" si="369"/>
        <v>41916.290972222225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3">
        <f t="shared" si="365"/>
        <v>16.161904761904761</v>
      </c>
      <c r="P3849" s="7">
        <f t="shared" si="366"/>
        <v>172802.22985074614</v>
      </c>
      <c r="Q3849" s="7" t="str">
        <f t="shared" si="367"/>
        <v>theater</v>
      </c>
      <c r="R3849" t="str">
        <f t="shared" si="364"/>
        <v>plays</v>
      </c>
      <c r="S3849" s="8">
        <f t="shared" si="368"/>
        <v>42159.224432870367</v>
      </c>
      <c r="T3849" s="8">
        <f t="shared" si="369"/>
        <v>42204.224432870367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3">
        <f t="shared" si="365"/>
        <v>16.376923076923077</v>
      </c>
      <c r="P3850" s="7">
        <f t="shared" si="366"/>
        <v>173443.07340823958</v>
      </c>
      <c r="Q3850" s="7" t="str">
        <f t="shared" si="367"/>
        <v>theater</v>
      </c>
      <c r="R3850" t="str">
        <f t="shared" si="364"/>
        <v>plays</v>
      </c>
      <c r="S3850" s="8">
        <f t="shared" si="368"/>
        <v>42265.817002314812</v>
      </c>
      <c r="T3850" s="8">
        <f t="shared" si="369"/>
        <v>42295.817002314812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3">
        <f t="shared" si="365"/>
        <v>7.043333333333333</v>
      </c>
      <c r="P3851" s="7">
        <f t="shared" si="366"/>
        <v>174087.11127819534</v>
      </c>
      <c r="Q3851" s="7" t="str">
        <f t="shared" si="367"/>
        <v>theater</v>
      </c>
      <c r="R3851" t="str">
        <f t="shared" si="364"/>
        <v>plays</v>
      </c>
      <c r="S3851" s="8">
        <f t="shared" si="368"/>
        <v>42136.767175925925</v>
      </c>
      <c r="T3851" s="8">
        <f t="shared" si="369"/>
        <v>42166.767175925925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3">
        <f t="shared" si="365"/>
        <v>3.8</v>
      </c>
      <c r="P3852" s="7">
        <f t="shared" si="366"/>
        <v>174736.07018867912</v>
      </c>
      <c r="Q3852" s="7" t="str">
        <f t="shared" si="367"/>
        <v>theater</v>
      </c>
      <c r="R3852" t="str">
        <f t="shared" si="364"/>
        <v>plays</v>
      </c>
      <c r="S3852" s="8">
        <f t="shared" si="368"/>
        <v>41975.124340277776</v>
      </c>
      <c r="T3852" s="8">
        <f t="shared" si="369"/>
        <v>42005.124340277776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3">
        <f t="shared" si="365"/>
        <v>34.08</v>
      </c>
      <c r="P3853" s="7">
        <f t="shared" si="366"/>
        <v>175397.80530303018</v>
      </c>
      <c r="Q3853" s="7" t="str">
        <f t="shared" si="367"/>
        <v>theater</v>
      </c>
      <c r="R3853" t="str">
        <f t="shared" si="364"/>
        <v>plays</v>
      </c>
      <c r="S3853" s="8">
        <f t="shared" si="368"/>
        <v>42172.439571759256</v>
      </c>
      <c r="T3853" s="8">
        <f t="shared" si="369"/>
        <v>42202.439571759256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3">
        <f t="shared" si="365"/>
        <v>0.2</v>
      </c>
      <c r="P3854" s="7">
        <f t="shared" si="366"/>
        <v>176061.47756653978</v>
      </c>
      <c r="Q3854" s="7" t="str">
        <f t="shared" si="367"/>
        <v>theater</v>
      </c>
      <c r="R3854" t="str">
        <f t="shared" si="364"/>
        <v>plays</v>
      </c>
      <c r="S3854" s="8">
        <f t="shared" si="368"/>
        <v>42065.190694444449</v>
      </c>
      <c r="T3854" s="8">
        <f t="shared" si="369"/>
        <v>42090.149027777778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3">
        <f t="shared" si="365"/>
        <v>2.5999999999999999E-2</v>
      </c>
      <c r="P3855" s="7">
        <f t="shared" si="366"/>
        <v>176733.39160305329</v>
      </c>
      <c r="Q3855" s="7" t="str">
        <f t="shared" si="367"/>
        <v>theater</v>
      </c>
      <c r="R3855" t="str">
        <f t="shared" si="364"/>
        <v>plays</v>
      </c>
      <c r="S3855" s="8">
        <f t="shared" si="368"/>
        <v>41848.84002314815</v>
      </c>
      <c r="T3855" s="8">
        <f t="shared" si="369"/>
        <v>41883.84002314815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3">
        <f t="shared" si="365"/>
        <v>16.254545454545454</v>
      </c>
      <c r="P3856" s="7">
        <f t="shared" si="366"/>
        <v>177410.43141762438</v>
      </c>
      <c r="Q3856" s="7" t="str">
        <f t="shared" si="367"/>
        <v>theater</v>
      </c>
      <c r="R3856" t="str">
        <f t="shared" si="364"/>
        <v>plays</v>
      </c>
      <c r="S3856" s="8">
        <f t="shared" si="368"/>
        <v>42103.884930555556</v>
      </c>
      <c r="T3856" s="8">
        <f t="shared" si="369"/>
        <v>42133.884930555556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3">
        <f t="shared" si="365"/>
        <v>2.5</v>
      </c>
      <c r="P3857" s="7">
        <f t="shared" si="366"/>
        <v>178085.90230769216</v>
      </c>
      <c r="Q3857" s="7" t="str">
        <f t="shared" si="367"/>
        <v>theater</v>
      </c>
      <c r="R3857" t="str">
        <f t="shared" si="364"/>
        <v>plays</v>
      </c>
      <c r="S3857" s="8">
        <f t="shared" si="368"/>
        <v>42059.970729166671</v>
      </c>
      <c r="T3857" s="8">
        <f t="shared" si="369"/>
        <v>42089.929062499999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3">
        <f t="shared" si="365"/>
        <v>0.02</v>
      </c>
      <c r="P3858" s="7">
        <f t="shared" si="366"/>
        <v>178773.396138996</v>
      </c>
      <c r="Q3858" s="7" t="str">
        <f t="shared" si="367"/>
        <v>theater</v>
      </c>
      <c r="R3858" t="str">
        <f t="shared" si="364"/>
        <v>plays</v>
      </c>
      <c r="S3858" s="8">
        <f t="shared" si="368"/>
        <v>42041.743090277778</v>
      </c>
      <c r="T3858" s="8">
        <f t="shared" si="369"/>
        <v>42071.701423611114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3">
        <f t="shared" si="365"/>
        <v>5.2</v>
      </c>
      <c r="P3859" s="7">
        <f t="shared" si="366"/>
        <v>179466.31240310063</v>
      </c>
      <c r="Q3859" s="7" t="str">
        <f t="shared" si="367"/>
        <v>theater</v>
      </c>
      <c r="R3859" t="str">
        <f t="shared" si="364"/>
        <v>plays</v>
      </c>
      <c r="S3859" s="8">
        <f t="shared" si="368"/>
        <v>41829.73715277778</v>
      </c>
      <c r="T3859" s="8">
        <f t="shared" si="369"/>
        <v>41852.716666666667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3">
        <f t="shared" si="365"/>
        <v>2</v>
      </c>
      <c r="P3860" s="7">
        <f t="shared" si="366"/>
        <v>180163.61322957184</v>
      </c>
      <c r="Q3860" s="7" t="str">
        <f t="shared" si="367"/>
        <v>theater</v>
      </c>
      <c r="R3860" t="str">
        <f t="shared" si="364"/>
        <v>plays</v>
      </c>
      <c r="S3860" s="8">
        <f t="shared" si="368"/>
        <v>42128.431064814817</v>
      </c>
      <c r="T3860" s="8">
        <f t="shared" si="369"/>
        <v>42146.875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3">
        <f t="shared" si="365"/>
        <v>0.04</v>
      </c>
      <c r="P3861" s="7">
        <f t="shared" si="366"/>
        <v>180867.33828124986</v>
      </c>
      <c r="Q3861" s="7" t="str">
        <f t="shared" si="367"/>
        <v>theater</v>
      </c>
      <c r="R3861" t="str">
        <f t="shared" si="364"/>
        <v>plays</v>
      </c>
      <c r="S3861" s="8">
        <f t="shared" si="368"/>
        <v>41789.893599537041</v>
      </c>
      <c r="T3861" s="8">
        <f t="shared" si="369"/>
        <v>41815.875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3">
        <f t="shared" si="365"/>
        <v>17.666666666666668</v>
      </c>
      <c r="P3862" s="7">
        <f t="shared" si="366"/>
        <v>181576.61803921554</v>
      </c>
      <c r="Q3862" s="7" t="str">
        <f t="shared" si="367"/>
        <v>theater</v>
      </c>
      <c r="R3862" t="str">
        <f t="shared" si="364"/>
        <v>plays</v>
      </c>
      <c r="S3862" s="8">
        <f t="shared" si="368"/>
        <v>41833.660995370366</v>
      </c>
      <c r="T3862" s="8">
        <f t="shared" si="369"/>
        <v>41863.660995370366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3">
        <f t="shared" si="365"/>
        <v>5</v>
      </c>
      <c r="P3863" s="7">
        <f t="shared" si="366"/>
        <v>182287.31338582662</v>
      </c>
      <c r="Q3863" s="7" t="str">
        <f t="shared" si="367"/>
        <v>theater</v>
      </c>
      <c r="R3863" t="str">
        <f t="shared" si="364"/>
        <v>plays</v>
      </c>
      <c r="S3863" s="8">
        <f t="shared" si="368"/>
        <v>41914.590011574073</v>
      </c>
      <c r="T3863" s="8">
        <f t="shared" si="369"/>
        <v>41955.907638888893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3">
        <f t="shared" si="365"/>
        <v>1.3333333333333334E-2</v>
      </c>
      <c r="P3864" s="7">
        <f t="shared" si="366"/>
        <v>183007.42134387337</v>
      </c>
      <c r="Q3864" s="7" t="str">
        <f t="shared" si="367"/>
        <v>theater</v>
      </c>
      <c r="R3864" t="str">
        <f t="shared" si="364"/>
        <v>plays</v>
      </c>
      <c r="S3864" s="8">
        <f t="shared" si="368"/>
        <v>42611.261064814811</v>
      </c>
      <c r="T3864" s="8">
        <f t="shared" si="369"/>
        <v>42625.707638888889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3">
        <f t="shared" si="365"/>
        <v>0</v>
      </c>
      <c r="P3865" s="7">
        <f t="shared" si="366"/>
        <v>183733.63730158715</v>
      </c>
      <c r="Q3865" s="7" t="str">
        <f t="shared" si="367"/>
        <v>theater</v>
      </c>
      <c r="R3865" t="str">
        <f t="shared" si="364"/>
        <v>plays</v>
      </c>
      <c r="S3865" s="8">
        <f t="shared" si="368"/>
        <v>42253.633159722223</v>
      </c>
      <c r="T3865" s="8">
        <f t="shared" si="369"/>
        <v>42313.674826388888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3">
        <f t="shared" si="365"/>
        <v>1.2</v>
      </c>
      <c r="P3866" s="7">
        <f t="shared" si="366"/>
        <v>184465.64382470105</v>
      </c>
      <c r="Q3866" s="7" t="str">
        <f t="shared" si="367"/>
        <v>theater</v>
      </c>
      <c r="R3866" t="str">
        <f t="shared" si="364"/>
        <v>plays</v>
      </c>
      <c r="S3866" s="8">
        <f t="shared" si="368"/>
        <v>42295.891828703709</v>
      </c>
      <c r="T3866" s="8">
        <f t="shared" si="369"/>
        <v>42325.933495370366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3">
        <f t="shared" si="365"/>
        <v>26.937422295897225</v>
      </c>
      <c r="P3867" s="7">
        <f t="shared" si="366"/>
        <v>185203.26639999985</v>
      </c>
      <c r="Q3867" s="7" t="str">
        <f t="shared" si="367"/>
        <v>theater</v>
      </c>
      <c r="R3867" t="str">
        <f t="shared" si="364"/>
        <v>plays</v>
      </c>
      <c r="S3867" s="8">
        <f t="shared" si="368"/>
        <v>41841.651597222226</v>
      </c>
      <c r="T3867" s="8">
        <f t="shared" si="369"/>
        <v>41881.229166666664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3">
        <f t="shared" si="365"/>
        <v>0.54999999999999993</v>
      </c>
      <c r="P3868" s="7">
        <f t="shared" si="366"/>
        <v>185944.44417670669</v>
      </c>
      <c r="Q3868" s="7" t="str">
        <f t="shared" si="367"/>
        <v>theater</v>
      </c>
      <c r="R3868" t="str">
        <f t="shared" si="364"/>
        <v>plays</v>
      </c>
      <c r="S3868" s="8">
        <f t="shared" si="368"/>
        <v>42402.947002314817</v>
      </c>
      <c r="T3868" s="8">
        <f t="shared" si="369"/>
        <v>42452.145138888889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3">
        <f t="shared" si="365"/>
        <v>12.55</v>
      </c>
      <c r="P3869" s="7">
        <f t="shared" si="366"/>
        <v>186694.17580645147</v>
      </c>
      <c r="Q3869" s="7" t="str">
        <f t="shared" si="367"/>
        <v>theater</v>
      </c>
      <c r="R3869" t="str">
        <f t="shared" si="364"/>
        <v>plays</v>
      </c>
      <c r="S3869" s="8">
        <f t="shared" si="368"/>
        <v>42509.814108796301</v>
      </c>
      <c r="T3869" s="8">
        <f t="shared" si="369"/>
        <v>42539.814108796301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3">
        <f t="shared" si="365"/>
        <v>0.2</v>
      </c>
      <c r="P3870" s="7">
        <f t="shared" si="366"/>
        <v>187449.00647773265</v>
      </c>
      <c r="Q3870" s="7" t="str">
        <f t="shared" si="367"/>
        <v>theater</v>
      </c>
      <c r="R3870" t="str">
        <f t="shared" si="364"/>
        <v>musical</v>
      </c>
      <c r="S3870" s="8">
        <f t="shared" si="368"/>
        <v>41865.659780092588</v>
      </c>
      <c r="T3870" s="8">
        <f t="shared" si="369"/>
        <v>41890.659780092588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3">
        <f t="shared" si="365"/>
        <v>3.4474868431088401</v>
      </c>
      <c r="P3871" s="7">
        <f t="shared" si="366"/>
        <v>188210.95365853643</v>
      </c>
      <c r="Q3871" s="7" t="str">
        <f t="shared" si="367"/>
        <v>theater</v>
      </c>
      <c r="R3871" t="str">
        <f t="shared" si="364"/>
        <v>musical</v>
      </c>
      <c r="S3871" s="8">
        <f t="shared" si="368"/>
        <v>42047.724444444444</v>
      </c>
      <c r="T3871" s="8">
        <f t="shared" si="369"/>
        <v>42077.132638888885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3">
        <f t="shared" si="365"/>
        <v>15</v>
      </c>
      <c r="P3872" s="7">
        <f t="shared" si="366"/>
        <v>188977.31673469374</v>
      </c>
      <c r="Q3872" s="7" t="str">
        <f t="shared" si="367"/>
        <v>theater</v>
      </c>
      <c r="R3872" t="str">
        <f t="shared" si="364"/>
        <v>musical</v>
      </c>
      <c r="S3872" s="8">
        <f t="shared" si="368"/>
        <v>41793.17219907407</v>
      </c>
      <c r="T3872" s="8">
        <f t="shared" si="369"/>
        <v>41823.17219907407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3">
        <f t="shared" si="365"/>
        <v>2.666666666666667</v>
      </c>
      <c r="P3873" s="7">
        <f t="shared" si="366"/>
        <v>189745.66639344249</v>
      </c>
      <c r="Q3873" s="7" t="str">
        <f t="shared" si="367"/>
        <v>theater</v>
      </c>
      <c r="R3873" t="str">
        <f t="shared" si="364"/>
        <v>musical</v>
      </c>
      <c r="S3873" s="8">
        <f t="shared" si="368"/>
        <v>42763.780671296292</v>
      </c>
      <c r="T3873" s="8">
        <f t="shared" si="369"/>
        <v>42823.739004629635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3">
        <f t="shared" si="365"/>
        <v>0</v>
      </c>
      <c r="P3874" s="7">
        <f t="shared" si="366"/>
        <v>190526.34814814801</v>
      </c>
      <c r="Q3874" s="7" t="str">
        <f t="shared" si="367"/>
        <v>theater</v>
      </c>
      <c r="R3874" t="str">
        <f t="shared" si="364"/>
        <v>musical</v>
      </c>
      <c r="S3874" s="8">
        <f t="shared" si="368"/>
        <v>42180.145787037036</v>
      </c>
      <c r="T3874" s="8">
        <f t="shared" si="369"/>
        <v>42230.145787037036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3">
        <f t="shared" si="365"/>
        <v>0</v>
      </c>
      <c r="P3875" s="7">
        <f t="shared" si="366"/>
        <v>191313.64710743786</v>
      </c>
      <c r="Q3875" s="7" t="str">
        <f t="shared" si="367"/>
        <v>theater</v>
      </c>
      <c r="R3875" t="str">
        <f t="shared" si="364"/>
        <v>musical</v>
      </c>
      <c r="S3875" s="8">
        <f t="shared" si="368"/>
        <v>42255.696006944447</v>
      </c>
      <c r="T3875" s="8">
        <f t="shared" si="369"/>
        <v>42285.696006944447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3">
        <f t="shared" si="365"/>
        <v>0</v>
      </c>
      <c r="P3876" s="7">
        <f t="shared" si="366"/>
        <v>192107.47966804964</v>
      </c>
      <c r="Q3876" s="7" t="str">
        <f t="shared" si="367"/>
        <v>theater</v>
      </c>
      <c r="R3876" t="str">
        <f t="shared" si="364"/>
        <v>musical</v>
      </c>
      <c r="S3876" s="8">
        <f t="shared" si="368"/>
        <v>42007.016458333332</v>
      </c>
      <c r="T3876" s="8">
        <f t="shared" si="369"/>
        <v>42028.041666666672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3">
        <f t="shared" si="365"/>
        <v>0</v>
      </c>
      <c r="P3877" s="7">
        <f t="shared" si="366"/>
        <v>192907.92749999985</v>
      </c>
      <c r="Q3877" s="7" t="str">
        <f t="shared" si="367"/>
        <v>theater</v>
      </c>
      <c r="R3877" t="str">
        <f t="shared" si="364"/>
        <v>musical</v>
      </c>
      <c r="S3877" s="8">
        <f t="shared" si="368"/>
        <v>42615.346817129626</v>
      </c>
      <c r="T3877" s="8">
        <f t="shared" si="369"/>
        <v>42616.416666666672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3">
        <f t="shared" si="365"/>
        <v>52.794871794871788</v>
      </c>
      <c r="P3878" s="7">
        <f t="shared" si="366"/>
        <v>193715.07364016722</v>
      </c>
      <c r="Q3878" s="7" t="str">
        <f t="shared" si="367"/>
        <v>theater</v>
      </c>
      <c r="R3878" t="str">
        <f t="shared" si="364"/>
        <v>musical</v>
      </c>
      <c r="S3878" s="8">
        <f t="shared" si="368"/>
        <v>42372.624166666668</v>
      </c>
      <c r="T3878" s="8">
        <f t="shared" si="369"/>
        <v>42402.624166666668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3">
        <f t="shared" si="365"/>
        <v>4.9639999999999995</v>
      </c>
      <c r="P3879" s="7">
        <f t="shared" si="366"/>
        <v>194520.35126050405</v>
      </c>
      <c r="Q3879" s="7" t="str">
        <f t="shared" si="367"/>
        <v>theater</v>
      </c>
      <c r="R3879" t="str">
        <f t="shared" si="364"/>
        <v>musical</v>
      </c>
      <c r="S3879" s="8">
        <f t="shared" si="368"/>
        <v>42682.67768518519</v>
      </c>
      <c r="T3879" s="8">
        <f t="shared" si="369"/>
        <v>42712.67768518519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3">
        <f t="shared" si="365"/>
        <v>5.5555555555555552E-2</v>
      </c>
      <c r="P3880" s="7">
        <f t="shared" si="366"/>
        <v>195335.87594936695</v>
      </c>
      <c r="Q3880" s="7" t="str">
        <f t="shared" si="367"/>
        <v>theater</v>
      </c>
      <c r="R3880" t="str">
        <f t="shared" si="364"/>
        <v>musical</v>
      </c>
      <c r="S3880" s="8">
        <f t="shared" si="368"/>
        <v>42154.818819444445</v>
      </c>
      <c r="T3880" s="8">
        <f t="shared" si="369"/>
        <v>42185.165972222225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3">
        <f t="shared" si="365"/>
        <v>0</v>
      </c>
      <c r="P3881" s="7">
        <f t="shared" si="366"/>
        <v>196163.52796610154</v>
      </c>
      <c r="Q3881" s="7" t="str">
        <f t="shared" si="367"/>
        <v>theater</v>
      </c>
      <c r="R3881" t="str">
        <f t="shared" si="364"/>
        <v>musical</v>
      </c>
      <c r="S3881" s="8">
        <f t="shared" si="368"/>
        <v>41999.861064814817</v>
      </c>
      <c r="T3881" s="8">
        <f t="shared" si="369"/>
        <v>42029.861064814817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3">
        <f t="shared" si="365"/>
        <v>13.066666666666665</v>
      </c>
      <c r="P3882" s="7">
        <f t="shared" si="366"/>
        <v>196998.26638297856</v>
      </c>
      <c r="Q3882" s="7" t="str">
        <f t="shared" si="367"/>
        <v>theater</v>
      </c>
      <c r="R3882" t="str">
        <f t="shared" si="364"/>
        <v>musical</v>
      </c>
      <c r="S3882" s="8">
        <f t="shared" si="368"/>
        <v>41815.815046296295</v>
      </c>
      <c r="T3882" s="8">
        <f t="shared" si="369"/>
        <v>41850.958333333336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3">
        <f t="shared" si="365"/>
        <v>5</v>
      </c>
      <c r="P3883" s="7">
        <f t="shared" si="366"/>
        <v>197835.95128205113</v>
      </c>
      <c r="Q3883" s="7" t="str">
        <f t="shared" si="367"/>
        <v>theater</v>
      </c>
      <c r="R3883" t="str">
        <f t="shared" si="364"/>
        <v>musical</v>
      </c>
      <c r="S3883" s="8">
        <f t="shared" si="368"/>
        <v>42756.018506944441</v>
      </c>
      <c r="T3883" s="8">
        <f t="shared" si="369"/>
        <v>42786.018506944441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3">
        <f t="shared" si="365"/>
        <v>0</v>
      </c>
      <c r="P3884" s="7">
        <f t="shared" si="366"/>
        <v>198684.92532188827</v>
      </c>
      <c r="Q3884" s="7" t="str">
        <f t="shared" si="367"/>
        <v>theater</v>
      </c>
      <c r="R3884" t="str">
        <f t="shared" si="364"/>
        <v>musical</v>
      </c>
      <c r="S3884" s="8">
        <f t="shared" si="368"/>
        <v>42373.983449074076</v>
      </c>
      <c r="T3884" s="8">
        <f t="shared" si="369"/>
        <v>42400.960416666669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3">
        <f t="shared" si="365"/>
        <v>0</v>
      </c>
      <c r="P3885" s="7">
        <f t="shared" si="366"/>
        <v>199541.3258620688</v>
      </c>
      <c r="Q3885" s="7" t="str">
        <f t="shared" si="367"/>
        <v>theater</v>
      </c>
      <c r="R3885" t="str">
        <f t="shared" si="364"/>
        <v>musical</v>
      </c>
      <c r="S3885" s="8">
        <f t="shared" si="368"/>
        <v>41854.602650462963</v>
      </c>
      <c r="T3885" s="8">
        <f t="shared" si="369"/>
        <v>41884.602650462963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3">
        <f t="shared" si="365"/>
        <v>0</v>
      </c>
      <c r="P3886" s="7">
        <f t="shared" si="366"/>
        <v>200405.14112554098</v>
      </c>
      <c r="Q3886" s="7" t="str">
        <f t="shared" si="367"/>
        <v>theater</v>
      </c>
      <c r="R3886" t="str">
        <f t="shared" ref="R3886:R3949" si="370">RIGHT(N3886, (LEN(N3886)-FIND("/", N3886)))</f>
        <v>musical</v>
      </c>
      <c r="S3886" s="8">
        <f t="shared" si="368"/>
        <v>42065.791574074072</v>
      </c>
      <c r="T3886" s="8">
        <f t="shared" si="369"/>
        <v>42090.749907407408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3">
        <f t="shared" si="365"/>
        <v>0</v>
      </c>
      <c r="P3887" s="7">
        <f t="shared" si="366"/>
        <v>201276.46782608679</v>
      </c>
      <c r="Q3887" s="7" t="str">
        <f t="shared" si="367"/>
        <v>theater</v>
      </c>
      <c r="R3887" t="str">
        <f t="shared" si="370"/>
        <v>musical</v>
      </c>
      <c r="S3887" s="8">
        <f t="shared" si="368"/>
        <v>42469.951284722221</v>
      </c>
      <c r="T3887" s="8">
        <f t="shared" si="369"/>
        <v>42499.951284722221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3">
        <f t="shared" si="365"/>
        <v>0</v>
      </c>
      <c r="P3888" s="7">
        <f t="shared" si="366"/>
        <v>202155.40436681206</v>
      </c>
      <c r="Q3888" s="7" t="str">
        <f t="shared" si="367"/>
        <v>theater</v>
      </c>
      <c r="R3888" t="str">
        <f t="shared" si="370"/>
        <v>musical</v>
      </c>
      <c r="S3888" s="8">
        <f t="shared" si="368"/>
        <v>41954.228032407409</v>
      </c>
      <c r="T3888" s="8">
        <f t="shared" si="369"/>
        <v>41984.228032407409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3">
        <f t="shared" si="365"/>
        <v>1.7500000000000002</v>
      </c>
      <c r="P3889" s="7">
        <f t="shared" si="366"/>
        <v>203042.05087719281</v>
      </c>
      <c r="Q3889" s="7" t="str">
        <f t="shared" si="367"/>
        <v>theater</v>
      </c>
      <c r="R3889" t="str">
        <f t="shared" si="370"/>
        <v>musical</v>
      </c>
      <c r="S3889" s="8">
        <f t="shared" si="368"/>
        <v>42079.857974537037</v>
      </c>
      <c r="T3889" s="8">
        <f t="shared" si="369"/>
        <v>42125.916666666672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3">
        <f t="shared" si="365"/>
        <v>27.1</v>
      </c>
      <c r="P3890" s="7">
        <f t="shared" si="366"/>
        <v>203936.35506607915</v>
      </c>
      <c r="Q3890" s="7" t="str">
        <f t="shared" si="367"/>
        <v>theater</v>
      </c>
      <c r="R3890" t="str">
        <f t="shared" si="370"/>
        <v>plays</v>
      </c>
      <c r="S3890" s="8">
        <f t="shared" si="368"/>
        <v>42762.545810185184</v>
      </c>
      <c r="T3890" s="8">
        <f t="shared" si="369"/>
        <v>42792.545810185184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3">
        <f t="shared" si="365"/>
        <v>1.4749999999999999</v>
      </c>
      <c r="P3891" s="7">
        <f t="shared" si="366"/>
        <v>204836.33008849542</v>
      </c>
      <c r="Q3891" s="7" t="str">
        <f t="shared" si="367"/>
        <v>theater</v>
      </c>
      <c r="R3891" t="str">
        <f t="shared" si="370"/>
        <v>plays</v>
      </c>
      <c r="S3891" s="8">
        <f t="shared" si="368"/>
        <v>41977.004976851851</v>
      </c>
      <c r="T3891" s="8">
        <f t="shared" si="369"/>
        <v>42008.976388888885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3">
        <f t="shared" si="365"/>
        <v>16.826666666666668</v>
      </c>
      <c r="P3892" s="7">
        <f t="shared" si="366"/>
        <v>205746.18933333317</v>
      </c>
      <c r="Q3892" s="7" t="str">
        <f t="shared" si="367"/>
        <v>theater</v>
      </c>
      <c r="R3892" t="str">
        <f t="shared" si="370"/>
        <v>plays</v>
      </c>
      <c r="S3892" s="8">
        <f t="shared" si="368"/>
        <v>42171.758611111116</v>
      </c>
      <c r="T3892" s="8">
        <f t="shared" si="369"/>
        <v>42231.758611111116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3">
        <f t="shared" si="365"/>
        <v>32.5</v>
      </c>
      <c r="P3893" s="7">
        <f t="shared" si="366"/>
        <v>206653.43124999985</v>
      </c>
      <c r="Q3893" s="7" t="str">
        <f t="shared" si="367"/>
        <v>theater</v>
      </c>
      <c r="R3893" t="str">
        <f t="shared" si="370"/>
        <v>plays</v>
      </c>
      <c r="S3893" s="8">
        <f t="shared" si="368"/>
        <v>42056.1324537037</v>
      </c>
      <c r="T3893" s="8">
        <f t="shared" si="369"/>
        <v>42086.207638888889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3">
        <f t="shared" si="365"/>
        <v>0</v>
      </c>
      <c r="P3894" s="7">
        <f t="shared" si="366"/>
        <v>207578.96233183841</v>
      </c>
      <c r="Q3894" s="7" t="str">
        <f t="shared" si="367"/>
        <v>theater</v>
      </c>
      <c r="R3894" t="str">
        <f t="shared" si="370"/>
        <v>plays</v>
      </c>
      <c r="S3894" s="8">
        <f t="shared" si="368"/>
        <v>41867.652280092596</v>
      </c>
      <c r="T3894" s="8">
        <f t="shared" si="369"/>
        <v>41875.291666666664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3">
        <f t="shared" si="365"/>
        <v>21.55</v>
      </c>
      <c r="P3895" s="7">
        <f t="shared" si="366"/>
        <v>208514.00270270254</v>
      </c>
      <c r="Q3895" s="7" t="str">
        <f t="shared" si="367"/>
        <v>theater</v>
      </c>
      <c r="R3895" t="str">
        <f t="shared" si="370"/>
        <v>plays</v>
      </c>
      <c r="S3895" s="8">
        <f t="shared" si="368"/>
        <v>41779.657870370371</v>
      </c>
      <c r="T3895" s="8">
        <f t="shared" si="369"/>
        <v>41821.25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3">
        <f t="shared" si="365"/>
        <v>3.4666666666666663</v>
      </c>
      <c r="P3896" s="7">
        <f t="shared" si="366"/>
        <v>209408.74932126681</v>
      </c>
      <c r="Q3896" s="7" t="str">
        <f t="shared" si="367"/>
        <v>theater</v>
      </c>
      <c r="R3896" t="str">
        <f t="shared" si="370"/>
        <v>plays</v>
      </c>
      <c r="S3896" s="8">
        <f t="shared" si="368"/>
        <v>42679.958472222221</v>
      </c>
      <c r="T3896" s="8">
        <f t="shared" si="369"/>
        <v>42710.207638888889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3">
        <f t="shared" si="365"/>
        <v>5</v>
      </c>
      <c r="P3897" s="7">
        <f t="shared" si="366"/>
        <v>210358.24363636348</v>
      </c>
      <c r="Q3897" s="7" t="str">
        <f t="shared" si="367"/>
        <v>theater</v>
      </c>
      <c r="R3897" t="str">
        <f t="shared" si="370"/>
        <v>plays</v>
      </c>
      <c r="S3897" s="8">
        <f t="shared" si="368"/>
        <v>42032.250208333338</v>
      </c>
      <c r="T3897" s="8">
        <f t="shared" si="369"/>
        <v>42063.250208333338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3">
        <f t="shared" si="365"/>
        <v>10.625</v>
      </c>
      <c r="P3898" s="7">
        <f t="shared" si="366"/>
        <v>211318.5552511414</v>
      </c>
      <c r="Q3898" s="7" t="str">
        <f t="shared" si="367"/>
        <v>theater</v>
      </c>
      <c r="R3898" t="str">
        <f t="shared" si="370"/>
        <v>plays</v>
      </c>
      <c r="S3898" s="8">
        <f t="shared" si="368"/>
        <v>41793.191875000004</v>
      </c>
      <c r="T3898" s="8">
        <f t="shared" si="369"/>
        <v>41807.191875000004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3">
        <f t="shared" si="365"/>
        <v>17.599999999999998</v>
      </c>
      <c r="P3899" s="7">
        <f t="shared" si="366"/>
        <v>212287.12660550443</v>
      </c>
      <c r="Q3899" s="7" t="str">
        <f t="shared" si="367"/>
        <v>theater</v>
      </c>
      <c r="R3899" t="str">
        <f t="shared" si="370"/>
        <v>plays</v>
      </c>
      <c r="S3899" s="8">
        <f t="shared" si="368"/>
        <v>41982.87364583333</v>
      </c>
      <c r="T3899" s="8">
        <f t="shared" si="369"/>
        <v>42012.87364583333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3">
        <f t="shared" si="365"/>
        <v>32.56</v>
      </c>
      <c r="P3900" s="7">
        <f t="shared" si="366"/>
        <v>213263.38064516112</v>
      </c>
      <c r="Q3900" s="7" t="str">
        <f t="shared" si="367"/>
        <v>theater</v>
      </c>
      <c r="R3900" t="str">
        <f t="shared" si="370"/>
        <v>plays</v>
      </c>
      <c r="S3900" s="8">
        <f t="shared" si="368"/>
        <v>42193.482291666667</v>
      </c>
      <c r="T3900" s="8">
        <f t="shared" si="369"/>
        <v>42233.666666666672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3">
        <f t="shared" si="365"/>
        <v>1.25</v>
      </c>
      <c r="P3901" s="7">
        <f t="shared" si="366"/>
        <v>214246.94259259242</v>
      </c>
      <c r="Q3901" s="7" t="str">
        <f t="shared" si="367"/>
        <v>theater</v>
      </c>
      <c r="R3901" t="str">
        <f t="shared" si="370"/>
        <v>plays</v>
      </c>
      <c r="S3901" s="8">
        <f t="shared" si="368"/>
        <v>41843.775011574071</v>
      </c>
      <c r="T3901" s="8">
        <f t="shared" si="369"/>
        <v>41863.775011574071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3">
        <f t="shared" si="365"/>
        <v>5.4</v>
      </c>
      <c r="P3902" s="7">
        <f t="shared" si="366"/>
        <v>215242.858604651</v>
      </c>
      <c r="Q3902" s="7" t="str">
        <f t="shared" si="367"/>
        <v>theater</v>
      </c>
      <c r="R3902" t="str">
        <f t="shared" si="370"/>
        <v>plays</v>
      </c>
      <c r="S3902" s="8">
        <f t="shared" si="368"/>
        <v>42136.092488425929</v>
      </c>
      <c r="T3902" s="8">
        <f t="shared" si="369"/>
        <v>42166.092488425929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3">
        <f t="shared" si="365"/>
        <v>0.83333333333333337</v>
      </c>
      <c r="P3903" s="7">
        <f t="shared" si="366"/>
        <v>216248.03551401853</v>
      </c>
      <c r="Q3903" s="7" t="str">
        <f t="shared" si="367"/>
        <v>theater</v>
      </c>
      <c r="R3903" t="str">
        <f t="shared" si="370"/>
        <v>plays</v>
      </c>
      <c r="S3903" s="8">
        <f t="shared" si="368"/>
        <v>42317.826377314821</v>
      </c>
      <c r="T3903" s="8">
        <f t="shared" si="369"/>
        <v>42357.826377314821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3">
        <f t="shared" si="365"/>
        <v>48.833333333333336</v>
      </c>
      <c r="P3904" s="7">
        <f t="shared" si="366"/>
        <v>217263.16713615006</v>
      </c>
      <c r="Q3904" s="7" t="str">
        <f t="shared" si="367"/>
        <v>theater</v>
      </c>
      <c r="R3904" t="str">
        <f t="shared" si="370"/>
        <v>plays</v>
      </c>
      <c r="S3904" s="8">
        <f t="shared" si="368"/>
        <v>42663.468078703707</v>
      </c>
      <c r="T3904" s="8">
        <f t="shared" si="369"/>
        <v>42688.509745370371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3">
        <f t="shared" si="365"/>
        <v>0</v>
      </c>
      <c r="P3905" s="7">
        <f t="shared" si="366"/>
        <v>218281.08301886776</v>
      </c>
      <c r="Q3905" s="7" t="str">
        <f t="shared" si="367"/>
        <v>theater</v>
      </c>
      <c r="R3905" t="str">
        <f t="shared" si="370"/>
        <v>plays</v>
      </c>
      <c r="S3905" s="8">
        <f t="shared" si="368"/>
        <v>42186.01116898148</v>
      </c>
      <c r="T3905" s="8">
        <f t="shared" si="369"/>
        <v>42230.818055555559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3">
        <f t="shared" si="365"/>
        <v>0.03</v>
      </c>
      <c r="P3906" s="7">
        <f t="shared" si="366"/>
        <v>219315.59052132684</v>
      </c>
      <c r="Q3906" s="7" t="str">
        <f t="shared" si="367"/>
        <v>theater</v>
      </c>
      <c r="R3906" t="str">
        <f t="shared" si="370"/>
        <v>plays</v>
      </c>
      <c r="S3906" s="8">
        <f t="shared" si="368"/>
        <v>42095.229166666672</v>
      </c>
      <c r="T3906" s="8">
        <f t="shared" si="369"/>
        <v>42109.211111111115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3">
        <f t="shared" ref="O3907:O3970" si="371">(E3907/D3907)*100</f>
        <v>11.533333333333333</v>
      </c>
      <c r="P3907" s="7">
        <f t="shared" ref="P3907:P3970" si="372">AVERAGE(E3907:E8020)</f>
        <v>220359.93619047603</v>
      </c>
      <c r="Q3907" s="7" t="str">
        <f t="shared" ref="Q3907:Q3970" si="373">LEFT(N3907,(FIND("/",N3907)-1))</f>
        <v>theater</v>
      </c>
      <c r="R3907" t="str">
        <f t="shared" si="370"/>
        <v>plays</v>
      </c>
      <c r="S3907" s="8">
        <f t="shared" si="368"/>
        <v>42124.623877314814</v>
      </c>
      <c r="T3907" s="8">
        <f t="shared" si="369"/>
        <v>42166.958333333328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3">
        <f t="shared" si="371"/>
        <v>67.333333333333329</v>
      </c>
      <c r="P3908" s="7">
        <f t="shared" si="372"/>
        <v>221413.46220095677</v>
      </c>
      <c r="Q3908" s="7" t="str">
        <f t="shared" si="373"/>
        <v>theater</v>
      </c>
      <c r="R3908" t="str">
        <f t="shared" si="370"/>
        <v>plays</v>
      </c>
      <c r="S3908" s="8">
        <f t="shared" ref="S3908:S3971" si="374">(((J3908/60)/60)/24)+DATE(1970,1,1)</f>
        <v>42143.917743055557</v>
      </c>
      <c r="T3908" s="8">
        <f t="shared" ref="T3908:T3971" si="375">(((I3908/60)/60)/24)+DATE(1970,1,1)</f>
        <v>42181.559027777781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3">
        <f t="shared" si="371"/>
        <v>15.299999999999999</v>
      </c>
      <c r="P3909" s="7">
        <f t="shared" si="372"/>
        <v>222473.09423076906</v>
      </c>
      <c r="Q3909" s="7" t="str">
        <f t="shared" si="373"/>
        <v>theater</v>
      </c>
      <c r="R3909" t="str">
        <f t="shared" si="370"/>
        <v>plays</v>
      </c>
      <c r="S3909" s="8">
        <f t="shared" si="374"/>
        <v>41906.819513888891</v>
      </c>
      <c r="T3909" s="8">
        <f t="shared" si="375"/>
        <v>41938.838888888888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3">
        <f t="shared" si="371"/>
        <v>8.6666666666666679</v>
      </c>
      <c r="P3910" s="7">
        <f t="shared" si="372"/>
        <v>223547.10434782592</v>
      </c>
      <c r="Q3910" s="7" t="str">
        <f t="shared" si="373"/>
        <v>theater</v>
      </c>
      <c r="R3910" t="str">
        <f t="shared" si="370"/>
        <v>plays</v>
      </c>
      <c r="S3910" s="8">
        <f t="shared" si="374"/>
        <v>41834.135370370372</v>
      </c>
      <c r="T3910" s="8">
        <f t="shared" si="375"/>
        <v>41849.135370370372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3">
        <f t="shared" si="371"/>
        <v>0.22499999999999998</v>
      </c>
      <c r="P3911" s="7">
        <f t="shared" si="372"/>
        <v>224631.96893203867</v>
      </c>
      <c r="Q3911" s="7" t="str">
        <f t="shared" si="373"/>
        <v>theater</v>
      </c>
      <c r="R3911" t="str">
        <f t="shared" si="370"/>
        <v>plays</v>
      </c>
      <c r="S3911" s="8">
        <f t="shared" si="374"/>
        <v>41863.359282407408</v>
      </c>
      <c r="T3911" s="8">
        <f t="shared" si="375"/>
        <v>41893.359282407408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3">
        <f t="shared" si="371"/>
        <v>3.0833333333333335</v>
      </c>
      <c r="P3912" s="7">
        <f t="shared" si="372"/>
        <v>225727.07609756081</v>
      </c>
      <c r="Q3912" s="7" t="str">
        <f t="shared" si="373"/>
        <v>theater</v>
      </c>
      <c r="R3912" t="str">
        <f t="shared" si="370"/>
        <v>plays</v>
      </c>
      <c r="S3912" s="8">
        <f t="shared" si="374"/>
        <v>42224.756909722222</v>
      </c>
      <c r="T3912" s="8">
        <f t="shared" si="375"/>
        <v>42254.756909722222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3">
        <f t="shared" si="371"/>
        <v>37.412500000000001</v>
      </c>
      <c r="P3913" s="7">
        <f t="shared" si="372"/>
        <v>226832.67450980374</v>
      </c>
      <c r="Q3913" s="7" t="str">
        <f t="shared" si="373"/>
        <v>theater</v>
      </c>
      <c r="R3913" t="str">
        <f t="shared" si="370"/>
        <v>plays</v>
      </c>
      <c r="S3913" s="8">
        <f t="shared" si="374"/>
        <v>41939.8122337963</v>
      </c>
      <c r="T3913" s="8">
        <f t="shared" si="375"/>
        <v>41969.853900462964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3">
        <f t="shared" si="371"/>
        <v>6.6666666666666671E-3</v>
      </c>
      <c r="P3914" s="7">
        <f t="shared" si="372"/>
        <v>227935.33300492592</v>
      </c>
      <c r="Q3914" s="7" t="str">
        <f t="shared" si="373"/>
        <v>theater</v>
      </c>
      <c r="R3914" t="str">
        <f t="shared" si="370"/>
        <v>plays</v>
      </c>
      <c r="S3914" s="8">
        <f t="shared" si="374"/>
        <v>42059.270023148143</v>
      </c>
      <c r="T3914" s="8">
        <f t="shared" si="375"/>
        <v>42119.190972222219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3">
        <f t="shared" si="371"/>
        <v>10</v>
      </c>
      <c r="P3915" s="7">
        <f t="shared" si="372"/>
        <v>229063.72079207902</v>
      </c>
      <c r="Q3915" s="7" t="str">
        <f t="shared" si="373"/>
        <v>theater</v>
      </c>
      <c r="R3915" t="str">
        <f t="shared" si="370"/>
        <v>plays</v>
      </c>
      <c r="S3915" s="8">
        <f t="shared" si="374"/>
        <v>42308.211215277777</v>
      </c>
      <c r="T3915" s="8">
        <f t="shared" si="375"/>
        <v>42338.252881944441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3">
        <f t="shared" si="371"/>
        <v>36.36</v>
      </c>
      <c r="P3916" s="7">
        <f t="shared" si="372"/>
        <v>230198.36616915406</v>
      </c>
      <c r="Q3916" s="7" t="str">
        <f t="shared" si="373"/>
        <v>theater</v>
      </c>
      <c r="R3916" t="str">
        <f t="shared" si="370"/>
        <v>plays</v>
      </c>
      <c r="S3916" s="8">
        <f t="shared" si="374"/>
        <v>42114.818935185183</v>
      </c>
      <c r="T3916" s="8">
        <f t="shared" si="375"/>
        <v>42134.957638888889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3">
        <f t="shared" si="371"/>
        <v>0.33333333333333337</v>
      </c>
      <c r="P3917" s="7">
        <f t="shared" si="372"/>
        <v>231344.81299999982</v>
      </c>
      <c r="Q3917" s="7" t="str">
        <f t="shared" si="373"/>
        <v>theater</v>
      </c>
      <c r="R3917" t="str">
        <f t="shared" si="370"/>
        <v>plays</v>
      </c>
      <c r="S3917" s="8">
        <f t="shared" si="374"/>
        <v>42492.98505787037</v>
      </c>
      <c r="T3917" s="8">
        <f t="shared" si="375"/>
        <v>42522.98505787037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3">
        <f t="shared" si="371"/>
        <v>0</v>
      </c>
      <c r="P3918" s="7">
        <f t="shared" si="372"/>
        <v>232507.32462311539</v>
      </c>
      <c r="Q3918" s="7" t="str">
        <f t="shared" si="373"/>
        <v>theater</v>
      </c>
      <c r="R3918" t="str">
        <f t="shared" si="370"/>
        <v>plays</v>
      </c>
      <c r="S3918" s="8">
        <f t="shared" si="374"/>
        <v>42494.471666666665</v>
      </c>
      <c r="T3918" s="8">
        <f t="shared" si="375"/>
        <v>42524.471666666665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3">
        <f t="shared" si="371"/>
        <v>0.2857142857142857</v>
      </c>
      <c r="P3919" s="7">
        <f t="shared" si="372"/>
        <v>233681.60404040385</v>
      </c>
      <c r="Q3919" s="7" t="str">
        <f t="shared" si="373"/>
        <v>theater</v>
      </c>
      <c r="R3919" t="str">
        <f t="shared" si="370"/>
        <v>plays</v>
      </c>
      <c r="S3919" s="8">
        <f t="shared" si="374"/>
        <v>41863.527326388888</v>
      </c>
      <c r="T3919" s="8">
        <f t="shared" si="375"/>
        <v>41893.527326388888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3">
        <f t="shared" si="371"/>
        <v>0.2</v>
      </c>
      <c r="P3920" s="7">
        <f t="shared" si="372"/>
        <v>234867.75431472063</v>
      </c>
      <c r="Q3920" s="7" t="str">
        <f t="shared" si="373"/>
        <v>theater</v>
      </c>
      <c r="R3920" t="str">
        <f t="shared" si="370"/>
        <v>plays</v>
      </c>
      <c r="S3920" s="8">
        <f t="shared" si="374"/>
        <v>41843.664618055554</v>
      </c>
      <c r="T3920" s="8">
        <f t="shared" si="375"/>
        <v>41855.666666666664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3">
        <f t="shared" si="371"/>
        <v>1.7999999999999998</v>
      </c>
      <c r="P3921" s="7">
        <f t="shared" si="372"/>
        <v>236065.44693877533</v>
      </c>
      <c r="Q3921" s="7" t="str">
        <f t="shared" si="373"/>
        <v>theater</v>
      </c>
      <c r="R3921" t="str">
        <f t="shared" si="370"/>
        <v>plays</v>
      </c>
      <c r="S3921" s="8">
        <f t="shared" si="374"/>
        <v>42358.684872685189</v>
      </c>
      <c r="T3921" s="8">
        <f t="shared" si="375"/>
        <v>42387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3">
        <f t="shared" si="371"/>
        <v>5.4</v>
      </c>
      <c r="P3922" s="7">
        <f t="shared" si="372"/>
        <v>237275.57743589726</v>
      </c>
      <c r="Q3922" s="7" t="str">
        <f t="shared" si="373"/>
        <v>theater</v>
      </c>
      <c r="R3922" t="str">
        <f t="shared" si="370"/>
        <v>plays</v>
      </c>
      <c r="S3922" s="8">
        <f t="shared" si="374"/>
        <v>42657.38726851852</v>
      </c>
      <c r="T3922" s="8">
        <f t="shared" si="375"/>
        <v>42687.428935185191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3">
        <f t="shared" si="371"/>
        <v>0</v>
      </c>
      <c r="P3923" s="7">
        <f t="shared" si="372"/>
        <v>238497.95154639156</v>
      </c>
      <c r="Q3923" s="7" t="str">
        <f t="shared" si="373"/>
        <v>theater</v>
      </c>
      <c r="R3923" t="str">
        <f t="shared" si="370"/>
        <v>plays</v>
      </c>
      <c r="S3923" s="8">
        <f t="shared" si="374"/>
        <v>41926.542303240742</v>
      </c>
      <c r="T3923" s="8">
        <f t="shared" si="375"/>
        <v>41938.75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3">
        <f t="shared" si="371"/>
        <v>8.1333333333333329</v>
      </c>
      <c r="P3924" s="7">
        <f t="shared" si="372"/>
        <v>239733.6922279791</v>
      </c>
      <c r="Q3924" s="7" t="str">
        <f t="shared" si="373"/>
        <v>theater</v>
      </c>
      <c r="R3924" t="str">
        <f t="shared" si="370"/>
        <v>plays</v>
      </c>
      <c r="S3924" s="8">
        <f t="shared" si="374"/>
        <v>42020.768634259264</v>
      </c>
      <c r="T3924" s="8">
        <f t="shared" si="375"/>
        <v>42065.958333333328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3">
        <f t="shared" si="371"/>
        <v>12.034782608695652</v>
      </c>
      <c r="P3925" s="7">
        <f t="shared" si="372"/>
        <v>240981.98749999981</v>
      </c>
      <c r="Q3925" s="7" t="str">
        <f t="shared" si="373"/>
        <v>theater</v>
      </c>
      <c r="R3925" t="str">
        <f t="shared" si="370"/>
        <v>plays</v>
      </c>
      <c r="S3925" s="8">
        <f t="shared" si="374"/>
        <v>42075.979988425926</v>
      </c>
      <c r="T3925" s="8">
        <f t="shared" si="375"/>
        <v>42103.979988425926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3">
        <f t="shared" si="371"/>
        <v>15.266666666666667</v>
      </c>
      <c r="P3926" s="7">
        <f t="shared" si="372"/>
        <v>242236.4272251307</v>
      </c>
      <c r="Q3926" s="7" t="str">
        <f t="shared" si="373"/>
        <v>theater</v>
      </c>
      <c r="R3926" t="str">
        <f t="shared" si="370"/>
        <v>plays</v>
      </c>
      <c r="S3926" s="8">
        <f t="shared" si="374"/>
        <v>41786.959745370368</v>
      </c>
      <c r="T3926" s="8">
        <f t="shared" si="375"/>
        <v>41816.959745370368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3">
        <f t="shared" si="371"/>
        <v>10</v>
      </c>
      <c r="P3927" s="7">
        <f t="shared" si="372"/>
        <v>243499.30315789455</v>
      </c>
      <c r="Q3927" s="7" t="str">
        <f t="shared" si="373"/>
        <v>theater</v>
      </c>
      <c r="R3927" t="str">
        <f t="shared" si="370"/>
        <v>plays</v>
      </c>
      <c r="S3927" s="8">
        <f t="shared" si="374"/>
        <v>41820.870821759258</v>
      </c>
      <c r="T3927" s="8">
        <f t="shared" si="375"/>
        <v>41850.870821759258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3">
        <f t="shared" si="371"/>
        <v>0.3</v>
      </c>
      <c r="P3928" s="7">
        <f t="shared" si="372"/>
        <v>244787.57989417971</v>
      </c>
      <c r="Q3928" s="7" t="str">
        <f t="shared" si="373"/>
        <v>theater</v>
      </c>
      <c r="R3928" t="str">
        <f t="shared" si="370"/>
        <v>plays</v>
      </c>
      <c r="S3928" s="8">
        <f t="shared" si="374"/>
        <v>41970.085046296299</v>
      </c>
      <c r="T3928" s="8">
        <f t="shared" si="375"/>
        <v>42000.085046296299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3">
        <f t="shared" si="371"/>
        <v>1</v>
      </c>
      <c r="P3929" s="7">
        <f t="shared" si="372"/>
        <v>246089.56170212748</v>
      </c>
      <c r="Q3929" s="7" t="str">
        <f t="shared" si="373"/>
        <v>theater</v>
      </c>
      <c r="R3929" t="str">
        <f t="shared" si="370"/>
        <v>plays</v>
      </c>
      <c r="S3929" s="8">
        <f t="shared" si="374"/>
        <v>41830.267407407409</v>
      </c>
      <c r="T3929" s="8">
        <f t="shared" si="375"/>
        <v>41860.267407407409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3">
        <f t="shared" si="371"/>
        <v>13.020000000000001</v>
      </c>
      <c r="P3930" s="7">
        <f t="shared" si="372"/>
        <v>247405.41497326185</v>
      </c>
      <c r="Q3930" s="7" t="str">
        <f t="shared" si="373"/>
        <v>theater</v>
      </c>
      <c r="R3930" t="str">
        <f t="shared" si="370"/>
        <v>plays</v>
      </c>
      <c r="S3930" s="8">
        <f t="shared" si="374"/>
        <v>42265.683182870373</v>
      </c>
      <c r="T3930" s="8">
        <f t="shared" si="375"/>
        <v>42293.207638888889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3">
        <f t="shared" si="371"/>
        <v>2.2650000000000001</v>
      </c>
      <c r="P3931" s="7">
        <f t="shared" si="372"/>
        <v>248732.05161290304</v>
      </c>
      <c r="Q3931" s="7" t="str">
        <f t="shared" si="373"/>
        <v>theater</v>
      </c>
      <c r="R3931" t="str">
        <f t="shared" si="370"/>
        <v>plays</v>
      </c>
      <c r="S3931" s="8">
        <f t="shared" si="374"/>
        <v>42601.827141203699</v>
      </c>
      <c r="T3931" s="8">
        <f t="shared" si="375"/>
        <v>42631.827141203699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3">
        <f t="shared" si="371"/>
        <v>0</v>
      </c>
      <c r="P3932" s="7">
        <f t="shared" si="372"/>
        <v>250074.10054054036</v>
      </c>
      <c r="Q3932" s="7" t="str">
        <f t="shared" si="373"/>
        <v>theater</v>
      </c>
      <c r="R3932" t="str">
        <f t="shared" si="370"/>
        <v>plays</v>
      </c>
      <c r="S3932" s="8">
        <f t="shared" si="374"/>
        <v>42433.338749999995</v>
      </c>
      <c r="T3932" s="8">
        <f t="shared" si="375"/>
        <v>42461.25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3">
        <f t="shared" si="371"/>
        <v>0</v>
      </c>
      <c r="P3933" s="7">
        <f t="shared" si="372"/>
        <v>251433.19891304328</v>
      </c>
      <c r="Q3933" s="7" t="str">
        <f t="shared" si="373"/>
        <v>theater</v>
      </c>
      <c r="R3933" t="str">
        <f t="shared" si="370"/>
        <v>plays</v>
      </c>
      <c r="S3933" s="8">
        <f t="shared" si="374"/>
        <v>42228.151701388888</v>
      </c>
      <c r="T3933" s="8">
        <f t="shared" si="375"/>
        <v>42253.151701388888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3">
        <f t="shared" si="371"/>
        <v>8.3333333333333332E-3</v>
      </c>
      <c r="P3934" s="7">
        <f t="shared" si="372"/>
        <v>252807.15081967192</v>
      </c>
      <c r="Q3934" s="7" t="str">
        <f t="shared" si="373"/>
        <v>theater</v>
      </c>
      <c r="R3934" t="str">
        <f t="shared" si="370"/>
        <v>plays</v>
      </c>
      <c r="S3934" s="8">
        <f t="shared" si="374"/>
        <v>42415.168564814812</v>
      </c>
      <c r="T3934" s="8">
        <f t="shared" si="375"/>
        <v>42445.126898148148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3">
        <f t="shared" si="371"/>
        <v>15.742857142857142</v>
      </c>
      <c r="P3935" s="7">
        <f t="shared" si="372"/>
        <v>254196.19560439541</v>
      </c>
      <c r="Q3935" s="7" t="str">
        <f t="shared" si="373"/>
        <v>theater</v>
      </c>
      <c r="R3935" t="str">
        <f t="shared" si="370"/>
        <v>plays</v>
      </c>
      <c r="S3935" s="8">
        <f t="shared" si="374"/>
        <v>42538.968310185184</v>
      </c>
      <c r="T3935" s="8">
        <f t="shared" si="375"/>
        <v>42568.029861111107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3">
        <f t="shared" si="371"/>
        <v>11</v>
      </c>
      <c r="P3936" s="7">
        <f t="shared" si="372"/>
        <v>255594.50607734788</v>
      </c>
      <c r="Q3936" s="7" t="str">
        <f t="shared" si="373"/>
        <v>theater</v>
      </c>
      <c r="R3936" t="str">
        <f t="shared" si="370"/>
        <v>plays</v>
      </c>
      <c r="S3936" s="8">
        <f t="shared" si="374"/>
        <v>42233.671747685185</v>
      </c>
      <c r="T3936" s="8">
        <f t="shared" si="375"/>
        <v>42278.541666666672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3">
        <f t="shared" si="371"/>
        <v>43.833333333333336</v>
      </c>
      <c r="P3937" s="7">
        <f t="shared" si="372"/>
        <v>257011.41999999981</v>
      </c>
      <c r="Q3937" s="7" t="str">
        <f t="shared" si="373"/>
        <v>theater</v>
      </c>
      <c r="R3937" t="str">
        <f t="shared" si="370"/>
        <v>plays</v>
      </c>
      <c r="S3937" s="8">
        <f t="shared" si="374"/>
        <v>42221.656782407401</v>
      </c>
      <c r="T3937" s="8">
        <f t="shared" si="375"/>
        <v>42281.656782407401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3">
        <f t="shared" si="371"/>
        <v>0</v>
      </c>
      <c r="P3938" s="7">
        <f t="shared" si="372"/>
        <v>258439.89162011154</v>
      </c>
      <c r="Q3938" s="7" t="str">
        <f t="shared" si="373"/>
        <v>theater</v>
      </c>
      <c r="R3938" t="str">
        <f t="shared" si="370"/>
        <v>plays</v>
      </c>
      <c r="S3938" s="8">
        <f t="shared" si="374"/>
        <v>42675.262962962966</v>
      </c>
      <c r="T3938" s="8">
        <f t="shared" si="375"/>
        <v>42705.304629629631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3">
        <f t="shared" si="371"/>
        <v>86.135181975736558</v>
      </c>
      <c r="P3939" s="7">
        <f t="shared" si="372"/>
        <v>259891.8011235953</v>
      </c>
      <c r="Q3939" s="7" t="str">
        <f t="shared" si="373"/>
        <v>theater</v>
      </c>
      <c r="R3939" t="str">
        <f t="shared" si="370"/>
        <v>plays</v>
      </c>
      <c r="S3939" s="8">
        <f t="shared" si="374"/>
        <v>42534.631481481483</v>
      </c>
      <c r="T3939" s="8">
        <f t="shared" si="375"/>
        <v>42562.631481481483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3">
        <f t="shared" si="371"/>
        <v>12.196620583717358</v>
      </c>
      <c r="P3940" s="7">
        <f t="shared" si="372"/>
        <v>261346.076836158</v>
      </c>
      <c r="Q3940" s="7" t="str">
        <f t="shared" si="373"/>
        <v>theater</v>
      </c>
      <c r="R3940" t="str">
        <f t="shared" si="370"/>
        <v>plays</v>
      </c>
      <c r="S3940" s="8">
        <f t="shared" si="374"/>
        <v>42151.905717592599</v>
      </c>
      <c r="T3940" s="8">
        <f t="shared" si="375"/>
        <v>42182.905717592599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3">
        <f t="shared" si="371"/>
        <v>0.1</v>
      </c>
      <c r="P3941" s="7">
        <f t="shared" si="372"/>
        <v>262828.74204545433</v>
      </c>
      <c r="Q3941" s="7" t="str">
        <f t="shared" si="373"/>
        <v>theater</v>
      </c>
      <c r="R3941" t="str">
        <f t="shared" si="370"/>
        <v>plays</v>
      </c>
      <c r="S3941" s="8">
        <f t="shared" si="374"/>
        <v>41915.400219907409</v>
      </c>
      <c r="T3941" s="8">
        <f t="shared" si="375"/>
        <v>41919.1875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3">
        <f t="shared" si="371"/>
        <v>0.22</v>
      </c>
      <c r="P3942" s="7">
        <f t="shared" si="372"/>
        <v>264330.59199999977</v>
      </c>
      <c r="Q3942" s="7" t="str">
        <f t="shared" si="373"/>
        <v>theater</v>
      </c>
      <c r="R3942" t="str">
        <f t="shared" si="370"/>
        <v>plays</v>
      </c>
      <c r="S3942" s="8">
        <f t="shared" si="374"/>
        <v>41961.492488425924</v>
      </c>
      <c r="T3942" s="8">
        <f t="shared" si="375"/>
        <v>42006.492488425924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3">
        <f t="shared" si="371"/>
        <v>0.90909090909090906</v>
      </c>
      <c r="P3943" s="7">
        <f t="shared" si="372"/>
        <v>265849.6701149423</v>
      </c>
      <c r="Q3943" s="7" t="str">
        <f t="shared" si="373"/>
        <v>theater</v>
      </c>
      <c r="R3943" t="str">
        <f t="shared" si="370"/>
        <v>plays</v>
      </c>
      <c r="S3943" s="8">
        <f t="shared" si="374"/>
        <v>41940.587233796294</v>
      </c>
      <c r="T3943" s="8">
        <f t="shared" si="375"/>
        <v>41968.041666666672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3">
        <f t="shared" si="371"/>
        <v>0</v>
      </c>
      <c r="P3944" s="7">
        <f t="shared" si="372"/>
        <v>267386.08439306339</v>
      </c>
      <c r="Q3944" s="7" t="str">
        <f t="shared" si="373"/>
        <v>theater</v>
      </c>
      <c r="R3944" t="str">
        <f t="shared" si="370"/>
        <v>plays</v>
      </c>
      <c r="S3944" s="8">
        <f t="shared" si="374"/>
        <v>42111.904097222221</v>
      </c>
      <c r="T3944" s="8">
        <f t="shared" si="375"/>
        <v>42171.904097222221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3">
        <f t="shared" si="371"/>
        <v>35.64</v>
      </c>
      <c r="P3945" s="7">
        <f t="shared" si="372"/>
        <v>268940.65465116256</v>
      </c>
      <c r="Q3945" s="7" t="str">
        <f t="shared" si="373"/>
        <v>theater</v>
      </c>
      <c r="R3945" t="str">
        <f t="shared" si="370"/>
        <v>plays</v>
      </c>
      <c r="S3945" s="8">
        <f t="shared" si="374"/>
        <v>42279.778564814813</v>
      </c>
      <c r="T3945" s="8">
        <f t="shared" si="375"/>
        <v>42310.701388888891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3">
        <f t="shared" si="371"/>
        <v>0</v>
      </c>
      <c r="P3946" s="7">
        <f t="shared" si="372"/>
        <v>270502.98596491205</v>
      </c>
      <c r="Q3946" s="7" t="str">
        <f t="shared" si="373"/>
        <v>theater</v>
      </c>
      <c r="R3946" t="str">
        <f t="shared" si="370"/>
        <v>plays</v>
      </c>
      <c r="S3946" s="8">
        <f t="shared" si="374"/>
        <v>42213.662905092591</v>
      </c>
      <c r="T3946" s="8">
        <f t="shared" si="375"/>
        <v>42243.662905092591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3">
        <f t="shared" si="371"/>
        <v>0.25</v>
      </c>
      <c r="P3947" s="7">
        <f t="shared" si="372"/>
        <v>272094.17999999982</v>
      </c>
      <c r="Q3947" s="7" t="str">
        <f t="shared" si="373"/>
        <v>theater</v>
      </c>
      <c r="R3947" t="str">
        <f t="shared" si="370"/>
        <v>plays</v>
      </c>
      <c r="S3947" s="8">
        <f t="shared" si="374"/>
        <v>42109.801712962959</v>
      </c>
      <c r="T3947" s="8">
        <f t="shared" si="375"/>
        <v>42139.801712962959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3">
        <f t="shared" si="371"/>
        <v>3.25</v>
      </c>
      <c r="P3948" s="7">
        <f t="shared" si="372"/>
        <v>273704.17514792876</v>
      </c>
      <c r="Q3948" s="7" t="str">
        <f t="shared" si="373"/>
        <v>theater</v>
      </c>
      <c r="R3948" t="str">
        <f t="shared" si="370"/>
        <v>plays</v>
      </c>
      <c r="S3948" s="8">
        <f t="shared" si="374"/>
        <v>42031.833587962959</v>
      </c>
      <c r="T3948" s="8">
        <f t="shared" si="375"/>
        <v>42063.333333333328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3">
        <f t="shared" si="371"/>
        <v>3.3666666666666663</v>
      </c>
      <c r="P3949" s="7">
        <f t="shared" si="372"/>
        <v>275332.20595238073</v>
      </c>
      <c r="Q3949" s="7" t="str">
        <f t="shared" si="373"/>
        <v>theater</v>
      </c>
      <c r="R3949" t="str">
        <f t="shared" si="370"/>
        <v>plays</v>
      </c>
      <c r="S3949" s="8">
        <f t="shared" si="374"/>
        <v>42615.142870370371</v>
      </c>
      <c r="T3949" s="8">
        <f t="shared" si="375"/>
        <v>42645.142870370371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3">
        <f t="shared" si="371"/>
        <v>0</v>
      </c>
      <c r="P3950" s="7">
        <f t="shared" si="372"/>
        <v>276980.29700598778</v>
      </c>
      <c r="Q3950" s="7" t="str">
        <f t="shared" si="373"/>
        <v>theater</v>
      </c>
      <c r="R3950" t="str">
        <f t="shared" ref="R3950:R4013" si="376">RIGHT(N3950, (LEN(N3950)-FIND("/", N3950)))</f>
        <v>plays</v>
      </c>
      <c r="S3950" s="8">
        <f t="shared" si="374"/>
        <v>41829.325497685182</v>
      </c>
      <c r="T3950" s="8">
        <f t="shared" si="375"/>
        <v>41889.325497685182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3">
        <f t="shared" si="371"/>
        <v>15.770000000000001</v>
      </c>
      <c r="P3951" s="7">
        <f t="shared" si="372"/>
        <v>278648.853012048</v>
      </c>
      <c r="Q3951" s="7" t="str">
        <f t="shared" si="373"/>
        <v>theater</v>
      </c>
      <c r="R3951" t="str">
        <f t="shared" si="376"/>
        <v>plays</v>
      </c>
      <c r="S3951" s="8">
        <f t="shared" si="374"/>
        <v>42016.120613425926</v>
      </c>
      <c r="T3951" s="8">
        <f t="shared" si="375"/>
        <v>42046.120613425926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3">
        <f t="shared" si="371"/>
        <v>0.625</v>
      </c>
      <c r="P3952" s="7">
        <f t="shared" si="372"/>
        <v>280328.07636363612</v>
      </c>
      <c r="Q3952" s="7" t="str">
        <f t="shared" si="373"/>
        <v>theater</v>
      </c>
      <c r="R3952" t="str">
        <f t="shared" si="376"/>
        <v>plays</v>
      </c>
      <c r="S3952" s="8">
        <f t="shared" si="374"/>
        <v>42439.702314814815</v>
      </c>
      <c r="T3952" s="8">
        <f t="shared" si="375"/>
        <v>42468.774305555555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3">
        <f t="shared" si="371"/>
        <v>5.0000000000000001E-4</v>
      </c>
      <c r="P3953" s="7">
        <f t="shared" si="372"/>
        <v>282037.24146341439</v>
      </c>
      <c r="Q3953" s="7" t="str">
        <f t="shared" si="373"/>
        <v>theater</v>
      </c>
      <c r="R3953" t="str">
        <f t="shared" si="376"/>
        <v>plays</v>
      </c>
      <c r="S3953" s="8">
        <f t="shared" si="374"/>
        <v>42433.825717592597</v>
      </c>
      <c r="T3953" s="8">
        <f t="shared" si="375"/>
        <v>42493.784050925926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3">
        <f t="shared" si="371"/>
        <v>9.6153846153846159E-2</v>
      </c>
      <c r="P3954" s="7">
        <f t="shared" si="372"/>
        <v>283767.52515337401</v>
      </c>
      <c r="Q3954" s="7" t="str">
        <f t="shared" si="373"/>
        <v>theater</v>
      </c>
      <c r="R3954" t="str">
        <f t="shared" si="376"/>
        <v>plays</v>
      </c>
      <c r="S3954" s="8">
        <f t="shared" si="374"/>
        <v>42243.790393518517</v>
      </c>
      <c r="T3954" s="8">
        <f t="shared" si="375"/>
        <v>42303.790393518517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3">
        <f t="shared" si="371"/>
        <v>0</v>
      </c>
      <c r="P3955" s="7">
        <f t="shared" si="372"/>
        <v>285519.022222222</v>
      </c>
      <c r="Q3955" s="7" t="str">
        <f t="shared" si="373"/>
        <v>theater</v>
      </c>
      <c r="R3955" t="str">
        <f t="shared" si="376"/>
        <v>plays</v>
      </c>
      <c r="S3955" s="8">
        <f t="shared" si="374"/>
        <v>42550.048449074078</v>
      </c>
      <c r="T3955" s="8">
        <f t="shared" si="375"/>
        <v>42580.978472222225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3">
        <f t="shared" si="371"/>
        <v>0</v>
      </c>
      <c r="P3956" s="7">
        <f t="shared" si="372"/>
        <v>287292.43229813641</v>
      </c>
      <c r="Q3956" s="7" t="str">
        <f t="shared" si="373"/>
        <v>theater</v>
      </c>
      <c r="R3956" t="str">
        <f t="shared" si="376"/>
        <v>plays</v>
      </c>
      <c r="S3956" s="8">
        <f t="shared" si="374"/>
        <v>41774.651203703703</v>
      </c>
      <c r="T3956" s="8">
        <f t="shared" si="375"/>
        <v>41834.651203703703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3">
        <f t="shared" si="371"/>
        <v>24.285714285714285</v>
      </c>
      <c r="P3957" s="7">
        <f t="shared" si="372"/>
        <v>289088.00999999978</v>
      </c>
      <c r="Q3957" s="7" t="str">
        <f t="shared" si="373"/>
        <v>theater</v>
      </c>
      <c r="R3957" t="str">
        <f t="shared" si="376"/>
        <v>plays</v>
      </c>
      <c r="S3957" s="8">
        <f t="shared" si="374"/>
        <v>42306.848854166667</v>
      </c>
      <c r="T3957" s="8">
        <f t="shared" si="375"/>
        <v>42336.890520833331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3">
        <f t="shared" si="371"/>
        <v>0</v>
      </c>
      <c r="P3958" s="7">
        <f t="shared" si="372"/>
        <v>290903.50062893057</v>
      </c>
      <c r="Q3958" s="7" t="str">
        <f t="shared" si="373"/>
        <v>theater</v>
      </c>
      <c r="R3958" t="str">
        <f t="shared" si="376"/>
        <v>plays</v>
      </c>
      <c r="S3958" s="8">
        <f t="shared" si="374"/>
        <v>42457.932025462964</v>
      </c>
      <c r="T3958" s="8">
        <f t="shared" si="375"/>
        <v>42485.013888888891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3">
        <f t="shared" si="371"/>
        <v>2.5000000000000001E-2</v>
      </c>
      <c r="P3959" s="7">
        <f t="shared" si="372"/>
        <v>292744.66202531621</v>
      </c>
      <c r="Q3959" s="7" t="str">
        <f t="shared" si="373"/>
        <v>theater</v>
      </c>
      <c r="R3959" t="str">
        <f t="shared" si="376"/>
        <v>plays</v>
      </c>
      <c r="S3959" s="8">
        <f t="shared" si="374"/>
        <v>42513.976319444439</v>
      </c>
      <c r="T3959" s="8">
        <f t="shared" si="375"/>
        <v>42559.976319444439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3">
        <f t="shared" si="371"/>
        <v>32.049999999999997</v>
      </c>
      <c r="P3960" s="7">
        <f t="shared" si="372"/>
        <v>294609.23312101886</v>
      </c>
      <c r="Q3960" s="7" t="str">
        <f t="shared" si="373"/>
        <v>theater</v>
      </c>
      <c r="R3960" t="str">
        <f t="shared" si="376"/>
        <v>plays</v>
      </c>
      <c r="S3960" s="8">
        <f t="shared" si="374"/>
        <v>41816.950370370374</v>
      </c>
      <c r="T3960" s="8">
        <f t="shared" si="375"/>
        <v>41853.583333333336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3">
        <f t="shared" si="371"/>
        <v>24.333333333333336</v>
      </c>
      <c r="P3961" s="7">
        <f t="shared" si="372"/>
        <v>296493.64487179462</v>
      </c>
      <c r="Q3961" s="7" t="str">
        <f t="shared" si="373"/>
        <v>theater</v>
      </c>
      <c r="R3961" t="str">
        <f t="shared" si="376"/>
        <v>plays</v>
      </c>
      <c r="S3961" s="8">
        <f t="shared" si="374"/>
        <v>41880.788842592592</v>
      </c>
      <c r="T3961" s="8">
        <f t="shared" si="375"/>
        <v>41910.788842592592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3">
        <f t="shared" si="371"/>
        <v>1.5</v>
      </c>
      <c r="P3962" s="7">
        <f t="shared" si="372"/>
        <v>298404.62322580622</v>
      </c>
      <c r="Q3962" s="7" t="str">
        <f t="shared" si="373"/>
        <v>theater</v>
      </c>
      <c r="R3962" t="str">
        <f t="shared" si="376"/>
        <v>plays</v>
      </c>
      <c r="S3962" s="8">
        <f t="shared" si="374"/>
        <v>42342.845555555556</v>
      </c>
      <c r="T3962" s="8">
        <f t="shared" si="375"/>
        <v>42372.845555555556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3">
        <f t="shared" si="371"/>
        <v>0.42</v>
      </c>
      <c r="P3963" s="7">
        <f t="shared" si="372"/>
        <v>300342.02337662317</v>
      </c>
      <c r="Q3963" s="7" t="str">
        <f t="shared" si="373"/>
        <v>theater</v>
      </c>
      <c r="R3963" t="str">
        <f t="shared" si="376"/>
        <v>plays</v>
      </c>
      <c r="S3963" s="8">
        <f t="shared" si="374"/>
        <v>41745.891319444447</v>
      </c>
      <c r="T3963" s="8">
        <f t="shared" si="375"/>
        <v>41767.891319444447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3">
        <f t="shared" si="371"/>
        <v>3.214285714285714</v>
      </c>
      <c r="P3964" s="7">
        <f t="shared" si="372"/>
        <v>302304.90588235273</v>
      </c>
      <c r="Q3964" s="7" t="str">
        <f t="shared" si="373"/>
        <v>theater</v>
      </c>
      <c r="R3964" t="str">
        <f t="shared" si="376"/>
        <v>plays</v>
      </c>
      <c r="S3964" s="8">
        <f t="shared" si="374"/>
        <v>42311.621458333335</v>
      </c>
      <c r="T3964" s="8">
        <f t="shared" si="375"/>
        <v>42336.621458333335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3">
        <f t="shared" si="371"/>
        <v>0</v>
      </c>
      <c r="P3965" s="7">
        <f t="shared" si="372"/>
        <v>304293.45789473661</v>
      </c>
      <c r="Q3965" s="7" t="str">
        <f t="shared" si="373"/>
        <v>theater</v>
      </c>
      <c r="R3965" t="str">
        <f t="shared" si="376"/>
        <v>plays</v>
      </c>
      <c r="S3965" s="8">
        <f t="shared" si="374"/>
        <v>42296.154131944444</v>
      </c>
      <c r="T3965" s="8">
        <f t="shared" si="375"/>
        <v>42326.195798611108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3">
        <f t="shared" si="371"/>
        <v>6.3</v>
      </c>
      <c r="P3966" s="7">
        <f t="shared" si="372"/>
        <v>306308.64635761565</v>
      </c>
      <c r="Q3966" s="7" t="str">
        <f t="shared" si="373"/>
        <v>theater</v>
      </c>
      <c r="R3966" t="str">
        <f t="shared" si="376"/>
        <v>plays</v>
      </c>
      <c r="S3966" s="8">
        <f t="shared" si="374"/>
        <v>42053.722060185188</v>
      </c>
      <c r="T3966" s="8">
        <f t="shared" si="375"/>
        <v>42113.680393518516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3">
        <f t="shared" si="371"/>
        <v>14.249999999999998</v>
      </c>
      <c r="P3967" s="7">
        <f t="shared" si="372"/>
        <v>308349.86399999977</v>
      </c>
      <c r="Q3967" s="7" t="str">
        <f t="shared" si="373"/>
        <v>theater</v>
      </c>
      <c r="R3967" t="str">
        <f t="shared" si="376"/>
        <v>plays</v>
      </c>
      <c r="S3967" s="8">
        <f t="shared" si="374"/>
        <v>42414.235879629632</v>
      </c>
      <c r="T3967" s="8">
        <f t="shared" si="375"/>
        <v>42474.194212962961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3">
        <f t="shared" si="371"/>
        <v>0.6</v>
      </c>
      <c r="P3968" s="7">
        <f t="shared" si="372"/>
        <v>310417.41342281853</v>
      </c>
      <c r="Q3968" s="7" t="str">
        <f t="shared" si="373"/>
        <v>theater</v>
      </c>
      <c r="R3968" t="str">
        <f t="shared" si="376"/>
        <v>plays</v>
      </c>
      <c r="S3968" s="8">
        <f t="shared" si="374"/>
        <v>41801.711550925924</v>
      </c>
      <c r="T3968" s="8">
        <f t="shared" si="375"/>
        <v>41844.124305555553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3">
        <f t="shared" si="371"/>
        <v>24.117647058823529</v>
      </c>
      <c r="P3969" s="7">
        <f t="shared" si="372"/>
        <v>312514.5243243241</v>
      </c>
      <c r="Q3969" s="7" t="str">
        <f t="shared" si="373"/>
        <v>theater</v>
      </c>
      <c r="R3969" t="str">
        <f t="shared" si="376"/>
        <v>plays</v>
      </c>
      <c r="S3969" s="8">
        <f t="shared" si="374"/>
        <v>42770.290590277778</v>
      </c>
      <c r="T3969" s="8">
        <f t="shared" si="375"/>
        <v>42800.290590277778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3">
        <f t="shared" si="371"/>
        <v>10.54</v>
      </c>
      <c r="P3970" s="7">
        <f t="shared" si="372"/>
        <v>314637.68435374124</v>
      </c>
      <c r="Q3970" s="7" t="str">
        <f t="shared" si="373"/>
        <v>theater</v>
      </c>
      <c r="R3970" t="str">
        <f t="shared" si="376"/>
        <v>plays</v>
      </c>
      <c r="S3970" s="8">
        <f t="shared" si="374"/>
        <v>42452.815659722226</v>
      </c>
      <c r="T3970" s="8">
        <f t="shared" si="375"/>
        <v>42512.815659722226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3">
        <f t="shared" ref="O3971:O4034" si="377">(E3971/D3971)*100</f>
        <v>7.4690265486725664</v>
      </c>
      <c r="P3971" s="7">
        <f t="shared" ref="P3971:P4034" si="378">AVERAGE(E3971:E8084)</f>
        <v>316789.12739726005</v>
      </c>
      <c r="Q3971" s="7" t="str">
        <f t="shared" ref="Q3971:Q4034" si="379">LEFT(N3971,(FIND("/",N3971)-1))</f>
        <v>theater</v>
      </c>
      <c r="R3971" t="str">
        <f t="shared" si="376"/>
        <v>plays</v>
      </c>
      <c r="S3971" s="8">
        <f t="shared" si="374"/>
        <v>42601.854699074072</v>
      </c>
      <c r="T3971" s="8">
        <f t="shared" si="375"/>
        <v>42611.163194444445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3">
        <f t="shared" si="377"/>
        <v>7.3333333333333334E-2</v>
      </c>
      <c r="P3972" s="7">
        <f t="shared" si="378"/>
        <v>318972.42482758599</v>
      </c>
      <c r="Q3972" s="7" t="str">
        <f t="shared" si="379"/>
        <v>theater</v>
      </c>
      <c r="R3972" t="str">
        <f t="shared" si="376"/>
        <v>plays</v>
      </c>
      <c r="S3972" s="8">
        <f t="shared" ref="S3972:S4035" si="380">(((J3972/60)/60)/24)+DATE(1970,1,1)</f>
        <v>42447.863553240735</v>
      </c>
      <c r="T3972" s="8">
        <f t="shared" ref="T3972:T4035" si="381">(((I3972/60)/60)/24)+DATE(1970,1,1)</f>
        <v>42477.863553240735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3">
        <f t="shared" si="377"/>
        <v>0.97142857142857131</v>
      </c>
      <c r="P3973" s="7">
        <f t="shared" si="378"/>
        <v>321187.43472222198</v>
      </c>
      <c r="Q3973" s="7" t="str">
        <f t="shared" si="379"/>
        <v>theater</v>
      </c>
      <c r="R3973" t="str">
        <f t="shared" si="376"/>
        <v>plays</v>
      </c>
      <c r="S3973" s="8">
        <f t="shared" si="380"/>
        <v>41811.536180555559</v>
      </c>
      <c r="T3973" s="8">
        <f t="shared" si="381"/>
        <v>41841.536180555559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3">
        <f t="shared" si="377"/>
        <v>21.099999999999998</v>
      </c>
      <c r="P3974" s="7">
        <f t="shared" si="378"/>
        <v>323432.54965034942</v>
      </c>
      <c r="Q3974" s="7" t="str">
        <f t="shared" si="379"/>
        <v>theater</v>
      </c>
      <c r="R3974" t="str">
        <f t="shared" si="376"/>
        <v>plays</v>
      </c>
      <c r="S3974" s="8">
        <f t="shared" si="380"/>
        <v>41981.067523148144</v>
      </c>
      <c r="T3974" s="8">
        <f t="shared" si="381"/>
        <v>42041.067523148144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3">
        <f t="shared" si="377"/>
        <v>78.100000000000009</v>
      </c>
      <c r="P3975" s="7">
        <f t="shared" si="378"/>
        <v>325708.7577464786</v>
      </c>
      <c r="Q3975" s="7" t="str">
        <f t="shared" si="379"/>
        <v>theater</v>
      </c>
      <c r="R3975" t="str">
        <f t="shared" si="376"/>
        <v>plays</v>
      </c>
      <c r="S3975" s="8">
        <f t="shared" si="380"/>
        <v>42469.68414351852</v>
      </c>
      <c r="T3975" s="8">
        <f t="shared" si="381"/>
        <v>42499.166666666672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3">
        <f t="shared" si="377"/>
        <v>32</v>
      </c>
      <c r="P3976" s="7">
        <f t="shared" si="378"/>
        <v>327991.05390070897</v>
      </c>
      <c r="Q3976" s="7" t="str">
        <f t="shared" si="379"/>
        <v>theater</v>
      </c>
      <c r="R3976" t="str">
        <f t="shared" si="376"/>
        <v>plays</v>
      </c>
      <c r="S3976" s="8">
        <f t="shared" si="380"/>
        <v>42493.546851851846</v>
      </c>
      <c r="T3976" s="8">
        <f t="shared" si="381"/>
        <v>42523.546851851846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3">
        <f t="shared" si="377"/>
        <v>0</v>
      </c>
      <c r="P3977" s="7">
        <f t="shared" si="378"/>
        <v>330331.56142857118</v>
      </c>
      <c r="Q3977" s="7" t="str">
        <f t="shared" si="379"/>
        <v>theater</v>
      </c>
      <c r="R3977" t="str">
        <f t="shared" si="376"/>
        <v>plays</v>
      </c>
      <c r="S3977" s="8">
        <f t="shared" si="380"/>
        <v>42534.866875</v>
      </c>
      <c r="T3977" s="8">
        <f t="shared" si="381"/>
        <v>42564.866875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3">
        <f t="shared" si="377"/>
        <v>47.692307692307693</v>
      </c>
      <c r="P3978" s="7">
        <f t="shared" si="378"/>
        <v>332708.04748201411</v>
      </c>
      <c r="Q3978" s="7" t="str">
        <f t="shared" si="379"/>
        <v>theater</v>
      </c>
      <c r="R3978" t="str">
        <f t="shared" si="376"/>
        <v>plays</v>
      </c>
      <c r="S3978" s="8">
        <f t="shared" si="380"/>
        <v>41830.858344907407</v>
      </c>
      <c r="T3978" s="8">
        <f t="shared" si="381"/>
        <v>41852.291666666664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3">
        <f t="shared" si="377"/>
        <v>1.4500000000000002</v>
      </c>
      <c r="P3979" s="7">
        <f t="shared" si="378"/>
        <v>335114.4826086954</v>
      </c>
      <c r="Q3979" s="7" t="str">
        <f t="shared" si="379"/>
        <v>theater</v>
      </c>
      <c r="R3979" t="str">
        <f t="shared" si="376"/>
        <v>plays</v>
      </c>
      <c r="S3979" s="8">
        <f t="shared" si="380"/>
        <v>42543.788564814815</v>
      </c>
      <c r="T3979" s="8">
        <f t="shared" si="381"/>
        <v>42573.788564814815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3">
        <f t="shared" si="377"/>
        <v>10.7</v>
      </c>
      <c r="P3980" s="7">
        <f t="shared" si="378"/>
        <v>337551.04817518219</v>
      </c>
      <c r="Q3980" s="7" t="str">
        <f t="shared" si="379"/>
        <v>theater</v>
      </c>
      <c r="R3980" t="str">
        <f t="shared" si="376"/>
        <v>plays</v>
      </c>
      <c r="S3980" s="8">
        <f t="shared" si="380"/>
        <v>41975.642974537041</v>
      </c>
      <c r="T3980" s="8">
        <f t="shared" si="381"/>
        <v>42035.642974537041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3">
        <f t="shared" si="377"/>
        <v>1.8333333333333333</v>
      </c>
      <c r="P3981" s="7">
        <f t="shared" si="378"/>
        <v>340031.46764705854</v>
      </c>
      <c r="Q3981" s="7" t="str">
        <f t="shared" si="379"/>
        <v>theater</v>
      </c>
      <c r="R3981" t="str">
        <f t="shared" si="376"/>
        <v>plays</v>
      </c>
      <c r="S3981" s="8">
        <f t="shared" si="380"/>
        <v>42069.903437500005</v>
      </c>
      <c r="T3981" s="8">
        <f t="shared" si="381"/>
        <v>42092.833333333328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3">
        <f t="shared" si="377"/>
        <v>18</v>
      </c>
      <c r="P3982" s="7">
        <f t="shared" si="378"/>
        <v>342549.40444444417</v>
      </c>
      <c r="Q3982" s="7" t="str">
        <f t="shared" si="379"/>
        <v>theater</v>
      </c>
      <c r="R3982" t="str">
        <f t="shared" si="376"/>
        <v>plays</v>
      </c>
      <c r="S3982" s="8">
        <f t="shared" si="380"/>
        <v>41795.598923611113</v>
      </c>
      <c r="T3982" s="8">
        <f t="shared" si="381"/>
        <v>41825.598923611113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3">
        <f t="shared" si="377"/>
        <v>4.083333333333333</v>
      </c>
      <c r="P3983" s="7">
        <f t="shared" si="378"/>
        <v>345102.3850746266</v>
      </c>
      <c r="Q3983" s="7" t="str">
        <f t="shared" si="379"/>
        <v>theater</v>
      </c>
      <c r="R3983" t="str">
        <f t="shared" si="376"/>
        <v>plays</v>
      </c>
      <c r="S3983" s="8">
        <f t="shared" si="380"/>
        <v>42508.179965277777</v>
      </c>
      <c r="T3983" s="8">
        <f t="shared" si="381"/>
        <v>42568.179965277777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3">
        <f t="shared" si="377"/>
        <v>20</v>
      </c>
      <c r="P3984" s="7">
        <f t="shared" si="378"/>
        <v>347687.929323308</v>
      </c>
      <c r="Q3984" s="7" t="str">
        <f t="shared" si="379"/>
        <v>theater</v>
      </c>
      <c r="R3984" t="str">
        <f t="shared" si="376"/>
        <v>plays</v>
      </c>
      <c r="S3984" s="8">
        <f t="shared" si="380"/>
        <v>42132.809953703705</v>
      </c>
      <c r="T3984" s="8">
        <f t="shared" si="381"/>
        <v>42192.809953703705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3">
        <f t="shared" si="377"/>
        <v>34.802513464991023</v>
      </c>
      <c r="P3985" s="7">
        <f t="shared" si="378"/>
        <v>350320.64090909064</v>
      </c>
      <c r="Q3985" s="7" t="str">
        <f t="shared" si="379"/>
        <v>theater</v>
      </c>
      <c r="R3985" t="str">
        <f t="shared" si="376"/>
        <v>plays</v>
      </c>
      <c r="S3985" s="8">
        <f t="shared" si="380"/>
        <v>41747.86986111111</v>
      </c>
      <c r="T3985" s="8">
        <f t="shared" si="381"/>
        <v>41779.290972222225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3">
        <f t="shared" si="377"/>
        <v>6.3333333333333339</v>
      </c>
      <c r="P3986" s="7">
        <f t="shared" si="378"/>
        <v>352965.24885496154</v>
      </c>
      <c r="Q3986" s="7" t="str">
        <f t="shared" si="379"/>
        <v>theater</v>
      </c>
      <c r="R3986" t="str">
        <f t="shared" si="376"/>
        <v>plays</v>
      </c>
      <c r="S3986" s="8">
        <f t="shared" si="380"/>
        <v>41920.963472222218</v>
      </c>
      <c r="T3986" s="8">
        <f t="shared" si="381"/>
        <v>41951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3">
        <f t="shared" si="377"/>
        <v>32.049999999999997</v>
      </c>
      <c r="P3987" s="7">
        <f t="shared" si="378"/>
        <v>355679.6353846151</v>
      </c>
      <c r="Q3987" s="7" t="str">
        <f t="shared" si="379"/>
        <v>theater</v>
      </c>
      <c r="R3987" t="str">
        <f t="shared" si="376"/>
        <v>plays</v>
      </c>
      <c r="S3987" s="8">
        <f t="shared" si="380"/>
        <v>42399.707407407404</v>
      </c>
      <c r="T3987" s="8">
        <f t="shared" si="381"/>
        <v>42420.878472222219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3">
        <f t="shared" si="377"/>
        <v>9.76</v>
      </c>
      <c r="P3988" s="7">
        <f t="shared" si="378"/>
        <v>358431.87286821677</v>
      </c>
      <c r="Q3988" s="7" t="str">
        <f t="shared" si="379"/>
        <v>theater</v>
      </c>
      <c r="R3988" t="str">
        <f t="shared" si="376"/>
        <v>plays</v>
      </c>
      <c r="S3988" s="8">
        <f t="shared" si="380"/>
        <v>42467.548541666663</v>
      </c>
      <c r="T3988" s="8">
        <f t="shared" si="381"/>
        <v>42496.544444444444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3">
        <f t="shared" si="377"/>
        <v>37.75</v>
      </c>
      <c r="P3989" s="7">
        <f t="shared" si="378"/>
        <v>361228.30937499972</v>
      </c>
      <c r="Q3989" s="7" t="str">
        <f t="shared" si="379"/>
        <v>theater</v>
      </c>
      <c r="R3989" t="str">
        <f t="shared" si="376"/>
        <v>plays</v>
      </c>
      <c r="S3989" s="8">
        <f t="shared" si="380"/>
        <v>41765.92465277778</v>
      </c>
      <c r="T3989" s="8">
        <f t="shared" si="381"/>
        <v>41775.92465277778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3">
        <f t="shared" si="377"/>
        <v>2.1333333333333333</v>
      </c>
      <c r="P3990" s="7">
        <f t="shared" si="378"/>
        <v>364071.4377952753</v>
      </c>
      <c r="Q3990" s="7" t="str">
        <f t="shared" si="379"/>
        <v>theater</v>
      </c>
      <c r="R3990" t="str">
        <f t="shared" si="376"/>
        <v>plays</v>
      </c>
      <c r="S3990" s="8">
        <f t="shared" si="380"/>
        <v>42230.08116898148</v>
      </c>
      <c r="T3990" s="8">
        <f t="shared" si="381"/>
        <v>42245.08116898148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3">
        <f t="shared" si="377"/>
        <v>0</v>
      </c>
      <c r="P3991" s="7">
        <f t="shared" si="378"/>
        <v>366960.63968253939</v>
      </c>
      <c r="Q3991" s="7" t="str">
        <f t="shared" si="379"/>
        <v>theater</v>
      </c>
      <c r="R3991" t="str">
        <f t="shared" si="376"/>
        <v>plays</v>
      </c>
      <c r="S3991" s="8">
        <f t="shared" si="380"/>
        <v>42286.749780092592</v>
      </c>
      <c r="T3991" s="8">
        <f t="shared" si="381"/>
        <v>42316.791446759264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3">
        <f t="shared" si="377"/>
        <v>4.1818181818181817</v>
      </c>
      <c r="P3992" s="7">
        <f t="shared" si="378"/>
        <v>369896.32479999971</v>
      </c>
      <c r="Q3992" s="7" t="str">
        <f t="shared" si="379"/>
        <v>theater</v>
      </c>
      <c r="R3992" t="str">
        <f t="shared" si="376"/>
        <v>plays</v>
      </c>
      <c r="S3992" s="8">
        <f t="shared" si="380"/>
        <v>42401.672372685185</v>
      </c>
      <c r="T3992" s="8">
        <f t="shared" si="381"/>
        <v>42431.672372685185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3">
        <f t="shared" si="377"/>
        <v>20</v>
      </c>
      <c r="P3993" s="7">
        <f t="shared" si="378"/>
        <v>372878.80322580616</v>
      </c>
      <c r="Q3993" s="7" t="str">
        <f t="shared" si="379"/>
        <v>theater</v>
      </c>
      <c r="R3993" t="str">
        <f t="shared" si="376"/>
        <v>plays</v>
      </c>
      <c r="S3993" s="8">
        <f t="shared" si="380"/>
        <v>42125.644467592589</v>
      </c>
      <c r="T3993" s="8">
        <f t="shared" si="381"/>
        <v>42155.644467592589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3">
        <f t="shared" si="377"/>
        <v>5.41</v>
      </c>
      <c r="P3994" s="7">
        <f t="shared" si="378"/>
        <v>375909.52520325175</v>
      </c>
      <c r="Q3994" s="7" t="str">
        <f t="shared" si="379"/>
        <v>theater</v>
      </c>
      <c r="R3994" t="str">
        <f t="shared" si="376"/>
        <v>plays</v>
      </c>
      <c r="S3994" s="8">
        <f t="shared" si="380"/>
        <v>42289.94049768518</v>
      </c>
      <c r="T3994" s="8">
        <f t="shared" si="381"/>
        <v>42349.982164351852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3">
        <f t="shared" si="377"/>
        <v>6.0000000000000001E-3</v>
      </c>
      <c r="P3995" s="7">
        <f t="shared" si="378"/>
        <v>378986.31639344234</v>
      </c>
      <c r="Q3995" s="7" t="str">
        <f t="shared" si="379"/>
        <v>theater</v>
      </c>
      <c r="R3995" t="str">
        <f t="shared" si="376"/>
        <v>plays</v>
      </c>
      <c r="S3995" s="8">
        <f t="shared" si="380"/>
        <v>42107.864722222221</v>
      </c>
      <c r="T3995" s="8">
        <f t="shared" si="381"/>
        <v>42137.864722222221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3">
        <f t="shared" si="377"/>
        <v>0.25</v>
      </c>
      <c r="P3996" s="7">
        <f t="shared" si="378"/>
        <v>382118.40991735505</v>
      </c>
      <c r="Q3996" s="7" t="str">
        <f t="shared" si="379"/>
        <v>theater</v>
      </c>
      <c r="R3996" t="str">
        <f t="shared" si="376"/>
        <v>plays</v>
      </c>
      <c r="S3996" s="8">
        <f t="shared" si="380"/>
        <v>41809.389930555553</v>
      </c>
      <c r="T3996" s="8">
        <f t="shared" si="381"/>
        <v>41839.389930555553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3">
        <f t="shared" si="377"/>
        <v>35</v>
      </c>
      <c r="P3997" s="7">
        <f t="shared" si="378"/>
        <v>385302.68833333306</v>
      </c>
      <c r="Q3997" s="7" t="str">
        <f t="shared" si="379"/>
        <v>theater</v>
      </c>
      <c r="R3997" t="str">
        <f t="shared" si="376"/>
        <v>plays</v>
      </c>
      <c r="S3997" s="8">
        <f t="shared" si="380"/>
        <v>42019.683761574073</v>
      </c>
      <c r="T3997" s="8">
        <f t="shared" si="381"/>
        <v>42049.477083333331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3">
        <f t="shared" si="377"/>
        <v>16.566666666666666</v>
      </c>
      <c r="P3998" s="7">
        <f t="shared" si="378"/>
        <v>388539.93781512574</v>
      </c>
      <c r="Q3998" s="7" t="str">
        <f t="shared" si="379"/>
        <v>theater</v>
      </c>
      <c r="R3998" t="str">
        <f t="shared" si="376"/>
        <v>plays</v>
      </c>
      <c r="S3998" s="8">
        <f t="shared" si="380"/>
        <v>41950.26694444444</v>
      </c>
      <c r="T3998" s="8">
        <f t="shared" si="381"/>
        <v>41963.669444444444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3">
        <f t="shared" si="377"/>
        <v>0</v>
      </c>
      <c r="P3999" s="7">
        <f t="shared" si="378"/>
        <v>391828.43728813529</v>
      </c>
      <c r="Q3999" s="7" t="str">
        <f t="shared" si="379"/>
        <v>theater</v>
      </c>
      <c r="R3999" t="str">
        <f t="shared" si="376"/>
        <v>plays</v>
      </c>
      <c r="S3999" s="8">
        <f t="shared" si="380"/>
        <v>42069.391446759255</v>
      </c>
      <c r="T3999" s="8">
        <f t="shared" si="381"/>
        <v>42099.349780092598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3">
        <f t="shared" si="377"/>
        <v>57.199999999999996</v>
      </c>
      <c r="P4000" s="7">
        <f t="shared" si="378"/>
        <v>395177.39829059801</v>
      </c>
      <c r="Q4000" s="7" t="str">
        <f t="shared" si="379"/>
        <v>theater</v>
      </c>
      <c r="R4000" t="str">
        <f t="shared" si="376"/>
        <v>plays</v>
      </c>
      <c r="S4000" s="8">
        <f t="shared" si="380"/>
        <v>42061.963263888887</v>
      </c>
      <c r="T4000" s="8">
        <f t="shared" si="381"/>
        <v>42091.921597222223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3">
        <f t="shared" si="377"/>
        <v>16.514285714285716</v>
      </c>
      <c r="P4001" s="7">
        <f t="shared" si="378"/>
        <v>398577.93620689627</v>
      </c>
      <c r="Q4001" s="7" t="str">
        <f t="shared" si="379"/>
        <v>theater</v>
      </c>
      <c r="R4001" t="str">
        <f t="shared" si="376"/>
        <v>plays</v>
      </c>
      <c r="S4001" s="8">
        <f t="shared" si="380"/>
        <v>41842.828680555554</v>
      </c>
      <c r="T4001" s="8">
        <f t="shared" si="381"/>
        <v>41882.827650462961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3">
        <f t="shared" si="377"/>
        <v>0.125</v>
      </c>
      <c r="P4002" s="7">
        <f t="shared" si="378"/>
        <v>402033.77913043444</v>
      </c>
      <c r="Q4002" s="7" t="str">
        <f t="shared" si="379"/>
        <v>theater</v>
      </c>
      <c r="R4002" t="str">
        <f t="shared" si="376"/>
        <v>plays</v>
      </c>
      <c r="S4002" s="8">
        <f t="shared" si="380"/>
        <v>42437.64534722222</v>
      </c>
      <c r="T4002" s="8">
        <f t="shared" si="381"/>
        <v>42497.603680555556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3">
        <f t="shared" si="377"/>
        <v>37.75</v>
      </c>
      <c r="P4003" s="7">
        <f t="shared" si="378"/>
        <v>405560.30350877164</v>
      </c>
      <c r="Q4003" s="7" t="str">
        <f t="shared" si="379"/>
        <v>theater</v>
      </c>
      <c r="R4003" t="str">
        <f t="shared" si="376"/>
        <v>plays</v>
      </c>
      <c r="S4003" s="8">
        <f t="shared" si="380"/>
        <v>42775.964212962965</v>
      </c>
      <c r="T4003" s="8">
        <f t="shared" si="381"/>
        <v>42795.791666666672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3">
        <f t="shared" si="377"/>
        <v>1.8399999999999999</v>
      </c>
      <c r="P4004" s="7">
        <f t="shared" si="378"/>
        <v>409145.32389380498</v>
      </c>
      <c r="Q4004" s="7" t="str">
        <f t="shared" si="379"/>
        <v>theater</v>
      </c>
      <c r="R4004" t="str">
        <f t="shared" si="376"/>
        <v>plays</v>
      </c>
      <c r="S4004" s="8">
        <f t="shared" si="380"/>
        <v>41879.043530092589</v>
      </c>
      <c r="T4004" s="8">
        <f t="shared" si="381"/>
        <v>41909.043530092589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3">
        <f t="shared" si="377"/>
        <v>10.050000000000001</v>
      </c>
      <c r="P4005" s="7">
        <f t="shared" si="378"/>
        <v>412798.20178571396</v>
      </c>
      <c r="Q4005" s="7" t="str">
        <f t="shared" si="379"/>
        <v>theater</v>
      </c>
      <c r="R4005" t="str">
        <f t="shared" si="376"/>
        <v>plays</v>
      </c>
      <c r="S4005" s="8">
        <f t="shared" si="380"/>
        <v>42020.587349537032</v>
      </c>
      <c r="T4005" s="8">
        <f t="shared" si="381"/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3">
        <f t="shared" si="377"/>
        <v>0.2</v>
      </c>
      <c r="P4006" s="7">
        <f t="shared" si="378"/>
        <v>416515.29369369335</v>
      </c>
      <c r="Q4006" s="7" t="str">
        <f t="shared" si="379"/>
        <v>theater</v>
      </c>
      <c r="R4006" t="str">
        <f t="shared" si="376"/>
        <v>plays</v>
      </c>
      <c r="S4006" s="8">
        <f t="shared" si="380"/>
        <v>41890.16269675926</v>
      </c>
      <c r="T4006" s="8">
        <f t="shared" si="381"/>
        <v>41920.16269675926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3">
        <f t="shared" si="377"/>
        <v>1.3333333333333335</v>
      </c>
      <c r="P4007" s="7">
        <f t="shared" si="378"/>
        <v>420301.78727272694</v>
      </c>
      <c r="Q4007" s="7" t="str">
        <f t="shared" si="379"/>
        <v>theater</v>
      </c>
      <c r="R4007" t="str">
        <f t="shared" si="376"/>
        <v>plays</v>
      </c>
      <c r="S4007" s="8">
        <f t="shared" si="380"/>
        <v>41872.807696759257</v>
      </c>
      <c r="T4007" s="8">
        <f t="shared" si="381"/>
        <v>41932.807696759257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3">
        <f t="shared" si="377"/>
        <v>6.6666666666666671E-3</v>
      </c>
      <c r="P4008" s="7">
        <f t="shared" si="378"/>
        <v>424157.39999999967</v>
      </c>
      <c r="Q4008" s="7" t="str">
        <f t="shared" si="379"/>
        <v>theater</v>
      </c>
      <c r="R4008" t="str">
        <f t="shared" si="376"/>
        <v>plays</v>
      </c>
      <c r="S4008" s="8">
        <f t="shared" si="380"/>
        <v>42391.772997685184</v>
      </c>
      <c r="T4008" s="8">
        <f t="shared" si="381"/>
        <v>42416.772997685184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3">
        <f t="shared" si="377"/>
        <v>0.25</v>
      </c>
      <c r="P4009" s="7">
        <f t="shared" si="378"/>
        <v>428084.76481481449</v>
      </c>
      <c r="Q4009" s="7" t="str">
        <f t="shared" si="379"/>
        <v>theater</v>
      </c>
      <c r="R4009" t="str">
        <f t="shared" si="376"/>
        <v>plays</v>
      </c>
      <c r="S4009" s="8">
        <f t="shared" si="380"/>
        <v>41848.772928240738</v>
      </c>
      <c r="T4009" s="8">
        <f t="shared" si="381"/>
        <v>41877.686111111114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3">
        <f t="shared" si="377"/>
        <v>6</v>
      </c>
      <c r="P4010" s="7">
        <f t="shared" si="378"/>
        <v>432085.51028037351</v>
      </c>
      <c r="Q4010" s="7" t="str">
        <f t="shared" si="379"/>
        <v>theater</v>
      </c>
      <c r="R4010" t="str">
        <f t="shared" si="376"/>
        <v>plays</v>
      </c>
      <c r="S4010" s="8">
        <f t="shared" si="380"/>
        <v>42177.964201388888</v>
      </c>
      <c r="T4010" s="8">
        <f t="shared" si="381"/>
        <v>42207.964201388888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3">
        <f t="shared" si="377"/>
        <v>3.8860103626943006</v>
      </c>
      <c r="P4011" s="7">
        <f t="shared" si="378"/>
        <v>436161.22264150908</v>
      </c>
      <c r="Q4011" s="7" t="str">
        <f t="shared" si="379"/>
        <v>theater</v>
      </c>
      <c r="R4011" t="str">
        <f t="shared" si="376"/>
        <v>plays</v>
      </c>
      <c r="S4011" s="8">
        <f t="shared" si="380"/>
        <v>41851.700925925928</v>
      </c>
      <c r="T4011" s="8">
        <f t="shared" si="381"/>
        <v>41891.700925925928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3">
        <f t="shared" si="377"/>
        <v>24.194444444444443</v>
      </c>
      <c r="P4012" s="7">
        <f t="shared" si="378"/>
        <v>440314.4247619044</v>
      </c>
      <c r="Q4012" s="7" t="str">
        <f t="shared" si="379"/>
        <v>theater</v>
      </c>
      <c r="R4012" t="str">
        <f t="shared" si="376"/>
        <v>plays</v>
      </c>
      <c r="S4012" s="8">
        <f t="shared" si="380"/>
        <v>41921.770439814813</v>
      </c>
      <c r="T4012" s="8">
        <f t="shared" si="381"/>
        <v>41938.770439814813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3">
        <f t="shared" si="377"/>
        <v>7.6</v>
      </c>
      <c r="P4013" s="7">
        <f t="shared" si="378"/>
        <v>444531.46730769199</v>
      </c>
      <c r="Q4013" s="7" t="str">
        <f t="shared" si="379"/>
        <v>theater</v>
      </c>
      <c r="R4013" t="str">
        <f t="shared" si="376"/>
        <v>plays</v>
      </c>
      <c r="S4013" s="8">
        <f t="shared" si="380"/>
        <v>42002.54488425926</v>
      </c>
      <c r="T4013" s="8">
        <f t="shared" si="381"/>
        <v>42032.54488425926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3">
        <f t="shared" si="377"/>
        <v>0</v>
      </c>
      <c r="P4014" s="7">
        <f t="shared" si="378"/>
        <v>448847.12233009672</v>
      </c>
      <c r="Q4014" s="7" t="str">
        <f t="shared" si="379"/>
        <v>theater</v>
      </c>
      <c r="R4014" t="str">
        <f t="shared" ref="R4014:R4077" si="382">RIGHT(N4014, (LEN(N4014)-FIND("/", N4014)))</f>
        <v>plays</v>
      </c>
      <c r="S4014" s="8">
        <f t="shared" si="380"/>
        <v>42096.544548611113</v>
      </c>
      <c r="T4014" s="8">
        <f t="shared" si="381"/>
        <v>42126.544548611113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3">
        <f t="shared" si="377"/>
        <v>1.3</v>
      </c>
      <c r="P4015" s="7">
        <f t="shared" si="378"/>
        <v>453247.58431372512</v>
      </c>
      <c r="Q4015" s="7" t="str">
        <f t="shared" si="379"/>
        <v>theater</v>
      </c>
      <c r="R4015" t="str">
        <f t="shared" si="382"/>
        <v>plays</v>
      </c>
      <c r="S4015" s="8">
        <f t="shared" si="380"/>
        <v>42021.301192129627</v>
      </c>
      <c r="T4015" s="8">
        <f t="shared" si="381"/>
        <v>42051.301192129627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3">
        <f t="shared" si="377"/>
        <v>0</v>
      </c>
      <c r="P4016" s="7">
        <f t="shared" si="378"/>
        <v>457734.9267326729</v>
      </c>
      <c r="Q4016" s="7" t="str">
        <f t="shared" si="379"/>
        <v>theater</v>
      </c>
      <c r="R4016" t="str">
        <f t="shared" si="382"/>
        <v>plays</v>
      </c>
      <c r="S4016" s="8">
        <f t="shared" si="380"/>
        <v>42419.246168981481</v>
      </c>
      <c r="T4016" s="8">
        <f t="shared" si="381"/>
        <v>42434.246168981481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3">
        <f t="shared" si="377"/>
        <v>1.4285714285714287E-2</v>
      </c>
      <c r="P4017" s="7">
        <f t="shared" si="378"/>
        <v>462312.27599999966</v>
      </c>
      <c r="Q4017" s="7" t="str">
        <f t="shared" si="379"/>
        <v>theater</v>
      </c>
      <c r="R4017" t="str">
        <f t="shared" si="382"/>
        <v>plays</v>
      </c>
      <c r="S4017" s="8">
        <f t="shared" si="380"/>
        <v>42174.780821759254</v>
      </c>
      <c r="T4017" s="8">
        <f t="shared" si="381"/>
        <v>42204.780821759254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3">
        <f t="shared" si="377"/>
        <v>14.000000000000002</v>
      </c>
      <c r="P4018" s="7">
        <f t="shared" si="378"/>
        <v>466982.08686868649</v>
      </c>
      <c r="Q4018" s="7" t="str">
        <f t="shared" si="379"/>
        <v>theater</v>
      </c>
      <c r="R4018" t="str">
        <f t="shared" si="382"/>
        <v>plays</v>
      </c>
      <c r="S4018" s="8">
        <f t="shared" si="380"/>
        <v>41869.872685185182</v>
      </c>
      <c r="T4018" s="8">
        <f t="shared" si="381"/>
        <v>41899.872685185182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3">
        <f t="shared" si="377"/>
        <v>1.05</v>
      </c>
      <c r="P4019" s="7">
        <f t="shared" si="378"/>
        <v>471746.495918367</v>
      </c>
      <c r="Q4019" s="7" t="str">
        <f t="shared" si="379"/>
        <v>theater</v>
      </c>
      <c r="R4019" t="str">
        <f t="shared" si="382"/>
        <v>plays</v>
      </c>
      <c r="S4019" s="8">
        <f t="shared" si="380"/>
        <v>41856.672152777777</v>
      </c>
      <c r="T4019" s="8">
        <f t="shared" si="381"/>
        <v>41886.672152777777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3">
        <f t="shared" si="377"/>
        <v>8.6666666666666679</v>
      </c>
      <c r="P4020" s="7">
        <f t="shared" si="378"/>
        <v>476608.77938144293</v>
      </c>
      <c r="Q4020" s="7" t="str">
        <f t="shared" si="379"/>
        <v>theater</v>
      </c>
      <c r="R4020" t="str">
        <f t="shared" si="382"/>
        <v>plays</v>
      </c>
      <c r="S4020" s="8">
        <f t="shared" si="380"/>
        <v>42620.91097222222</v>
      </c>
      <c r="T4020" s="8">
        <f t="shared" si="381"/>
        <v>42650.91097222222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3">
        <f t="shared" si="377"/>
        <v>0.82857142857142851</v>
      </c>
      <c r="P4021" s="7">
        <f t="shared" si="378"/>
        <v>481572.09999999963</v>
      </c>
      <c r="Q4021" s="7" t="str">
        <f t="shared" si="379"/>
        <v>theater</v>
      </c>
      <c r="R4021" t="str">
        <f t="shared" si="382"/>
        <v>plays</v>
      </c>
      <c r="S4021" s="8">
        <f t="shared" si="380"/>
        <v>42417.675879629634</v>
      </c>
      <c r="T4021" s="8">
        <f t="shared" si="381"/>
        <v>42475.686111111107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3">
        <f t="shared" si="377"/>
        <v>16.666666666666664</v>
      </c>
      <c r="P4022" s="7">
        <f t="shared" si="378"/>
        <v>486640.97473684174</v>
      </c>
      <c r="Q4022" s="7" t="str">
        <f t="shared" si="379"/>
        <v>theater</v>
      </c>
      <c r="R4022" t="str">
        <f t="shared" si="382"/>
        <v>plays</v>
      </c>
      <c r="S4022" s="8">
        <f t="shared" si="380"/>
        <v>42057.190960648149</v>
      </c>
      <c r="T4022" s="8">
        <f t="shared" si="381"/>
        <v>42087.149293981478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3">
        <f t="shared" si="377"/>
        <v>0.83333333333333337</v>
      </c>
      <c r="P4023" s="7">
        <f t="shared" si="378"/>
        <v>491816.9425531911</v>
      </c>
      <c r="Q4023" s="7" t="str">
        <f t="shared" si="379"/>
        <v>theater</v>
      </c>
      <c r="R4023" t="str">
        <f t="shared" si="382"/>
        <v>plays</v>
      </c>
      <c r="S4023" s="8">
        <f t="shared" si="380"/>
        <v>41878.911550925928</v>
      </c>
      <c r="T4023" s="8">
        <f t="shared" si="381"/>
        <v>41938.911550925928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3">
        <f t="shared" si="377"/>
        <v>69.561111111111103</v>
      </c>
      <c r="P4024" s="7">
        <f t="shared" si="378"/>
        <v>497103.95268817164</v>
      </c>
      <c r="Q4024" s="7" t="str">
        <f t="shared" si="379"/>
        <v>theater</v>
      </c>
      <c r="R4024" t="str">
        <f t="shared" si="382"/>
        <v>plays</v>
      </c>
      <c r="S4024" s="8">
        <f t="shared" si="380"/>
        <v>41990.584108796291</v>
      </c>
      <c r="T4024" s="8">
        <f t="shared" si="381"/>
        <v>42036.120833333334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3">
        <f t="shared" si="377"/>
        <v>0</v>
      </c>
      <c r="P4025" s="7">
        <f t="shared" si="378"/>
        <v>502371.1586956518</v>
      </c>
      <c r="Q4025" s="7" t="str">
        <f t="shared" si="379"/>
        <v>theater</v>
      </c>
      <c r="R4025" t="str">
        <f t="shared" si="382"/>
        <v>plays</v>
      </c>
      <c r="S4025" s="8">
        <f t="shared" si="380"/>
        <v>42408.999571759254</v>
      </c>
      <c r="T4025" s="8">
        <f t="shared" si="381"/>
        <v>42453.957905092597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3">
        <f t="shared" si="377"/>
        <v>1.25</v>
      </c>
      <c r="P4026" s="7">
        <f t="shared" si="378"/>
        <v>507891.72087912046</v>
      </c>
      <c r="Q4026" s="7" t="str">
        <f t="shared" si="379"/>
        <v>theater</v>
      </c>
      <c r="R4026" t="str">
        <f t="shared" si="382"/>
        <v>plays</v>
      </c>
      <c r="S4026" s="8">
        <f t="shared" si="380"/>
        <v>42217.670104166667</v>
      </c>
      <c r="T4026" s="8">
        <f t="shared" si="381"/>
        <v>42247.670104166667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3">
        <f t="shared" si="377"/>
        <v>5</v>
      </c>
      <c r="P4027" s="7">
        <f t="shared" si="378"/>
        <v>513534.85111111071</v>
      </c>
      <c r="Q4027" s="7" t="str">
        <f t="shared" si="379"/>
        <v>theater</v>
      </c>
      <c r="R4027" t="str">
        <f t="shared" si="382"/>
        <v>plays</v>
      </c>
      <c r="S4027" s="8">
        <f t="shared" si="380"/>
        <v>42151.237685185188</v>
      </c>
      <c r="T4027" s="8">
        <f t="shared" si="381"/>
        <v>42211.237685185188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3">
        <f t="shared" si="377"/>
        <v>0</v>
      </c>
      <c r="P4028" s="7">
        <f t="shared" si="378"/>
        <v>519302.09662921308</v>
      </c>
      <c r="Q4028" s="7" t="str">
        <f t="shared" si="379"/>
        <v>theater</v>
      </c>
      <c r="R4028" t="str">
        <f t="shared" si="382"/>
        <v>plays</v>
      </c>
      <c r="S4028" s="8">
        <f t="shared" si="380"/>
        <v>42282.655543981484</v>
      </c>
      <c r="T4028" s="8">
        <f t="shared" si="381"/>
        <v>42342.697210648148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3">
        <f t="shared" si="377"/>
        <v>7.166666666666667</v>
      </c>
      <c r="P4029" s="7">
        <f t="shared" si="378"/>
        <v>525203.25681818137</v>
      </c>
      <c r="Q4029" s="7" t="str">
        <f t="shared" si="379"/>
        <v>theater</v>
      </c>
      <c r="R4029" t="str">
        <f t="shared" si="382"/>
        <v>plays</v>
      </c>
      <c r="S4029" s="8">
        <f t="shared" si="380"/>
        <v>42768.97084490741</v>
      </c>
      <c r="T4029" s="8">
        <f t="shared" si="381"/>
        <v>42789.041666666672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3">
        <f t="shared" si="377"/>
        <v>28.050000000000004</v>
      </c>
      <c r="P4030" s="7">
        <f t="shared" si="378"/>
        <v>531237.60459770076</v>
      </c>
      <c r="Q4030" s="7" t="str">
        <f t="shared" si="379"/>
        <v>theater</v>
      </c>
      <c r="R4030" t="str">
        <f t="shared" si="382"/>
        <v>plays</v>
      </c>
      <c r="S4030" s="8">
        <f t="shared" si="380"/>
        <v>41765.938657407409</v>
      </c>
      <c r="T4030" s="8">
        <f t="shared" si="381"/>
        <v>41795.938657407409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3">
        <f t="shared" si="377"/>
        <v>0</v>
      </c>
      <c r="P4031" s="7">
        <f t="shared" si="378"/>
        <v>537408.26279069728</v>
      </c>
      <c r="Q4031" s="7" t="str">
        <f t="shared" si="379"/>
        <v>theater</v>
      </c>
      <c r="R4031" t="str">
        <f t="shared" si="382"/>
        <v>plays</v>
      </c>
      <c r="S4031" s="8">
        <f t="shared" si="380"/>
        <v>42322.025115740747</v>
      </c>
      <c r="T4031" s="8">
        <f t="shared" si="381"/>
        <v>42352.025115740747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3">
        <f t="shared" si="377"/>
        <v>16</v>
      </c>
      <c r="P4032" s="7">
        <f t="shared" si="378"/>
        <v>543730.71294117603</v>
      </c>
      <c r="Q4032" s="7" t="str">
        <f t="shared" si="379"/>
        <v>theater</v>
      </c>
      <c r="R4032" t="str">
        <f t="shared" si="382"/>
        <v>plays</v>
      </c>
      <c r="S4032" s="8">
        <f t="shared" si="380"/>
        <v>42374.655081018514</v>
      </c>
      <c r="T4032" s="8">
        <f t="shared" si="381"/>
        <v>42403.784027777772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3">
        <f t="shared" si="377"/>
        <v>0</v>
      </c>
      <c r="P4033" s="7">
        <f t="shared" si="378"/>
        <v>550198.93571428524</v>
      </c>
      <c r="Q4033" s="7" t="str">
        <f t="shared" si="379"/>
        <v>theater</v>
      </c>
      <c r="R4033" t="str">
        <f t="shared" si="382"/>
        <v>plays</v>
      </c>
      <c r="S4033" s="8">
        <f t="shared" si="380"/>
        <v>41941.585231481484</v>
      </c>
      <c r="T4033" s="8">
        <f t="shared" si="381"/>
        <v>41991.626898148148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3">
        <f t="shared" si="377"/>
        <v>6.8287037037037033</v>
      </c>
      <c r="P4034" s="7">
        <f t="shared" si="378"/>
        <v>556827.83855421643</v>
      </c>
      <c r="Q4034" s="7" t="str">
        <f t="shared" si="379"/>
        <v>theater</v>
      </c>
      <c r="R4034" t="str">
        <f t="shared" si="382"/>
        <v>plays</v>
      </c>
      <c r="S4034" s="8">
        <f t="shared" si="380"/>
        <v>42293.809212962966</v>
      </c>
      <c r="T4034" s="8">
        <f t="shared" si="381"/>
        <v>42353.85087962963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3">
        <f t="shared" ref="O4035:O4098" si="383">(E4035/D4035)*100</f>
        <v>25.698702928870294</v>
      </c>
      <c r="P4035" s="7">
        <f t="shared" ref="P4035:P4098" si="384">AVERAGE(E4035:E8148)</f>
        <v>563613.3853658532</v>
      </c>
      <c r="Q4035" s="7" t="str">
        <f t="shared" ref="Q4035:Q4098" si="385">LEFT(N4035,(FIND("/",N4035)-1))</f>
        <v>theater</v>
      </c>
      <c r="R4035" t="str">
        <f t="shared" si="382"/>
        <v>plays</v>
      </c>
      <c r="S4035" s="8">
        <f t="shared" si="380"/>
        <v>42614.268796296295</v>
      </c>
      <c r="T4035" s="8">
        <f t="shared" si="381"/>
        <v>42645.375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3">
        <f t="shared" si="383"/>
        <v>1.4814814814814816</v>
      </c>
      <c r="P4036" s="7">
        <f t="shared" si="384"/>
        <v>570495.74827160453</v>
      </c>
      <c r="Q4036" s="7" t="str">
        <f t="shared" si="385"/>
        <v>theater</v>
      </c>
      <c r="R4036" t="str">
        <f t="shared" si="382"/>
        <v>plays</v>
      </c>
      <c r="S4036" s="8">
        <f t="shared" ref="S4036:S4099" si="386">(((J4036/60)/60)/24)+DATE(1970,1,1)</f>
        <v>42067.947337962964</v>
      </c>
      <c r="T4036" s="8">
        <f t="shared" ref="T4036:T4099" si="387">(((I4036/60)/60)/24)+DATE(1970,1,1)</f>
        <v>42097.905671296292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3">
        <f t="shared" si="383"/>
        <v>36.85</v>
      </c>
      <c r="P4037" s="7">
        <f t="shared" si="384"/>
        <v>577624.44512499962</v>
      </c>
      <c r="Q4037" s="7" t="str">
        <f t="shared" si="385"/>
        <v>theater</v>
      </c>
      <c r="R4037" t="str">
        <f t="shared" si="382"/>
        <v>plays</v>
      </c>
      <c r="S4037" s="8">
        <f t="shared" si="386"/>
        <v>41903.882951388885</v>
      </c>
      <c r="T4037" s="8">
        <f t="shared" si="387"/>
        <v>41933.882951388885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3">
        <f t="shared" si="383"/>
        <v>47.05</v>
      </c>
      <c r="P4038" s="7">
        <f t="shared" si="384"/>
        <v>584889.50139240467</v>
      </c>
      <c r="Q4038" s="7" t="str">
        <f t="shared" si="385"/>
        <v>theater</v>
      </c>
      <c r="R4038" t="str">
        <f t="shared" si="382"/>
        <v>plays</v>
      </c>
      <c r="S4038" s="8">
        <f t="shared" si="386"/>
        <v>41804.937083333331</v>
      </c>
      <c r="T4038" s="8">
        <f t="shared" si="387"/>
        <v>41821.9375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3">
        <f t="shared" si="383"/>
        <v>11.428571428571429</v>
      </c>
      <c r="P4039" s="7">
        <f t="shared" si="384"/>
        <v>592351.89243589703</v>
      </c>
      <c r="Q4039" s="7" t="str">
        <f t="shared" si="385"/>
        <v>theater</v>
      </c>
      <c r="R4039" t="str">
        <f t="shared" si="382"/>
        <v>plays</v>
      </c>
      <c r="S4039" s="8">
        <f t="shared" si="386"/>
        <v>42497.070775462969</v>
      </c>
      <c r="T4039" s="8">
        <f t="shared" si="387"/>
        <v>42514.600694444445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3">
        <f t="shared" si="383"/>
        <v>12.04</v>
      </c>
      <c r="P4040" s="7">
        <f t="shared" si="384"/>
        <v>600043.73519480485</v>
      </c>
      <c r="Q4040" s="7" t="str">
        <f t="shared" si="385"/>
        <v>theater</v>
      </c>
      <c r="R4040" t="str">
        <f t="shared" si="382"/>
        <v>plays</v>
      </c>
      <c r="S4040" s="8">
        <f t="shared" si="386"/>
        <v>41869.798726851855</v>
      </c>
      <c r="T4040" s="8">
        <f t="shared" si="387"/>
        <v>41929.798726851855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3">
        <f t="shared" si="383"/>
        <v>60</v>
      </c>
      <c r="P4041" s="7">
        <f t="shared" si="384"/>
        <v>607935.08697368379</v>
      </c>
      <c r="Q4041" s="7" t="str">
        <f t="shared" si="385"/>
        <v>theater</v>
      </c>
      <c r="R4041" t="str">
        <f t="shared" si="382"/>
        <v>plays</v>
      </c>
      <c r="S4041" s="8">
        <f t="shared" si="386"/>
        <v>42305.670914351853</v>
      </c>
      <c r="T4041" s="8">
        <f t="shared" si="387"/>
        <v>42339.249305555553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3">
        <f t="shared" si="383"/>
        <v>31.25</v>
      </c>
      <c r="P4042" s="7">
        <f t="shared" si="384"/>
        <v>616036.88813333295</v>
      </c>
      <c r="Q4042" s="7" t="str">
        <f t="shared" si="385"/>
        <v>theater</v>
      </c>
      <c r="R4042" t="str">
        <f t="shared" si="382"/>
        <v>plays</v>
      </c>
      <c r="S4042" s="8">
        <f t="shared" si="386"/>
        <v>42144.231527777782</v>
      </c>
      <c r="T4042" s="8">
        <f t="shared" si="387"/>
        <v>42203.125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3">
        <f t="shared" si="383"/>
        <v>0.42</v>
      </c>
      <c r="P4043" s="7">
        <f t="shared" si="384"/>
        <v>624327.9271621618</v>
      </c>
      <c r="Q4043" s="7" t="str">
        <f t="shared" si="385"/>
        <v>theater</v>
      </c>
      <c r="R4043" t="str">
        <f t="shared" si="382"/>
        <v>plays</v>
      </c>
      <c r="S4043" s="8">
        <f t="shared" si="386"/>
        <v>42559.474004629628</v>
      </c>
      <c r="T4043" s="8">
        <f t="shared" si="387"/>
        <v>42619.474004629628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3">
        <f t="shared" si="383"/>
        <v>0.21</v>
      </c>
      <c r="P4044" s="7">
        <f t="shared" si="384"/>
        <v>632880.07684931462</v>
      </c>
      <c r="Q4044" s="7" t="str">
        <f t="shared" si="385"/>
        <v>theater</v>
      </c>
      <c r="R4044" t="str">
        <f t="shared" si="382"/>
        <v>plays</v>
      </c>
      <c r="S4044" s="8">
        <f t="shared" si="386"/>
        <v>41995.084074074075</v>
      </c>
      <c r="T4044" s="8">
        <f t="shared" si="387"/>
        <v>42024.802777777775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3">
        <f t="shared" si="383"/>
        <v>0</v>
      </c>
      <c r="P4045" s="7">
        <f t="shared" si="384"/>
        <v>641669.78624999954</v>
      </c>
      <c r="Q4045" s="7" t="str">
        <f t="shared" si="385"/>
        <v>theater</v>
      </c>
      <c r="R4045" t="str">
        <f t="shared" si="382"/>
        <v>plays</v>
      </c>
      <c r="S4045" s="8">
        <f t="shared" si="386"/>
        <v>41948.957465277781</v>
      </c>
      <c r="T4045" s="8">
        <f t="shared" si="387"/>
        <v>41963.957465277781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3">
        <f t="shared" si="383"/>
        <v>37.5</v>
      </c>
      <c r="P4046" s="7">
        <f t="shared" si="384"/>
        <v>650707.38887323905</v>
      </c>
      <c r="Q4046" s="7" t="str">
        <f t="shared" si="385"/>
        <v>theater</v>
      </c>
      <c r="R4046" t="str">
        <f t="shared" si="382"/>
        <v>plays</v>
      </c>
      <c r="S4046" s="8">
        <f t="shared" si="386"/>
        <v>42074.219699074078</v>
      </c>
      <c r="T4046" s="8">
        <f t="shared" si="387"/>
        <v>42104.208333333328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3">
        <f t="shared" si="383"/>
        <v>0.02</v>
      </c>
      <c r="P4047" s="7">
        <f t="shared" si="384"/>
        <v>659999.99442857096</v>
      </c>
      <c r="Q4047" s="7" t="str">
        <f t="shared" si="385"/>
        <v>theater</v>
      </c>
      <c r="R4047" t="str">
        <f t="shared" si="382"/>
        <v>plays</v>
      </c>
      <c r="S4047" s="8">
        <f t="shared" si="386"/>
        <v>41842.201261574075</v>
      </c>
      <c r="T4047" s="8">
        <f t="shared" si="387"/>
        <v>41872.201261574075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3">
        <f t="shared" si="383"/>
        <v>8.2142857142857135</v>
      </c>
      <c r="P4048" s="7">
        <f t="shared" si="384"/>
        <v>669565.19724637643</v>
      </c>
      <c r="Q4048" s="7" t="str">
        <f t="shared" si="385"/>
        <v>theater</v>
      </c>
      <c r="R4048" t="str">
        <f t="shared" si="382"/>
        <v>plays</v>
      </c>
      <c r="S4048" s="8">
        <f t="shared" si="386"/>
        <v>41904.650578703702</v>
      </c>
      <c r="T4048" s="8">
        <f t="shared" si="387"/>
        <v>41934.650578703702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3">
        <f t="shared" si="383"/>
        <v>2.1999999999999997</v>
      </c>
      <c r="P4049" s="7">
        <f t="shared" si="384"/>
        <v>679404.97955882305</v>
      </c>
      <c r="Q4049" s="7" t="str">
        <f t="shared" si="385"/>
        <v>theater</v>
      </c>
      <c r="R4049" t="str">
        <f t="shared" si="382"/>
        <v>plays</v>
      </c>
      <c r="S4049" s="8">
        <f t="shared" si="386"/>
        <v>41991.022488425922</v>
      </c>
      <c r="T4049" s="8">
        <f t="shared" si="387"/>
        <v>42015.041666666672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3">
        <f t="shared" si="383"/>
        <v>17.652941176470588</v>
      </c>
      <c r="P4050" s="7">
        <f t="shared" si="384"/>
        <v>689543.71059701452</v>
      </c>
      <c r="Q4050" s="7" t="str">
        <f t="shared" si="385"/>
        <v>theater</v>
      </c>
      <c r="R4050" t="str">
        <f t="shared" si="382"/>
        <v>plays</v>
      </c>
      <c r="S4050" s="8">
        <f t="shared" si="386"/>
        <v>42436.509108796294</v>
      </c>
      <c r="T4050" s="8">
        <f t="shared" si="387"/>
        <v>42471.467442129629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3">
        <f t="shared" si="383"/>
        <v>0.08</v>
      </c>
      <c r="P4051" s="7">
        <f t="shared" si="384"/>
        <v>699945.87287878746</v>
      </c>
      <c r="Q4051" s="7" t="str">
        <f t="shared" si="385"/>
        <v>theater</v>
      </c>
      <c r="R4051" t="str">
        <f t="shared" si="382"/>
        <v>plays</v>
      </c>
      <c r="S4051" s="8">
        <f t="shared" si="386"/>
        <v>42169.958506944444</v>
      </c>
      <c r="T4051" s="8">
        <f t="shared" si="387"/>
        <v>42199.958506944444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3">
        <f t="shared" si="383"/>
        <v>6.6666666666666666E-2</v>
      </c>
      <c r="P4052" s="7">
        <f t="shared" si="384"/>
        <v>710714.02476923028</v>
      </c>
      <c r="Q4052" s="7" t="str">
        <f t="shared" si="385"/>
        <v>theater</v>
      </c>
      <c r="R4052" t="str">
        <f t="shared" si="382"/>
        <v>plays</v>
      </c>
      <c r="S4052" s="8">
        <f t="shared" si="386"/>
        <v>41905.636469907404</v>
      </c>
      <c r="T4052" s="8">
        <f t="shared" si="387"/>
        <v>41935.636469907404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3">
        <f t="shared" si="383"/>
        <v>0</v>
      </c>
      <c r="P4053" s="7">
        <f t="shared" si="384"/>
        <v>721818.91578124953</v>
      </c>
      <c r="Q4053" s="7" t="str">
        <f t="shared" si="385"/>
        <v>theater</v>
      </c>
      <c r="R4053" t="str">
        <f t="shared" si="382"/>
        <v>plays</v>
      </c>
      <c r="S4053" s="8">
        <f t="shared" si="386"/>
        <v>41761.810150462967</v>
      </c>
      <c r="T4053" s="8">
        <f t="shared" si="387"/>
        <v>41768.286805555559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3">
        <f t="shared" si="383"/>
        <v>37.533333333333339</v>
      </c>
      <c r="P4054" s="7">
        <f t="shared" si="384"/>
        <v>733276.35888888838</v>
      </c>
      <c r="Q4054" s="7" t="str">
        <f t="shared" si="385"/>
        <v>theater</v>
      </c>
      <c r="R4054" t="str">
        <f t="shared" si="382"/>
        <v>plays</v>
      </c>
      <c r="S4054" s="8">
        <f t="shared" si="386"/>
        <v>41865.878657407404</v>
      </c>
      <c r="T4054" s="8">
        <f t="shared" si="387"/>
        <v>41925.878657407404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3">
        <f t="shared" si="383"/>
        <v>22</v>
      </c>
      <c r="P4055" s="7">
        <f t="shared" si="384"/>
        <v>745085.23564516078</v>
      </c>
      <c r="Q4055" s="7" t="str">
        <f t="shared" si="385"/>
        <v>theater</v>
      </c>
      <c r="R4055" t="str">
        <f t="shared" si="382"/>
        <v>plays</v>
      </c>
      <c r="S4055" s="8">
        <f t="shared" si="386"/>
        <v>41928.690138888887</v>
      </c>
      <c r="T4055" s="8">
        <f t="shared" si="387"/>
        <v>41958.833333333328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3">
        <f t="shared" si="383"/>
        <v>0</v>
      </c>
      <c r="P4056" s="7">
        <f t="shared" si="384"/>
        <v>757297.94442622899</v>
      </c>
      <c r="Q4056" s="7" t="str">
        <f t="shared" si="385"/>
        <v>theater</v>
      </c>
      <c r="R4056" t="str">
        <f t="shared" si="382"/>
        <v>plays</v>
      </c>
      <c r="S4056" s="8">
        <f t="shared" si="386"/>
        <v>42613.841261574074</v>
      </c>
      <c r="T4056" s="8">
        <f t="shared" si="387"/>
        <v>42644.166666666672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3">
        <f t="shared" si="383"/>
        <v>17.62</v>
      </c>
      <c r="P4057" s="7">
        <f t="shared" si="384"/>
        <v>769919.57683333277</v>
      </c>
      <c r="Q4057" s="7" t="str">
        <f t="shared" si="385"/>
        <v>theater</v>
      </c>
      <c r="R4057" t="str">
        <f t="shared" si="382"/>
        <v>plays</v>
      </c>
      <c r="S4057" s="8">
        <f t="shared" si="386"/>
        <v>41779.648506944446</v>
      </c>
      <c r="T4057" s="8">
        <f t="shared" si="387"/>
        <v>41809.648506944446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3">
        <f t="shared" si="383"/>
        <v>53</v>
      </c>
      <c r="P4058" s="7">
        <f t="shared" si="384"/>
        <v>782954.12898305035</v>
      </c>
      <c r="Q4058" s="7" t="str">
        <f t="shared" si="385"/>
        <v>theater</v>
      </c>
      <c r="R4058" t="str">
        <f t="shared" si="382"/>
        <v>plays</v>
      </c>
      <c r="S4058" s="8">
        <f t="shared" si="386"/>
        <v>42534.933321759265</v>
      </c>
      <c r="T4058" s="8">
        <f t="shared" si="387"/>
        <v>42554.832638888889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3">
        <f t="shared" si="383"/>
        <v>22.142857142857142</v>
      </c>
      <c r="P4059" s="7">
        <f t="shared" si="384"/>
        <v>796439.63120689604</v>
      </c>
      <c r="Q4059" s="7" t="str">
        <f t="shared" si="385"/>
        <v>theater</v>
      </c>
      <c r="R4059" t="str">
        <f t="shared" si="382"/>
        <v>plays</v>
      </c>
      <c r="S4059" s="8">
        <f t="shared" si="386"/>
        <v>42310.968518518523</v>
      </c>
      <c r="T4059" s="8">
        <f t="shared" si="387"/>
        <v>42333.958333333328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3">
        <f t="shared" si="383"/>
        <v>2.5333333333333332</v>
      </c>
      <c r="P4060" s="7">
        <f t="shared" si="384"/>
        <v>810398.65982456086</v>
      </c>
      <c r="Q4060" s="7" t="str">
        <f t="shared" si="385"/>
        <v>theater</v>
      </c>
      <c r="R4060" t="str">
        <f t="shared" si="382"/>
        <v>plays</v>
      </c>
      <c r="S4060" s="8">
        <f t="shared" si="386"/>
        <v>42446.060694444444</v>
      </c>
      <c r="T4060" s="8">
        <f t="shared" si="387"/>
        <v>42461.165972222225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3">
        <f t="shared" si="383"/>
        <v>2.5</v>
      </c>
      <c r="P4061" s="7">
        <f t="shared" si="384"/>
        <v>824868.36803571379</v>
      </c>
      <c r="Q4061" s="7" t="str">
        <f t="shared" si="385"/>
        <v>theater</v>
      </c>
      <c r="R4061" t="str">
        <f t="shared" si="382"/>
        <v>plays</v>
      </c>
      <c r="S4061" s="8">
        <f t="shared" si="386"/>
        <v>41866.640648148146</v>
      </c>
      <c r="T4061" s="8">
        <f t="shared" si="387"/>
        <v>41898.125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3">
        <f t="shared" si="383"/>
        <v>2.85</v>
      </c>
      <c r="P4062" s="7">
        <f t="shared" si="384"/>
        <v>839861.42927272676</v>
      </c>
      <c r="Q4062" s="7" t="str">
        <f t="shared" si="385"/>
        <v>theater</v>
      </c>
      <c r="R4062" t="str">
        <f t="shared" si="382"/>
        <v>plays</v>
      </c>
      <c r="S4062" s="8">
        <f t="shared" si="386"/>
        <v>41779.695092592592</v>
      </c>
      <c r="T4062" s="8">
        <f t="shared" si="387"/>
        <v>41813.666666666664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3">
        <f t="shared" si="383"/>
        <v>0</v>
      </c>
      <c r="P4063" s="7">
        <f t="shared" si="384"/>
        <v>855409.14092592534</v>
      </c>
      <c r="Q4063" s="7" t="str">
        <f t="shared" si="385"/>
        <v>theater</v>
      </c>
      <c r="R4063" t="str">
        <f t="shared" si="382"/>
        <v>plays</v>
      </c>
      <c r="S4063" s="8">
        <f t="shared" si="386"/>
        <v>42421.141469907408</v>
      </c>
      <c r="T4063" s="8">
        <f t="shared" si="387"/>
        <v>42481.099803240737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3">
        <f t="shared" si="383"/>
        <v>2.4500000000000002</v>
      </c>
      <c r="P4064" s="7">
        <f t="shared" si="384"/>
        <v>871548.93603773532</v>
      </c>
      <c r="Q4064" s="7" t="str">
        <f t="shared" si="385"/>
        <v>theater</v>
      </c>
      <c r="R4064" t="str">
        <f t="shared" si="382"/>
        <v>plays</v>
      </c>
      <c r="S4064" s="8">
        <f t="shared" si="386"/>
        <v>42523.739212962959</v>
      </c>
      <c r="T4064" s="8">
        <f t="shared" si="387"/>
        <v>42553.739212962959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3">
        <f t="shared" si="383"/>
        <v>1.4210526315789473</v>
      </c>
      <c r="P4065" s="7">
        <f t="shared" si="384"/>
        <v>888300.06942307635</v>
      </c>
      <c r="Q4065" s="7" t="str">
        <f t="shared" si="385"/>
        <v>theater</v>
      </c>
      <c r="R4065" t="str">
        <f t="shared" si="382"/>
        <v>plays</v>
      </c>
      <c r="S4065" s="8">
        <f t="shared" si="386"/>
        <v>41787.681527777779</v>
      </c>
      <c r="T4065" s="8">
        <f t="shared" si="387"/>
        <v>41817.681527777779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3">
        <f t="shared" si="383"/>
        <v>19.25</v>
      </c>
      <c r="P4066" s="7">
        <f t="shared" si="384"/>
        <v>905715.07078431314</v>
      </c>
      <c r="Q4066" s="7" t="str">
        <f t="shared" si="385"/>
        <v>theater</v>
      </c>
      <c r="R4066" t="str">
        <f t="shared" si="382"/>
        <v>plays</v>
      </c>
      <c r="S4066" s="8">
        <f t="shared" si="386"/>
        <v>42093.588263888887</v>
      </c>
      <c r="T4066" s="8">
        <f t="shared" si="387"/>
        <v>42123.588263888887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3">
        <f t="shared" si="383"/>
        <v>0.67500000000000004</v>
      </c>
      <c r="P4067" s="7">
        <f t="shared" si="384"/>
        <v>923821.67219999945</v>
      </c>
      <c r="Q4067" s="7" t="str">
        <f t="shared" si="385"/>
        <v>theater</v>
      </c>
      <c r="R4067" t="str">
        <f t="shared" si="382"/>
        <v>plays</v>
      </c>
      <c r="S4067" s="8">
        <f t="shared" si="386"/>
        <v>41833.951516203706</v>
      </c>
      <c r="T4067" s="8">
        <f t="shared" si="387"/>
        <v>41863.951516203706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3">
        <f t="shared" si="383"/>
        <v>0.16666666666666669</v>
      </c>
      <c r="P4068" s="7">
        <f t="shared" si="384"/>
        <v>942674.62469387695</v>
      </c>
      <c r="Q4068" s="7" t="str">
        <f t="shared" si="385"/>
        <v>theater</v>
      </c>
      <c r="R4068" t="str">
        <f t="shared" si="382"/>
        <v>plays</v>
      </c>
      <c r="S4068" s="8">
        <f t="shared" si="386"/>
        <v>42479.039212962962</v>
      </c>
      <c r="T4068" s="8">
        <f t="shared" si="387"/>
        <v>42509.039212962962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3">
        <f t="shared" si="383"/>
        <v>60.9</v>
      </c>
      <c r="P4069" s="7">
        <f t="shared" si="384"/>
        <v>962313.15854166599</v>
      </c>
      <c r="Q4069" s="7" t="str">
        <f t="shared" si="385"/>
        <v>theater</v>
      </c>
      <c r="R4069" t="str">
        <f t="shared" si="382"/>
        <v>plays</v>
      </c>
      <c r="S4069" s="8">
        <f t="shared" si="386"/>
        <v>42235.117476851854</v>
      </c>
      <c r="T4069" s="8">
        <f t="shared" si="387"/>
        <v>42275.117476851854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3">
        <f t="shared" si="383"/>
        <v>1</v>
      </c>
      <c r="P4070" s="7">
        <f t="shared" si="384"/>
        <v>982723.11936170154</v>
      </c>
      <c r="Q4070" s="7" t="str">
        <f t="shared" si="385"/>
        <v>theater</v>
      </c>
      <c r="R4070" t="str">
        <f t="shared" si="382"/>
        <v>plays</v>
      </c>
      <c r="S4070" s="8">
        <f t="shared" si="386"/>
        <v>42718.963599537034</v>
      </c>
      <c r="T4070" s="8">
        <f t="shared" si="387"/>
        <v>42748.961805555555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3">
        <f t="shared" si="383"/>
        <v>34.4</v>
      </c>
      <c r="P4071" s="7">
        <f t="shared" si="384"/>
        <v>1004085.9056521732</v>
      </c>
      <c r="Q4071" s="7" t="str">
        <f t="shared" si="385"/>
        <v>theater</v>
      </c>
      <c r="R4071" t="str">
        <f t="shared" si="382"/>
        <v>plays</v>
      </c>
      <c r="S4071" s="8">
        <f t="shared" si="386"/>
        <v>42022.661527777775</v>
      </c>
      <c r="T4071" s="8">
        <f t="shared" si="387"/>
        <v>42063.5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3">
        <f t="shared" si="383"/>
        <v>16.5</v>
      </c>
      <c r="P4072" s="7">
        <f t="shared" si="384"/>
        <v>1026389.3702222215</v>
      </c>
      <c r="Q4072" s="7" t="str">
        <f t="shared" si="385"/>
        <v>theater</v>
      </c>
      <c r="R4072" t="str">
        <f t="shared" si="382"/>
        <v>plays</v>
      </c>
      <c r="S4072" s="8">
        <f t="shared" si="386"/>
        <v>42031.666898148149</v>
      </c>
      <c r="T4072" s="8">
        <f t="shared" si="387"/>
        <v>42064.125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3">
        <f t="shared" si="383"/>
        <v>0</v>
      </c>
      <c r="P4073" s="7">
        <f t="shared" si="384"/>
        <v>1049712.6513636357</v>
      </c>
      <c r="Q4073" s="7" t="str">
        <f t="shared" si="385"/>
        <v>theater</v>
      </c>
      <c r="R4073" t="str">
        <f t="shared" si="382"/>
        <v>plays</v>
      </c>
      <c r="S4073" s="8">
        <f t="shared" si="386"/>
        <v>42700.804756944446</v>
      </c>
      <c r="T4073" s="8">
        <f t="shared" si="387"/>
        <v>42730.804756944446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3">
        <f t="shared" si="383"/>
        <v>0.4</v>
      </c>
      <c r="P4074" s="7">
        <f t="shared" si="384"/>
        <v>1074124.5734883712</v>
      </c>
      <c r="Q4074" s="7" t="str">
        <f t="shared" si="385"/>
        <v>theater</v>
      </c>
      <c r="R4074" t="str">
        <f t="shared" si="382"/>
        <v>plays</v>
      </c>
      <c r="S4074" s="8">
        <f t="shared" si="386"/>
        <v>41812.77443287037</v>
      </c>
      <c r="T4074" s="8">
        <f t="shared" si="387"/>
        <v>41872.77443287037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3">
        <f t="shared" si="383"/>
        <v>1.0571428571428572</v>
      </c>
      <c r="P4075" s="7">
        <f t="shared" si="384"/>
        <v>1099698.872857142</v>
      </c>
      <c r="Q4075" s="7" t="str">
        <f t="shared" si="385"/>
        <v>theater</v>
      </c>
      <c r="R4075" t="str">
        <f t="shared" si="382"/>
        <v>plays</v>
      </c>
      <c r="S4075" s="8">
        <f t="shared" si="386"/>
        <v>42078.34520833334</v>
      </c>
      <c r="T4075" s="8">
        <f t="shared" si="387"/>
        <v>42133.166666666672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3">
        <f t="shared" si="383"/>
        <v>26.727272727272727</v>
      </c>
      <c r="P4076" s="7">
        <f t="shared" si="384"/>
        <v>1126519.8941463407</v>
      </c>
      <c r="Q4076" s="7" t="str">
        <f t="shared" si="385"/>
        <v>theater</v>
      </c>
      <c r="R4076" t="str">
        <f t="shared" si="382"/>
        <v>plays</v>
      </c>
      <c r="S4076" s="8">
        <f t="shared" si="386"/>
        <v>42283.552951388891</v>
      </c>
      <c r="T4076" s="8">
        <f t="shared" si="387"/>
        <v>42313.594618055555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3">
        <f t="shared" si="383"/>
        <v>28.799999999999997</v>
      </c>
      <c r="P4077" s="7">
        <f t="shared" si="384"/>
        <v>1154664.5164999992</v>
      </c>
      <c r="Q4077" s="7" t="str">
        <f t="shared" si="385"/>
        <v>theater</v>
      </c>
      <c r="R4077" t="str">
        <f t="shared" si="382"/>
        <v>plays</v>
      </c>
      <c r="S4077" s="8">
        <f t="shared" si="386"/>
        <v>41779.045937499999</v>
      </c>
      <c r="T4077" s="8">
        <f t="shared" si="387"/>
        <v>41820.727777777778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3">
        <f t="shared" si="383"/>
        <v>0</v>
      </c>
      <c r="P4078" s="7">
        <f t="shared" si="384"/>
        <v>1184256.529743589</v>
      </c>
      <c r="Q4078" s="7" t="str">
        <f t="shared" si="385"/>
        <v>theater</v>
      </c>
      <c r="R4078" t="str">
        <f t="shared" ref="R4078:R4115" si="388">RIGHT(N4078, (LEN(N4078)-FIND("/", N4078)))</f>
        <v>plays</v>
      </c>
      <c r="S4078" s="8">
        <f t="shared" si="386"/>
        <v>41905.795706018522</v>
      </c>
      <c r="T4078" s="8">
        <f t="shared" si="387"/>
        <v>41933.82708333333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3">
        <f t="shared" si="383"/>
        <v>8.9</v>
      </c>
      <c r="P4079" s="7">
        <f t="shared" si="384"/>
        <v>1215421.1752631571</v>
      </c>
      <c r="Q4079" s="7" t="str">
        <f t="shared" si="385"/>
        <v>theater</v>
      </c>
      <c r="R4079" t="str">
        <f t="shared" si="388"/>
        <v>plays</v>
      </c>
      <c r="S4079" s="8">
        <f t="shared" si="386"/>
        <v>42695.7105787037</v>
      </c>
      <c r="T4079" s="8">
        <f t="shared" si="387"/>
        <v>42725.7105787037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3">
        <f t="shared" si="383"/>
        <v>0</v>
      </c>
      <c r="P4080" s="7">
        <f t="shared" si="384"/>
        <v>1248234.3151351342</v>
      </c>
      <c r="Q4080" s="7" t="str">
        <f t="shared" si="385"/>
        <v>theater</v>
      </c>
      <c r="R4080" t="str">
        <f t="shared" si="388"/>
        <v>plays</v>
      </c>
      <c r="S4080" s="8">
        <f t="shared" si="386"/>
        <v>42732.787523148145</v>
      </c>
      <c r="T4080" s="8">
        <f t="shared" si="387"/>
        <v>42762.787523148145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3">
        <f t="shared" si="383"/>
        <v>0.16666666666666669</v>
      </c>
      <c r="P4081" s="7">
        <f t="shared" si="384"/>
        <v>1282907.4905555546</v>
      </c>
      <c r="Q4081" s="7" t="str">
        <f t="shared" si="385"/>
        <v>theater</v>
      </c>
      <c r="R4081" t="str">
        <f t="shared" si="388"/>
        <v>plays</v>
      </c>
      <c r="S4081" s="8">
        <f t="shared" si="386"/>
        <v>42510.938900462963</v>
      </c>
      <c r="T4081" s="8">
        <f t="shared" si="387"/>
        <v>42540.938900462963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3">
        <f t="shared" si="383"/>
        <v>0</v>
      </c>
      <c r="P4082" s="7">
        <f t="shared" si="384"/>
        <v>1319561.8474285705</v>
      </c>
      <c r="Q4082" s="7" t="str">
        <f t="shared" si="385"/>
        <v>theater</v>
      </c>
      <c r="R4082" t="str">
        <f t="shared" si="388"/>
        <v>plays</v>
      </c>
      <c r="S4082" s="8">
        <f t="shared" si="386"/>
        <v>42511.698101851856</v>
      </c>
      <c r="T4082" s="8">
        <f t="shared" si="387"/>
        <v>42535.787500000006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3">
        <f t="shared" si="383"/>
        <v>15.737410071942445</v>
      </c>
      <c r="P4083" s="7">
        <f t="shared" si="384"/>
        <v>1358372.4899999991</v>
      </c>
      <c r="Q4083" s="7" t="str">
        <f t="shared" si="385"/>
        <v>theater</v>
      </c>
      <c r="R4083" t="str">
        <f t="shared" si="388"/>
        <v>plays</v>
      </c>
      <c r="S4083" s="8">
        <f t="shared" si="386"/>
        <v>42041.581307870365</v>
      </c>
      <c r="T4083" s="8">
        <f t="shared" si="387"/>
        <v>42071.539641203708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3">
        <f t="shared" si="383"/>
        <v>2</v>
      </c>
      <c r="P4084" s="7">
        <f t="shared" si="384"/>
        <v>1399524.6866666656</v>
      </c>
      <c r="Q4084" s="7" t="str">
        <f t="shared" si="385"/>
        <v>theater</v>
      </c>
      <c r="R4084" t="str">
        <f t="shared" si="388"/>
        <v>plays</v>
      </c>
      <c r="S4084" s="8">
        <f t="shared" si="386"/>
        <v>42307.189270833333</v>
      </c>
      <c r="T4084" s="8">
        <f t="shared" si="387"/>
        <v>42322.958333333328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3">
        <f t="shared" si="383"/>
        <v>21.685714285714287</v>
      </c>
      <c r="P4085" s="7">
        <f t="shared" si="384"/>
        <v>1443259.739374999</v>
      </c>
      <c r="Q4085" s="7" t="str">
        <f t="shared" si="385"/>
        <v>theater</v>
      </c>
      <c r="R4085" t="str">
        <f t="shared" si="388"/>
        <v>plays</v>
      </c>
      <c r="S4085" s="8">
        <f t="shared" si="386"/>
        <v>42353.761759259258</v>
      </c>
      <c r="T4085" s="8">
        <f t="shared" si="387"/>
        <v>42383.761759259258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3">
        <f t="shared" si="383"/>
        <v>0.33333333333333337</v>
      </c>
      <c r="P4086" s="7">
        <f t="shared" si="384"/>
        <v>1489792.0212903216</v>
      </c>
      <c r="Q4086" s="7" t="str">
        <f t="shared" si="385"/>
        <v>theater</v>
      </c>
      <c r="R4086" t="str">
        <f t="shared" si="388"/>
        <v>plays</v>
      </c>
      <c r="S4086" s="8">
        <f t="shared" si="386"/>
        <v>42622.436412037037</v>
      </c>
      <c r="T4086" s="8">
        <f t="shared" si="387"/>
        <v>42652.436412037037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3">
        <f t="shared" si="383"/>
        <v>0.2857142857142857</v>
      </c>
      <c r="P4087" s="7">
        <f t="shared" si="384"/>
        <v>1539451.4219999989</v>
      </c>
      <c r="Q4087" s="7" t="str">
        <f t="shared" si="385"/>
        <v>theater</v>
      </c>
      <c r="R4087" t="str">
        <f t="shared" si="388"/>
        <v>plays</v>
      </c>
      <c r="S4087" s="8">
        <f t="shared" si="386"/>
        <v>42058.603877314818</v>
      </c>
      <c r="T4087" s="8">
        <f t="shared" si="387"/>
        <v>42087.165972222225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3">
        <f t="shared" si="383"/>
        <v>4.7</v>
      </c>
      <c r="P4088" s="7">
        <f t="shared" si="384"/>
        <v>1592535.6089655161</v>
      </c>
      <c r="Q4088" s="7" t="str">
        <f t="shared" si="385"/>
        <v>theater</v>
      </c>
      <c r="R4088" t="str">
        <f t="shared" si="388"/>
        <v>plays</v>
      </c>
      <c r="S4088" s="8">
        <f t="shared" si="386"/>
        <v>42304.940960648149</v>
      </c>
      <c r="T4088" s="8">
        <f t="shared" si="387"/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3">
        <f t="shared" si="383"/>
        <v>0</v>
      </c>
      <c r="P4089" s="7">
        <f t="shared" si="384"/>
        <v>1649410.2021428559</v>
      </c>
      <c r="Q4089" s="7" t="str">
        <f t="shared" si="385"/>
        <v>theater</v>
      </c>
      <c r="R4089" t="str">
        <f t="shared" si="388"/>
        <v>plays</v>
      </c>
      <c r="S4089" s="8">
        <f t="shared" si="386"/>
        <v>42538.742893518516</v>
      </c>
      <c r="T4089" s="8">
        <f t="shared" si="387"/>
        <v>42568.742893518516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3">
        <f t="shared" si="383"/>
        <v>10.8</v>
      </c>
      <c r="P4090" s="7">
        <f t="shared" si="384"/>
        <v>1710499.4688888877</v>
      </c>
      <c r="Q4090" s="7" t="str">
        <f t="shared" si="385"/>
        <v>theater</v>
      </c>
      <c r="R4090" t="str">
        <f t="shared" si="388"/>
        <v>plays</v>
      </c>
      <c r="S4090" s="8">
        <f t="shared" si="386"/>
        <v>41990.612546296295</v>
      </c>
      <c r="T4090" s="8">
        <f t="shared" si="387"/>
        <v>42020.434722222228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3">
        <f t="shared" si="383"/>
        <v>4.8</v>
      </c>
      <c r="P4091" s="7">
        <f t="shared" si="384"/>
        <v>1776279.602307691</v>
      </c>
      <c r="Q4091" s="7" t="str">
        <f t="shared" si="385"/>
        <v>theater</v>
      </c>
      <c r="R4091" t="str">
        <f t="shared" si="388"/>
        <v>plays</v>
      </c>
      <c r="S4091" s="8">
        <f t="shared" si="386"/>
        <v>42122.732499999998</v>
      </c>
      <c r="T4091" s="8">
        <f t="shared" si="387"/>
        <v>42155.732638888891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3">
        <f t="shared" si="383"/>
        <v>3.2</v>
      </c>
      <c r="P4092" s="7">
        <f t="shared" si="384"/>
        <v>1847321.1863999986</v>
      </c>
      <c r="Q4092" s="7" t="str">
        <f t="shared" si="385"/>
        <v>theater</v>
      </c>
      <c r="R4092" t="str">
        <f t="shared" si="388"/>
        <v>plays</v>
      </c>
      <c r="S4092" s="8">
        <f t="shared" si="386"/>
        <v>42209.67288194444</v>
      </c>
      <c r="T4092" s="8">
        <f t="shared" si="387"/>
        <v>42223.625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3">
        <f t="shared" si="383"/>
        <v>12.75</v>
      </c>
      <c r="P4093" s="7">
        <f t="shared" si="384"/>
        <v>1924291.5691666652</v>
      </c>
      <c r="Q4093" s="7" t="str">
        <f t="shared" si="385"/>
        <v>theater</v>
      </c>
      <c r="R4093" t="str">
        <f t="shared" si="388"/>
        <v>plays</v>
      </c>
      <c r="S4093" s="8">
        <f t="shared" si="386"/>
        <v>41990.506377314814</v>
      </c>
      <c r="T4093" s="8">
        <f t="shared" si="387"/>
        <v>42020.506377314814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3">
        <f t="shared" si="383"/>
        <v>1.8181818181818181E-2</v>
      </c>
      <c r="P4094" s="7">
        <f t="shared" si="384"/>
        <v>2007947.5504347812</v>
      </c>
      <c r="Q4094" s="7" t="str">
        <f t="shared" si="385"/>
        <v>theater</v>
      </c>
      <c r="R4094" t="str">
        <f t="shared" si="388"/>
        <v>plays</v>
      </c>
      <c r="S4094" s="8">
        <f t="shared" si="386"/>
        <v>42039.194988425923</v>
      </c>
      <c r="T4094" s="8">
        <f t="shared" si="387"/>
        <v>42099.153321759266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3">
        <f t="shared" si="383"/>
        <v>2.4</v>
      </c>
      <c r="P4095" s="7">
        <f t="shared" si="384"/>
        <v>2099216.984545453</v>
      </c>
      <c r="Q4095" s="7" t="str">
        <f t="shared" si="385"/>
        <v>theater</v>
      </c>
      <c r="R4095" t="str">
        <f t="shared" si="388"/>
        <v>plays</v>
      </c>
      <c r="S4095" s="8">
        <f t="shared" si="386"/>
        <v>42178.815891203703</v>
      </c>
      <c r="T4095" s="8">
        <f t="shared" si="387"/>
        <v>42238.815891203703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3">
        <f t="shared" si="383"/>
        <v>36.5</v>
      </c>
      <c r="P4096" s="7">
        <f t="shared" si="384"/>
        <v>2199176.8409523792</v>
      </c>
      <c r="Q4096" s="7" t="str">
        <f t="shared" si="385"/>
        <v>theater</v>
      </c>
      <c r="R4096" t="str">
        <f t="shared" si="388"/>
        <v>plays</v>
      </c>
      <c r="S4096" s="8">
        <f t="shared" si="386"/>
        <v>41890.086805555555</v>
      </c>
      <c r="T4096" s="8">
        <f t="shared" si="387"/>
        <v>41934.207638888889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3">
        <f t="shared" si="383"/>
        <v>2.666666666666667</v>
      </c>
      <c r="P4097" s="7">
        <f t="shared" si="384"/>
        <v>2309099.1829999983</v>
      </c>
      <c r="Q4097" s="7" t="str">
        <f t="shared" si="385"/>
        <v>theater</v>
      </c>
      <c r="R4097" t="str">
        <f t="shared" si="388"/>
        <v>plays</v>
      </c>
      <c r="S4097" s="8">
        <f t="shared" si="386"/>
        <v>42693.031828703708</v>
      </c>
      <c r="T4097" s="8">
        <f t="shared" si="387"/>
        <v>42723.031828703708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3">
        <f t="shared" si="383"/>
        <v>11.428571428571429</v>
      </c>
      <c r="P4098" s="7">
        <f t="shared" si="384"/>
        <v>2430588.6136842086</v>
      </c>
      <c r="Q4098" s="7" t="str">
        <f t="shared" si="385"/>
        <v>theater</v>
      </c>
      <c r="R4098" t="str">
        <f t="shared" si="388"/>
        <v>plays</v>
      </c>
      <c r="S4098" s="8">
        <f t="shared" si="386"/>
        <v>42750.530312499999</v>
      </c>
      <c r="T4098" s="8">
        <f t="shared" si="387"/>
        <v>42794.368749999994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3">
        <f t="shared" ref="O4099:O4115" si="389">(E4099/D4099)*100</f>
        <v>0</v>
      </c>
      <c r="P4099" s="7">
        <f t="shared" ref="P4099:P4115" si="390">AVERAGE(E4099:E8212)</f>
        <v>2565599.0922222203</v>
      </c>
      <c r="Q4099" s="7" t="str">
        <f t="shared" ref="Q4099:Q4115" si="391">LEFT(N4099,(FIND("/",N4099)-1))</f>
        <v>theater</v>
      </c>
      <c r="R4099" t="str">
        <f t="shared" si="388"/>
        <v>plays</v>
      </c>
      <c r="S4099" s="8">
        <f t="shared" si="386"/>
        <v>42344.824502314819</v>
      </c>
      <c r="T4099" s="8">
        <f t="shared" si="387"/>
        <v>42400.996527777781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3">
        <f t="shared" si="389"/>
        <v>0</v>
      </c>
      <c r="P4100" s="7">
        <f t="shared" si="390"/>
        <v>2716516.6858823509</v>
      </c>
      <c r="Q4100" s="7" t="str">
        <f t="shared" si="391"/>
        <v>theater</v>
      </c>
      <c r="R4100" t="str">
        <f t="shared" si="388"/>
        <v>plays</v>
      </c>
      <c r="S4100" s="8">
        <f t="shared" ref="S4100:S4115" si="392">(((J4100/60)/60)/24)+DATE(1970,1,1)</f>
        <v>42495.722187499996</v>
      </c>
      <c r="T4100" s="8">
        <f t="shared" ref="T4100:T4115" si="393">(((I4100/60)/60)/24)+DATE(1970,1,1)</f>
        <v>42525.722187499996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3">
        <f t="shared" si="389"/>
        <v>1.1111111111111112</v>
      </c>
      <c r="P4101" s="7">
        <f t="shared" si="390"/>
        <v>2886298.9787499979</v>
      </c>
      <c r="Q4101" s="7" t="str">
        <f t="shared" si="391"/>
        <v>theater</v>
      </c>
      <c r="R4101" t="str">
        <f t="shared" si="388"/>
        <v>plays</v>
      </c>
      <c r="S4101" s="8">
        <f t="shared" si="392"/>
        <v>42570.850381944445</v>
      </c>
      <c r="T4101" s="8">
        <f t="shared" si="393"/>
        <v>42615.850381944445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3">
        <f t="shared" si="389"/>
        <v>0</v>
      </c>
      <c r="P4102" s="7">
        <f t="shared" si="390"/>
        <v>3078715.5773333311</v>
      </c>
      <c r="Q4102" s="7" t="str">
        <f t="shared" si="391"/>
        <v>theater</v>
      </c>
      <c r="R4102" t="str">
        <f t="shared" si="388"/>
        <v>plays</v>
      </c>
      <c r="S4102" s="8">
        <f t="shared" si="392"/>
        <v>41927.124884259261</v>
      </c>
      <c r="T4102" s="8">
        <f t="shared" si="393"/>
        <v>41937.124884259261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3" t="e">
        <f t="shared" si="389"/>
        <v>#DIV/0!</v>
      </c>
      <c r="P4103" s="7">
        <f t="shared" si="390"/>
        <v>3298623.8328571403</v>
      </c>
      <c r="Q4103" s="7" t="str">
        <f t="shared" si="391"/>
        <v>theater</v>
      </c>
      <c r="R4103" t="str">
        <f t="shared" si="388"/>
        <v>plays</v>
      </c>
      <c r="S4103" s="8">
        <f t="shared" si="392"/>
        <v>42730.903726851851</v>
      </c>
      <c r="T4103" s="8">
        <f t="shared" si="393"/>
        <v>42760.903726851851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3">
        <f t="shared" si="389"/>
        <v>27.400000000000002</v>
      </c>
      <c r="P4104" s="7">
        <f t="shared" si="390"/>
        <v>3552364.127692305</v>
      </c>
      <c r="Q4104" s="7" t="str">
        <f t="shared" si="391"/>
        <v>theater</v>
      </c>
      <c r="R4104" t="str">
        <f t="shared" si="388"/>
        <v>plays</v>
      </c>
      <c r="S4104" s="8">
        <f t="shared" si="392"/>
        <v>42475.848067129627</v>
      </c>
      <c r="T4104" s="8">
        <f t="shared" si="393"/>
        <v>42505.848067129627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3">
        <f t="shared" si="389"/>
        <v>10</v>
      </c>
      <c r="P4105" s="7">
        <f t="shared" si="390"/>
        <v>3848383.0549999974</v>
      </c>
      <c r="Q4105" s="7" t="str">
        <f t="shared" si="391"/>
        <v>theater</v>
      </c>
      <c r="R4105" t="str">
        <f t="shared" si="388"/>
        <v>plays</v>
      </c>
      <c r="S4105" s="8">
        <f t="shared" si="392"/>
        <v>42188.83293981482</v>
      </c>
      <c r="T4105" s="8">
        <f t="shared" si="393"/>
        <v>42242.772222222222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3">
        <f t="shared" si="389"/>
        <v>21.366666666666667</v>
      </c>
      <c r="P4106" s="7">
        <f t="shared" si="390"/>
        <v>4198226.969090906</v>
      </c>
      <c r="Q4106" s="7" t="str">
        <f t="shared" si="391"/>
        <v>theater</v>
      </c>
      <c r="R4106" t="str">
        <f t="shared" si="388"/>
        <v>plays</v>
      </c>
      <c r="S4106" s="8">
        <f t="shared" si="392"/>
        <v>42640.278171296297</v>
      </c>
      <c r="T4106" s="8">
        <f t="shared" si="393"/>
        <v>42670.278171296297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3">
        <f t="shared" si="389"/>
        <v>6.9696969696969706</v>
      </c>
      <c r="P4107" s="7">
        <f t="shared" si="390"/>
        <v>4617985.5659999968</v>
      </c>
      <c r="Q4107" s="7" t="str">
        <f t="shared" si="391"/>
        <v>theater</v>
      </c>
      <c r="R4107" t="str">
        <f t="shared" si="388"/>
        <v>plays</v>
      </c>
      <c r="S4107" s="8">
        <f t="shared" si="392"/>
        <v>42697.010520833333</v>
      </c>
      <c r="T4107" s="8">
        <f t="shared" si="393"/>
        <v>42730.010520833333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3">
        <f t="shared" si="389"/>
        <v>70.599999999999994</v>
      </c>
      <c r="P4108" s="7">
        <f t="shared" si="390"/>
        <v>5130839.5177777745</v>
      </c>
      <c r="Q4108" s="7" t="str">
        <f t="shared" si="391"/>
        <v>theater</v>
      </c>
      <c r="R4108" t="str">
        <f t="shared" si="388"/>
        <v>plays</v>
      </c>
      <c r="S4108" s="8">
        <f t="shared" si="392"/>
        <v>42053.049375000002</v>
      </c>
      <c r="T4108" s="8">
        <f t="shared" si="393"/>
        <v>42096.041666666672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3">
        <f t="shared" si="389"/>
        <v>2.0500000000000003</v>
      </c>
      <c r="P4109" s="7">
        <f t="shared" si="390"/>
        <v>5771753.2074999958</v>
      </c>
      <c r="Q4109" s="7" t="str">
        <f t="shared" si="391"/>
        <v>theater</v>
      </c>
      <c r="R4109" t="str">
        <f t="shared" si="388"/>
        <v>plays</v>
      </c>
      <c r="S4109" s="8">
        <f t="shared" si="392"/>
        <v>41883.916678240741</v>
      </c>
      <c r="T4109" s="8">
        <f t="shared" si="393"/>
        <v>41906.916678240741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3">
        <f t="shared" si="389"/>
        <v>1.9666666666666666</v>
      </c>
      <c r="P4110" s="7">
        <f t="shared" si="390"/>
        <v>6596283.522857138</v>
      </c>
      <c r="Q4110" s="7" t="str">
        <f t="shared" si="391"/>
        <v>theater</v>
      </c>
      <c r="R4110" t="str">
        <f t="shared" si="388"/>
        <v>plays</v>
      </c>
      <c r="S4110" s="8">
        <f t="shared" si="392"/>
        <v>42767.031678240746</v>
      </c>
      <c r="T4110" s="8">
        <f t="shared" si="393"/>
        <v>42797.208333333328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3">
        <f t="shared" si="389"/>
        <v>0</v>
      </c>
      <c r="P4111" s="7">
        <f t="shared" si="390"/>
        <v>7695654.2766666608</v>
      </c>
      <c r="Q4111" s="7" t="str">
        <f t="shared" si="391"/>
        <v>theater</v>
      </c>
      <c r="R4111" t="str">
        <f t="shared" si="388"/>
        <v>plays</v>
      </c>
      <c r="S4111" s="8">
        <f t="shared" si="392"/>
        <v>42307.539398148147</v>
      </c>
      <c r="T4111" s="8">
        <f t="shared" si="393"/>
        <v>42337.581064814818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3">
        <f t="shared" si="389"/>
        <v>28.666666666666668</v>
      </c>
      <c r="P4112" s="7">
        <f t="shared" si="390"/>
        <v>9234785.1319999937</v>
      </c>
      <c r="Q4112" s="7" t="str">
        <f t="shared" si="391"/>
        <v>theater</v>
      </c>
      <c r="R4112" t="str">
        <f t="shared" si="388"/>
        <v>plays</v>
      </c>
      <c r="S4112" s="8">
        <f t="shared" si="392"/>
        <v>42512.626747685179</v>
      </c>
      <c r="T4112" s="8">
        <f t="shared" si="393"/>
        <v>42572.626747685179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3">
        <f t="shared" si="389"/>
        <v>3.1333333333333333</v>
      </c>
      <c r="P4113" s="7">
        <f t="shared" si="390"/>
        <v>11543459.914999992</v>
      </c>
      <c r="Q4113" s="7" t="str">
        <f t="shared" si="391"/>
        <v>theater</v>
      </c>
      <c r="R4113" t="str">
        <f t="shared" si="388"/>
        <v>plays</v>
      </c>
      <c r="S4113" s="8">
        <f t="shared" si="392"/>
        <v>42029.135879629626</v>
      </c>
      <c r="T4113" s="8">
        <f t="shared" si="393"/>
        <v>42059.135879629626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3">
        <f t="shared" si="389"/>
        <v>0.04</v>
      </c>
      <c r="P4114" s="7">
        <f t="shared" si="390"/>
        <v>15391248.553333322</v>
      </c>
      <c r="Q4114" s="7" t="str">
        <f t="shared" si="391"/>
        <v>theater</v>
      </c>
      <c r="R4114" t="str">
        <f t="shared" si="388"/>
        <v>plays</v>
      </c>
      <c r="S4114" s="8">
        <f t="shared" si="392"/>
        <v>42400.946597222224</v>
      </c>
      <c r="T4114" s="8">
        <f t="shared" si="393"/>
        <v>42428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3">
        <f t="shared" si="389"/>
        <v>0.2</v>
      </c>
      <c r="P4115" s="7">
        <f t="shared" si="390"/>
        <v>23086872.329999983</v>
      </c>
      <c r="Q4115" s="7" t="str">
        <f t="shared" si="391"/>
        <v>theater</v>
      </c>
      <c r="R4115" t="str">
        <f t="shared" si="388"/>
        <v>plays</v>
      </c>
      <c r="S4115" s="8">
        <f t="shared" si="392"/>
        <v>42358.573182870372</v>
      </c>
      <c r="T4115" s="8">
        <f t="shared" si="393"/>
        <v>42377.273611111115</v>
      </c>
    </row>
    <row r="4116" spans="1:20" x14ac:dyDescent="0.35">
      <c r="D4116">
        <f>SUM(D2:D4115)</f>
        <v>295955869.81</v>
      </c>
      <c r="E4116">
        <f>SUM(E2:E4115)</f>
        <v>46173741.659999967</v>
      </c>
      <c r="P4116" s="7">
        <f>SUM(P2:P4115)</f>
        <v>395729053.5280726</v>
      </c>
    </row>
    <row r="4117" spans="1:20" x14ac:dyDescent="0.35">
      <c r="D4117" t="s">
        <v>8434</v>
      </c>
      <c r="E4117" t="s">
        <v>8433</v>
      </c>
      <c r="F4117">
        <f>+COUNTIF(F2:F4115, "live")</f>
        <v>50</v>
      </c>
      <c r="G4117">
        <f>G4119</f>
        <v>0</v>
      </c>
    </row>
    <row r="4118" spans="1:20" x14ac:dyDescent="0.35">
      <c r="E4118" t="s">
        <v>8219</v>
      </c>
      <c r="F4118">
        <f>COUNTIF(F2:F4115, "successful")</f>
        <v>2185</v>
      </c>
      <c r="G4118">
        <f>COUNTIF(F2:F4114,"&gt;1000=4000")</f>
        <v>4113</v>
      </c>
    </row>
    <row r="4119" spans="1:20" x14ac:dyDescent="0.35">
      <c r="E4119" t="s">
        <v>8221</v>
      </c>
      <c r="F4119">
        <f>COUNTIF(F2:F4115, "failed")</f>
        <v>1530</v>
      </c>
    </row>
    <row r="4120" spans="1:20" x14ac:dyDescent="0.35">
      <c r="E4120" t="s">
        <v>8432</v>
      </c>
      <c r="F4120">
        <f>COUNTIF(F2:F4115, "canceled")</f>
        <v>349</v>
      </c>
    </row>
    <row r="4121" spans="1:20" x14ac:dyDescent="0.35">
      <c r="E4121" t="s">
        <v>8435</v>
      </c>
      <c r="F4121">
        <f>SUM(F4117:F4120)</f>
        <v>4114</v>
      </c>
    </row>
    <row r="4124" spans="1:20" x14ac:dyDescent="0.35">
      <c r="E4124" s="22" t="s">
        <v>8436</v>
      </c>
    </row>
    <row r="4125" spans="1:20" x14ac:dyDescent="0.35">
      <c r="E4125" t="s">
        <v>8437</v>
      </c>
      <c r="F4125">
        <f>COUNTIFS(D2:D4115,"&lt;1000",F2:F4115,"successful")</f>
        <v>322</v>
      </c>
    </row>
    <row r="4126" spans="1:20" x14ac:dyDescent="0.35">
      <c r="E4126" t="s">
        <v>8438</v>
      </c>
      <c r="F4126">
        <f>COUNTIFS(D2:D4115,"&lt;1000",F2:F4115,"failed")</f>
        <v>112</v>
      </c>
    </row>
    <row r="4127" spans="1:20" x14ac:dyDescent="0.35">
      <c r="E4127" t="s">
        <v>8439</v>
      </c>
      <c r="F4127">
        <f>COUNTIFS(D2:D4115,"&lt;1000",F2:F4115,"canceled")</f>
        <v>18</v>
      </c>
    </row>
    <row r="4128" spans="1:20" x14ac:dyDescent="0.35">
      <c r="E4128" s="22" t="s">
        <v>8440</v>
      </c>
      <c r="F4128">
        <f>COUNTIFS(E2:E4115,"&gt;=1000", E2:E4115,"&lt;=4999",F2:F4115,"successful")</f>
        <v>907</v>
      </c>
    </row>
    <row r="4129" spans="5:11" x14ac:dyDescent="0.35">
      <c r="E4129" t="s">
        <v>8437</v>
      </c>
      <c r="F4129">
        <f>COUNTIFS(D2:D4115,"&gt;=1000", D2:D4115,"&lt;=4999",F2:F4115,"successful")</f>
        <v>932</v>
      </c>
    </row>
    <row r="4130" spans="5:11" x14ac:dyDescent="0.35">
      <c r="E4130" t="s">
        <v>8438</v>
      </c>
      <c r="F4130">
        <f>COUNTIFS(D2:D4115,"&gt;=1000", D2:D4115,"&lt;=4999",F2:F4115,"failed")</f>
        <v>420</v>
      </c>
    </row>
    <row r="4131" spans="5:11" x14ac:dyDescent="0.35">
      <c r="E4131" t="s">
        <v>8439</v>
      </c>
      <c r="F4131">
        <f>COUNTIFS(D2:D4115,"&gt;=1000", D2:D4115,"&lt;=4999",F2:F4115,"canceled")</f>
        <v>60</v>
      </c>
    </row>
    <row r="4132" spans="5:11" x14ac:dyDescent="0.35">
      <c r="E4132" s="20" t="s">
        <v>8441</v>
      </c>
      <c r="H4132" s="21" t="s">
        <v>8423</v>
      </c>
    </row>
    <row r="4133" spans="5:11" x14ac:dyDescent="0.35">
      <c r="E4133" t="s">
        <v>8437</v>
      </c>
      <c r="F4133">
        <f>COUNTIFS(D2:D4115,"&gt;=5000", D2:D4115,"&lt;=9999",F2:F4115,"successful")</f>
        <v>381</v>
      </c>
      <c r="H4133" t="s">
        <v>8219</v>
      </c>
      <c r="I4133">
        <f>COUNTIFS(D2:D4115,"&gt;=10000", D2:D4115,"&lt;=14999",F2:F4115,"successful")</f>
        <v>168</v>
      </c>
    </row>
    <row r="4134" spans="5:11" x14ac:dyDescent="0.35">
      <c r="E4134" t="s">
        <v>8438</v>
      </c>
      <c r="F4134">
        <f>COUNTIFS(D2:D4115,"&gt;=5000", D2:D4115,"&lt;=9999",F2:F4115,"failed")</f>
        <v>283</v>
      </c>
      <c r="H4134" t="s">
        <v>8442</v>
      </c>
      <c r="I4134">
        <f>COUNTIFS(D2:D4115,"&gt;=10000", D2:D4115,"&lt;=14999",F2:F4115,"failed")</f>
        <v>144</v>
      </c>
    </row>
    <row r="4135" spans="5:11" x14ac:dyDescent="0.35">
      <c r="E4135" t="s">
        <v>8439</v>
      </c>
      <c r="F4135">
        <f>COUNTIFS(D2:D4115,"&gt;=5000", D2:D4115,"&lt;=9999",F2:F4115,"canceled")</f>
        <v>52</v>
      </c>
      <c r="H4135" t="s">
        <v>8443</v>
      </c>
      <c r="I4135">
        <f>COUNTIFS(D2:D4115,"&gt;=10000", D2:D4115,"&lt;=14999",F2:F4115,"canceled")</f>
        <v>40</v>
      </c>
    </row>
    <row r="4139" spans="5:11" x14ac:dyDescent="0.35">
      <c r="E4139" s="20" t="s">
        <v>8424</v>
      </c>
      <c r="H4139" s="21" t="s">
        <v>8425</v>
      </c>
      <c r="J4139" s="21" t="s">
        <v>8444</v>
      </c>
    </row>
    <row r="4140" spans="5:11" x14ac:dyDescent="0.35">
      <c r="E4140" t="s">
        <v>8219</v>
      </c>
      <c r="F4140">
        <f>COUNTIFS(D2:D4115,"&gt;=15000", D2:D4115,"&lt;=19999",F2:F4115,"successful")</f>
        <v>94</v>
      </c>
      <c r="H4140">
        <f>COUNTIFS(D2:D4115,"&gt;=20000", D2:D4115,"&lt;=24999",F2:F4115,"successful")</f>
        <v>62</v>
      </c>
      <c r="K4140">
        <f>COUNTIFS(D2:D4115,"&gt;=25000", D2:D4115,"&lt;=29999",F2:F4115,"successful")</f>
        <v>55</v>
      </c>
    </row>
    <row r="4141" spans="5:11" x14ac:dyDescent="0.35">
      <c r="E4141" t="s">
        <v>8221</v>
      </c>
      <c r="F4141">
        <f>COUNTIFS(D2:D4115,"&gt;=15000",D2:D4115,"&lt;=19999",F2:F4115,"failed")</f>
        <v>90</v>
      </c>
      <c r="H4141">
        <f>COUNTIFS(D2:D4115,"&gt;=20000", D2:D4115,"&lt;=24999",F2:F4115,"failed")</f>
        <v>72</v>
      </c>
      <c r="K4141">
        <f>COUNTIFS(D2:D4115,"&gt;=25000", D2:D4115,"&lt;=29999",F2:F4115,"failed")</f>
        <v>64</v>
      </c>
    </row>
    <row r="4142" spans="5:11" x14ac:dyDescent="0.35">
      <c r="E4142" t="s">
        <v>8220</v>
      </c>
      <c r="F4142">
        <f>COUNTIFS(D2:D4115,"&gt;=15000",D2:D4115,"&lt;=19999",F2:F4115,"canceled")</f>
        <v>17</v>
      </c>
      <c r="H4142">
        <f>COUNTIFS(D2:D4115,"&gt;=20000", D2:D4115,"&lt;=24999",F2:F4115,"canceled")</f>
        <v>14</v>
      </c>
      <c r="K4142">
        <f>COUNTIFS(D2:D4115,"&gt;=25000", D2:D4115,"&lt;=29999",F2:F4115,"canceled")</f>
        <v>18</v>
      </c>
    </row>
    <row r="4145" spans="5:11" x14ac:dyDescent="0.35">
      <c r="E4145" s="21" t="s">
        <v>8445</v>
      </c>
      <c r="H4145" s="22" t="s">
        <v>8446</v>
      </c>
      <c r="J4145" s="22" t="s">
        <v>8429</v>
      </c>
    </row>
    <row r="4146" spans="5:11" x14ac:dyDescent="0.35">
      <c r="E4146" t="s">
        <v>8219</v>
      </c>
      <c r="F4146">
        <f>COUNTIFS(D2:D4115,"&gt;=30000", D2:D4115,"&lt;=34999",F2:F4115,"successful")</f>
        <v>32</v>
      </c>
      <c r="I4146">
        <f>COUNTIFS(D2:D4115,"&gt;=35000", D2:D4115,"&lt;=39999",F2:F4115,"successful")</f>
        <v>26</v>
      </c>
      <c r="K4146">
        <f>COUNTIFS(D2:D4115,"&gt;=40000", D2:D4115,"&lt;=44999",F2:F4115,"successful")</f>
        <v>21</v>
      </c>
    </row>
    <row r="4147" spans="5:11" x14ac:dyDescent="0.35">
      <c r="E4147" t="s">
        <v>8221</v>
      </c>
      <c r="F4147">
        <f>COUNTIFS(D2:D4115,"&gt;=30000", D2:D4115,"&lt;=34999",F2:F4115,"failed")</f>
        <v>37</v>
      </c>
      <c r="I4147">
        <f>COUNTIFS(D2:D4115,"&gt;=35000", D2:D4115,"&lt;=39999",F2:F4115,"failed")</f>
        <v>22</v>
      </c>
      <c r="K4147">
        <f>COUNTIFS(D2:D4115,"&gt;=40000", D2:D4115,"&lt;=44999",F2:F4115,"failed")</f>
        <v>16</v>
      </c>
    </row>
    <row r="4148" spans="5:11" x14ac:dyDescent="0.35">
      <c r="E4148" t="s">
        <v>8220</v>
      </c>
      <c r="F4148">
        <f>COUNTIFS(D2:D4115,"&gt;=30000", D2:D4115,"&lt;=34999",F2:F4115,"canceled")</f>
        <v>13</v>
      </c>
      <c r="I4148">
        <f>COUNTIFS(D2:D4115,"&gt;=35000", D2:D4115,"&lt;=39999",F2:F4115,"canceled")</f>
        <v>7</v>
      </c>
      <c r="K4148">
        <f>COUNTIFS(D2:D4115,"&gt;=40000", D2:D4115,"&lt;=44999",F2:F4115,"canceled")</f>
        <v>6</v>
      </c>
    </row>
    <row r="4151" spans="5:11" x14ac:dyDescent="0.35">
      <c r="E4151" s="22" t="s">
        <v>8430</v>
      </c>
    </row>
    <row r="4152" spans="5:11" x14ac:dyDescent="0.35">
      <c r="E4152" t="s">
        <v>8219</v>
      </c>
      <c r="F4152">
        <f>COUNTIFS(D2:D4115,"&gt;=45000", D2:D4115,"&lt;=49999",F2:F4115,"successful")</f>
        <v>6</v>
      </c>
      <c r="H4152" s="22" t="s">
        <v>8431</v>
      </c>
      <c r="J4152">
        <f>COUNTIFS(D2:D4115,"&gt;=50000",F2:F4115,"successful")</f>
        <v>86</v>
      </c>
    </row>
    <row r="4153" spans="5:11" x14ac:dyDescent="0.35">
      <c r="E4153" t="s">
        <v>8221</v>
      </c>
      <c r="F4153">
        <f>COUNTIFS(D2:D4115,"&gt;=45000", D2:D4115,"&lt;=49999",F2:F4115,"failed")</f>
        <v>11</v>
      </c>
      <c r="J4153">
        <f>COUNTIFS(D2:D4115,"&gt;=50000",F2:F4115,"failed")</f>
        <v>258</v>
      </c>
    </row>
    <row r="4154" spans="5:11" x14ac:dyDescent="0.35">
      <c r="E4154" t="s">
        <v>8220</v>
      </c>
      <c r="F4154">
        <f>COUNTIFS(D2:D4115,"&gt;=45000", D2:D4115,"&lt;=49999",F2:F4115,"canceled")</f>
        <v>4</v>
      </c>
      <c r="J4154">
        <f>COUNTIFS(D2:D4115,"&gt;=50000",F2:F4115,"canceled")</f>
        <v>100</v>
      </c>
    </row>
  </sheetData>
  <autoFilter ref="A1:T4121" xr:uid="{A52960C4-F453-4706-92DA-DF647055530C}"/>
  <conditionalFormatting sqref="F1:F1048576">
    <cfRule type="containsText" dxfId="20" priority="20" operator="containsText" text="canceled">
      <formula>NOT(ISERROR(SEARCH("canceled",F1)))</formula>
    </cfRule>
    <cfRule type="containsText" dxfId="19" priority="21" operator="containsText" text="failed">
      <formula>NOT(ISERROR(SEARCH("failed",F1)))</formula>
    </cfRule>
    <cfRule type="containsText" dxfId="18" priority="23" operator="containsText" text="successful">
      <formula>NOT(ISERROR(SEARCH("successful",F1)))</formula>
    </cfRule>
  </conditionalFormatting>
  <conditionalFormatting sqref="F1:F1048576">
    <cfRule type="containsText" dxfId="17" priority="22" operator="containsText" text="failed ">
      <formula>NOT(ISERROR(SEARCH("failed ",F1)))</formula>
    </cfRule>
  </conditionalFormatting>
  <conditionalFormatting sqref="J1702 F1:F1048576">
    <cfRule type="containsText" dxfId="16" priority="19" operator="containsText" text="live">
      <formula>NOT(ISERROR(SEARCH("live",F1)))</formula>
    </cfRule>
  </conditionalFormatting>
  <conditionalFormatting sqref="O1:O1048576">
    <cfRule type="cellIs" dxfId="15" priority="7" operator="lessThan">
      <formula>100</formula>
    </cfRule>
    <cfRule type="cellIs" dxfId="14" priority="8" operator="lessThan">
      <formula>100</formula>
    </cfRule>
    <cfRule type="cellIs" dxfId="13" priority="9" operator="lessThan">
      <formula>100</formula>
    </cfRule>
    <cfRule type="cellIs" dxfId="12" priority="10" operator="greaterThan">
      <formula>199</formula>
    </cfRule>
    <cfRule type="cellIs" dxfId="11" priority="11" operator="between">
      <formula>100</formula>
      <formula>199</formula>
    </cfRule>
    <cfRule type="cellIs" dxfId="10" priority="12" operator="lessThan">
      <formula>100</formula>
    </cfRule>
  </conditionalFormatting>
  <conditionalFormatting sqref="O4116:O44789">
    <cfRule type="cellIs" dxfId="9" priority="6" operator="lessThan">
      <formula>100</formula>
    </cfRule>
  </conditionalFormatting>
  <conditionalFormatting sqref="F4117">
    <cfRule type="cellIs" dxfId="8" priority="5" operator="between">
      <formula>0</formula>
      <formula>50</formula>
    </cfRule>
  </conditionalFormatting>
  <conditionalFormatting sqref="F4118">
    <cfRule type="cellIs" dxfId="7" priority="4" operator="equal">
      <formula>2185</formula>
    </cfRule>
  </conditionalFormatting>
  <conditionalFormatting sqref="F4119">
    <cfRule type="cellIs" dxfId="6" priority="3" operator="equal">
      <formula>1530</formula>
    </cfRule>
  </conditionalFormatting>
  <conditionalFormatting sqref="F4120">
    <cfRule type="cellIs" dxfId="5" priority="2" operator="equal">
      <formula>349</formula>
    </cfRule>
  </conditionalFormatting>
  <conditionalFormatting sqref="F4121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74018-C2D8-44F9-B4B3-97E8BB39AEB0}">
  <sheetPr codeName="Sheet11"/>
  <dimension ref="A1:O22"/>
  <sheetViews>
    <sheetView workbookViewId="0">
      <selection activeCell="K9" sqref="K9"/>
    </sheetView>
  </sheetViews>
  <sheetFormatPr defaultRowHeight="14.5" x14ac:dyDescent="0.35"/>
  <cols>
    <col min="1" max="1" width="20.81640625" style="18" customWidth="1"/>
    <col min="2" max="2" width="14.90625" customWidth="1"/>
    <col min="3" max="3" width="11.81640625" customWidth="1"/>
    <col min="4" max="4" width="12.453125" customWidth="1"/>
    <col min="5" max="5" width="11.36328125" customWidth="1"/>
    <col min="6" max="6" width="16.81640625" customWidth="1"/>
    <col min="7" max="7" width="14.6328125" customWidth="1"/>
    <col min="8" max="8" width="15.6328125" customWidth="1"/>
    <col min="9" max="9" width="9.36328125" bestFit="1" customWidth="1"/>
  </cols>
  <sheetData>
    <row r="1" spans="1:15" s="17" customFormat="1" ht="12" x14ac:dyDescent="0.3">
      <c r="A1" s="18" t="s">
        <v>8413</v>
      </c>
      <c r="B1" s="17" t="s">
        <v>8412</v>
      </c>
      <c r="C1" s="17" t="s">
        <v>8414</v>
      </c>
      <c r="D1" s="17" t="s">
        <v>8415</v>
      </c>
      <c r="E1" s="17" t="s">
        <v>8416</v>
      </c>
      <c r="F1" s="17" t="s">
        <v>8417</v>
      </c>
      <c r="G1" s="17" t="s">
        <v>8418</v>
      </c>
      <c r="H1" s="17" t="s">
        <v>8419</v>
      </c>
    </row>
    <row r="2" spans="1:15" x14ac:dyDescent="0.35">
      <c r="A2" s="19" t="s">
        <v>8421</v>
      </c>
      <c r="B2">
        <f>(Sheet1!F4125)</f>
        <v>322</v>
      </c>
      <c r="C2">
        <f>(Sheet1!F4126)</f>
        <v>112</v>
      </c>
      <c r="D2">
        <f>(Sheet1!F4127)</f>
        <v>18</v>
      </c>
      <c r="E2">
        <f t="shared" ref="E2:E9" si="0">SUM(B2:D2)</f>
        <v>452</v>
      </c>
      <c r="F2" s="23">
        <f>(B2/E2)</f>
        <v>0.71238938053097345</v>
      </c>
      <c r="G2" s="23">
        <f>(C2/E2)</f>
        <v>0.24778761061946902</v>
      </c>
      <c r="H2" s="23">
        <f>(D2/E2)</f>
        <v>3.9823008849557522E-2</v>
      </c>
      <c r="I2" s="23"/>
    </row>
    <row r="3" spans="1:15" x14ac:dyDescent="0.35">
      <c r="A3" s="18" t="s">
        <v>8420</v>
      </c>
      <c r="B3">
        <f>(Sheet1!F4129)</f>
        <v>932</v>
      </c>
      <c r="C3">
        <f>(Sheet1!F4130)</f>
        <v>420</v>
      </c>
      <c r="D3">
        <f>(Sheet1!F4131)</f>
        <v>60</v>
      </c>
      <c r="E3">
        <f t="shared" si="0"/>
        <v>1412</v>
      </c>
      <c r="F3" s="23">
        <f t="shared" ref="F3:F13" si="1">(B3/E3)</f>
        <v>0.66005665722379603</v>
      </c>
      <c r="G3" s="23">
        <f t="shared" ref="G3:G13" si="2">(C3/E3)</f>
        <v>0.29745042492917845</v>
      </c>
      <c r="H3" s="23">
        <f t="shared" ref="H3:H13" si="3">(D3/E3)</f>
        <v>4.2492917847025496E-2</v>
      </c>
    </row>
    <row r="4" spans="1:15" x14ac:dyDescent="0.35">
      <c r="A4" s="18" t="s">
        <v>8422</v>
      </c>
      <c r="B4">
        <f>(Sheet1!F4133)</f>
        <v>381</v>
      </c>
      <c r="C4">
        <f>(Sheet1!F4134)</f>
        <v>283</v>
      </c>
      <c r="D4">
        <f>(Sheet1!F4135)</f>
        <v>52</v>
      </c>
      <c r="E4">
        <f t="shared" si="0"/>
        <v>716</v>
      </c>
      <c r="F4" s="23">
        <f t="shared" si="1"/>
        <v>0.53212290502793291</v>
      </c>
      <c r="G4" s="23">
        <f t="shared" si="2"/>
        <v>0.39525139664804471</v>
      </c>
      <c r="H4" s="23">
        <f t="shared" si="3"/>
        <v>7.2625698324022353E-2</v>
      </c>
    </row>
    <row r="5" spans="1:15" x14ac:dyDescent="0.35">
      <c r="A5" s="18" t="s">
        <v>8423</v>
      </c>
      <c r="B5">
        <f>(Sheet1!I4133)</f>
        <v>168</v>
      </c>
      <c r="C5">
        <f>(Sheet1!I4134)</f>
        <v>144</v>
      </c>
      <c r="D5">
        <f>(Sheet1!I4135)</f>
        <v>40</v>
      </c>
      <c r="E5">
        <f t="shared" si="0"/>
        <v>352</v>
      </c>
      <c r="F5" s="23">
        <f t="shared" si="1"/>
        <v>0.47727272727272729</v>
      </c>
      <c r="G5" s="23">
        <f t="shared" si="2"/>
        <v>0.40909090909090912</v>
      </c>
      <c r="H5" s="23">
        <f t="shared" si="3"/>
        <v>0.11363636363636363</v>
      </c>
    </row>
    <row r="6" spans="1:15" x14ac:dyDescent="0.35">
      <c r="A6" s="18" t="s">
        <v>8424</v>
      </c>
      <c r="B6">
        <f>(Sheet1!F4140)</f>
        <v>94</v>
      </c>
      <c r="C6">
        <f>(Sheet1!F4141)</f>
        <v>90</v>
      </c>
      <c r="D6">
        <f>(Sheet1!F4142)</f>
        <v>17</v>
      </c>
      <c r="E6">
        <f t="shared" si="0"/>
        <v>201</v>
      </c>
      <c r="F6" s="23">
        <f t="shared" si="1"/>
        <v>0.46766169154228854</v>
      </c>
      <c r="G6" s="23">
        <f t="shared" si="2"/>
        <v>0.44776119402985076</v>
      </c>
      <c r="H6" s="23">
        <f t="shared" si="3"/>
        <v>8.45771144278607E-2</v>
      </c>
    </row>
    <row r="7" spans="1:15" x14ac:dyDescent="0.35">
      <c r="A7" s="18" t="s">
        <v>8425</v>
      </c>
      <c r="B7">
        <f>(Sheet1!H4140)</f>
        <v>62</v>
      </c>
      <c r="C7">
        <f>(Sheet1!H4141)</f>
        <v>72</v>
      </c>
      <c r="D7">
        <f>(Sheet1!H4142)</f>
        <v>14</v>
      </c>
      <c r="E7">
        <f t="shared" si="0"/>
        <v>148</v>
      </c>
      <c r="F7" s="23">
        <f t="shared" si="1"/>
        <v>0.41891891891891891</v>
      </c>
      <c r="G7" s="23">
        <f t="shared" si="2"/>
        <v>0.48648648648648651</v>
      </c>
      <c r="H7" s="23">
        <f t="shared" si="3"/>
        <v>9.45945945945946E-2</v>
      </c>
    </row>
    <row r="8" spans="1:15" x14ac:dyDescent="0.35">
      <c r="A8" s="18" t="s">
        <v>8426</v>
      </c>
      <c r="B8">
        <f>(Sheet1!K4140)</f>
        <v>55</v>
      </c>
      <c r="C8">
        <f>(Sheet1!K4141)</f>
        <v>64</v>
      </c>
      <c r="D8">
        <f>(Sheet1!K4142)</f>
        <v>18</v>
      </c>
      <c r="E8">
        <f t="shared" si="0"/>
        <v>137</v>
      </c>
      <c r="F8" s="23">
        <f t="shared" si="1"/>
        <v>0.40145985401459855</v>
      </c>
      <c r="G8" s="23">
        <f t="shared" si="2"/>
        <v>0.46715328467153283</v>
      </c>
      <c r="H8" s="23">
        <f t="shared" si="3"/>
        <v>0.13138686131386862</v>
      </c>
    </row>
    <row r="9" spans="1:15" x14ac:dyDescent="0.35">
      <c r="A9" s="18" t="s">
        <v>8427</v>
      </c>
      <c r="B9">
        <f>(Sheet1!F4146)</f>
        <v>32</v>
      </c>
      <c r="C9">
        <f>(Sheet1!F4147)</f>
        <v>37</v>
      </c>
      <c r="D9">
        <f>(Sheet1!F4148)</f>
        <v>13</v>
      </c>
      <c r="E9">
        <f t="shared" si="0"/>
        <v>82</v>
      </c>
      <c r="F9" s="23">
        <f t="shared" si="1"/>
        <v>0.3902439024390244</v>
      </c>
      <c r="G9" s="23">
        <f t="shared" si="2"/>
        <v>0.45121951219512196</v>
      </c>
      <c r="H9" s="23">
        <f t="shared" si="3"/>
        <v>0.15853658536585366</v>
      </c>
    </row>
    <row r="10" spans="1:15" x14ac:dyDescent="0.35">
      <c r="A10" s="18" t="s">
        <v>8428</v>
      </c>
      <c r="B10">
        <f>(Sheet1!I4146)</f>
        <v>26</v>
      </c>
      <c r="C10">
        <f>(Sheet1!I4147)</f>
        <v>22</v>
      </c>
      <c r="D10">
        <f>(Sheet1!I4148)</f>
        <v>7</v>
      </c>
      <c r="E10">
        <f>26+22+7</f>
        <v>55</v>
      </c>
      <c r="F10" s="23">
        <f t="shared" si="1"/>
        <v>0.47272727272727272</v>
      </c>
      <c r="G10" s="23">
        <f t="shared" si="2"/>
        <v>0.4</v>
      </c>
      <c r="H10" s="23">
        <f t="shared" si="3"/>
        <v>0.12727272727272726</v>
      </c>
    </row>
    <row r="11" spans="1:15" x14ac:dyDescent="0.35">
      <c r="A11" s="18" t="s">
        <v>8429</v>
      </c>
      <c r="B11">
        <f>(Sheet1!K4146)</f>
        <v>21</v>
      </c>
      <c r="C11">
        <f>(Sheet1!K4147)</f>
        <v>16</v>
      </c>
      <c r="D11">
        <f>(Sheet1!K4148)</f>
        <v>6</v>
      </c>
      <c r="E11">
        <f>SUM(B11:D11)</f>
        <v>43</v>
      </c>
      <c r="F11" s="23">
        <f t="shared" si="1"/>
        <v>0.48837209302325579</v>
      </c>
      <c r="G11" s="23">
        <f t="shared" si="2"/>
        <v>0.37209302325581395</v>
      </c>
      <c r="H11" s="23">
        <f t="shared" si="3"/>
        <v>0.13953488372093023</v>
      </c>
    </row>
    <row r="12" spans="1:15" x14ac:dyDescent="0.35">
      <c r="A12" s="18" t="s">
        <v>8430</v>
      </c>
      <c r="B12">
        <f>(Sheet1!F4152)</f>
        <v>6</v>
      </c>
      <c r="C12">
        <f>(Sheet1!F4153)</f>
        <v>11</v>
      </c>
      <c r="D12">
        <f>(Sheet1!F4154)</f>
        <v>4</v>
      </c>
      <c r="E12">
        <f>SUM(B12:D12)</f>
        <v>21</v>
      </c>
      <c r="F12" s="23">
        <f t="shared" si="1"/>
        <v>0.2857142857142857</v>
      </c>
      <c r="G12" s="23">
        <f t="shared" si="2"/>
        <v>0.52380952380952384</v>
      </c>
      <c r="H12" s="23">
        <f t="shared" si="3"/>
        <v>0.19047619047619047</v>
      </c>
    </row>
    <row r="13" spans="1:15" x14ac:dyDescent="0.35">
      <c r="A13" s="18" t="s">
        <v>8431</v>
      </c>
      <c r="B13">
        <f>(Sheet1!J4152)</f>
        <v>86</v>
      </c>
      <c r="C13">
        <f>(Sheet1!J4153)</f>
        <v>258</v>
      </c>
      <c r="D13">
        <f>(Sheet1!J4154)</f>
        <v>100</v>
      </c>
      <c r="E13">
        <f>86+258+100</f>
        <v>444</v>
      </c>
      <c r="F13" s="23">
        <f t="shared" si="1"/>
        <v>0.19369369369369369</v>
      </c>
      <c r="G13" s="23">
        <f t="shared" si="2"/>
        <v>0.58108108108108103</v>
      </c>
      <c r="H13" s="23">
        <f t="shared" si="3"/>
        <v>0.22522522522522523</v>
      </c>
      <c r="O13" s="16"/>
    </row>
    <row r="14" spans="1:15" x14ac:dyDescent="0.35">
      <c r="B14">
        <f>SUM(B2:B13)</f>
        <v>2185</v>
      </c>
      <c r="C14">
        <f>SUM(C2:C13)</f>
        <v>1529</v>
      </c>
      <c r="D14">
        <f>SUM(D2:D13)</f>
        <v>349</v>
      </c>
      <c r="O14" s="16"/>
    </row>
    <row r="15" spans="1:15" x14ac:dyDescent="0.35">
      <c r="K15" s="16"/>
      <c r="O15" s="16"/>
    </row>
    <row r="16" spans="1:15" x14ac:dyDescent="0.35">
      <c r="K16" s="16"/>
      <c r="O16" s="16"/>
    </row>
    <row r="17" spans="11:15" x14ac:dyDescent="0.35">
      <c r="K17" s="16"/>
      <c r="O17" s="16"/>
    </row>
    <row r="18" spans="11:15" x14ac:dyDescent="0.35">
      <c r="K18" s="16"/>
      <c r="O18" s="16"/>
    </row>
    <row r="19" spans="11:15" x14ac:dyDescent="0.35">
      <c r="K19" s="16"/>
      <c r="O19" s="16"/>
    </row>
    <row r="20" spans="11:15" x14ac:dyDescent="0.35">
      <c r="K20" s="16"/>
      <c r="O20" s="16"/>
    </row>
    <row r="21" spans="11:15" x14ac:dyDescent="0.35">
      <c r="O21" s="16"/>
    </row>
    <row r="22" spans="11:15" x14ac:dyDescent="0.35">
      <c r="O22" s="16"/>
    </row>
  </sheetData>
  <autoFilter ref="A1:O1" xr:uid="{C3AC8968-CCC2-4AFD-92AE-DEE9CEB13128}"/>
  <conditionalFormatting sqref="B14">
    <cfRule type="containsText" dxfId="4" priority="2" operator="containsText" text="canceled">
      <formula>NOT(ISERROR(SEARCH("canceled",B14)))</formula>
    </cfRule>
    <cfRule type="containsText" dxfId="3" priority="3" operator="containsText" text="failed">
      <formula>NOT(ISERROR(SEARCH("failed",B14)))</formula>
    </cfRule>
    <cfRule type="containsText" dxfId="2" priority="5" operator="containsText" text="successful">
      <formula>NOT(ISERROR(SEARCH("successful",B14)))</formula>
    </cfRule>
  </conditionalFormatting>
  <conditionalFormatting sqref="B14">
    <cfRule type="containsText" dxfId="1" priority="4" operator="containsText" text="failed ">
      <formula>NOT(ISERROR(SEARCH("failed ",B14)))</formula>
    </cfRule>
  </conditionalFormatting>
  <conditionalFormatting sqref="B14">
    <cfRule type="containsText" dxfId="0" priority="1" operator="containsText" text="live">
      <formula>NOT(ISERROR(SEARCH("live",B14)))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 PT1</vt:lpstr>
      <vt:lpstr>PT2</vt:lpstr>
      <vt:lpstr>PT3</vt:lpstr>
      <vt:lpstr>Sheet1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Seblewongel Wolde</cp:lastModifiedBy>
  <cp:lastPrinted>2019-09-07T02:37:52Z</cp:lastPrinted>
  <dcterms:created xsi:type="dcterms:W3CDTF">2017-04-20T15:17:24Z</dcterms:created>
  <dcterms:modified xsi:type="dcterms:W3CDTF">2019-09-08T00:42:54Z</dcterms:modified>
</cp:coreProperties>
</file>