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.shortcut-targets-by-id\1xoXIMaWb6gLzdeKHBqRdFw5rE9QJKGmO\Clave Tributaria ( Equipo)\Planillas\"/>
    </mc:Choice>
  </mc:AlternateContent>
  <xr:revisionPtr revIDLastSave="0" documentId="13_ncr:1_{1DC3EBF0-5D84-4243-A8C0-9EB1BBEDD3F0}" xr6:coauthVersionLast="47" xr6:coauthVersionMax="47" xr10:uidLastSave="{00000000-0000-0000-0000-000000000000}"/>
  <bookViews>
    <workbookView xWindow="13050" yWindow="1155" windowWidth="16410" windowHeight="12885" tabRatio="911" xr2:uid="{00000000-000D-0000-FFFF-FFFF00000000}"/>
  </bookViews>
  <sheets>
    <sheet name="Datos" sheetId="1" r:id="rId1"/>
    <sheet name="Cálculo Remanente" sheetId="21" r:id="rId2"/>
    <sheet name="RCV Compra" sheetId="2" r:id="rId3"/>
    <sheet name="RCV Venta" sheetId="3" r:id="rId4"/>
    <sheet name="Boletas" sheetId="4" r:id="rId5"/>
    <sheet name="Resumen" sheetId="5" r:id="rId6"/>
    <sheet name="Compras" sheetId="20" r:id="rId7"/>
    <sheet name="Ventas" sheetId="22" r:id="rId8"/>
    <sheet name="BH" sheetId="7" r:id="rId9"/>
    <sheet name="IMPUESTO UNICO" sheetId="25" r:id="rId10"/>
    <sheet name="DIN" sheetId="8" r:id="rId11"/>
    <sheet name="Compras Acumuladas" sheetId="10" r:id="rId12"/>
    <sheet name="Compras analisis" sheetId="16" r:id="rId13"/>
    <sheet name="Ventas Acumuladas" sheetId="11" r:id="rId14"/>
    <sheet name="Ventas Analisis" sheetId="18" r:id="rId15"/>
    <sheet name="Base de datos" sheetId="9" state="hidden" r:id="rId16"/>
  </sheets>
  <functionGroups builtInGroupCount="19"/>
  <definedNames>
    <definedName name="_xlnm._FilterDatabase" localSheetId="11" hidden="1">'Compras Acumuladas'!$A$1:$AB$69</definedName>
    <definedName name="_xleta.OR" hidden="1" xlm="1">#NAME?</definedName>
    <definedName name="_xlnm.Print_Area" localSheetId="6">Compras!$A$1:$M$74</definedName>
    <definedName name="_xlnm.Print_Area" localSheetId="10">DIN!$A$1:$K$50</definedName>
    <definedName name="_xlnm.Print_Area" localSheetId="5">Resumen!$A$1:$H$51</definedName>
    <definedName name="_xlnm.Print_Area" localSheetId="7">Ventas!$A$1:$M$73</definedName>
    <definedName name="DatosExternos_1" localSheetId="11">'Compras Acumuladas'!#REF!</definedName>
    <definedName name="DatosExternos_1" localSheetId="3">'RCV Venta'!$R$11:$AR$37</definedName>
    <definedName name="DatosExternos_10" localSheetId="11">'Compras Acumuladas'!#REF!</definedName>
    <definedName name="DatosExternos_10" localSheetId="2">'RCV Compra'!$A$11:$AB$37</definedName>
    <definedName name="DatosExternos_11" localSheetId="2">'RCV Compra'!$A$11:$Z$37</definedName>
    <definedName name="DatosExternos_12" localSheetId="2">'RCV Compra'!$A$11:$Z$37</definedName>
    <definedName name="DatosExternos_14" localSheetId="11">'Compras Acumuladas'!#REF!</definedName>
    <definedName name="DatosExternos_14" localSheetId="2">'RCV Compra'!$A$11:$AB$37</definedName>
    <definedName name="DatosExternos_15" localSheetId="2">'RCV Compra'!$A$11:$Z$37</definedName>
    <definedName name="DatosExternos_16" localSheetId="11">'Compras Acumuladas'!#REF!</definedName>
    <definedName name="DatosExternos_16" localSheetId="2">'RCV Compra'!$A$11:$AB$37</definedName>
    <definedName name="DatosExternos_18" localSheetId="11">'Compras Acumuladas'!#REF!</definedName>
    <definedName name="DatosExternos_18" localSheetId="2">'RCV Compra'!$A$11:$AB$37</definedName>
    <definedName name="DatosExternos_19" localSheetId="11">'Compras Acumuladas'!#REF!</definedName>
    <definedName name="DatosExternos_19" localSheetId="2">'RCV Compra'!$A$11:$AB$37</definedName>
    <definedName name="DatosExternos_2" localSheetId="11">'Compras Acumuladas'!#REF!</definedName>
    <definedName name="DatosExternos_2" localSheetId="2">'RCV Compra'!$A$11:$AB$34</definedName>
    <definedName name="DatosExternos_2" localSheetId="3">'RCV Venta'!$R$11:$AR$37</definedName>
    <definedName name="DatosExternos_20" localSheetId="2">'RCV Compra'!$A$11:$Z$37</definedName>
    <definedName name="DatosExternos_21" localSheetId="2">'RCV Compra'!$A$11:$Z$37</definedName>
    <definedName name="DatosExternos_22" localSheetId="11">'Compras Acumuladas'!#REF!</definedName>
    <definedName name="DatosExternos_22" localSheetId="2">'RCV Compra'!$A$11:$AB$37</definedName>
    <definedName name="DatosExternos_23" localSheetId="11">'Compras Acumuladas'!#REF!</definedName>
    <definedName name="DatosExternos_23" localSheetId="2">'RCV Compra'!$A$11:$AB$37</definedName>
    <definedName name="DatosExternos_24" localSheetId="11">'Compras Acumuladas'!#REF!</definedName>
    <definedName name="DatosExternos_24" localSheetId="2">'RCV Compra'!$A$11:$AB$37</definedName>
    <definedName name="DatosExternos_25" localSheetId="11">'Compras Acumuladas'!#REF!</definedName>
    <definedName name="DatosExternos_25" localSheetId="2">'RCV Compra'!$A$11:$AB$37</definedName>
    <definedName name="DatosExternos_26" localSheetId="11">'Compras Acumuladas'!#REF!</definedName>
    <definedName name="DatosExternos_26" localSheetId="2">'RCV Compra'!$A$11:$AB$37</definedName>
    <definedName name="DatosExternos_27" localSheetId="11">'Compras Acumuladas'!#REF!</definedName>
    <definedName name="DatosExternos_27" localSheetId="2">'RCV Compra'!$A$11:$AB$37</definedName>
    <definedName name="DatosExternos_28" localSheetId="11">'Compras Acumuladas'!#REF!</definedName>
    <definedName name="DatosExternos_28" localSheetId="2">'RCV Compra'!$A$11:$AB$37</definedName>
    <definedName name="DatosExternos_29" localSheetId="11">'Compras Acumuladas'!#REF!</definedName>
    <definedName name="DatosExternos_29" localSheetId="2">'RCV Compra'!$A$11:$AB$37</definedName>
    <definedName name="DatosExternos_3" localSheetId="3">'RCV Venta'!$Q$11:$AR$37</definedName>
    <definedName name="DatosExternos_30" localSheetId="11">'Compras Acumuladas'!#REF!</definedName>
    <definedName name="DatosExternos_30" localSheetId="2">'RCV Compra'!$A$11:$AB$37</definedName>
    <definedName name="DatosExternos_31" localSheetId="11">'Compras Acumuladas'!#REF!</definedName>
    <definedName name="DatosExternos_31" localSheetId="2">'RCV Compra'!$A$11:$AB$37</definedName>
    <definedName name="DatosExternos_32" localSheetId="11">'Compras Acumuladas'!#REF!</definedName>
    <definedName name="DatosExternos_33" localSheetId="11">'Compras Acumuladas'!#REF!</definedName>
    <definedName name="DatosExternos_34" localSheetId="11">'Compras Acumuladas'!#REF!</definedName>
    <definedName name="DatosExternos_35" localSheetId="11">'Compras Acumuladas'!#REF!</definedName>
    <definedName name="DatosExternos_36" localSheetId="11">'Compras Acumuladas'!#REF!</definedName>
    <definedName name="DatosExternos_37" localSheetId="11">'Compras Acumuladas'!#REF!</definedName>
    <definedName name="DatosExternos_38" localSheetId="11">'Compras Acumuladas'!#REF!</definedName>
    <definedName name="DatosExternos_39" localSheetId="11">'Compras Acumuladas'!#REF!</definedName>
    <definedName name="DatosExternos_4" localSheetId="3">'RCV Venta'!$A$11:$AR$22</definedName>
    <definedName name="DatosExternos_40" localSheetId="11">'Compras Acumuladas'!#REF!</definedName>
    <definedName name="DatosExternos_41" localSheetId="11">'Compras Acumuladas'!#REF!</definedName>
    <definedName name="DatosExternos_42" localSheetId="11">'Compras Acumuladas'!#REF!</definedName>
    <definedName name="DatosExternos_43" localSheetId="11">'Compras Acumuladas'!#REF!</definedName>
    <definedName name="DatosExternos_44" localSheetId="11">'Compras Acumuladas'!#REF!</definedName>
    <definedName name="DatosExternos_45" localSheetId="11">'Compras Acumuladas'!#REF!</definedName>
    <definedName name="DatosExternos_46" localSheetId="11">'Compras Acumuladas'!#REF!</definedName>
    <definedName name="DatosExternos_47" localSheetId="11">'Compras Acumuladas'!#REF!</definedName>
    <definedName name="DatosExternos_48" localSheetId="11">'Compras Acumuladas'!#REF!</definedName>
    <definedName name="DatosExternos_49" localSheetId="11">'Compras Acumuladas'!#REF!</definedName>
    <definedName name="DatosExternos_7" localSheetId="11">'Compras Acumuladas'!#REF!</definedName>
    <definedName name="DatosExternos_7" localSheetId="2">'RCV Compra'!$A$11:$AB$34</definedName>
    <definedName name="DatosExternos_8" localSheetId="11">'Compras Acumuladas'!#REF!</definedName>
    <definedName name="DatosExternos_8" localSheetId="2">'RCV Compra'!$A$11:$AB$35</definedName>
    <definedName name="DatosExternos_9" localSheetId="2">'RCV Compra'!$A$11:$Z$36</definedName>
  </definedNames>
  <calcPr calcId="191029" calcMode="manual"/>
  <pivotCaches>
    <pivotCache cacheId="0" r:id="rId17"/>
    <pivotCache cacheId="178" r:id="rId18"/>
    <pivotCache cacheId="182" r:id="rId19"/>
    <pivotCache cacheId="192" r:id="rId20"/>
    <pivotCache cacheId="197" r:id="rId21"/>
    <pivotCache cacheId="201" r:id="rId22"/>
    <pivotCache cacheId="211" r:id="rId23"/>
  </pivotCaches>
</workbook>
</file>

<file path=xl/calcChain.xml><?xml version="1.0" encoding="utf-8"?>
<calcChain xmlns="http://schemas.openxmlformats.org/spreadsheetml/2006/main">
  <c r="E41" i="20" l="1"/>
  <c r="I32" i="20"/>
  <c r="K33" i="20" s="1"/>
  <c r="K32" i="20"/>
  <c r="I33" i="20"/>
  <c r="K34" i="20" s="1"/>
  <c r="I34" i="20"/>
  <c r="K35" i="20" s="1"/>
  <c r="I35" i="20"/>
  <c r="K36" i="20" s="1"/>
  <c r="I36" i="20"/>
  <c r="C32" i="20"/>
  <c r="E33" i="20" s="1"/>
  <c r="E32" i="20"/>
  <c r="C33" i="20"/>
  <c r="E34" i="20" s="1"/>
  <c r="C34" i="20"/>
  <c r="E35" i="20" s="1"/>
  <c r="C35" i="20"/>
  <c r="E36" i="20" s="1"/>
  <c r="C36" i="20"/>
  <c r="C35" i="22"/>
  <c r="E35" i="22" s="1"/>
  <c r="C31" i="22"/>
  <c r="E31" i="22" s="1"/>
  <c r="C32" i="22"/>
  <c r="E32" i="22" s="1"/>
  <c r="C33" i="22"/>
  <c r="E33" i="22" s="1"/>
  <c r="C34" i="22"/>
  <c r="E34" i="22" s="1"/>
  <c r="I31" i="22"/>
  <c r="K31" i="22" s="1"/>
  <c r="I32" i="22"/>
  <c r="K32" i="22" s="1"/>
  <c r="I33" i="22"/>
  <c r="K33" i="22" s="1"/>
  <c r="I34" i="22"/>
  <c r="K34" i="22" s="1"/>
  <c r="I35" i="22"/>
  <c r="K35" i="22" s="1"/>
  <c r="D42" i="20" l="1"/>
  <c r="D41" i="22"/>
  <c r="E40" i="20"/>
  <c r="B4" i="5"/>
  <c r="B3" i="20"/>
  <c r="E40" i="22"/>
  <c r="L11" i="16"/>
  <c r="O11" i="16" s="1"/>
  <c r="L16" i="18"/>
  <c r="O16" i="18" s="1"/>
  <c r="L15" i="18"/>
  <c r="O15" i="18" s="1"/>
  <c r="L14" i="18"/>
  <c r="O14" i="18" s="1"/>
  <c r="L13" i="18"/>
  <c r="O13" i="18" s="1"/>
  <c r="L12" i="18"/>
  <c r="O12" i="18" s="1"/>
  <c r="L11" i="18"/>
  <c r="O11" i="18" s="1"/>
  <c r="L10" i="18"/>
  <c r="O10" i="18" s="1"/>
  <c r="L9" i="18"/>
  <c r="O9" i="18" s="1"/>
  <c r="L8" i="18"/>
  <c r="O8" i="18" s="1"/>
  <c r="L7" i="18"/>
  <c r="O7" i="18" s="1"/>
  <c r="L6" i="18"/>
  <c r="O6" i="18" s="1"/>
  <c r="L5" i="18"/>
  <c r="O5" i="18" s="1"/>
  <c r="L6" i="16"/>
  <c r="O6" i="16" s="1"/>
  <c r="L7" i="16"/>
  <c r="O7" i="16" s="1"/>
  <c r="L8" i="16"/>
  <c r="O8" i="16" s="1"/>
  <c r="L9" i="16"/>
  <c r="O9" i="16" s="1"/>
  <c r="L10" i="16"/>
  <c r="O10" i="16" s="1"/>
  <c r="L12" i="16"/>
  <c r="O12" i="16" s="1"/>
  <c r="L13" i="16"/>
  <c r="O13" i="16" s="1"/>
  <c r="L14" i="16"/>
  <c r="O14" i="16" s="1"/>
  <c r="L15" i="16"/>
  <c r="O15" i="16" s="1"/>
  <c r="L16" i="16"/>
  <c r="O16" i="16" s="1"/>
  <c r="L17" i="16"/>
  <c r="O17" i="16"/>
  <c r="D2" i="25"/>
  <c r="D38" i="5" s="1"/>
  <c r="E2" i="25"/>
  <c r="D39" i="5" s="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194" i="10"/>
  <c r="A194" i="16" s="1"/>
  <c r="A195" i="10"/>
  <c r="A195" i="16" s="1"/>
  <c r="A196" i="10"/>
  <c r="A196" i="16" s="1"/>
  <c r="A197" i="10"/>
  <c r="A197" i="16" s="1"/>
  <c r="A198" i="10"/>
  <c r="A198" i="16" s="1"/>
  <c r="A199" i="10"/>
  <c r="A199" i="16" s="1"/>
  <c r="A200" i="10"/>
  <c r="A200" i="16" s="1"/>
  <c r="A201" i="10"/>
  <c r="A201" i="16" s="1"/>
  <c r="A202" i="10"/>
  <c r="A202" i="16" s="1"/>
  <c r="A203" i="10"/>
  <c r="A203" i="16" s="1"/>
  <c r="A204" i="10"/>
  <c r="A204" i="16" s="1"/>
  <c r="A205" i="10"/>
  <c r="A205" i="16" s="1"/>
  <c r="A206" i="10"/>
  <c r="A206" i="16" s="1"/>
  <c r="A207" i="10"/>
  <c r="A207" i="16" s="1"/>
  <c r="A208" i="10"/>
  <c r="A208" i="16" s="1"/>
  <c r="A209" i="10"/>
  <c r="A209" i="16" s="1"/>
  <c r="A210" i="10"/>
  <c r="A210" i="16" s="1"/>
  <c r="A211" i="10"/>
  <c r="A211" i="16" s="1"/>
  <c r="A212" i="10"/>
  <c r="A212" i="16" s="1"/>
  <c r="A213" i="10"/>
  <c r="A213" i="16" s="1"/>
  <c r="A214" i="10"/>
  <c r="A214" i="16" s="1"/>
  <c r="A215" i="10"/>
  <c r="A215" i="16" s="1"/>
  <c r="A216" i="10"/>
  <c r="A216" i="16" s="1"/>
  <c r="A217" i="10"/>
  <c r="A217" i="16" s="1"/>
  <c r="A218" i="10"/>
  <c r="A218" i="16" s="1"/>
  <c r="A219" i="10"/>
  <c r="A219" i="16" s="1"/>
  <c r="A220" i="10"/>
  <c r="A220" i="16" s="1"/>
  <c r="A221" i="10"/>
  <c r="A221" i="16" s="1"/>
  <c r="A222" i="10"/>
  <c r="A222" i="16" s="1"/>
  <c r="A223" i="10"/>
  <c r="A223" i="16" s="1"/>
  <c r="A224" i="10"/>
  <c r="A224" i="16" s="1"/>
  <c r="A225" i="10"/>
  <c r="A225" i="16" s="1"/>
  <c r="A226" i="10"/>
  <c r="A226" i="16" s="1"/>
  <c r="A227" i="10"/>
  <c r="A227" i="16" s="1"/>
  <c r="A228" i="10"/>
  <c r="A228" i="16" s="1"/>
  <c r="A229" i="10"/>
  <c r="A229" i="16" s="1"/>
  <c r="A230" i="10"/>
  <c r="A230" i="16" s="1"/>
  <c r="A231" i="10"/>
  <c r="A231" i="16" s="1"/>
  <c r="A232" i="10"/>
  <c r="A232" i="16" s="1"/>
  <c r="A233" i="10"/>
  <c r="A233" i="16" s="1"/>
  <c r="A234" i="10"/>
  <c r="A234" i="16" s="1"/>
  <c r="A235" i="10"/>
  <c r="A235" i="16" s="1"/>
  <c r="A236" i="10"/>
  <c r="A236" i="16" s="1"/>
  <c r="A237" i="10"/>
  <c r="A237" i="16" s="1"/>
  <c r="A238" i="10"/>
  <c r="A238" i="16" s="1"/>
  <c r="A239" i="10"/>
  <c r="A239" i="16" s="1"/>
  <c r="A240" i="10"/>
  <c r="A240" i="16" s="1"/>
  <c r="A241" i="10"/>
  <c r="A241" i="16" s="1"/>
  <c r="A242" i="10"/>
  <c r="A242" i="16" s="1"/>
  <c r="A243" i="10"/>
  <c r="A243" i="16" s="1"/>
  <c r="A244" i="10"/>
  <c r="A244" i="16" s="1"/>
  <c r="A245" i="10"/>
  <c r="A245" i="16" s="1"/>
  <c r="A246" i="10"/>
  <c r="A246" i="16" s="1"/>
  <c r="A247" i="10"/>
  <c r="A247" i="16" s="1"/>
  <c r="A248" i="10"/>
  <c r="A248" i="16" s="1"/>
  <c r="A249" i="10"/>
  <c r="A249" i="16" s="1"/>
  <c r="A250" i="10"/>
  <c r="A250" i="16" s="1"/>
  <c r="A251" i="10"/>
  <c r="A251" i="16" s="1"/>
  <c r="A252" i="10"/>
  <c r="A252" i="16" s="1"/>
  <c r="A253" i="10"/>
  <c r="A253" i="16" s="1"/>
  <c r="A254" i="10"/>
  <c r="A254" i="16" s="1"/>
  <c r="A255" i="10"/>
  <c r="A255" i="16" s="1"/>
  <c r="A256" i="10"/>
  <c r="A256" i="16" s="1"/>
  <c r="A257" i="10"/>
  <c r="A257" i="16" s="1"/>
  <c r="A258" i="10"/>
  <c r="A258" i="16" s="1"/>
  <c r="A259" i="10"/>
  <c r="A259" i="16" s="1"/>
  <c r="A260" i="10"/>
  <c r="A260" i="16" s="1"/>
  <c r="A261" i="10"/>
  <c r="A261" i="16" s="1"/>
  <c r="A262" i="10"/>
  <c r="A262" i="16" s="1"/>
  <c r="A263" i="10"/>
  <c r="A263" i="16" s="1"/>
  <c r="A264" i="10"/>
  <c r="A264" i="16" s="1"/>
  <c r="A265" i="10"/>
  <c r="A265" i="16" s="1"/>
  <c r="A266" i="10"/>
  <c r="A266" i="16" s="1"/>
  <c r="A267" i="10"/>
  <c r="A267" i="16" s="1"/>
  <c r="A268" i="10"/>
  <c r="A268" i="16" s="1"/>
  <c r="A269" i="10"/>
  <c r="A269" i="16" s="1"/>
  <c r="A270" i="10"/>
  <c r="A270" i="16" s="1"/>
  <c r="A271" i="10"/>
  <c r="A271" i="16" s="1"/>
  <c r="A272" i="10"/>
  <c r="A272" i="16" s="1"/>
  <c r="A273" i="10"/>
  <c r="A273" i="16" s="1"/>
  <c r="A274" i="10"/>
  <c r="A274" i="16" s="1"/>
  <c r="A275" i="10"/>
  <c r="A275" i="16" s="1"/>
  <c r="A276" i="10"/>
  <c r="A276" i="16" s="1"/>
  <c r="A277" i="10"/>
  <c r="A277" i="16" s="1"/>
  <c r="A278" i="10"/>
  <c r="A278" i="16" s="1"/>
  <c r="A279" i="10"/>
  <c r="A279" i="16" s="1"/>
  <c r="A280" i="10"/>
  <c r="A280" i="16" s="1"/>
  <c r="A281" i="10"/>
  <c r="A281" i="16" s="1"/>
  <c r="A282" i="10"/>
  <c r="A282" i="16" s="1"/>
  <c r="A283" i="10"/>
  <c r="A283" i="16" s="1"/>
  <c r="A284" i="10"/>
  <c r="A284" i="16" s="1"/>
  <c r="A285" i="10"/>
  <c r="A285" i="16" s="1"/>
  <c r="A286" i="10"/>
  <c r="A286" i="16" s="1"/>
  <c r="A287" i="10"/>
  <c r="A287" i="16" s="1"/>
  <c r="A288" i="10"/>
  <c r="A288" i="16" s="1"/>
  <c r="A289" i="10"/>
  <c r="A289" i="16" s="1"/>
  <c r="A290" i="10"/>
  <c r="A290" i="16" s="1"/>
  <c r="A291" i="10"/>
  <c r="A291" i="16" s="1"/>
  <c r="A292" i="10"/>
  <c r="A292" i="16" s="1"/>
  <c r="A293" i="10"/>
  <c r="A293" i="16" s="1"/>
  <c r="A294" i="10"/>
  <c r="A294" i="16" s="1"/>
  <c r="A295" i="10"/>
  <c r="A295" i="16" s="1"/>
  <c r="A296" i="10"/>
  <c r="A296" i="16" s="1"/>
  <c r="A297" i="10"/>
  <c r="A297" i="16" s="1"/>
  <c r="A298" i="10"/>
  <c r="A298" i="16" s="1"/>
  <c r="A299" i="10"/>
  <c r="A299" i="16" s="1"/>
  <c r="A300" i="10"/>
  <c r="A300" i="16" s="1"/>
  <c r="A301" i="10"/>
  <c r="A301" i="16" s="1"/>
  <c r="A302" i="10"/>
  <c r="A302" i="16" s="1"/>
  <c r="A303" i="10"/>
  <c r="A303" i="16" s="1"/>
  <c r="A304" i="10"/>
  <c r="A304" i="16" s="1"/>
  <c r="A305" i="10"/>
  <c r="A305" i="16" s="1"/>
  <c r="A306" i="10"/>
  <c r="A306" i="16" s="1"/>
  <c r="A307" i="10"/>
  <c r="A307" i="16" s="1"/>
  <c r="A308" i="10"/>
  <c r="A308" i="16" s="1"/>
  <c r="A309" i="10"/>
  <c r="A309" i="16" s="1"/>
  <c r="A310" i="10"/>
  <c r="A310" i="16" s="1"/>
  <c r="A311" i="10"/>
  <c r="A311" i="16" s="1"/>
  <c r="A312" i="10"/>
  <c r="A312" i="16" s="1"/>
  <c r="A313" i="10"/>
  <c r="A313" i="16" s="1"/>
  <c r="A314" i="10"/>
  <c r="A314" i="16" s="1"/>
  <c r="A315" i="10"/>
  <c r="A315" i="16" s="1"/>
  <c r="A316" i="10"/>
  <c r="A316" i="16" s="1"/>
  <c r="A317" i="10"/>
  <c r="A317" i="16" s="1"/>
  <c r="A318" i="10"/>
  <c r="A318" i="16" s="1"/>
  <c r="A319" i="10"/>
  <c r="A319" i="16" s="1"/>
  <c r="A320" i="10"/>
  <c r="A320" i="16" s="1"/>
  <c r="A321" i="10"/>
  <c r="A321" i="16" s="1"/>
  <c r="A322" i="10"/>
  <c r="A322" i="16" s="1"/>
  <c r="A323" i="10"/>
  <c r="A323" i="16" s="1"/>
  <c r="A324" i="10"/>
  <c r="A324" i="16" s="1"/>
  <c r="A325" i="10"/>
  <c r="A325" i="16" s="1"/>
  <c r="A326" i="10"/>
  <c r="A326" i="16" s="1"/>
  <c r="A327" i="10"/>
  <c r="A327" i="16" s="1"/>
  <c r="A328" i="10"/>
  <c r="A328" i="16" s="1"/>
  <c r="A329" i="10"/>
  <c r="A329" i="16" s="1"/>
  <c r="A330" i="10"/>
  <c r="A330" i="16" s="1"/>
  <c r="A331" i="10"/>
  <c r="A331" i="16" s="1"/>
  <c r="A332" i="10"/>
  <c r="A332" i="16" s="1"/>
  <c r="A333" i="10"/>
  <c r="A333" i="16" s="1"/>
  <c r="A334" i="10"/>
  <c r="A334" i="16" s="1"/>
  <c r="A335" i="10"/>
  <c r="A335" i="16" s="1"/>
  <c r="A336" i="10"/>
  <c r="A336" i="16" s="1"/>
  <c r="A337" i="10"/>
  <c r="A337" i="16" s="1"/>
  <c r="A338" i="10"/>
  <c r="A338" i="16" s="1"/>
  <c r="A339" i="10"/>
  <c r="A339" i="16" s="1"/>
  <c r="A340" i="10"/>
  <c r="A340" i="16" s="1"/>
  <c r="A341" i="10"/>
  <c r="A341" i="16" s="1"/>
  <c r="A342" i="10"/>
  <c r="A342" i="16" s="1"/>
  <c r="A343" i="10"/>
  <c r="A343" i="16" s="1"/>
  <c r="A344" i="10"/>
  <c r="A344" i="16" s="1"/>
  <c r="A345" i="10"/>
  <c r="A345" i="16" s="1"/>
  <c r="A346" i="10"/>
  <c r="A346" i="16" s="1"/>
  <c r="A347" i="10"/>
  <c r="A347" i="16" s="1"/>
  <c r="A348" i="10"/>
  <c r="A348" i="16" s="1"/>
  <c r="A349" i="10"/>
  <c r="A349" i="16" s="1"/>
  <c r="A350" i="10"/>
  <c r="A350" i="16" s="1"/>
  <c r="A351" i="10"/>
  <c r="A351" i="16" s="1"/>
  <c r="A352" i="10"/>
  <c r="A352" i="16" s="1"/>
  <c r="A353" i="10"/>
  <c r="A353" i="16" s="1"/>
  <c r="A354" i="10"/>
  <c r="A354" i="16" s="1"/>
  <c r="A355" i="10"/>
  <c r="A355" i="16" s="1"/>
  <c r="A356" i="10"/>
  <c r="A356" i="16" s="1"/>
  <c r="A357" i="10"/>
  <c r="A357" i="16" s="1"/>
  <c r="A358" i="10"/>
  <c r="A358" i="16" s="1"/>
  <c r="A359" i="10"/>
  <c r="A359" i="16" s="1"/>
  <c r="A360" i="10"/>
  <c r="A360" i="16" s="1"/>
  <c r="A361" i="10"/>
  <c r="A361" i="16" s="1"/>
  <c r="A362" i="10"/>
  <c r="A362" i="16" s="1"/>
  <c r="A363" i="10"/>
  <c r="A363" i="16" s="1"/>
  <c r="A364" i="10"/>
  <c r="A364" i="16" s="1"/>
  <c r="A365" i="10"/>
  <c r="A365" i="16" s="1"/>
  <c r="A366" i="10"/>
  <c r="A366" i="16" s="1"/>
  <c r="A367" i="10"/>
  <c r="A367" i="16" s="1"/>
  <c r="A368" i="10"/>
  <c r="A368" i="16" s="1"/>
  <c r="A369" i="10"/>
  <c r="A369" i="16" s="1"/>
  <c r="A370" i="10"/>
  <c r="A370" i="16" s="1"/>
  <c r="A371" i="10"/>
  <c r="A371" i="16" s="1"/>
  <c r="A372" i="10"/>
  <c r="A372" i="16" s="1"/>
  <c r="A373" i="10"/>
  <c r="A373" i="16" s="1"/>
  <c r="A374" i="10"/>
  <c r="A374" i="16" s="1"/>
  <c r="A375" i="10"/>
  <c r="A375" i="16" s="1"/>
  <c r="A376" i="10"/>
  <c r="A376" i="16" s="1"/>
  <c r="A377" i="10"/>
  <c r="A377" i="16" s="1"/>
  <c r="A378" i="10"/>
  <c r="A378" i="16" s="1"/>
  <c r="A379" i="10"/>
  <c r="A379" i="16" s="1"/>
  <c r="A380" i="10"/>
  <c r="A380" i="16" s="1"/>
  <c r="A381" i="10"/>
  <c r="A381" i="16" s="1"/>
  <c r="A382" i="10"/>
  <c r="A382" i="16" s="1"/>
  <c r="A383" i="10"/>
  <c r="A383" i="16" s="1"/>
  <c r="A384" i="10"/>
  <c r="A384" i="16" s="1"/>
  <c r="A385" i="10"/>
  <c r="A385" i="16" s="1"/>
  <c r="A386" i="10"/>
  <c r="A386" i="16" s="1"/>
  <c r="A387" i="10"/>
  <c r="A387" i="16" s="1"/>
  <c r="A388" i="10"/>
  <c r="A388" i="16" s="1"/>
  <c r="A389" i="10"/>
  <c r="A389" i="16" s="1"/>
  <c r="A390" i="10"/>
  <c r="A390" i="16" s="1"/>
  <c r="A391" i="10"/>
  <c r="A391" i="16" s="1"/>
  <c r="A392" i="10"/>
  <c r="A392" i="16" s="1"/>
  <c r="A393" i="10"/>
  <c r="A393" i="16" s="1"/>
  <c r="A394" i="10"/>
  <c r="A394" i="16" s="1"/>
  <c r="A395" i="10"/>
  <c r="A395" i="16" s="1"/>
  <c r="A396" i="10"/>
  <c r="A396" i="16" s="1"/>
  <c r="A397" i="10"/>
  <c r="A397" i="16" s="1"/>
  <c r="A398" i="10"/>
  <c r="A398" i="16" s="1"/>
  <c r="A399" i="10"/>
  <c r="A399" i="16" s="1"/>
  <c r="A400" i="10"/>
  <c r="A400" i="16" s="1"/>
  <c r="A401" i="10"/>
  <c r="A401" i="16" s="1"/>
  <c r="A402" i="10"/>
  <c r="A402" i="16" s="1"/>
  <c r="A403" i="10"/>
  <c r="A403" i="16" s="1"/>
  <c r="A404" i="10"/>
  <c r="A404" i="16" s="1"/>
  <c r="A405" i="10"/>
  <c r="A405" i="16" s="1"/>
  <c r="A406" i="10"/>
  <c r="A406" i="16" s="1"/>
  <c r="A407" i="10"/>
  <c r="A407" i="16" s="1"/>
  <c r="A408" i="10"/>
  <c r="A408" i="16" s="1"/>
  <c r="A409" i="10"/>
  <c r="A409" i="16" s="1"/>
  <c r="A410" i="10"/>
  <c r="A410" i="16" s="1"/>
  <c r="A411" i="10"/>
  <c r="A411" i="16" s="1"/>
  <c r="A412" i="10"/>
  <c r="A412" i="16" s="1"/>
  <c r="A413" i="10"/>
  <c r="A413" i="16" s="1"/>
  <c r="A414" i="10"/>
  <c r="A414" i="16" s="1"/>
  <c r="A415" i="10"/>
  <c r="A415" i="16" s="1"/>
  <c r="A416" i="10"/>
  <c r="A416" i="16" s="1"/>
  <c r="A417" i="10"/>
  <c r="A417" i="16" s="1"/>
  <c r="A418" i="10"/>
  <c r="A418" i="16" s="1"/>
  <c r="A419" i="10"/>
  <c r="A419" i="16" s="1"/>
  <c r="A420" i="10"/>
  <c r="A420" i="16" s="1"/>
  <c r="A421" i="10"/>
  <c r="A421" i="16" s="1"/>
  <c r="A422" i="10"/>
  <c r="A422" i="16" s="1"/>
  <c r="A423" i="10"/>
  <c r="A423" i="16" s="1"/>
  <c r="A424" i="10"/>
  <c r="A424" i="16" s="1"/>
  <c r="A425" i="10"/>
  <c r="A425" i="16" s="1"/>
  <c r="A426" i="10"/>
  <c r="A426" i="16" s="1"/>
  <c r="A427" i="10"/>
  <c r="A427" i="16" s="1"/>
  <c r="A428" i="10"/>
  <c r="A428" i="16" s="1"/>
  <c r="A429" i="10"/>
  <c r="A429" i="16" s="1"/>
  <c r="A430" i="10"/>
  <c r="A430" i="16" s="1"/>
  <c r="A431" i="10"/>
  <c r="A431" i="16" s="1"/>
  <c r="A432" i="10"/>
  <c r="A432" i="16" s="1"/>
  <c r="A433" i="10"/>
  <c r="A433" i="16" s="1"/>
  <c r="A434" i="10"/>
  <c r="A434" i="16" s="1"/>
  <c r="A435" i="10"/>
  <c r="A435" i="16" s="1"/>
  <c r="A436" i="10"/>
  <c r="A436" i="16" s="1"/>
  <c r="A437" i="10"/>
  <c r="A437" i="16" s="1"/>
  <c r="A438" i="10"/>
  <c r="A438" i="16" s="1"/>
  <c r="A439" i="10"/>
  <c r="A439" i="16" s="1"/>
  <c r="A440" i="10"/>
  <c r="A440" i="16" s="1"/>
  <c r="A441" i="10"/>
  <c r="A441" i="16" s="1"/>
  <c r="A442" i="10"/>
  <c r="A442" i="16" s="1"/>
  <c r="A443" i="10"/>
  <c r="A443" i="16" s="1"/>
  <c r="A444" i="10"/>
  <c r="A444" i="16" s="1"/>
  <c r="A445" i="10"/>
  <c r="A445" i="16" s="1"/>
  <c r="A446" i="10"/>
  <c r="A446" i="16" s="1"/>
  <c r="A447" i="10"/>
  <c r="A447" i="16" s="1"/>
  <c r="A448" i="10"/>
  <c r="A448" i="16" s="1"/>
  <c r="A449" i="10"/>
  <c r="A449" i="16" s="1"/>
  <c r="A450" i="10"/>
  <c r="A450" i="16" s="1"/>
  <c r="A451" i="10"/>
  <c r="A451" i="16" s="1"/>
  <c r="A452" i="10"/>
  <c r="A452" i="16" s="1"/>
  <c r="A453" i="10"/>
  <c r="A453" i="16" s="1"/>
  <c r="A454" i="10"/>
  <c r="A454" i="16" s="1"/>
  <c r="A455" i="10"/>
  <c r="A455" i="16" s="1"/>
  <c r="A456" i="10"/>
  <c r="A456" i="16" s="1"/>
  <c r="A457" i="10"/>
  <c r="A457" i="16" s="1"/>
  <c r="A458" i="10"/>
  <c r="A458" i="16" s="1"/>
  <c r="A459" i="10"/>
  <c r="A459" i="16" s="1"/>
  <c r="A460" i="10"/>
  <c r="A460" i="16" s="1"/>
  <c r="A461" i="10"/>
  <c r="A461" i="16" s="1"/>
  <c r="A462" i="10"/>
  <c r="A462" i="16" s="1"/>
  <c r="A463" i="10"/>
  <c r="A463" i="16" s="1"/>
  <c r="A464" i="10"/>
  <c r="A464" i="16" s="1"/>
  <c r="A465" i="10"/>
  <c r="A465" i="16" s="1"/>
  <c r="A466" i="10"/>
  <c r="A466" i="16" s="1"/>
  <c r="A467" i="10"/>
  <c r="A467" i="16" s="1"/>
  <c r="A468" i="10"/>
  <c r="A468" i="16" s="1"/>
  <c r="A469" i="10"/>
  <c r="A469" i="16" s="1"/>
  <c r="A470" i="10"/>
  <c r="A470" i="16" s="1"/>
  <c r="A471" i="10"/>
  <c r="A471" i="16" s="1"/>
  <c r="A472" i="10"/>
  <c r="A472" i="16" s="1"/>
  <c r="A473" i="10"/>
  <c r="A473" i="16" s="1"/>
  <c r="A474" i="10"/>
  <c r="A474" i="16" s="1"/>
  <c r="A475" i="10"/>
  <c r="A475" i="16" s="1"/>
  <c r="A476" i="10"/>
  <c r="A476" i="16" s="1"/>
  <c r="A477" i="10"/>
  <c r="A477" i="16" s="1"/>
  <c r="A478" i="10"/>
  <c r="A478" i="16" s="1"/>
  <c r="A479" i="10"/>
  <c r="A479" i="16" s="1"/>
  <c r="A480" i="10"/>
  <c r="A480" i="16" s="1"/>
  <c r="A481" i="10"/>
  <c r="A481" i="16" s="1"/>
  <c r="A482" i="10"/>
  <c r="A482" i="16" s="1"/>
  <c r="A483" i="10"/>
  <c r="A483" i="16" s="1"/>
  <c r="A484" i="10"/>
  <c r="A484" i="16" s="1"/>
  <c r="A485" i="10"/>
  <c r="A485" i="16" s="1"/>
  <c r="A486" i="10"/>
  <c r="A486" i="16" s="1"/>
  <c r="A487" i="10"/>
  <c r="A487" i="16" s="1"/>
  <c r="A488" i="10"/>
  <c r="A488" i="16" s="1"/>
  <c r="A489" i="10"/>
  <c r="A489" i="16" s="1"/>
  <c r="A490" i="10"/>
  <c r="A490" i="16" s="1"/>
  <c r="A491" i="10"/>
  <c r="A491" i="16" s="1"/>
  <c r="A492" i="10"/>
  <c r="A492" i="16" s="1"/>
  <c r="A493" i="10"/>
  <c r="A493" i="16" s="1"/>
  <c r="A494" i="10"/>
  <c r="A494" i="16" s="1"/>
  <c r="A495" i="10"/>
  <c r="A495" i="16" s="1"/>
  <c r="A496" i="10"/>
  <c r="A496" i="16" s="1"/>
  <c r="A497" i="10"/>
  <c r="A497" i="16" s="1"/>
  <c r="A498" i="10"/>
  <c r="A498" i="16" s="1"/>
  <c r="A499" i="10"/>
  <c r="A499" i="16" s="1"/>
  <c r="A500" i="10"/>
  <c r="A500" i="16" s="1"/>
  <c r="A501" i="10"/>
  <c r="A501" i="16" s="1"/>
  <c r="A502" i="10"/>
  <c r="A502" i="16" s="1"/>
  <c r="A503" i="10"/>
  <c r="A503" i="16" s="1"/>
  <c r="A504" i="10"/>
  <c r="A504" i="16" s="1"/>
  <c r="A505" i="10"/>
  <c r="A505" i="16" s="1"/>
  <c r="A506" i="10"/>
  <c r="A506" i="16" s="1"/>
  <c r="A507" i="10"/>
  <c r="A507" i="16" s="1"/>
  <c r="A508" i="10"/>
  <c r="A508" i="16" s="1"/>
  <c r="A509" i="10"/>
  <c r="A509" i="16" s="1"/>
  <c r="A510" i="10"/>
  <c r="A510" i="16" s="1"/>
  <c r="A511" i="10"/>
  <c r="A511" i="16" s="1"/>
  <c r="A512" i="10"/>
  <c r="A512" i="16" s="1"/>
  <c r="A513" i="10"/>
  <c r="A513" i="16" s="1"/>
  <c r="A514" i="10"/>
  <c r="A514" i="16" s="1"/>
  <c r="A515" i="10"/>
  <c r="A515" i="16" s="1"/>
  <c r="A516" i="10"/>
  <c r="A516" i="16" s="1"/>
  <c r="A517" i="10"/>
  <c r="A517" i="16" s="1"/>
  <c r="A518" i="10"/>
  <c r="A518" i="16" s="1"/>
  <c r="A519" i="10"/>
  <c r="A519" i="16" s="1"/>
  <c r="A520" i="10"/>
  <c r="A520" i="16" s="1"/>
  <c r="A521" i="10"/>
  <c r="A521" i="16" s="1"/>
  <c r="A522" i="10"/>
  <c r="A522" i="16" s="1"/>
  <c r="A523" i="10"/>
  <c r="A523" i="16" s="1"/>
  <c r="A524" i="10"/>
  <c r="A524" i="16" s="1"/>
  <c r="A525" i="10"/>
  <c r="A525" i="16" s="1"/>
  <c r="A526" i="10"/>
  <c r="A526" i="16" s="1"/>
  <c r="A527" i="10"/>
  <c r="A527" i="16" s="1"/>
  <c r="A528" i="10"/>
  <c r="A528" i="16" s="1"/>
  <c r="A529" i="10"/>
  <c r="A529" i="16" s="1"/>
  <c r="A530" i="10"/>
  <c r="A530" i="16" s="1"/>
  <c r="A531" i="10"/>
  <c r="A531" i="16" s="1"/>
  <c r="A532" i="10"/>
  <c r="A532" i="16" s="1"/>
  <c r="A533" i="10"/>
  <c r="A533" i="16" s="1"/>
  <c r="A534" i="10"/>
  <c r="A534" i="16" s="1"/>
  <c r="A535" i="10"/>
  <c r="A535" i="16" s="1"/>
  <c r="A536" i="10"/>
  <c r="A536" i="16" s="1"/>
  <c r="A537" i="10"/>
  <c r="A537" i="16" s="1"/>
  <c r="A538" i="10"/>
  <c r="A538" i="16" s="1"/>
  <c r="A539" i="10"/>
  <c r="A539" i="16" s="1"/>
  <c r="A540" i="10"/>
  <c r="A540" i="16" s="1"/>
  <c r="A541" i="10"/>
  <c r="A541" i="16" s="1"/>
  <c r="A542" i="10"/>
  <c r="A542" i="16" s="1"/>
  <c r="A543" i="10"/>
  <c r="A543" i="16" s="1"/>
  <c r="A544" i="10"/>
  <c r="A544" i="16" s="1"/>
  <c r="A545" i="10"/>
  <c r="A545" i="16" s="1"/>
  <c r="A546" i="10"/>
  <c r="A546" i="16" s="1"/>
  <c r="A547" i="10"/>
  <c r="A547" i="16" s="1"/>
  <c r="A548" i="10"/>
  <c r="A548" i="16" s="1"/>
  <c r="A549" i="10"/>
  <c r="A549" i="16" s="1"/>
  <c r="A550" i="10"/>
  <c r="A550" i="16" s="1"/>
  <c r="A551" i="10"/>
  <c r="A551" i="16" s="1"/>
  <c r="A552" i="10"/>
  <c r="A552" i="16" s="1"/>
  <c r="A553" i="10"/>
  <c r="A553" i="16" s="1"/>
  <c r="A554" i="10"/>
  <c r="A554" i="16" s="1"/>
  <c r="A555" i="10"/>
  <c r="A555" i="16" s="1"/>
  <c r="A556" i="10"/>
  <c r="A556" i="16" s="1"/>
  <c r="A557" i="10"/>
  <c r="A557" i="16" s="1"/>
  <c r="A558" i="10"/>
  <c r="A558" i="16" s="1"/>
  <c r="A559" i="10"/>
  <c r="A559" i="16" s="1"/>
  <c r="A560" i="10"/>
  <c r="A560" i="16" s="1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77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2" i="10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J8" i="2"/>
  <c r="E39" i="22"/>
  <c r="E41" i="22" l="1"/>
  <c r="E42" i="20"/>
  <c r="P11" i="16"/>
  <c r="Q11" i="16" s="1"/>
  <c r="P7" i="18"/>
  <c r="N7" i="18" s="1"/>
  <c r="P9" i="18"/>
  <c r="Q9" i="18" s="1"/>
  <c r="P10" i="18"/>
  <c r="Q10" i="18" s="1"/>
  <c r="P11" i="18"/>
  <c r="P12" i="18"/>
  <c r="N12" i="18" s="1"/>
  <c r="P15" i="18"/>
  <c r="M15" i="18" s="1"/>
  <c r="P6" i="18"/>
  <c r="N6" i="18" s="1"/>
  <c r="P14" i="18"/>
  <c r="N14" i="18" s="1"/>
  <c r="P5" i="18"/>
  <c r="P8" i="18"/>
  <c r="Q8" i="18" s="1"/>
  <c r="P16" i="18"/>
  <c r="Q16" i="18" s="1"/>
  <c r="P13" i="18"/>
  <c r="Q13" i="18" s="1"/>
  <c r="P12" i="16"/>
  <c r="Q12" i="16" s="1"/>
  <c r="P14" i="16"/>
  <c r="N14" i="16" s="1"/>
  <c r="P6" i="16"/>
  <c r="Q6" i="16" s="1"/>
  <c r="P7" i="16"/>
  <c r="Q7" i="16" s="1"/>
  <c r="P8" i="16"/>
  <c r="N8" i="16" s="1"/>
  <c r="P16" i="16"/>
  <c r="N16" i="16" s="1"/>
  <c r="P13" i="16"/>
  <c r="Q13" i="16" s="1"/>
  <c r="P15" i="16"/>
  <c r="P10" i="16"/>
  <c r="P17" i="16"/>
  <c r="N17" i="16" s="1"/>
  <c r="P9" i="16"/>
  <c r="N9" i="16" s="1"/>
  <c r="D40" i="5"/>
  <c r="N13" i="16" l="1"/>
  <c r="Q15" i="16"/>
  <c r="N15" i="16"/>
  <c r="N12" i="16"/>
  <c r="M10" i="18"/>
  <c r="Q14" i="18"/>
  <c r="Q6" i="18"/>
  <c r="Q10" i="16"/>
  <c r="N10" i="16"/>
  <c r="M11" i="16"/>
  <c r="N11" i="16"/>
  <c r="N7" i="16"/>
  <c r="M6" i="16"/>
  <c r="N6" i="16"/>
  <c r="Q14" i="16"/>
  <c r="M11" i="18"/>
  <c r="N11" i="18"/>
  <c r="M5" i="18"/>
  <c r="N5" i="18"/>
  <c r="N9" i="18"/>
  <c r="N8" i="18"/>
  <c r="N16" i="18"/>
  <c r="N10" i="18"/>
  <c r="Q5" i="18"/>
  <c r="N15" i="18"/>
  <c r="N13" i="18"/>
  <c r="M14" i="18"/>
  <c r="M13" i="16"/>
  <c r="M16" i="16"/>
  <c r="M9" i="18"/>
  <c r="Q12" i="18"/>
  <c r="M12" i="18"/>
  <c r="M13" i="18"/>
  <c r="M6" i="18"/>
  <c r="Q11" i="18"/>
  <c r="Q15" i="18"/>
  <c r="M16" i="18"/>
  <c r="M8" i="18"/>
  <c r="Q7" i="18"/>
  <c r="M7" i="18"/>
  <c r="M8" i="16"/>
  <c r="M12" i="16"/>
  <c r="M14" i="16"/>
  <c r="M7" i="16"/>
  <c r="Q9" i="16"/>
  <c r="Q8" i="16"/>
  <c r="Q16" i="16"/>
  <c r="M10" i="16"/>
  <c r="M15" i="16"/>
  <c r="M9" i="16"/>
  <c r="Q17" i="16"/>
  <c r="M17" i="16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H3" i="7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K8" i="3"/>
  <c r="F4" i="3"/>
  <c r="G4" i="3"/>
  <c r="H4" i="3"/>
  <c r="F5" i="3"/>
  <c r="G5" i="3"/>
  <c r="H5" i="3"/>
  <c r="F6" i="3"/>
  <c r="G6" i="3"/>
  <c r="H6" i="3"/>
  <c r="F3" i="3"/>
  <c r="G3" i="3"/>
  <c r="H3" i="3"/>
  <c r="E4" i="3"/>
  <c r="E5" i="3"/>
  <c r="E6" i="3"/>
  <c r="E3" i="3"/>
  <c r="G7" i="21"/>
  <c r="F7" i="21"/>
  <c r="G8" i="21" s="1"/>
  <c r="F7" i="3" l="1"/>
  <c r="G7" i="3"/>
  <c r="H7" i="3"/>
  <c r="G9" i="21"/>
  <c r="I3" i="7" l="1"/>
  <c r="E35" i="5" s="1"/>
  <c r="F45" i="5" s="1"/>
  <c r="J3" i="7"/>
  <c r="F35" i="5" s="1"/>
  <c r="D35" i="5"/>
  <c r="A106" i="16"/>
  <c r="B106" i="16"/>
  <c r="C106" i="16"/>
  <c r="A107" i="16"/>
  <c r="B107" i="16"/>
  <c r="C107" i="16"/>
  <c r="A108" i="16"/>
  <c r="B108" i="16"/>
  <c r="C108" i="16"/>
  <c r="A109" i="16"/>
  <c r="B109" i="16"/>
  <c r="C109" i="16"/>
  <c r="A110" i="16"/>
  <c r="B110" i="16"/>
  <c r="C110" i="16"/>
  <c r="A111" i="16"/>
  <c r="B111" i="16"/>
  <c r="C111" i="16"/>
  <c r="A112" i="16"/>
  <c r="B112" i="16"/>
  <c r="C112" i="16"/>
  <c r="A113" i="16"/>
  <c r="B113" i="16"/>
  <c r="C113" i="16"/>
  <c r="A114" i="16"/>
  <c r="B114" i="16"/>
  <c r="C114" i="16"/>
  <c r="A115" i="16"/>
  <c r="B115" i="16"/>
  <c r="C115" i="16"/>
  <c r="A116" i="16"/>
  <c r="B116" i="16"/>
  <c r="C116" i="16"/>
  <c r="A117" i="16"/>
  <c r="B117" i="16"/>
  <c r="C117" i="16"/>
  <c r="A118" i="16"/>
  <c r="B118" i="16"/>
  <c r="C118" i="16"/>
  <c r="A119" i="16"/>
  <c r="B119" i="16"/>
  <c r="C119" i="16"/>
  <c r="A120" i="16"/>
  <c r="B120" i="16"/>
  <c r="C120" i="16"/>
  <c r="A121" i="16"/>
  <c r="B121" i="16"/>
  <c r="C121" i="16"/>
  <c r="A122" i="16"/>
  <c r="B122" i="16"/>
  <c r="C122" i="16"/>
  <c r="A123" i="16"/>
  <c r="B123" i="16"/>
  <c r="C123" i="16"/>
  <c r="A124" i="16"/>
  <c r="B124" i="16"/>
  <c r="C124" i="16"/>
  <c r="A125" i="16"/>
  <c r="B125" i="16"/>
  <c r="C125" i="16"/>
  <c r="A126" i="16"/>
  <c r="B126" i="16"/>
  <c r="C126" i="16"/>
  <c r="A127" i="16"/>
  <c r="B127" i="16"/>
  <c r="C127" i="16"/>
  <c r="A128" i="16"/>
  <c r="B128" i="16"/>
  <c r="C128" i="16"/>
  <c r="A129" i="16"/>
  <c r="B129" i="16"/>
  <c r="C129" i="16"/>
  <c r="A130" i="16"/>
  <c r="B130" i="16"/>
  <c r="C130" i="16"/>
  <c r="A131" i="16"/>
  <c r="B131" i="16"/>
  <c r="C131" i="16"/>
  <c r="A132" i="16"/>
  <c r="B132" i="16"/>
  <c r="C132" i="16"/>
  <c r="A133" i="16"/>
  <c r="B133" i="16"/>
  <c r="C133" i="16"/>
  <c r="A134" i="16"/>
  <c r="B134" i="16"/>
  <c r="C134" i="16"/>
  <c r="A135" i="16"/>
  <c r="B135" i="16"/>
  <c r="C135" i="16"/>
  <c r="A136" i="16"/>
  <c r="B136" i="16"/>
  <c r="C136" i="16"/>
  <c r="A137" i="16"/>
  <c r="B137" i="16"/>
  <c r="C137" i="16"/>
  <c r="A138" i="16"/>
  <c r="B138" i="16"/>
  <c r="C138" i="16"/>
  <c r="A139" i="16"/>
  <c r="B139" i="16"/>
  <c r="C139" i="16"/>
  <c r="A140" i="16"/>
  <c r="B140" i="16"/>
  <c r="C140" i="16"/>
  <c r="A141" i="16"/>
  <c r="B141" i="16"/>
  <c r="C141" i="16"/>
  <c r="A142" i="16"/>
  <c r="B142" i="16"/>
  <c r="C142" i="16"/>
  <c r="A143" i="16"/>
  <c r="B143" i="16"/>
  <c r="C143" i="16"/>
  <c r="A144" i="16"/>
  <c r="B144" i="16"/>
  <c r="C144" i="16"/>
  <c r="A145" i="16"/>
  <c r="B145" i="16"/>
  <c r="C145" i="16"/>
  <c r="A146" i="16"/>
  <c r="B146" i="16"/>
  <c r="C146" i="16"/>
  <c r="A147" i="16"/>
  <c r="B147" i="16"/>
  <c r="C147" i="16"/>
  <c r="A148" i="16"/>
  <c r="B148" i="16"/>
  <c r="C148" i="16"/>
  <c r="A149" i="16"/>
  <c r="B149" i="16"/>
  <c r="C149" i="16"/>
  <c r="A150" i="16"/>
  <c r="B150" i="16"/>
  <c r="C150" i="16"/>
  <c r="A151" i="16"/>
  <c r="C151" i="16"/>
  <c r="A152" i="16"/>
  <c r="C152" i="16"/>
  <c r="A153" i="16"/>
  <c r="C153" i="16"/>
  <c r="A154" i="16"/>
  <c r="C154" i="16"/>
  <c r="A155" i="16"/>
  <c r="C155" i="16"/>
  <c r="A156" i="16"/>
  <c r="C156" i="16"/>
  <c r="A157" i="16"/>
  <c r="C157" i="16"/>
  <c r="A158" i="16"/>
  <c r="C158" i="16"/>
  <c r="A159" i="16"/>
  <c r="C159" i="16"/>
  <c r="A160" i="16"/>
  <c r="C160" i="16"/>
  <c r="A161" i="16"/>
  <c r="C161" i="16"/>
  <c r="A162" i="16"/>
  <c r="C162" i="16"/>
  <c r="A163" i="16"/>
  <c r="C163" i="16"/>
  <c r="A164" i="16"/>
  <c r="C164" i="16"/>
  <c r="A165" i="16"/>
  <c r="C165" i="16"/>
  <c r="A166" i="16"/>
  <c r="C166" i="16"/>
  <c r="A167" i="16"/>
  <c r="C167" i="16"/>
  <c r="A168" i="16"/>
  <c r="C168" i="16"/>
  <c r="A169" i="16"/>
  <c r="C169" i="16"/>
  <c r="A170" i="16"/>
  <c r="C170" i="16"/>
  <c r="A171" i="16"/>
  <c r="C171" i="16"/>
  <c r="A172" i="16"/>
  <c r="C172" i="16"/>
  <c r="A173" i="16"/>
  <c r="C173" i="16"/>
  <c r="A174" i="16"/>
  <c r="C174" i="16"/>
  <c r="A175" i="16"/>
  <c r="C175" i="16"/>
  <c r="A176" i="16"/>
  <c r="C176" i="16"/>
  <c r="A177" i="16"/>
  <c r="C177" i="16"/>
  <c r="A178" i="16"/>
  <c r="C178" i="16"/>
  <c r="A179" i="16"/>
  <c r="C179" i="16"/>
  <c r="A180" i="16"/>
  <c r="C180" i="16"/>
  <c r="A181" i="16"/>
  <c r="C181" i="16"/>
  <c r="A182" i="16"/>
  <c r="C182" i="16"/>
  <c r="A183" i="16"/>
  <c r="C183" i="16"/>
  <c r="A184" i="16"/>
  <c r="C184" i="16"/>
  <c r="A185" i="16"/>
  <c r="C185" i="16"/>
  <c r="A186" i="16"/>
  <c r="C186" i="16"/>
  <c r="A187" i="16"/>
  <c r="C187" i="16"/>
  <c r="A188" i="16"/>
  <c r="C188" i="16"/>
  <c r="A189" i="16"/>
  <c r="C189" i="16"/>
  <c r="A190" i="16"/>
  <c r="C190" i="16"/>
  <c r="A191" i="16"/>
  <c r="C191" i="16"/>
  <c r="A192" i="16"/>
  <c r="C192" i="16"/>
  <c r="A193" i="16"/>
  <c r="C193" i="16"/>
  <c r="A46" i="16"/>
  <c r="B46" i="16"/>
  <c r="C46" i="16"/>
  <c r="A47" i="16"/>
  <c r="B47" i="16"/>
  <c r="C47" i="16"/>
  <c r="A48" i="16"/>
  <c r="B48" i="16"/>
  <c r="C48" i="16"/>
  <c r="A49" i="16"/>
  <c r="B49" i="16"/>
  <c r="C49" i="16"/>
  <c r="A50" i="16"/>
  <c r="B50" i="16"/>
  <c r="C50" i="16"/>
  <c r="A51" i="16"/>
  <c r="B51" i="16"/>
  <c r="C51" i="16"/>
  <c r="A52" i="16"/>
  <c r="B52" i="16"/>
  <c r="C52" i="16"/>
  <c r="A53" i="16"/>
  <c r="B53" i="16"/>
  <c r="C53" i="16"/>
  <c r="A54" i="16"/>
  <c r="B54" i="16"/>
  <c r="C54" i="16"/>
  <c r="A55" i="16"/>
  <c r="B55" i="16"/>
  <c r="C55" i="16"/>
  <c r="A56" i="16"/>
  <c r="B56" i="16"/>
  <c r="C56" i="16"/>
  <c r="A57" i="16"/>
  <c r="B57" i="16"/>
  <c r="C57" i="16"/>
  <c r="A58" i="16"/>
  <c r="B58" i="16"/>
  <c r="C58" i="16"/>
  <c r="A59" i="16"/>
  <c r="B59" i="16"/>
  <c r="C59" i="16"/>
  <c r="A60" i="16"/>
  <c r="B60" i="16"/>
  <c r="C60" i="16"/>
  <c r="A61" i="16"/>
  <c r="B61" i="16"/>
  <c r="C61" i="16"/>
  <c r="A62" i="16"/>
  <c r="B62" i="16"/>
  <c r="C62" i="16"/>
  <c r="A63" i="16"/>
  <c r="B63" i="16"/>
  <c r="C63" i="16"/>
  <c r="A64" i="16"/>
  <c r="B64" i="16"/>
  <c r="C64" i="16"/>
  <c r="A65" i="16"/>
  <c r="B65" i="16"/>
  <c r="C65" i="16"/>
  <c r="A66" i="16"/>
  <c r="B66" i="16"/>
  <c r="C66" i="16"/>
  <c r="A67" i="16"/>
  <c r="B67" i="16"/>
  <c r="C67" i="16"/>
  <c r="A68" i="16"/>
  <c r="B68" i="16"/>
  <c r="C68" i="16"/>
  <c r="A69" i="16"/>
  <c r="B69" i="16"/>
  <c r="C69" i="16"/>
  <c r="A70" i="16"/>
  <c r="B70" i="16"/>
  <c r="C70" i="16"/>
  <c r="A71" i="16"/>
  <c r="B71" i="16"/>
  <c r="C71" i="16"/>
  <c r="A72" i="16"/>
  <c r="B72" i="16"/>
  <c r="C72" i="16"/>
  <c r="A73" i="16"/>
  <c r="B73" i="16"/>
  <c r="C73" i="16"/>
  <c r="A74" i="16"/>
  <c r="B74" i="16"/>
  <c r="C74" i="16"/>
  <c r="A75" i="16"/>
  <c r="B75" i="16"/>
  <c r="C75" i="16"/>
  <c r="A76" i="16"/>
  <c r="B76" i="16"/>
  <c r="C76" i="16"/>
  <c r="A77" i="16"/>
  <c r="B77" i="16"/>
  <c r="C77" i="16"/>
  <c r="A78" i="16"/>
  <c r="B78" i="16"/>
  <c r="C78" i="16"/>
  <c r="A79" i="16"/>
  <c r="B79" i="16"/>
  <c r="C79" i="16"/>
  <c r="A80" i="16"/>
  <c r="B80" i="16"/>
  <c r="C80" i="16"/>
  <c r="A81" i="16"/>
  <c r="B81" i="16"/>
  <c r="C81" i="16"/>
  <c r="A82" i="16"/>
  <c r="B82" i="16"/>
  <c r="C82" i="16"/>
  <c r="A83" i="16"/>
  <c r="B83" i="16"/>
  <c r="C83" i="16"/>
  <c r="A84" i="16"/>
  <c r="B84" i="16"/>
  <c r="C84" i="16"/>
  <c r="A85" i="16"/>
  <c r="B85" i="16"/>
  <c r="C85" i="16"/>
  <c r="A86" i="16"/>
  <c r="B86" i="16"/>
  <c r="C86" i="16"/>
  <c r="A87" i="16"/>
  <c r="B87" i="16"/>
  <c r="C87" i="16"/>
  <c r="A88" i="16"/>
  <c r="B88" i="16"/>
  <c r="C88" i="16"/>
  <c r="A89" i="16"/>
  <c r="B89" i="16"/>
  <c r="C89" i="16"/>
  <c r="A90" i="16"/>
  <c r="B90" i="16"/>
  <c r="C90" i="16"/>
  <c r="A91" i="16"/>
  <c r="B91" i="16"/>
  <c r="C91" i="16"/>
  <c r="A92" i="16"/>
  <c r="B92" i="16"/>
  <c r="C92" i="16"/>
  <c r="A93" i="16"/>
  <c r="B93" i="16"/>
  <c r="C93" i="16"/>
  <c r="A94" i="16"/>
  <c r="B94" i="16"/>
  <c r="C94" i="16"/>
  <c r="A95" i="16"/>
  <c r="B95" i="16"/>
  <c r="C95" i="16"/>
  <c r="A96" i="16"/>
  <c r="B96" i="16"/>
  <c r="C96" i="16"/>
  <c r="A97" i="16"/>
  <c r="B97" i="16"/>
  <c r="C97" i="16"/>
  <c r="A25" i="16"/>
  <c r="B25" i="16"/>
  <c r="C25" i="16"/>
  <c r="A26" i="16"/>
  <c r="B26" i="16"/>
  <c r="C26" i="16"/>
  <c r="A27" i="16"/>
  <c r="B27" i="16"/>
  <c r="C27" i="16"/>
  <c r="A28" i="16"/>
  <c r="B28" i="16"/>
  <c r="C28" i="16"/>
  <c r="A29" i="16"/>
  <c r="B29" i="16"/>
  <c r="C29" i="16"/>
  <c r="A30" i="16"/>
  <c r="B30" i="16"/>
  <c r="C30" i="16"/>
  <c r="A31" i="16"/>
  <c r="B31" i="16"/>
  <c r="C31" i="16"/>
  <c r="A32" i="16"/>
  <c r="B32" i="16"/>
  <c r="C32" i="16"/>
  <c r="A33" i="16"/>
  <c r="B33" i="16"/>
  <c r="C33" i="16"/>
  <c r="A34" i="16"/>
  <c r="B34" i="16"/>
  <c r="C34" i="16"/>
  <c r="A35" i="16"/>
  <c r="B35" i="16"/>
  <c r="C35" i="16"/>
  <c r="A36" i="16"/>
  <c r="B36" i="16"/>
  <c r="C36" i="16"/>
  <c r="A37" i="16"/>
  <c r="B37" i="16"/>
  <c r="C37" i="16"/>
  <c r="A38" i="16"/>
  <c r="B38" i="16"/>
  <c r="C38" i="16"/>
  <c r="A39" i="16"/>
  <c r="B39" i="16"/>
  <c r="C39" i="16"/>
  <c r="A40" i="16"/>
  <c r="B40" i="16"/>
  <c r="C40" i="16"/>
  <c r="A41" i="16"/>
  <c r="B41" i="16"/>
  <c r="C41" i="16"/>
  <c r="A42" i="16"/>
  <c r="B42" i="16"/>
  <c r="C42" i="16"/>
  <c r="A43" i="16"/>
  <c r="B43" i="16"/>
  <c r="C43" i="16"/>
  <c r="A44" i="16"/>
  <c r="B44" i="16"/>
  <c r="C44" i="16"/>
  <c r="A45" i="16"/>
  <c r="B45" i="16"/>
  <c r="C45" i="16"/>
  <c r="A98" i="16"/>
  <c r="B98" i="16"/>
  <c r="C98" i="16"/>
  <c r="A99" i="16"/>
  <c r="B99" i="16"/>
  <c r="C99" i="16"/>
  <c r="A100" i="16"/>
  <c r="B100" i="16"/>
  <c r="C100" i="16"/>
  <c r="A101" i="16"/>
  <c r="B101" i="16"/>
  <c r="C101" i="16"/>
  <c r="A102" i="16"/>
  <c r="B102" i="16"/>
  <c r="C102" i="16"/>
  <c r="A103" i="16"/>
  <c r="B103" i="16"/>
  <c r="C103" i="16"/>
  <c r="A104" i="16"/>
  <c r="B104" i="16"/>
  <c r="C104" i="16"/>
  <c r="A105" i="16"/>
  <c r="B105" i="16"/>
  <c r="C105" i="16"/>
  <c r="A132" i="18"/>
  <c r="B132" i="18"/>
  <c r="C132" i="18"/>
  <c r="A133" i="18"/>
  <c r="B133" i="18"/>
  <c r="C133" i="18"/>
  <c r="A134" i="18"/>
  <c r="B134" i="18"/>
  <c r="C134" i="18"/>
  <c r="A135" i="18"/>
  <c r="B135" i="18"/>
  <c r="C135" i="18"/>
  <c r="A136" i="18"/>
  <c r="B136" i="18"/>
  <c r="C136" i="18"/>
  <c r="A137" i="18"/>
  <c r="B137" i="18"/>
  <c r="C137" i="18"/>
  <c r="A138" i="18"/>
  <c r="B138" i="18"/>
  <c r="C138" i="18"/>
  <c r="A139" i="18"/>
  <c r="B139" i="18"/>
  <c r="C139" i="18"/>
  <c r="A140" i="18"/>
  <c r="B140" i="18"/>
  <c r="C140" i="18"/>
  <c r="A141" i="18"/>
  <c r="B141" i="18"/>
  <c r="C141" i="18"/>
  <c r="A142" i="18"/>
  <c r="B142" i="18"/>
  <c r="C142" i="18"/>
  <c r="A143" i="18"/>
  <c r="B143" i="18"/>
  <c r="C143" i="18"/>
  <c r="A144" i="18"/>
  <c r="B144" i="18"/>
  <c r="C144" i="18"/>
  <c r="A145" i="18"/>
  <c r="B145" i="18"/>
  <c r="C145" i="18"/>
  <c r="A146" i="18"/>
  <c r="B146" i="18"/>
  <c r="C146" i="18"/>
  <c r="A147" i="18"/>
  <c r="B147" i="18"/>
  <c r="C147" i="18"/>
  <c r="A148" i="18"/>
  <c r="B148" i="18"/>
  <c r="C148" i="18"/>
  <c r="A149" i="18"/>
  <c r="B149" i="18"/>
  <c r="C149" i="18"/>
  <c r="A150" i="18"/>
  <c r="B150" i="18"/>
  <c r="C150" i="18"/>
  <c r="A151" i="18"/>
  <c r="B151" i="18"/>
  <c r="C151" i="18"/>
  <c r="A152" i="18"/>
  <c r="B152" i="18"/>
  <c r="C152" i="18"/>
  <c r="A153" i="18"/>
  <c r="B153" i="18"/>
  <c r="C153" i="18"/>
  <c r="A154" i="18"/>
  <c r="B154" i="18"/>
  <c r="C154" i="18"/>
  <c r="A155" i="18"/>
  <c r="B155" i="18"/>
  <c r="C155" i="18"/>
  <c r="A156" i="18"/>
  <c r="B156" i="18"/>
  <c r="C156" i="18"/>
  <c r="A157" i="18"/>
  <c r="B157" i="18"/>
  <c r="C157" i="18"/>
  <c r="A158" i="18"/>
  <c r="B158" i="18"/>
  <c r="C158" i="18"/>
  <c r="A159" i="18"/>
  <c r="B159" i="18"/>
  <c r="C159" i="18"/>
  <c r="A160" i="18"/>
  <c r="B160" i="18"/>
  <c r="C160" i="18"/>
  <c r="A161" i="18"/>
  <c r="B161" i="18"/>
  <c r="C161" i="18"/>
  <c r="A162" i="18"/>
  <c r="B162" i="18"/>
  <c r="C162" i="18"/>
  <c r="A163" i="18"/>
  <c r="B163" i="18"/>
  <c r="C163" i="18"/>
  <c r="A164" i="18"/>
  <c r="B164" i="18"/>
  <c r="C164" i="18"/>
  <c r="A165" i="18"/>
  <c r="B165" i="18"/>
  <c r="C165" i="18"/>
  <c r="A166" i="18"/>
  <c r="B166" i="18"/>
  <c r="C166" i="18"/>
  <c r="A167" i="18"/>
  <c r="B167" i="18"/>
  <c r="C167" i="18"/>
  <c r="A168" i="18"/>
  <c r="B168" i="18"/>
  <c r="C168" i="18"/>
  <c r="A169" i="18"/>
  <c r="B169" i="18"/>
  <c r="C169" i="18"/>
  <c r="A170" i="18"/>
  <c r="B170" i="18"/>
  <c r="C170" i="18"/>
  <c r="A171" i="18"/>
  <c r="B171" i="18"/>
  <c r="C171" i="18"/>
  <c r="A172" i="18"/>
  <c r="B172" i="18"/>
  <c r="C172" i="18"/>
  <c r="A173" i="18"/>
  <c r="B173" i="18"/>
  <c r="C173" i="18"/>
  <c r="A174" i="18"/>
  <c r="B174" i="18"/>
  <c r="C174" i="18"/>
  <c r="A175" i="18"/>
  <c r="B175" i="18"/>
  <c r="C175" i="18"/>
  <c r="A176" i="18"/>
  <c r="B176" i="18"/>
  <c r="C176" i="18"/>
  <c r="A177" i="18"/>
  <c r="B177" i="18"/>
  <c r="C177" i="18"/>
  <c r="A178" i="18"/>
  <c r="B178" i="18"/>
  <c r="C178" i="18"/>
  <c r="A179" i="18"/>
  <c r="B179" i="18"/>
  <c r="C179" i="18"/>
  <c r="A180" i="18"/>
  <c r="B180" i="18"/>
  <c r="C180" i="18"/>
  <c r="A181" i="18"/>
  <c r="B181" i="18"/>
  <c r="C181" i="18"/>
  <c r="A182" i="18"/>
  <c r="B182" i="18"/>
  <c r="C182" i="18"/>
  <c r="A183" i="18"/>
  <c r="B183" i="18"/>
  <c r="C183" i="18"/>
  <c r="A184" i="18"/>
  <c r="B184" i="18"/>
  <c r="C184" i="18"/>
  <c r="A185" i="18"/>
  <c r="B185" i="18"/>
  <c r="C185" i="18"/>
  <c r="A186" i="18"/>
  <c r="B186" i="18"/>
  <c r="C186" i="18"/>
  <c r="A187" i="18"/>
  <c r="B187" i="18"/>
  <c r="C187" i="18"/>
  <c r="A188" i="18"/>
  <c r="B188" i="18"/>
  <c r="C188" i="18"/>
  <c r="A189" i="18"/>
  <c r="B189" i="18"/>
  <c r="C189" i="18"/>
  <c r="A190" i="18"/>
  <c r="B190" i="18"/>
  <c r="C190" i="18"/>
  <c r="A191" i="18"/>
  <c r="B191" i="18"/>
  <c r="C191" i="18"/>
  <c r="A192" i="18"/>
  <c r="B192" i="18"/>
  <c r="C192" i="18"/>
  <c r="A193" i="18"/>
  <c r="B193" i="18"/>
  <c r="C193" i="18"/>
  <c r="A194" i="18"/>
  <c r="B194" i="18"/>
  <c r="C194" i="18"/>
  <c r="A195" i="18"/>
  <c r="B195" i="18"/>
  <c r="C195" i="18"/>
  <c r="A196" i="18"/>
  <c r="B196" i="18"/>
  <c r="C196" i="18"/>
  <c r="A197" i="18"/>
  <c r="B197" i="18"/>
  <c r="C197" i="18"/>
  <c r="A198" i="18"/>
  <c r="B198" i="18"/>
  <c r="C198" i="18"/>
  <c r="A199" i="18"/>
  <c r="B199" i="18"/>
  <c r="C199" i="18"/>
  <c r="A200" i="18"/>
  <c r="B200" i="18"/>
  <c r="C200" i="18"/>
  <c r="A201" i="18"/>
  <c r="B201" i="18"/>
  <c r="C201" i="18"/>
  <c r="A202" i="18"/>
  <c r="B202" i="18"/>
  <c r="C202" i="18"/>
  <c r="A203" i="18"/>
  <c r="B203" i="18"/>
  <c r="C203" i="18"/>
  <c r="A204" i="18"/>
  <c r="B204" i="18"/>
  <c r="C204" i="18"/>
  <c r="A205" i="18"/>
  <c r="B205" i="18"/>
  <c r="C205" i="18"/>
  <c r="A206" i="18"/>
  <c r="B206" i="18"/>
  <c r="C206" i="18"/>
  <c r="A207" i="18"/>
  <c r="B207" i="18"/>
  <c r="C207" i="18"/>
  <c r="A208" i="18"/>
  <c r="B208" i="18"/>
  <c r="C208" i="18"/>
  <c r="A209" i="18"/>
  <c r="B209" i="18"/>
  <c r="C209" i="18"/>
  <c r="A210" i="18"/>
  <c r="B210" i="18"/>
  <c r="C210" i="18"/>
  <c r="A211" i="18"/>
  <c r="B211" i="18"/>
  <c r="C211" i="18"/>
  <c r="A212" i="18"/>
  <c r="B212" i="18"/>
  <c r="C212" i="18"/>
  <c r="A213" i="18"/>
  <c r="B213" i="18"/>
  <c r="C213" i="18"/>
  <c r="A214" i="18"/>
  <c r="B214" i="18"/>
  <c r="C214" i="18"/>
  <c r="A215" i="18"/>
  <c r="B215" i="18"/>
  <c r="C215" i="18"/>
  <c r="A216" i="18"/>
  <c r="B216" i="18"/>
  <c r="C216" i="18"/>
  <c r="A217" i="18"/>
  <c r="B217" i="18"/>
  <c r="C217" i="18"/>
  <c r="A218" i="18"/>
  <c r="B218" i="18"/>
  <c r="C218" i="18"/>
  <c r="A219" i="18"/>
  <c r="B219" i="18"/>
  <c r="C219" i="18"/>
  <c r="A220" i="18"/>
  <c r="B220" i="18"/>
  <c r="C220" i="18"/>
  <c r="A221" i="18"/>
  <c r="B221" i="18"/>
  <c r="C221" i="18"/>
  <c r="A222" i="18"/>
  <c r="B222" i="18"/>
  <c r="C222" i="18"/>
  <c r="A223" i="18"/>
  <c r="B223" i="18"/>
  <c r="C223" i="18"/>
  <c r="A224" i="18"/>
  <c r="B224" i="18"/>
  <c r="C224" i="18"/>
  <c r="A225" i="18"/>
  <c r="B225" i="18"/>
  <c r="C225" i="18"/>
  <c r="A226" i="18"/>
  <c r="B226" i="18"/>
  <c r="C226" i="18"/>
  <c r="A227" i="18"/>
  <c r="B227" i="18"/>
  <c r="C227" i="18"/>
  <c r="A228" i="18"/>
  <c r="B228" i="18"/>
  <c r="C228" i="18"/>
  <c r="A229" i="18"/>
  <c r="B229" i="18"/>
  <c r="C229" i="18"/>
  <c r="A230" i="18"/>
  <c r="B230" i="18"/>
  <c r="C230" i="18"/>
  <c r="A231" i="18"/>
  <c r="B231" i="18"/>
  <c r="C231" i="18"/>
  <c r="A232" i="18"/>
  <c r="B232" i="18"/>
  <c r="C232" i="18"/>
  <c r="A233" i="18"/>
  <c r="B233" i="18"/>
  <c r="C233" i="18"/>
  <c r="A234" i="18"/>
  <c r="B234" i="18"/>
  <c r="C234" i="18"/>
  <c r="A235" i="18"/>
  <c r="B235" i="18"/>
  <c r="C235" i="18"/>
  <c r="A236" i="18"/>
  <c r="B236" i="18"/>
  <c r="C236" i="18"/>
  <c r="A237" i="18"/>
  <c r="B237" i="18"/>
  <c r="C237" i="18"/>
  <c r="A238" i="18"/>
  <c r="B238" i="18"/>
  <c r="C238" i="18"/>
  <c r="A239" i="18"/>
  <c r="B239" i="18"/>
  <c r="C239" i="18"/>
  <c r="A240" i="18"/>
  <c r="B240" i="18"/>
  <c r="C240" i="18"/>
  <c r="A241" i="18"/>
  <c r="B241" i="18"/>
  <c r="C241" i="18"/>
  <c r="A242" i="18"/>
  <c r="B242" i="18"/>
  <c r="C242" i="18"/>
  <c r="A243" i="18"/>
  <c r="B243" i="18"/>
  <c r="C243" i="18"/>
  <c r="A244" i="18"/>
  <c r="B244" i="18"/>
  <c r="C244" i="18"/>
  <c r="A245" i="18"/>
  <c r="B245" i="18"/>
  <c r="C245" i="18"/>
  <c r="A246" i="18"/>
  <c r="B246" i="18"/>
  <c r="C246" i="18"/>
  <c r="A247" i="18"/>
  <c r="B247" i="18"/>
  <c r="C247" i="18"/>
  <c r="A248" i="18"/>
  <c r="B248" i="18"/>
  <c r="C248" i="18"/>
  <c r="A249" i="18"/>
  <c r="B249" i="18"/>
  <c r="C249" i="18"/>
  <c r="A250" i="18"/>
  <c r="B250" i="18"/>
  <c r="C250" i="18"/>
  <c r="A251" i="18"/>
  <c r="B251" i="18"/>
  <c r="C251" i="18"/>
  <c r="A252" i="18"/>
  <c r="B252" i="18"/>
  <c r="C252" i="18"/>
  <c r="A253" i="18"/>
  <c r="B253" i="18"/>
  <c r="C253" i="18"/>
  <c r="A107" i="18"/>
  <c r="B107" i="18"/>
  <c r="C107" i="18"/>
  <c r="A108" i="18"/>
  <c r="B108" i="18"/>
  <c r="C108" i="18"/>
  <c r="A109" i="18"/>
  <c r="B109" i="18"/>
  <c r="C109" i="18"/>
  <c r="A110" i="18"/>
  <c r="B110" i="18"/>
  <c r="C110" i="18"/>
  <c r="A111" i="18"/>
  <c r="B111" i="18"/>
  <c r="C111" i="18"/>
  <c r="A112" i="18"/>
  <c r="B112" i="18"/>
  <c r="C112" i="18"/>
  <c r="A113" i="18"/>
  <c r="B113" i="18"/>
  <c r="C113" i="18"/>
  <c r="A114" i="18"/>
  <c r="B114" i="18"/>
  <c r="C114" i="18"/>
  <c r="A115" i="18"/>
  <c r="B115" i="18"/>
  <c r="C115" i="18"/>
  <c r="A116" i="18"/>
  <c r="B116" i="18"/>
  <c r="C116" i="18"/>
  <c r="A117" i="18"/>
  <c r="B117" i="18"/>
  <c r="C117" i="18"/>
  <c r="A118" i="18"/>
  <c r="B118" i="18"/>
  <c r="C118" i="18"/>
  <c r="A119" i="18"/>
  <c r="B119" i="18"/>
  <c r="C119" i="18"/>
  <c r="A120" i="18"/>
  <c r="B120" i="18"/>
  <c r="C120" i="18"/>
  <c r="A121" i="18"/>
  <c r="B121" i="18"/>
  <c r="C121" i="18"/>
  <c r="A122" i="18"/>
  <c r="B122" i="18"/>
  <c r="C122" i="18"/>
  <c r="A123" i="18"/>
  <c r="B123" i="18"/>
  <c r="C123" i="18"/>
  <c r="A124" i="18"/>
  <c r="B124" i="18"/>
  <c r="C124" i="18"/>
  <c r="A125" i="18"/>
  <c r="B125" i="18"/>
  <c r="C125" i="18"/>
  <c r="A126" i="18"/>
  <c r="B126" i="18"/>
  <c r="C126" i="18"/>
  <c r="A127" i="18"/>
  <c r="B127" i="18"/>
  <c r="C127" i="18"/>
  <c r="A128" i="18"/>
  <c r="B128" i="18"/>
  <c r="C128" i="18"/>
  <c r="A129" i="18"/>
  <c r="B129" i="18"/>
  <c r="C129" i="18"/>
  <c r="A130" i="18"/>
  <c r="B130" i="18"/>
  <c r="C130" i="18"/>
  <c r="A131" i="18"/>
  <c r="B131" i="18"/>
  <c r="C131" i="18"/>
  <c r="A96" i="18" l="1"/>
  <c r="B96" i="18"/>
  <c r="C96" i="18"/>
  <c r="A97" i="18"/>
  <c r="B97" i="18"/>
  <c r="C97" i="18"/>
  <c r="A98" i="18"/>
  <c r="B98" i="18"/>
  <c r="C98" i="18"/>
  <c r="A99" i="18"/>
  <c r="B99" i="18"/>
  <c r="C99" i="18"/>
  <c r="A100" i="18"/>
  <c r="B100" i="18"/>
  <c r="C100" i="18"/>
  <c r="A101" i="18"/>
  <c r="B101" i="18"/>
  <c r="C101" i="18"/>
  <c r="A102" i="18"/>
  <c r="B102" i="18"/>
  <c r="C102" i="18"/>
  <c r="A103" i="18"/>
  <c r="B103" i="18"/>
  <c r="C103" i="18"/>
  <c r="A104" i="18"/>
  <c r="B104" i="18"/>
  <c r="C104" i="18"/>
  <c r="A105" i="18"/>
  <c r="B105" i="18"/>
  <c r="C105" i="18"/>
  <c r="A106" i="18"/>
  <c r="B106" i="18"/>
  <c r="C106" i="18"/>
  <c r="A83" i="18"/>
  <c r="B83" i="18"/>
  <c r="C83" i="18"/>
  <c r="A84" i="18"/>
  <c r="B84" i="18"/>
  <c r="C84" i="18"/>
  <c r="A85" i="18"/>
  <c r="B85" i="18"/>
  <c r="C85" i="18"/>
  <c r="A86" i="18"/>
  <c r="B86" i="18"/>
  <c r="C86" i="18"/>
  <c r="A87" i="18"/>
  <c r="B87" i="18"/>
  <c r="C87" i="18"/>
  <c r="A88" i="18"/>
  <c r="B88" i="18"/>
  <c r="C88" i="18"/>
  <c r="A89" i="18"/>
  <c r="B89" i="18"/>
  <c r="C89" i="18"/>
  <c r="A90" i="18"/>
  <c r="B90" i="18"/>
  <c r="C90" i="18"/>
  <c r="A91" i="18"/>
  <c r="B91" i="18"/>
  <c r="C91" i="18"/>
  <c r="A92" i="18"/>
  <c r="B92" i="18"/>
  <c r="C92" i="18"/>
  <c r="A93" i="18"/>
  <c r="B93" i="18"/>
  <c r="C93" i="18"/>
  <c r="A94" i="18"/>
  <c r="B94" i="18"/>
  <c r="C94" i="18"/>
  <c r="A95" i="18"/>
  <c r="B95" i="18"/>
  <c r="C95" i="18"/>
  <c r="A3" i="18" l="1"/>
  <c r="B3" i="18"/>
  <c r="C3" i="18"/>
  <c r="A4" i="18"/>
  <c r="B4" i="18"/>
  <c r="C4" i="18"/>
  <c r="A5" i="18"/>
  <c r="B5" i="18"/>
  <c r="C5" i="18"/>
  <c r="A6" i="18"/>
  <c r="B6" i="18"/>
  <c r="C6" i="18"/>
  <c r="A7" i="18"/>
  <c r="B7" i="18"/>
  <c r="C7" i="18"/>
  <c r="A8" i="18"/>
  <c r="B8" i="18"/>
  <c r="C8" i="18"/>
  <c r="A9" i="18"/>
  <c r="B9" i="18"/>
  <c r="C9" i="18"/>
  <c r="A10" i="18"/>
  <c r="B10" i="18"/>
  <c r="C10" i="18"/>
  <c r="A11" i="18"/>
  <c r="B11" i="18"/>
  <c r="C11" i="18"/>
  <c r="A12" i="18"/>
  <c r="B12" i="18"/>
  <c r="C12" i="18"/>
  <c r="A13" i="18"/>
  <c r="B13" i="18"/>
  <c r="C13" i="18"/>
  <c r="A14" i="18"/>
  <c r="B14" i="18"/>
  <c r="C14" i="18"/>
  <c r="A15" i="18"/>
  <c r="B15" i="18"/>
  <c r="C15" i="18"/>
  <c r="A16" i="18"/>
  <c r="B16" i="18"/>
  <c r="C16" i="18"/>
  <c r="A17" i="18"/>
  <c r="B17" i="18"/>
  <c r="C17" i="18"/>
  <c r="A18" i="18"/>
  <c r="B18" i="18"/>
  <c r="C18" i="18"/>
  <c r="A19" i="18"/>
  <c r="B19" i="18"/>
  <c r="C19" i="18"/>
  <c r="A20" i="18"/>
  <c r="B20" i="18"/>
  <c r="C20" i="18"/>
  <c r="A21" i="18"/>
  <c r="B21" i="18"/>
  <c r="C21" i="18"/>
  <c r="A22" i="18"/>
  <c r="B22" i="18"/>
  <c r="C22" i="18"/>
  <c r="A23" i="18"/>
  <c r="B23" i="18"/>
  <c r="C23" i="18"/>
  <c r="A24" i="18"/>
  <c r="B24" i="18"/>
  <c r="C24" i="18"/>
  <c r="A25" i="18"/>
  <c r="B25" i="18"/>
  <c r="C25" i="18"/>
  <c r="A26" i="18"/>
  <c r="B26" i="18"/>
  <c r="C26" i="18"/>
  <c r="A27" i="18"/>
  <c r="B27" i="18"/>
  <c r="C27" i="18"/>
  <c r="A28" i="18"/>
  <c r="B28" i="18"/>
  <c r="C28" i="18"/>
  <c r="A29" i="18"/>
  <c r="B29" i="18"/>
  <c r="C29" i="18"/>
  <c r="A30" i="18"/>
  <c r="B30" i="18"/>
  <c r="C30" i="18"/>
  <c r="A31" i="18"/>
  <c r="B31" i="18"/>
  <c r="C31" i="18"/>
  <c r="A32" i="18"/>
  <c r="B32" i="18"/>
  <c r="C32" i="18"/>
  <c r="A33" i="18"/>
  <c r="B33" i="18"/>
  <c r="C33" i="18"/>
  <c r="A34" i="18"/>
  <c r="B34" i="18"/>
  <c r="C34" i="18"/>
  <c r="A35" i="18"/>
  <c r="B35" i="18"/>
  <c r="C35" i="18"/>
  <c r="A36" i="18"/>
  <c r="B36" i="18"/>
  <c r="C36" i="18"/>
  <c r="A37" i="18"/>
  <c r="B37" i="18"/>
  <c r="C37" i="18"/>
  <c r="A38" i="18"/>
  <c r="B38" i="18"/>
  <c r="C38" i="18"/>
  <c r="A39" i="18"/>
  <c r="B39" i="18"/>
  <c r="C39" i="18"/>
  <c r="A40" i="18"/>
  <c r="B40" i="18"/>
  <c r="C40" i="18"/>
  <c r="A41" i="18"/>
  <c r="B41" i="18"/>
  <c r="C41" i="18"/>
  <c r="A42" i="18"/>
  <c r="B42" i="18"/>
  <c r="C42" i="18"/>
  <c r="A43" i="18"/>
  <c r="B43" i="18"/>
  <c r="C43" i="18"/>
  <c r="A44" i="18"/>
  <c r="B44" i="18"/>
  <c r="C44" i="18"/>
  <c r="A45" i="18"/>
  <c r="B45" i="18"/>
  <c r="C45" i="18"/>
  <c r="A46" i="18"/>
  <c r="B46" i="18"/>
  <c r="C46" i="18"/>
  <c r="A47" i="18"/>
  <c r="B47" i="18"/>
  <c r="C47" i="18"/>
  <c r="A48" i="18"/>
  <c r="B48" i="18"/>
  <c r="C48" i="18"/>
  <c r="A49" i="18"/>
  <c r="B49" i="18"/>
  <c r="C49" i="18"/>
  <c r="A50" i="18"/>
  <c r="B50" i="18"/>
  <c r="C50" i="18"/>
  <c r="A51" i="18"/>
  <c r="B51" i="18"/>
  <c r="C51" i="18"/>
  <c r="A52" i="18"/>
  <c r="B52" i="18"/>
  <c r="C52" i="18"/>
  <c r="A53" i="18"/>
  <c r="B53" i="18"/>
  <c r="C53" i="18"/>
  <c r="A54" i="18"/>
  <c r="B54" i="18"/>
  <c r="C54" i="18"/>
  <c r="A55" i="18"/>
  <c r="B55" i="18"/>
  <c r="C55" i="18"/>
  <c r="A56" i="18"/>
  <c r="B56" i="18"/>
  <c r="C56" i="18"/>
  <c r="A57" i="18"/>
  <c r="B57" i="18"/>
  <c r="C57" i="18"/>
  <c r="A58" i="18"/>
  <c r="B58" i="18"/>
  <c r="C58" i="18"/>
  <c r="A59" i="18"/>
  <c r="B59" i="18"/>
  <c r="C59" i="18"/>
  <c r="A60" i="18"/>
  <c r="B60" i="18"/>
  <c r="C60" i="18"/>
  <c r="A61" i="18"/>
  <c r="B61" i="18"/>
  <c r="C61" i="18"/>
  <c r="A62" i="18"/>
  <c r="B62" i="18"/>
  <c r="C62" i="18"/>
  <c r="A63" i="18"/>
  <c r="B63" i="18"/>
  <c r="C63" i="18"/>
  <c r="A64" i="18"/>
  <c r="B64" i="18"/>
  <c r="C64" i="18"/>
  <c r="A65" i="18"/>
  <c r="B65" i="18"/>
  <c r="C65" i="18"/>
  <c r="A66" i="18"/>
  <c r="B66" i="18"/>
  <c r="C66" i="18"/>
  <c r="A67" i="18"/>
  <c r="B67" i="18"/>
  <c r="C67" i="18"/>
  <c r="A68" i="18"/>
  <c r="B68" i="18"/>
  <c r="C68" i="18"/>
  <c r="A69" i="18"/>
  <c r="B69" i="18"/>
  <c r="C69" i="18"/>
  <c r="A70" i="18"/>
  <c r="B70" i="18"/>
  <c r="C70" i="18"/>
  <c r="A71" i="18"/>
  <c r="B71" i="18"/>
  <c r="C71" i="18"/>
  <c r="A72" i="18"/>
  <c r="B72" i="18"/>
  <c r="C72" i="18"/>
  <c r="A73" i="18"/>
  <c r="B73" i="18"/>
  <c r="C73" i="18"/>
  <c r="A74" i="18"/>
  <c r="B74" i="18"/>
  <c r="C74" i="18"/>
  <c r="A75" i="18"/>
  <c r="B75" i="18"/>
  <c r="C75" i="18"/>
  <c r="A76" i="18"/>
  <c r="B76" i="18"/>
  <c r="C76" i="18"/>
  <c r="A77" i="18"/>
  <c r="B77" i="18"/>
  <c r="C77" i="18"/>
  <c r="A78" i="18"/>
  <c r="B78" i="18"/>
  <c r="C78" i="18"/>
  <c r="A79" i="18"/>
  <c r="B79" i="18"/>
  <c r="C79" i="18"/>
  <c r="A80" i="18"/>
  <c r="B80" i="18"/>
  <c r="C80" i="18"/>
  <c r="A81" i="18"/>
  <c r="B81" i="18"/>
  <c r="C81" i="18"/>
  <c r="A82" i="18"/>
  <c r="B82" i="18"/>
  <c r="C82" i="18"/>
  <c r="A2" i="18"/>
  <c r="A16" i="16"/>
  <c r="B16" i="16"/>
  <c r="C16" i="16"/>
  <c r="A17" i="16"/>
  <c r="B17" i="16"/>
  <c r="C17" i="16"/>
  <c r="A18" i="16"/>
  <c r="B18" i="16"/>
  <c r="C18" i="16"/>
  <c r="A19" i="16"/>
  <c r="B19" i="16"/>
  <c r="C19" i="16"/>
  <c r="A20" i="16"/>
  <c r="B20" i="16"/>
  <c r="C20" i="16"/>
  <c r="A21" i="16"/>
  <c r="B21" i="16"/>
  <c r="C21" i="16"/>
  <c r="A22" i="16"/>
  <c r="B22" i="16"/>
  <c r="C22" i="16"/>
  <c r="A23" i="16"/>
  <c r="B23" i="16"/>
  <c r="C23" i="16"/>
  <c r="A24" i="16"/>
  <c r="B24" i="16"/>
  <c r="C24" i="16"/>
  <c r="A12" i="16" l="1"/>
  <c r="B12" i="16"/>
  <c r="C12" i="16"/>
  <c r="A13" i="16"/>
  <c r="B13" i="16"/>
  <c r="C13" i="16"/>
  <c r="A14" i="16"/>
  <c r="B14" i="16"/>
  <c r="C14" i="16"/>
  <c r="A15" i="16"/>
  <c r="B15" i="16"/>
  <c r="C15" i="16"/>
  <c r="A3" i="16"/>
  <c r="B3" i="16"/>
  <c r="C3" i="16"/>
  <c r="A4" i="16"/>
  <c r="B4" i="16"/>
  <c r="C4" i="16"/>
  <c r="A5" i="16"/>
  <c r="B5" i="16"/>
  <c r="C5" i="16"/>
  <c r="A6" i="16"/>
  <c r="B6" i="16"/>
  <c r="C6" i="16"/>
  <c r="A7" i="16"/>
  <c r="B7" i="16"/>
  <c r="C7" i="16"/>
  <c r="A8" i="16"/>
  <c r="B8" i="16"/>
  <c r="C8" i="16"/>
  <c r="A9" i="16"/>
  <c r="B9" i="16"/>
  <c r="C9" i="16"/>
  <c r="A10" i="16"/>
  <c r="B10" i="16"/>
  <c r="C10" i="16"/>
  <c r="A11" i="16"/>
  <c r="B11" i="16"/>
  <c r="C11" i="16"/>
  <c r="B2" i="18" l="1"/>
  <c r="C2" i="18"/>
  <c r="C2" i="16"/>
  <c r="A2" i="16" l="1"/>
  <c r="B2" i="16"/>
  <c r="C1" i="18" l="1"/>
  <c r="B1" i="18"/>
  <c r="B16" i="5" l="1"/>
  <c r="F6" i="4"/>
  <c r="H6" i="4"/>
  <c r="D16" i="5" s="1"/>
  <c r="I6" i="4"/>
  <c r="E16" i="5" s="1"/>
  <c r="J6" i="4"/>
  <c r="F16" i="5" s="1"/>
  <c r="F3" i="4" l="1"/>
  <c r="F4" i="4"/>
  <c r="F12" i="21"/>
  <c r="G12" i="21" s="1"/>
  <c r="G14" i="21" s="1"/>
  <c r="B2" i="22" l="1"/>
  <c r="F47" i="5" l="1"/>
  <c r="E26" i="5"/>
  <c r="A1" i="18"/>
  <c r="C1" i="16"/>
  <c r="B1" i="16"/>
  <c r="A1" i="16"/>
  <c r="E31" i="5"/>
  <c r="B15" i="5"/>
  <c r="B7" i="5"/>
  <c r="J5" i="4"/>
  <c r="F17" i="5" s="1"/>
  <c r="I5" i="4"/>
  <c r="E17" i="5" s="1"/>
  <c r="H5" i="4"/>
  <c r="G5" i="4"/>
  <c r="D17" i="5" s="1"/>
  <c r="F5" i="4"/>
  <c r="J4" i="4"/>
  <c r="F15" i="5" s="1"/>
  <c r="I4" i="4"/>
  <c r="E15" i="5" s="1"/>
  <c r="H4" i="4"/>
  <c r="D15" i="5" s="1"/>
  <c r="J3" i="4"/>
  <c r="F14" i="5" s="1"/>
  <c r="I3" i="4"/>
  <c r="E14" i="5" s="1"/>
  <c r="H3" i="4"/>
  <c r="D14" i="5" s="1"/>
  <c r="D13" i="5"/>
  <c r="E13" i="5"/>
  <c r="D6" i="3"/>
  <c r="D5" i="3"/>
  <c r="E11" i="5"/>
  <c r="D4" i="3"/>
  <c r="D3" i="3"/>
  <c r="AB8" i="2"/>
  <c r="D6" i="2"/>
  <c r="D5" i="2"/>
  <c r="D4" i="2"/>
  <c r="D3" i="2"/>
  <c r="D2" i="2"/>
  <c r="F26" i="1"/>
  <c r="E12" i="5" l="1"/>
  <c r="E7" i="3"/>
  <c r="I4" i="2"/>
  <c r="F24" i="5" s="1"/>
  <c r="H6" i="2"/>
  <c r="F3" i="2"/>
  <c r="E4" i="2"/>
  <c r="I6" i="2"/>
  <c r="H2" i="2"/>
  <c r="H3" i="2"/>
  <c r="E3" i="2"/>
  <c r="D22" i="5" s="1"/>
  <c r="D11" i="5"/>
  <c r="E10" i="5"/>
  <c r="F8" i="3"/>
  <c r="D12" i="5"/>
  <c r="D7" i="2"/>
  <c r="E5" i="2" s="1"/>
  <c r="D7" i="3"/>
  <c r="D10" i="5"/>
  <c r="E8" i="3" l="1"/>
  <c r="F13" i="5"/>
  <c r="F12" i="5"/>
  <c r="F11" i="5"/>
  <c r="F10" i="5"/>
  <c r="G8" i="3"/>
  <c r="E18" i="5"/>
  <c r="H5" i="2"/>
  <c r="I2" i="2"/>
  <c r="E2" i="2"/>
  <c r="D23" i="5" s="1"/>
  <c r="F23" i="5" s="1"/>
  <c r="I3" i="2"/>
  <c r="F22" i="5" s="1"/>
  <c r="F4" i="2"/>
  <c r="D24" i="5" s="1"/>
  <c r="F6" i="2"/>
  <c r="I5" i="2"/>
  <c r="F25" i="5" s="1"/>
  <c r="G5" i="2"/>
  <c r="G6" i="2"/>
  <c r="G3" i="2"/>
  <c r="E22" i="5" s="1"/>
  <c r="F5" i="2"/>
  <c r="D25" i="5" s="1"/>
  <c r="G2" i="2"/>
  <c r="H4" i="2"/>
  <c r="E6" i="2"/>
  <c r="G4" i="2"/>
  <c r="F2" i="2"/>
  <c r="D21" i="5" s="1"/>
  <c r="D18" i="5"/>
  <c r="D31" i="5"/>
  <c r="F31" i="5" s="1"/>
  <c r="F44" i="5" s="1"/>
  <c r="D27" i="5" l="1"/>
  <c r="E7" i="2"/>
  <c r="E8" i="2" s="1"/>
  <c r="H7" i="2"/>
  <c r="H8" i="2" s="1"/>
  <c r="G7" i="2"/>
  <c r="G8" i="2" s="1"/>
  <c r="I7" i="2"/>
  <c r="I8" i="2" s="1"/>
  <c r="F7" i="2"/>
  <c r="F8" i="2" s="1"/>
  <c r="F18" i="5"/>
  <c r="H8" i="3"/>
  <c r="E24" i="5"/>
  <c r="E25" i="5"/>
  <c r="E21" i="5"/>
  <c r="F21" i="5"/>
  <c r="F27" i="5" s="1"/>
  <c r="E27" i="5" l="1"/>
  <c r="F43" i="5"/>
  <c r="F48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8CBE47-3E90-4618-B01C-46DBC9F42786}" name="RCV_COMPRA_REGISTRO_76664509-7_202505" type="6" refreshedVersion="8" background="1" saveData="1">
    <textPr prompt="0" sourceFile="C:\Users\crist\Downloads\RCV_COMPRA_REGISTRO_76664509-7_202505.csv" decimal="," thousands="." tab="0" semicolon="1" delimiter=";">
      <textFields>
        <textField/>
      </textFields>
    </textPr>
  </connection>
  <connection id="2" xr16:uid="{ACF8029C-9E94-4856-AB43-2CA2B70DF60C}" name="RCV_COMPRA_REGISTRO_76664509-7_202505 (10)" type="6" refreshedVersion="8" background="1" saveData="1">
    <textPr prompt="0" sourceFile="C:\Users\crist\Downloads\RCV_COMPRA_REGISTRO_76664509-7_202505 (10).csv" decimal="," thousands="." semicolon="1">
      <textFields>
        <textField/>
      </textFields>
    </textPr>
  </connection>
  <connection id="3" xr16:uid="{28357DBE-10F9-4C15-B015-EB3C406D879E}" name="RCV_COMPRA_REGISTRO_76664509-7_202505 (10)1" type="6" refreshedVersion="8" background="1" saveData="1">
    <textPr prompt="0" sourceFile="C:\Users\crist\Downloads\RCV_COMPRA_REGISTRO_76664509-7_202505 (10).csv" decimal="," thousands="." tab="0" semicolon="1" delimiter=";">
      <textFields>
        <textField/>
      </textFields>
    </textPr>
  </connection>
  <connection id="4" xr16:uid="{E19E6D13-D240-436B-9684-4C9C68B7A11B}" name="RCV_COMPRA_REGISTRO_76664509-7_202505 (11)" type="6" refreshedVersion="8" background="1" saveData="1">
    <textPr prompt="0" sourceFile="C:\Users\crist\Downloads\RCV_COMPRA_REGISTRO_76664509-7_202505 (11).csv" decimal="," thousands="." semicolon="1">
      <textFields>
        <textField/>
      </textFields>
    </textPr>
  </connection>
  <connection id="5" xr16:uid="{BEE99A2B-4E02-4ACF-A7E8-85BD241C1207}" name="RCV_COMPRA_REGISTRO_76664509-7_202505 (11)1" type="6" refreshedVersion="8" background="1" saveData="1">
    <textPr prompt="0" sourceFile="C:\Users\crist\Downloads\RCV_COMPRA_REGISTRO_76664509-7_202505 (11).csv" decimal="," thousands="." tab="0" semicolon="1" delimiter=";">
      <textFields>
        <textField/>
      </textFields>
    </textPr>
  </connection>
  <connection id="6" xr16:uid="{49129CFA-C18E-4F75-B5AD-35632EF9685E}" name="RCV_COMPRA_REGISTRO_76664509-7_202505 (12)" type="6" refreshedVersion="8" background="1" saveData="1">
    <textPr prompt="0" sourceFile="C:\Users\crist\Downloads\RCV_COMPRA_REGISTRO_76664509-7_202505 (12).csv" decimal="," thousands="." semicolon="1">
      <textFields>
        <textField/>
      </textFields>
    </textPr>
  </connection>
  <connection id="7" xr16:uid="{C64B6C05-000B-4661-9812-BBC6995E120F}" name="RCV_COMPRA_REGISTRO_76664509-7_202505 (12)1" type="6" refreshedVersion="8" background="1" saveData="1">
    <textPr prompt="0" sourceFile="C:\Users\crist\Downloads\RCV_COMPRA_REGISTRO_76664509-7_202505 (12).csv" decimal="," thousands="." tab="0" semicolon="1" delimiter=";">
      <textFields>
        <textField/>
      </textFields>
    </textPr>
  </connection>
  <connection id="8" xr16:uid="{6847F067-A806-4E49-83E0-B0D04BB5E9E0}" name="RCV_COMPRA_REGISTRO_76664509-7_202505 (13)" type="6" refreshedVersion="8" background="1" saveData="1">
    <textPr prompt="0" sourceFile="C:\Users\crist\Downloads\RCV_COMPRA_REGISTRO_76664509-7_202505 (13).csv" decimal="," thousands="." semicolon="1">
      <textFields>
        <textField/>
      </textFields>
    </textPr>
  </connection>
  <connection id="9" xr16:uid="{95B8AB14-C2B5-41BC-A99E-706083CF4F48}" name="RCV_COMPRA_REGISTRO_76664509-7_202505 (13)1" type="6" refreshedVersion="8" background="1" saveData="1">
    <textPr prompt="0" sourceFile="C:\Users\crist\Downloads\RCV_COMPRA_REGISTRO_76664509-7_202505 (13).csv" decimal="," thousands="." tab="0" semicolon="1" delimiter=";">
      <textFields>
        <textField/>
      </textFields>
    </textPr>
  </connection>
  <connection id="10" xr16:uid="{5252CC2C-0819-48C0-8720-C5662195B899}" name="RCV_COMPRA_REGISTRO_76664509-7_202505 (14)" type="6" refreshedVersion="8" background="1" saveData="1">
    <textPr prompt="0" sourceFile="C:\Users\crist\Downloads\RCV_COMPRA_REGISTRO_76664509-7_202505 (14).csv" decimal="," thousands="." semicolon="1">
      <textFields>
        <textField/>
      </textFields>
    </textPr>
  </connection>
  <connection id="11" xr16:uid="{DFA9F52B-E2E3-407F-8BAD-AA4C165A2366}" name="RCV_COMPRA_REGISTRO_76664509-7_202505 (14)1" type="6" refreshedVersion="8" background="1" saveData="1">
    <textPr prompt="0" sourceFile="C:\Users\crist\Downloads\RCV_COMPRA_REGISTRO_76664509-7_202505 (14).csv" decimal="," thousands="." tab="0" semicolon="1" delimiter=";">
      <textFields>
        <textField/>
      </textFields>
    </textPr>
  </connection>
  <connection id="12" xr16:uid="{2CC036ED-1741-4320-A436-4EFE2D3EFBAE}" name="RCV_COMPRA_REGISTRO_76664509-7_202505 (14)2" type="6" refreshedVersion="8" background="1" saveData="1">
    <textPr prompt="0" sourceFile="C:\Users\crist\Downloads\RCV_COMPRA_REGISTRO_76664509-7_202505 (14).csv" decimal="," thousands="." tab="0" semicolon="1" delimiter=";">
      <textFields>
        <textField/>
      </textFields>
    </textPr>
  </connection>
  <connection id="13" xr16:uid="{13B31B2F-275C-4DE9-9E7A-1F3572469EA6}" name="RCV_COMPRA_REGISTRO_76664509-7_202505 (15)" type="6" refreshedVersion="8" background="1" saveData="1">
    <textPr prompt="0" sourceFile="C:\Users\crist\Downloads\RCV_COMPRA_REGISTRO_76664509-7_202505 (15).csv" decimal="," thousands="." tab="0" semicolon="1" delimiter=";">
      <textFields>
        <textField/>
      </textFields>
    </textPr>
  </connection>
  <connection id="14" xr16:uid="{2B41D76B-FED3-4661-AC85-63582D17693A}" name="RCV_COMPRA_REGISTRO_76664509-7_202505 (15)1" type="6" refreshedVersion="8" background="1" saveData="1">
    <textPr prompt="0" sourceFile="C:\Users\crist\Downloads\RCV_COMPRA_REGISTRO_76664509-7_202505 (15).csv" decimal="," thousands="." tab="0" semicolon="1" delimiter=";">
      <textFields>
        <textField/>
      </textFields>
    </textPr>
  </connection>
  <connection id="15" xr16:uid="{06F5132F-3455-4894-B486-70EB1CC4E0AA}" name="RCV_COMPRA_REGISTRO_76664509-7_202505 (16)" type="6" refreshedVersion="8" background="1" saveData="1">
    <textPr prompt="0" sourceFile="C:\Users\crist\Downloads\RCV_COMPRA_REGISTRO_76664509-7_202505 (16).csv" decimal="," thousands="." tab="0" semicolon="1" delimiter=";">
      <textFields>
        <textField/>
      </textFields>
    </textPr>
  </connection>
  <connection id="16" xr16:uid="{3DEA640D-B18B-4E71-9EDB-741F8620B699}" name="RCV_COMPRA_REGISTRO_76664509-7_202505 (16)1" type="6" refreshedVersion="8" background="1" saveData="1">
    <textPr prompt="0" sourceFile="C:\Users\crist\Downloads\RCV_COMPRA_REGISTRO_76664509-7_202505 (16).csv" decimal="," thousands="." tab="0" semicolon="1" delimiter=";">
      <textFields>
        <textField/>
      </textFields>
    </textPr>
  </connection>
  <connection id="17" xr16:uid="{79180AF6-5260-44C2-8EC2-A127122E0249}" name="RCV_COMPRA_REGISTRO_76664509-7_202505 (17)" type="6" refreshedVersion="8" background="1" saveData="1">
    <textPr prompt="0" sourceFile="C:\Users\crist\Downloads\RCV_COMPRA_REGISTRO_76664509-7_202505 (17).csv" decimal="," thousands="." semicolon="1">
      <textFields count="19">
        <textField/>
        <textField/>
        <textField/>
        <textField/>
        <textField/>
        <textField type="DMY"/>
        <textField type="DMY"/>
        <textField type="DMY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3C077246-8114-43E6-9D95-891D89D081B8}" name="RCV_COMPRA_REGISTRO_76664509-7_202505 (18)" type="6" refreshedVersion="8" background="1" saveData="1">
    <textPr prompt="0" sourceFile="C:\Users\crist\Downloads\RCV_COMPRA_REGISTRO_76664509-7_202505 (18).csv" decimal="," thousands="." semicolon="1">
      <textFields count="19">
        <textField/>
        <textField/>
        <textField/>
        <textField/>
        <textField/>
        <textField type="DMY"/>
        <textField type="DMY"/>
        <textField type="DMY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5BC37482-35CA-4BFF-8460-88175AAAE876}" name="RCV_COMPRA_REGISTRO_76664509-7_202505 (2)" type="6" refreshedVersion="8" background="1" saveData="1">
    <textPr prompt="0" sourceFile="C:\Users\crist\Downloads\RCV_COMPRA_REGISTRO_76664509-7_202505 (2).csv" decimal="," thousands="." tab="0" semicolon="1">
      <textFields>
        <textField/>
      </textFields>
    </textPr>
  </connection>
  <connection id="20" xr16:uid="{72905B0D-D54E-4D27-BF1C-975B466D5FFA}" name="RCV_COMPRA_REGISTRO_76664509-7_202505 (4)" type="6" refreshedVersion="8" background="1" saveData="1">
    <textPr prompt="0" sourceFile="C:\Users\crist\Downloads\RCV_COMPRA_REGISTRO_76664509-7_202505 (4).csv" decimal="," thousands="." semicolon="1">
      <textFields>
        <textField/>
      </textFields>
    </textPr>
  </connection>
  <connection id="21" xr16:uid="{753529C8-49BD-4878-8931-DAB2D63F410B}" name="RCV_COMPRA_REGISTRO_76664509-7_202505 (4)1" type="6" refreshedVersion="8" background="1" saveData="1">
    <textPr prompt="0" sourceFile="C:\Users\crist\Downloads\RCV_COMPRA_REGISTRO_76664509-7_202505 (4).csv" decimal="," thousands="." tab="0" semicolon="1" delimiter=";">
      <textFields>
        <textField/>
      </textFields>
    </textPr>
  </connection>
  <connection id="22" xr16:uid="{28EF2D39-17CD-444E-8305-9433BF87CD86}" name="RCV_COMPRA_REGISTRO_76664509-7_202505 (5)" type="6" refreshedVersion="8" background="1" saveData="1">
    <textPr prompt="0" sourceFile="C:\Users\crist\Downloads\RCV_COMPRA_REGISTRO_76664509-7_202505 (5).csv" decimal="," thousands="." tab="0" semicolon="1" delimiter=";">
      <textFields>
        <textField/>
      </textFields>
    </textPr>
  </connection>
  <connection id="23" xr16:uid="{2097E042-8995-4FDF-BC00-A9084864AB4B}" name="RCV_COMPRA_REGISTRO_76664509-7_202505 (6)" type="6" refreshedVersion="8" background="1" saveData="1">
    <textPr prompt="0" sourceFile="C:\Users\crist\Downloads\RCV_COMPRA_REGISTRO_76664509-7_202505 (6).csv" decimal="," thousands="." tab="0" semicolon="1" delimiter=";">
      <textFields>
        <textField/>
      </textFields>
    </textPr>
  </connection>
  <connection id="24" xr16:uid="{5CDAEE57-12CA-4963-8AAB-D0447A8B5938}" name="RCV_COMPRA_REGISTRO_76664509-7_202505 (7)" type="6" refreshedVersion="8" background="1" saveData="1">
    <textPr prompt="0" sourceFile="C:\Users\crist\Downloads\RCV_COMPRA_REGISTRO_76664509-7_202505 (7).csv" decimal="," thousands="." tab="0" semicolon="1" delimiter=";">
      <textFields>
        <textField/>
      </textFields>
    </textPr>
  </connection>
  <connection id="25" xr16:uid="{4A8CD95A-D180-4AD3-B047-59BBB3C44E85}" name="RCV_COMPRA_REGISTRO_76664509-7_202505 (8)" type="6" refreshedVersion="8" background="1" saveData="1">
    <textPr prompt="0" sourceFile="C:\Users\crist\Downloads\RCV_COMPRA_REGISTRO_76664509-7_202505 (8).csv" decimal="," thousands="." tab="0" semicolon="1" delimiter=";">
      <textFields>
        <textField/>
      </textFields>
    </textPr>
  </connection>
  <connection id="26" xr16:uid="{AD82526C-B2F6-44C9-A0FD-6FB08CDEFE0E}" name="RCV_COMPRA_REGISTRO_76664509-7_202505 (9)" type="6" refreshedVersion="8" background="1" saveData="1">
    <textPr prompt="0" sourceFile="C:\Users\crist\Downloads\RCV_COMPRA_REGISTRO_76664509-7_202505 (9).csv" decimal="," thousands="." semicolon="1">
      <textFields>
        <textField/>
      </textFields>
    </textPr>
  </connection>
  <connection id="27" xr16:uid="{1DE39E9F-9562-465A-BADE-1FFEA32BAC1B}" name="RCV_COMPRA_REGISTRO_76664509-7_202505 (9)1" type="6" refreshedVersion="8" background="1" saveData="1">
    <textPr prompt="0" sourceFile="C:\Users\crist\Downloads\RCV_COMPRA_REGISTRO_76664509-7_202505 (9).csv" decimal="," thousands="." tab="0" semicolon="1" delimiter=";">
      <textFields>
        <textField/>
      </textFields>
    </textPr>
  </connection>
  <connection id="28" xr16:uid="{27AEB82C-F05D-4D13-8837-FAEE6201EA25}" name="RCV_VENTA_76664509-7_202505" type="6" refreshedVersion="8" background="1" saveData="1">
    <textPr prompt="0" sourceFile="C:\Users\crist\Downloads\RCV_VENTA_76664509-7_202505.csv" decimal="," thousands="." tab="0" semicolon="1" delimiter=";">
      <textFields>
        <textField/>
      </textFields>
    </textPr>
  </connection>
</connections>
</file>

<file path=xl/sharedStrings.xml><?xml version="1.0" encoding="utf-8"?>
<sst xmlns="http://schemas.openxmlformats.org/spreadsheetml/2006/main" count="1565" uniqueCount="470">
  <si>
    <t>Datos de sociedad a revisar</t>
  </si>
  <si>
    <t>Año Tributario</t>
  </si>
  <si>
    <t>Fecha de Formulario:</t>
  </si>
  <si>
    <t>Abril</t>
  </si>
  <si>
    <t>Año Comercial</t>
  </si>
  <si>
    <t>Fecha Pago Formulario</t>
  </si>
  <si>
    <t>Nombre:</t>
  </si>
  <si>
    <t xml:space="preserve"> </t>
  </si>
  <si>
    <t>Giros Economicos</t>
  </si>
  <si>
    <t>Código</t>
  </si>
  <si>
    <t>Categoria Tributaria</t>
  </si>
  <si>
    <t>Afecta IVA</t>
  </si>
  <si>
    <t>Giro Comercial:</t>
  </si>
  <si>
    <t>Tipo Jurídico:</t>
  </si>
  <si>
    <t>RUT Sociedad</t>
  </si>
  <si>
    <t>Tipo de IVA</t>
  </si>
  <si>
    <t>IVA Recuperable</t>
  </si>
  <si>
    <t>Clave SII</t>
  </si>
  <si>
    <t>Bse PPM</t>
  </si>
  <si>
    <t>Nombre Representante Legal</t>
  </si>
  <si>
    <t>RUT Representante Legal</t>
  </si>
  <si>
    <t>Sistema de Tributación</t>
  </si>
  <si>
    <t>Pro Pyme General 14D</t>
  </si>
  <si>
    <t>Tasa de Impto</t>
  </si>
  <si>
    <t>Cantidad</t>
  </si>
  <si>
    <t>Exento</t>
  </si>
  <si>
    <t>Neto</t>
  </si>
  <si>
    <t>IVA No Recuperable</t>
  </si>
  <si>
    <t>IVA</t>
  </si>
  <si>
    <t>Total</t>
  </si>
  <si>
    <t>Factura electronica</t>
  </si>
  <si>
    <t>Factura exenta</t>
  </si>
  <si>
    <t>Nota de credito</t>
  </si>
  <si>
    <t>Nota de debito</t>
  </si>
  <si>
    <t>Factura de Compra</t>
  </si>
  <si>
    <t>Total de documentos</t>
  </si>
  <si>
    <t>Nro</t>
  </si>
  <si>
    <t>Tipo Doc</t>
  </si>
  <si>
    <t>Tipo Compra</t>
  </si>
  <si>
    <t>RUT Proveedor</t>
  </si>
  <si>
    <t>Razon Social</t>
  </si>
  <si>
    <t>Folio</t>
  </si>
  <si>
    <t>Fecha Docto</t>
  </si>
  <si>
    <t>Fecha Recepcion</t>
  </si>
  <si>
    <t>Fecha Acuse</t>
  </si>
  <si>
    <t>Monto Exento</t>
  </si>
  <si>
    <t>Monto Neto</t>
  </si>
  <si>
    <t>Monto IVA Recuperable</t>
  </si>
  <si>
    <t>Monto Iva No Recuperable</t>
  </si>
  <si>
    <t>Codigo IVA No Rec.</t>
  </si>
  <si>
    <t>Monto Total</t>
  </si>
  <si>
    <t>Monto Neto Activo Fijo</t>
  </si>
  <si>
    <t>IVA Activo Fijo</t>
  </si>
  <si>
    <t>IVA uso Comun</t>
  </si>
  <si>
    <t>Impto. Sin Derecho a Credito</t>
  </si>
  <si>
    <t>IVA No Retenido</t>
  </si>
  <si>
    <t>Tabacos Puros</t>
  </si>
  <si>
    <t>Tabacos Cigarrillos</t>
  </si>
  <si>
    <t>Tabacos Elaborados</t>
  </si>
  <si>
    <t>NCE o NDE sobre Fact. de Compra</t>
  </si>
  <si>
    <t>Codigo Otro Impuesto</t>
  </si>
  <si>
    <t>Valor Otro Impuesto</t>
  </si>
  <si>
    <t>Tasa Otro Impuesto</t>
  </si>
  <si>
    <t>Del Giro</t>
  </si>
  <si>
    <t>Tipo Venta</t>
  </si>
  <si>
    <t>Rut cliente</t>
  </si>
  <si>
    <t>Fecha Acuse Recibo</t>
  </si>
  <si>
    <t>Fecha Reclamo</t>
  </si>
  <si>
    <t>Monto IVA</t>
  </si>
  <si>
    <t>Monto total</t>
  </si>
  <si>
    <t>IVA Retenido Total</t>
  </si>
  <si>
    <t>IVA Retenido Parcial</t>
  </si>
  <si>
    <t>IVA no retenido</t>
  </si>
  <si>
    <t>IVA propio</t>
  </si>
  <si>
    <t>IVA Terceros</t>
  </si>
  <si>
    <t>RUT Emisor Liquid. Factura</t>
  </si>
  <si>
    <t>Neto Comision Liquid. Factura</t>
  </si>
  <si>
    <t>Exento Comision Liquid. Factura</t>
  </si>
  <si>
    <t>IVA Comision Liquid. Factura</t>
  </si>
  <si>
    <t>IVA fuera de plazo</t>
  </si>
  <si>
    <t>Tipo Docto. Referencia</t>
  </si>
  <si>
    <t>Folio Docto. Referencia</t>
  </si>
  <si>
    <t>Num. Ident. Receptor Extranjero</t>
  </si>
  <si>
    <t>Nacionalidad Receptor Extranjero</t>
  </si>
  <si>
    <t>Credito empresa constructora</t>
  </si>
  <si>
    <t>Impto. Zona Franca (Ley 18211)</t>
  </si>
  <si>
    <t>Garantia Dep. Envases</t>
  </si>
  <si>
    <t>Indicador Venta sin Costo</t>
  </si>
  <si>
    <t>Indicador Servicio Periodico</t>
  </si>
  <si>
    <t>Monto No facturable</t>
  </si>
  <si>
    <t>Total Monto Periodo</t>
  </si>
  <si>
    <t>Venta Pasajes Transporte Nacional</t>
  </si>
  <si>
    <t>Venta Pasajes Transporte Internacional</t>
  </si>
  <si>
    <t>Numero Interno</t>
  </si>
  <si>
    <t>Codigo Sucursal</t>
  </si>
  <si>
    <t>Codigo Otro Imp.</t>
  </si>
  <si>
    <t>Valor Otro Imp.</t>
  </si>
  <si>
    <t>Tasa Otro Imp.</t>
  </si>
  <si>
    <t>Boleta Afecta Electronica</t>
  </si>
  <si>
    <t>Boleta Medio Electrónico</t>
  </si>
  <si>
    <t>Boleta Exenta Electrónica</t>
  </si>
  <si>
    <t>dte</t>
  </si>
  <si>
    <t>fecha</t>
  </si>
  <si>
    <t>vendedor</t>
  </si>
  <si>
    <t>sucursal</t>
  </si>
  <si>
    <t>Ventas</t>
  </si>
  <si>
    <t>IVA Debito Fiscal</t>
  </si>
  <si>
    <t>Factura electrónica</t>
  </si>
  <si>
    <t>Nota de crédito</t>
  </si>
  <si>
    <t>Boletas de Ventas y Servicios</t>
  </si>
  <si>
    <t>Boletas de Ventas y Servicios Exentas</t>
  </si>
  <si>
    <t>Compras</t>
  </si>
  <si>
    <t>IVA Crédito Fiscal</t>
  </si>
  <si>
    <t>Remanente IVA periodo anterior</t>
  </si>
  <si>
    <t>Pago Provisional Mensual</t>
  </si>
  <si>
    <t>Ventas Netas</t>
  </si>
  <si>
    <t>Factor PPM</t>
  </si>
  <si>
    <t>PPM Pagado</t>
  </si>
  <si>
    <t>Base imponible</t>
  </si>
  <si>
    <t>Boletas de Honorarios</t>
  </si>
  <si>
    <t>Bruto</t>
  </si>
  <si>
    <t>Retenido</t>
  </si>
  <si>
    <t>Pagado</t>
  </si>
  <si>
    <t>Impuesto Único a los Trabajadores</t>
  </si>
  <si>
    <t>Monto</t>
  </si>
  <si>
    <t>Impuesto Retenido</t>
  </si>
  <si>
    <t>Total a Pagar Formulario</t>
  </si>
  <si>
    <t>IVA a pagar determinado</t>
  </si>
  <si>
    <t>Pagos provisionales</t>
  </si>
  <si>
    <t>Retención Boletas Honorarios</t>
  </si>
  <si>
    <t>Impuesto Único Trabajadores</t>
  </si>
  <si>
    <t>Brutos</t>
  </si>
  <si>
    <t>Tipo Juridico</t>
  </si>
  <si>
    <t>Regimenes Tributarios</t>
  </si>
  <si>
    <t>Dia</t>
  </si>
  <si>
    <t>Mes</t>
  </si>
  <si>
    <t>Empresa Individual de Responsabilidad Limitada</t>
  </si>
  <si>
    <t>Enero</t>
  </si>
  <si>
    <t>Sociedad de Responsabilidad Limitada</t>
  </si>
  <si>
    <t>Pro Pyme Transparente 14D N°8</t>
  </si>
  <si>
    <t>Febrero</t>
  </si>
  <si>
    <t>Sociedad Por Acciones</t>
  </si>
  <si>
    <t>Semi Integrado 14A</t>
  </si>
  <si>
    <t>Marzo</t>
  </si>
  <si>
    <t>Persona Natural Con Giro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</si>
  <si>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</si>
  <si>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</si>
  <si>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</si>
  <si>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</si>
  <si>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</si>
  <si>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</si>
  <si>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</si>
  <si>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</si>
  <si>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</si>
  <si>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Etiquetas de fila</t>
  </si>
  <si>
    <t>Total general</t>
  </si>
  <si>
    <t>Suma de Monto Neto</t>
  </si>
  <si>
    <t>UTM</t>
  </si>
  <si>
    <t>VALOR</t>
  </si>
  <si>
    <t>Valor en UTM</t>
  </si>
  <si>
    <t>Codigo 77 Formulario</t>
  </si>
  <si>
    <t>Monto REMANENTE EN UTM</t>
  </si>
  <si>
    <t>VALOR UTM MES</t>
  </si>
  <si>
    <t>MONTO REMANENTE PERIODO</t>
  </si>
  <si>
    <t>Retención 3% Prestamo Solidario</t>
  </si>
  <si>
    <t>Nº</t>
  </si>
  <si>
    <t>Cantidad Dctos</t>
  </si>
  <si>
    <t>Liquidacion de factura</t>
  </si>
  <si>
    <t>REY MOMO</t>
  </si>
  <si>
    <t>-</t>
  </si>
  <si>
    <t>Postergacion de pago IVA</t>
  </si>
  <si>
    <t>76934534-5</t>
  </si>
  <si>
    <t>AT CONTADORES SERVICIOS PROFESIONALES LIMITADA</t>
  </si>
  <si>
    <t>13370093-5</t>
  </si>
  <si>
    <t>CAROLINA XIMENA PISMANTE BELTRAN</t>
  </si>
  <si>
    <t>76918899-1</t>
  </si>
  <si>
    <t>76790054-6</t>
  </si>
  <si>
    <t>COMERCIAL FENIX SPA</t>
  </si>
  <si>
    <t>78936330-7</t>
  </si>
  <si>
    <t>Innovacion y Tecnologia Empresarial ITEM Ltda.</t>
  </si>
  <si>
    <t>76568660-1</t>
  </si>
  <si>
    <t>EASY RETAIL S.A.</t>
  </si>
  <si>
    <t>76771789-K</t>
  </si>
  <si>
    <t>IMPORTADORA Y EXPORTADORA ZAFIRO LIMITADA</t>
  </si>
  <si>
    <t>76061914-0</t>
  </si>
  <si>
    <t>77924229-3</t>
  </si>
  <si>
    <t>CLTRANSPORTES SPA</t>
  </si>
  <si>
    <t>76308838-3</t>
  </si>
  <si>
    <t>BODAS WP CHILE SPA</t>
  </si>
  <si>
    <t>CARLOS ALBERTO ELIAS ZUÑIGA ARTICULOS E.I.R.L</t>
  </si>
  <si>
    <t>94625000-7</t>
  </si>
  <si>
    <t>INVERSIONES ENEX S.A.</t>
  </si>
  <si>
    <t>GARCIA Y COMPAÑIA LTDA.</t>
  </si>
  <si>
    <t>18754176-K</t>
  </si>
  <si>
    <t>CAMILA VALESCA CATALAN CONCHA</t>
  </si>
  <si>
    <t>99581430-7</t>
  </si>
  <si>
    <t>ADRIAZOLA REPUESTOS SPA</t>
  </si>
  <si>
    <t>77930020-K</t>
  </si>
  <si>
    <t>2737 IMPORTADORA Y EXPORTADORA LIMITADA</t>
  </si>
  <si>
    <t>76856666-6</t>
  </si>
  <si>
    <t>IMPORTADORA Y EXPORTADORA 1 MI STORE LIMITADA</t>
  </si>
  <si>
    <t>77340120-9</t>
  </si>
  <si>
    <t>CARLOS BUNSTER MEDINA Y LORETO REYES PET</t>
  </si>
  <si>
    <t>76058647-1</t>
  </si>
  <si>
    <t>VERISURE CHILE SPA</t>
  </si>
  <si>
    <t>69072000-0</t>
  </si>
  <si>
    <t>I MUNICIPALIDAD DE LA CISTERNA</t>
  </si>
  <si>
    <t>76562768-0</t>
  </si>
  <si>
    <t>COMERCIAL Y SERVICIOS V Y A LIMITADA</t>
  </si>
  <si>
    <t>77513563-8</t>
  </si>
  <si>
    <t>ESTACION DE SERVICIOS RM LTDA</t>
  </si>
  <si>
    <t>77139148-6</t>
  </si>
  <si>
    <t>IMPORTADORA Y EXPORTADORA FLYJUMP LIMITADA</t>
  </si>
  <si>
    <t>17948867-1</t>
  </si>
  <si>
    <t>GINNA MARCELA PINEDA QUINTERO</t>
  </si>
  <si>
    <t>78383530-4</t>
  </si>
  <si>
    <t>HOTELERA LAS TERRAZAS LIMITADA</t>
  </si>
  <si>
    <t>78004470-5</t>
  </si>
  <si>
    <t>IMPORTADORA ITALFRENOS SPA.</t>
  </si>
  <si>
    <t>76269419-0</t>
  </si>
  <si>
    <t>COMERCIALIZADORA DE REPUESTOS Y SERVICIOS AUTOMOTRICES JORGE GOMEZ ESP</t>
  </si>
  <si>
    <t>77287170-8</t>
  </si>
  <si>
    <t>COMERCIALIZADORA HERNAN EUGENIO CHAVEZ ACUNA E I R L</t>
  </si>
  <si>
    <t>17253634-4</t>
  </si>
  <si>
    <t>DANIELA GERALDINE ALLENDES CARCAMO</t>
  </si>
  <si>
    <t>77120557-7</t>
  </si>
  <si>
    <t>MS MUEBLES SPA</t>
  </si>
  <si>
    <t>77139617-8</t>
  </si>
  <si>
    <t>INVERSIONES JMH SPA</t>
  </si>
  <si>
    <t>77442741-4</t>
  </si>
  <si>
    <t>TRAVEL SERVICES SPA</t>
  </si>
  <si>
    <t>19566629-6</t>
  </si>
  <si>
    <t>ALVARO GERMAN RODRIGUEZ HIDALGO</t>
  </si>
  <si>
    <t>17676431-7</t>
  </si>
  <si>
    <t>IVAN ALEJANDRO VASQUEZ VALDES</t>
  </si>
  <si>
    <t>18357017-K</t>
  </si>
  <si>
    <t>NICOLAS ERNESTO FUCHS GONZALEZ</t>
  </si>
  <si>
    <t>77702908-8</t>
  </si>
  <si>
    <t>ARTE PIERROT SPA</t>
  </si>
  <si>
    <t>77275377-2</t>
  </si>
  <si>
    <t>SOCIEDAD COMERCIAL AILANI LIMITADA</t>
  </si>
  <si>
    <t>10407905-9</t>
  </si>
  <si>
    <t>ITALO SCOLARI SEPULVEDA</t>
  </si>
  <si>
    <t>76993859-1</t>
  </si>
  <si>
    <t>IKEA</t>
  </si>
  <si>
    <t>77648259-5</t>
  </si>
  <si>
    <t>SOCI COMERCIALIZADORA SIETEMAS</t>
  </si>
  <si>
    <t>76511587-6</t>
  </si>
  <si>
    <t>LIANGDI PELUCAS CHILE LIMITADA</t>
  </si>
  <si>
    <t>76449468-7</t>
  </si>
  <si>
    <t>IX Comercio Chile SPA</t>
  </si>
  <si>
    <t>96792430-K</t>
  </si>
  <si>
    <t>SODIMAC S.A.</t>
  </si>
  <si>
    <t>77426065-K</t>
  </si>
  <si>
    <t>Mall Chino Centro Hogar</t>
  </si>
  <si>
    <t>76075551-6</t>
  </si>
  <si>
    <t>INMOBILIARIA FLORES DE OCOA LIMITADA</t>
  </si>
  <si>
    <t>17346854-7</t>
  </si>
  <si>
    <t>CAROLINA MARLENE KOLLER LARENAS</t>
  </si>
  <si>
    <t>19079802-K</t>
  </si>
  <si>
    <t>NATALIA PAZ NUNEZ PALMA</t>
  </si>
  <si>
    <t>65150744-8</t>
  </si>
  <si>
    <t>FUNDACION CIRCO NACIONAL CHILENO</t>
  </si>
  <si>
    <t>17957108-0</t>
  </si>
  <si>
    <t>ALEJANDRO ANDRES HERRERA GONZALEZ</t>
  </si>
  <si>
    <t>18174193-7</t>
  </si>
  <si>
    <t>CONSUELO ESPERANZA GATICA TRONCOSO</t>
  </si>
  <si>
    <t>76566643-0</t>
  </si>
  <si>
    <t>CLOWN FACTORY SPA</t>
  </si>
  <si>
    <t>76060499-2</t>
  </si>
  <si>
    <t>EDUARDO ESPINOZA ORELLANA E I R L</t>
  </si>
  <si>
    <t>93725000-2</t>
  </si>
  <si>
    <t>MANNHEIM SpA</t>
  </si>
  <si>
    <t>7860473-5</t>
  </si>
  <si>
    <t>LUIS RICARDO LUCERO ROJAS</t>
  </si>
  <si>
    <t>76634135-7</t>
  </si>
  <si>
    <t>DANIEL ISAAC ORTIZ BURGOS, COMERCIALIZADORA ELECTROOFERTAS E.I.R.L.</t>
  </si>
  <si>
    <t>77751990-5</t>
  </si>
  <si>
    <t>ELECTRONICA KOLM LIMITADA</t>
  </si>
  <si>
    <t>52004833-2</t>
  </si>
  <si>
    <t>EDUARDO RAZAZI SERVICIO INTEGRAL AUTOMOTRIZ E I R L</t>
  </si>
  <si>
    <t>99061000-2</t>
  </si>
  <si>
    <t>HDI SEGUROS S.A.</t>
  </si>
  <si>
    <t>83030600-5</t>
  </si>
  <si>
    <t>ELECTRONICA RETAIL LIMITADA</t>
  </si>
  <si>
    <t>78882880-2</t>
  </si>
  <si>
    <t>COMERCIAL CANADA LTDA</t>
  </si>
  <si>
    <t>77094345-0</t>
  </si>
  <si>
    <t>CENTRO DE SERVICIOS FOCACCI BORQUEZ LTDA</t>
  </si>
  <si>
    <t>76134941-4</t>
  </si>
  <si>
    <t>ADMIN. DE SUPERMERCADOS HIPER LIMITADA</t>
  </si>
  <si>
    <t>20.5</t>
  </si>
  <si>
    <t>76503327-6</t>
  </si>
  <si>
    <t>AUTHIEVRE MOTORS LTDA</t>
  </si>
  <si>
    <t>76278830-6</t>
  </si>
  <si>
    <t>COMBUSTIBLES Y SERVICIOS LIMITADA</t>
  </si>
  <si>
    <t>89605500-3</t>
  </si>
  <si>
    <t>ESTACION DE SERVICIO CORDILLERA LIMITADA</t>
  </si>
  <si>
    <t>13641117-9</t>
  </si>
  <si>
    <t>MARCELO GONZALO PALAVECINO HELENA</t>
  </si>
  <si>
    <t>76642180-6</t>
  </si>
  <si>
    <t>SOCIEDAD COMERCIAL MICROHOLDING SPA</t>
  </si>
  <si>
    <t>71633300-0</t>
  </si>
  <si>
    <t>UNIVERSIDAD AUTONOMA DE CHILE</t>
  </si>
  <si>
    <t>76089072-3</t>
  </si>
  <si>
    <t>SMARTMEDIA SPA</t>
  </si>
  <si>
    <t>61976200-2</t>
  </si>
  <si>
    <t>SECRETARÍA REGIONAL MINISTERIAL DE LAS CULTURAS, LAS ARTES Y EL PATRIM</t>
  </si>
  <si>
    <t>18201404-4</t>
  </si>
  <si>
    <t>ANDRES IGNACIO MARINKOVICH ESTAY</t>
  </si>
  <si>
    <t>76088039-6</t>
  </si>
  <si>
    <t>EVENTOS Y PRODUCCIONES ALEJANDRO ARRIAGADA GARRIDO E.I.R.L.</t>
  </si>
  <si>
    <t>77552092-2</t>
  </si>
  <si>
    <t>FUNTECH CAPACITACIONES LIMITADA</t>
  </si>
  <si>
    <t>17700905-9</t>
  </si>
  <si>
    <t>JOSE ANTONIO FERRER CATALAN</t>
  </si>
  <si>
    <t>76243362-1</t>
  </si>
  <si>
    <t>COMERCIAL Y SERVICIOS ANTARES LIMITADA</t>
  </si>
  <si>
    <t>78959210-1</t>
  </si>
  <si>
    <t>SCHNYDER Y FLORSHEIM LTDA</t>
  </si>
  <si>
    <t>77078244-9</t>
  </si>
  <si>
    <t>X CAPITAL SPA</t>
  </si>
  <si>
    <t>77233238-6</t>
  </si>
  <si>
    <t>EST DE SERV CUATRO INFANTES SPA</t>
  </si>
  <si>
    <t>96841280-9</t>
  </si>
  <si>
    <t>SERVICIOS HOTELEROS Y TURISTICOS S.A.</t>
  </si>
  <si>
    <t>99597250-6</t>
  </si>
  <si>
    <t>Operaciones Integrales Isla Grande S.A.</t>
  </si>
  <si>
    <t>76709990-8</t>
  </si>
  <si>
    <t>SERVICIOS PUBLICITARIOS FACG BLOW UP LIMITADA</t>
  </si>
  <si>
    <t>76857827-3</t>
  </si>
  <si>
    <t>ROCKET CHILE S.A.</t>
  </si>
  <si>
    <t>76921860-2</t>
  </si>
  <si>
    <t>SUD PRODUCCIONES SPA</t>
  </si>
  <si>
    <t>76143283-4</t>
  </si>
  <si>
    <t>GERALDINNE SYDNEY JULUD IJHA QUINTANILLA, CIRCO EN MOVIMIENTO E.I.R.L.</t>
  </si>
  <si>
    <t>18022577-3</t>
  </si>
  <si>
    <t>PIETRO GUILLERMO MONTAGNA LETELIER</t>
  </si>
  <si>
    <t>16700557-8</t>
  </si>
  <si>
    <t>FRANCISCO ANDRES PRADO DELGADO</t>
  </si>
  <si>
    <t>18642061-6</t>
  </si>
  <si>
    <t>ROMANO MARTINO FENZO FLORES</t>
  </si>
  <si>
    <t>Banco del Estado de Chile</t>
  </si>
  <si>
    <t>Soc. Com. y Dist. Cousin Ltda.</t>
  </si>
  <si>
    <t>MR MUNDOREPUESTOS S.A.</t>
  </si>
  <si>
    <t>NIETO Y LAGO LIMITADA</t>
  </si>
  <si>
    <t>SIETE PRODUCCIONES SPA</t>
  </si>
  <si>
    <t>ADMINISTRADORA DE VENTAS AL DETALLE LTDA</t>
  </si>
  <si>
    <t>ENERO</t>
  </si>
  <si>
    <t>FEBRERO</t>
  </si>
  <si>
    <t>MARZO</t>
  </si>
  <si>
    <t>ABRIL</t>
  </si>
  <si>
    <t>Factura electrónica Exenta</t>
  </si>
  <si>
    <t>NOMBRE TRABAJADOR</t>
  </si>
  <si>
    <t>RUT</t>
  </si>
  <si>
    <t>Impuesto Único</t>
  </si>
  <si>
    <t>Retención 3%</t>
  </si>
  <si>
    <t>MAYO</t>
  </si>
  <si>
    <t>BASE</t>
  </si>
  <si>
    <t>ETIQUETA</t>
  </si>
  <si>
    <t>JUNIO</t>
  </si>
  <si>
    <t>JULIO</t>
  </si>
  <si>
    <t>AGOSTO</t>
  </si>
  <si>
    <t>SEPTIEMBRE</t>
  </si>
  <si>
    <t>OCTUBRE</t>
  </si>
  <si>
    <t>NOVIEMBRE</t>
  </si>
  <si>
    <t>DICIEMBRE</t>
  </si>
  <si>
    <t>VACIO</t>
  </si>
  <si>
    <t>TAPA</t>
  </si>
  <si>
    <t>MESES</t>
  </si>
  <si>
    <t>Suma de BASE</t>
  </si>
  <si>
    <t>Suma de ETIQUETA</t>
  </si>
  <si>
    <t>Suma de TAPA</t>
  </si>
  <si>
    <t>Suma de VACIO</t>
  </si>
  <si>
    <t>Suma de VALOR</t>
  </si>
  <si>
    <t>97030000-7</t>
  </si>
  <si>
    <t>77829720-5</t>
  </si>
  <si>
    <t>17.52</t>
  </si>
  <si>
    <t>76192209-2</t>
  </si>
  <si>
    <t>78937010-9</t>
  </si>
  <si>
    <t>77061842-8</t>
  </si>
  <si>
    <t>77215640-5</t>
  </si>
  <si>
    <t>15.87</t>
  </si>
  <si>
    <t>76111028-4</t>
  </si>
  <si>
    <t>AGENCIA AJI S.A.</t>
  </si>
  <si>
    <t>78029057-9</t>
  </si>
  <si>
    <t>GRUPO DVC SPA</t>
  </si>
  <si>
    <t>78028573-7</t>
  </si>
  <si>
    <t>GRUPO A3 SPA</t>
  </si>
  <si>
    <t>76593514-8</t>
  </si>
  <si>
    <t>TEMPO PRODUCCIONES BY DS SPA</t>
  </si>
  <si>
    <t>17343048-5</t>
  </si>
  <si>
    <t>MANUEL ALEJANDRO CONCHA ESPINOSA</t>
  </si>
  <si>
    <t>Boleta</t>
  </si>
  <si>
    <t>Emisor</t>
  </si>
  <si>
    <t>Honorarios</t>
  </si>
  <si>
    <t>N°</t>
  </si>
  <si>
    <t>Fecha</t>
  </si>
  <si>
    <t>Estado</t>
  </si>
  <si>
    <t>Fecha Anulación</t>
  </si>
  <si>
    <t>Rut</t>
  </si>
  <si>
    <t>Nombre o Razón Social</t>
  </si>
  <si>
    <t>Soc. Prof.</t>
  </si>
  <si>
    <t>Totales* :</t>
  </si>
  <si>
    <t>(*) Los valores totales no consideran los montos de las boletas anuladas.</t>
  </si>
  <si>
    <t>76134946-5</t>
  </si>
  <si>
    <t>ADMIN. DE SUPERMERCADOS EXPRESS LIMITADA</t>
  </si>
  <si>
    <t>77162157-0</t>
  </si>
  <si>
    <t>SANTA LUCIA LIMITADA</t>
  </si>
  <si>
    <t>77776072-6</t>
  </si>
  <si>
    <t>MAYA ARQUITECTURA Y CONSTRUCCIÃ“N SPA</t>
  </si>
  <si>
    <t>GARCIA Y COMPAÃ‘IA LTDA.</t>
  </si>
  <si>
    <t>77381844-4</t>
  </si>
  <si>
    <t>VASCOR DISTRIBUCION SPA</t>
  </si>
  <si>
    <t>78065582-8</t>
  </si>
  <si>
    <t>CLAVE TRIBUTARIA CONTADORES LIMITADA</t>
  </si>
  <si>
    <t>76574879-8</t>
  </si>
  <si>
    <t>JETSMART AIRLINES SPA</t>
  </si>
  <si>
    <t>78120513-3</t>
  </si>
  <si>
    <t>PRODUCCIONES EVENTPRO LIMITADA</t>
  </si>
  <si>
    <t>76664734-0</t>
  </si>
  <si>
    <t>ASESORIAS Y PRODUCCIONES CR SPA</t>
  </si>
  <si>
    <t>19756749-K</t>
  </si>
  <si>
    <t>GRACIELA SOLEDAD CHAPPA AYALA</t>
  </si>
  <si>
    <t>77180411-K</t>
  </si>
  <si>
    <t>STEAMMAKERS CHILE SPA</t>
  </si>
  <si>
    <t>19489124-5</t>
  </si>
  <si>
    <t>PAULINA MONSERRAT BRANTE ORTIZ</t>
  </si>
  <si>
    <t>17088162-1</t>
  </si>
  <si>
    <t>RODRIGO ANDRES BAEZA PACHECO</t>
  </si>
  <si>
    <t>18282260-4</t>
  </si>
  <si>
    <t>JUAN PABLO FUENZALIDA PENALOZA</t>
  </si>
  <si>
    <t>17133386-5</t>
  </si>
  <si>
    <t>CAMILA FERNANDA TRAUB BECERRA</t>
  </si>
  <si>
    <t>Suma de Monto total</t>
  </si>
  <si>
    <t>RAZON SOCIAL</t>
  </si>
  <si>
    <t>MONTOS</t>
  </si>
  <si>
    <t>TOTAL VENTA ANUAL</t>
  </si>
  <si>
    <t>TOP 5 VENTAS MENSUALES</t>
  </si>
  <si>
    <t>TOP 5 VENTAS ANUALES</t>
  </si>
  <si>
    <t>MES VS AÑO</t>
  </si>
  <si>
    <t>Suma de Monto Total</t>
  </si>
  <si>
    <t>Boleta de Honorarios Totales :</t>
  </si>
  <si>
    <t>15368347-6</t>
  </si>
  <si>
    <t>MARIO RAMIRO ESTEBAN MOYA GUZMAN</t>
  </si>
  <si>
    <t>20164791-6</t>
  </si>
  <si>
    <t>ANDREA DANIELA PEREZ GODOY</t>
  </si>
  <si>
    <t>N° DE COMPRAS EN EL AÑO</t>
  </si>
  <si>
    <t>N° DE CLIENTES EN EL AÑO</t>
  </si>
  <si>
    <t>96689310-9</t>
  </si>
  <si>
    <t>Transbank S.A</t>
  </si>
  <si>
    <t>76296346-9</t>
  </si>
  <si>
    <t>M  H INVERSIONES SPA</t>
  </si>
  <si>
    <t>77300129-4</t>
  </si>
  <si>
    <t>NIEVES DLB SPA</t>
  </si>
  <si>
    <t>77478651-1</t>
  </si>
  <si>
    <t>Seba2411</t>
  </si>
  <si>
    <t>76114143-0</t>
  </si>
  <si>
    <t>VTR Comunicaciones SpA</t>
  </si>
  <si>
    <t>76927155-4</t>
  </si>
  <si>
    <t>ENCUADRADO SPA</t>
  </si>
  <si>
    <t>97036000-K</t>
  </si>
  <si>
    <t>Santander - Chile</t>
  </si>
  <si>
    <t>77190692-3</t>
  </si>
  <si>
    <t>SOCIEDAD OPERADORA DE TARJETAS DE PAGO SANTANDER GETNET CHILE S.A.</t>
  </si>
  <si>
    <t>76020773-K</t>
  </si>
  <si>
    <t>ASESORIAS E INVERSIONES AIM FUTBOL SPA</t>
  </si>
  <si>
    <t>Contribuyente: CAROLINA LILLO SANTANDER NUTRICION DEPORTIVA Y SALUD SPA</t>
  </si>
  <si>
    <t>RUT : 77478651-1</t>
  </si>
  <si>
    <t>Informe correpondiente al mes 07 del año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</si>
</sst>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_);_(* \(#,##0\);_(* &quot;-&quot;_);_(@_)"/>
    <numFmt numFmtId="165" formatCode="_(* #,##0.00_);_(* \(#,##0.00\);_(* &quot;-&quot;??_);_(@_)"/>
    <numFmt numFmtId="166" formatCode="_ * #,##0_ ;_ * \-#,##0_ ;_ * &quot;-&quot;_ ;_ @_ "/>
    <numFmt numFmtId="167" formatCode="_-&quot;$&quot;* #,##0_-;\-&quot;$&quot;* #,##0_-;_-&quot;$&quot;* &quot;-&quot;_-;_-@_-"/>
    <numFmt numFmtId="168" formatCode="0.000%"/>
    <numFmt numFmtId="169" formatCode="_-* #,##0.00_-;\-* #,##0.00_-;_-* &quot;-&quot;_-;_-@_-"/>
    <numFmt numFmtId="170" formatCode="dd/mm/yyyy\ hh:mm"/>
    <numFmt numFmtId="171" formatCode="_-* #,##0_-;\-* #,##0_-;_-* &quot;-&quot;??_-;_-@_-"/>
    <numFmt numFmtId="172" formatCode="_(* #,##0_);_(* \(#,##0\);_(* &quot;-&quot;??_);_(@_)"/>
    <numFmt numFmtId="173" formatCode="_-[$$-80A]* #,##0_-;\-[$$-80A]* #,##0_-;_-[$$-80A]* &quot;-&quot;??_-;_-@_-"/>
    <numFmt numFmtId="178" formatCode="dd/mm/yyyy"/>
  </numFmts>
  <fonts count="7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sz val="11"/>
      <name val="Calibri"/>
      <family val="2"/>
    </font>
    <font>
      <sz val="9"/>
      <color theme="1"/>
      <name val="Calibri"/>
      <family val="2"/>
    </font>
    <font>
      <sz val="9"/>
      <color rgb="FF1F3864"/>
      <name val="Calibri"/>
      <family val="2"/>
    </font>
    <font>
      <sz val="8"/>
      <color rgb="FF1F3864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sz val="8"/>
      <color theme="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theme="0"/>
      <name val="Calibri"/>
      <family val="2"/>
    </font>
    <font>
      <b/>
      <sz val="9"/>
      <color theme="1"/>
      <name val="Calibri"/>
      <family val="2"/>
    </font>
    <font>
      <b/>
      <sz val="10"/>
      <color theme="1"/>
      <name val="Calibri"/>
      <family val="2"/>
    </font>
    <font>
      <u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Helvetica Neue"/>
      <family val="2"/>
    </font>
    <font>
      <sz val="8"/>
      <name val="Calibri"/>
      <family val="2"/>
      <scheme val="minor"/>
    </font>
    <font>
      <b/>
      <sz val="11"/>
      <color theme="0"/>
      <name val="Helvetica Neue"/>
      <family val="2"/>
    </font>
    <font>
      <sz val="8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9"/>
      <color theme="0"/>
      <name val="Calibri"/>
      <family val="2"/>
    </font>
    <font>
      <b/>
      <sz val="12"/>
      <color theme="0"/>
      <name val="Calibri"/>
      <family val="2"/>
    </font>
    <font>
      <b/>
      <sz val="11"/>
      <color indexed="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D6DCE4"/>
        <bgColor rgb="FFD6DCE4"/>
      </patternFill>
    </fill>
    <fill>
      <patternFill patternType="solid">
        <fgColor rgb="FF7F7F7F"/>
        <bgColor rgb="FF7F7F7F"/>
      </patternFill>
    </fill>
    <fill>
      <patternFill patternType="solid">
        <fgColor rgb="FFA5A5A5"/>
        <bgColor rgb="FFA5A5A5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rgb="FF5C21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257D5"/>
        <bgColor indexed="64"/>
      </patternFill>
    </fill>
  </fills>
  <borders count="100">
    <border>
      <left/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08">
    <xf numFmtId="0" fontId="0" fillId="0" borderId="0"/>
    <xf numFmtId="164" fontId="33" fillId="0" borderId="0" applyFont="0" applyFill="0" applyBorder="0" applyAlignment="0" applyProtection="0"/>
    <xf numFmtId="167" fontId="33" fillId="0" borderId="0" applyFont="0" applyFill="0" applyBorder="0" applyAlignment="0" applyProtection="0"/>
    <xf numFmtId="0" fontId="15" fillId="0" borderId="6"/>
    <xf numFmtId="0" fontId="44" fillId="0" borderId="34" applyNumberFormat="0" applyFill="0" applyAlignment="0" applyProtection="0"/>
    <xf numFmtId="0" fontId="45" fillId="0" borderId="35" applyNumberFormat="0" applyFill="0" applyAlignment="0" applyProtection="0"/>
    <xf numFmtId="0" fontId="46" fillId="0" borderId="36" applyNumberFormat="0" applyFill="0" applyAlignment="0" applyProtection="0"/>
    <xf numFmtId="0" fontId="50" fillId="10" borderId="37" applyNumberFormat="0" applyAlignment="0" applyProtection="0"/>
    <xf numFmtId="0" fontId="51" fillId="11" borderId="38" applyNumberFormat="0" applyAlignment="0" applyProtection="0"/>
    <xf numFmtId="0" fontId="52" fillId="11" borderId="37" applyNumberFormat="0" applyAlignment="0" applyProtection="0"/>
    <xf numFmtId="0" fontId="53" fillId="0" borderId="39" applyNumberFormat="0" applyFill="0" applyAlignment="0" applyProtection="0"/>
    <xf numFmtId="0" fontId="35" fillId="12" borderId="40" applyNumberFormat="0" applyAlignment="0" applyProtection="0"/>
    <xf numFmtId="0" fontId="34" fillId="0" borderId="42" applyNumberFormat="0" applyFill="0" applyAlignment="0" applyProtection="0"/>
    <xf numFmtId="0" fontId="14" fillId="0" borderId="6"/>
    <xf numFmtId="0" fontId="43" fillId="0" borderId="6" applyNumberFormat="0" applyFill="0" applyBorder="0" applyAlignment="0" applyProtection="0"/>
    <xf numFmtId="0" fontId="46" fillId="0" borderId="6" applyNumberFormat="0" applyFill="0" applyBorder="0" applyAlignment="0" applyProtection="0"/>
    <xf numFmtId="0" fontId="47" fillId="7" borderId="6" applyNumberFormat="0" applyBorder="0" applyAlignment="0" applyProtection="0"/>
    <xf numFmtId="0" fontId="48" fillId="8" borderId="6" applyNumberFormat="0" applyBorder="0" applyAlignment="0" applyProtection="0"/>
    <xf numFmtId="0" fontId="49" fillId="9" borderId="6" applyNumberFormat="0" applyBorder="0" applyAlignment="0" applyProtection="0"/>
    <xf numFmtId="0" fontId="54" fillId="0" borderId="6" applyNumberFormat="0" applyFill="0" applyBorder="0" applyAlignment="0" applyProtection="0"/>
    <xf numFmtId="0" fontId="14" fillId="13" borderId="41" applyNumberFormat="0" applyFont="0" applyAlignment="0" applyProtection="0"/>
    <xf numFmtId="0" fontId="55" fillId="0" borderId="6" applyNumberFormat="0" applyFill="0" applyBorder="0" applyAlignment="0" applyProtection="0"/>
    <xf numFmtId="0" fontId="56" fillId="14" borderId="6" applyNumberFormat="0" applyBorder="0" applyAlignment="0" applyProtection="0"/>
    <xf numFmtId="0" fontId="14" fillId="15" borderId="6" applyNumberFormat="0" applyBorder="0" applyAlignment="0" applyProtection="0"/>
    <xf numFmtId="0" fontId="14" fillId="16" borderId="6" applyNumberFormat="0" applyBorder="0" applyAlignment="0" applyProtection="0"/>
    <xf numFmtId="0" fontId="14" fillId="17" borderId="6" applyNumberFormat="0" applyBorder="0" applyAlignment="0" applyProtection="0"/>
    <xf numFmtId="0" fontId="56" fillId="18" borderId="6" applyNumberFormat="0" applyBorder="0" applyAlignment="0" applyProtection="0"/>
    <xf numFmtId="0" fontId="14" fillId="19" borderId="6" applyNumberFormat="0" applyBorder="0" applyAlignment="0" applyProtection="0"/>
    <xf numFmtId="0" fontId="14" fillId="20" borderId="6" applyNumberFormat="0" applyBorder="0" applyAlignment="0" applyProtection="0"/>
    <xf numFmtId="0" fontId="14" fillId="21" borderId="6" applyNumberFormat="0" applyBorder="0" applyAlignment="0" applyProtection="0"/>
    <xf numFmtId="0" fontId="56" fillId="22" borderId="6" applyNumberFormat="0" applyBorder="0" applyAlignment="0" applyProtection="0"/>
    <xf numFmtId="0" fontId="14" fillId="23" borderId="6" applyNumberFormat="0" applyBorder="0" applyAlignment="0" applyProtection="0"/>
    <xf numFmtId="0" fontId="14" fillId="24" borderId="6" applyNumberFormat="0" applyBorder="0" applyAlignment="0" applyProtection="0"/>
    <xf numFmtId="0" fontId="14" fillId="25" borderId="6" applyNumberFormat="0" applyBorder="0" applyAlignment="0" applyProtection="0"/>
    <xf numFmtId="0" fontId="56" fillId="26" borderId="6" applyNumberFormat="0" applyBorder="0" applyAlignment="0" applyProtection="0"/>
    <xf numFmtId="0" fontId="14" fillId="27" borderId="6" applyNumberFormat="0" applyBorder="0" applyAlignment="0" applyProtection="0"/>
    <xf numFmtId="0" fontId="14" fillId="28" borderId="6" applyNumberFormat="0" applyBorder="0" applyAlignment="0" applyProtection="0"/>
    <xf numFmtId="0" fontId="14" fillId="29" borderId="6" applyNumberFormat="0" applyBorder="0" applyAlignment="0" applyProtection="0"/>
    <xf numFmtId="0" fontId="56" fillId="30" borderId="6" applyNumberFormat="0" applyBorder="0" applyAlignment="0" applyProtection="0"/>
    <xf numFmtId="0" fontId="14" fillId="31" borderId="6" applyNumberFormat="0" applyBorder="0" applyAlignment="0" applyProtection="0"/>
    <xf numFmtId="0" fontId="14" fillId="32" borderId="6" applyNumberFormat="0" applyBorder="0" applyAlignment="0" applyProtection="0"/>
    <xf numFmtId="0" fontId="14" fillId="33" borderId="6" applyNumberFormat="0" applyBorder="0" applyAlignment="0" applyProtection="0"/>
    <xf numFmtId="0" fontId="56" fillId="34" borderId="6" applyNumberFormat="0" applyBorder="0" applyAlignment="0" applyProtection="0"/>
    <xf numFmtId="0" fontId="14" fillId="35" borderId="6" applyNumberFormat="0" applyBorder="0" applyAlignment="0" applyProtection="0"/>
    <xf numFmtId="0" fontId="14" fillId="36" borderId="6" applyNumberFormat="0" applyBorder="0" applyAlignment="0" applyProtection="0"/>
    <xf numFmtId="0" fontId="14" fillId="37" borderId="6" applyNumberFormat="0" applyBorder="0" applyAlignment="0" applyProtection="0"/>
    <xf numFmtId="0" fontId="12" fillId="0" borderId="6"/>
    <xf numFmtId="0" fontId="12" fillId="13" borderId="41" applyNumberFormat="0" applyFont="0" applyAlignment="0" applyProtection="0"/>
    <xf numFmtId="0" fontId="12" fillId="15" borderId="6" applyNumberFormat="0" applyBorder="0" applyAlignment="0" applyProtection="0"/>
    <xf numFmtId="0" fontId="12" fillId="16" borderId="6" applyNumberFormat="0" applyBorder="0" applyAlignment="0" applyProtection="0"/>
    <xf numFmtId="0" fontId="12" fillId="17" borderId="6" applyNumberFormat="0" applyBorder="0" applyAlignment="0" applyProtection="0"/>
    <xf numFmtId="0" fontId="12" fillId="19" borderId="6" applyNumberFormat="0" applyBorder="0" applyAlignment="0" applyProtection="0"/>
    <xf numFmtId="0" fontId="12" fillId="20" borderId="6" applyNumberFormat="0" applyBorder="0" applyAlignment="0" applyProtection="0"/>
    <xf numFmtId="0" fontId="12" fillId="21" borderId="6" applyNumberFormat="0" applyBorder="0" applyAlignment="0" applyProtection="0"/>
    <xf numFmtId="0" fontId="12" fillId="23" borderId="6" applyNumberFormat="0" applyBorder="0" applyAlignment="0" applyProtection="0"/>
    <xf numFmtId="0" fontId="12" fillId="24" borderId="6" applyNumberFormat="0" applyBorder="0" applyAlignment="0" applyProtection="0"/>
    <xf numFmtId="0" fontId="12" fillId="25" borderId="6" applyNumberFormat="0" applyBorder="0" applyAlignment="0" applyProtection="0"/>
    <xf numFmtId="0" fontId="12" fillId="27" borderId="6" applyNumberFormat="0" applyBorder="0" applyAlignment="0" applyProtection="0"/>
    <xf numFmtId="0" fontId="12" fillId="28" borderId="6" applyNumberFormat="0" applyBorder="0" applyAlignment="0" applyProtection="0"/>
    <xf numFmtId="0" fontId="12" fillId="29" borderId="6" applyNumberFormat="0" applyBorder="0" applyAlignment="0" applyProtection="0"/>
    <xf numFmtId="0" fontId="12" fillId="31" borderId="6" applyNumberFormat="0" applyBorder="0" applyAlignment="0" applyProtection="0"/>
    <xf numFmtId="0" fontId="12" fillId="32" borderId="6" applyNumberFormat="0" applyBorder="0" applyAlignment="0" applyProtection="0"/>
    <xf numFmtId="0" fontId="12" fillId="33" borderId="6" applyNumberFormat="0" applyBorder="0" applyAlignment="0" applyProtection="0"/>
    <xf numFmtId="0" fontId="12" fillId="35" borderId="6" applyNumberFormat="0" applyBorder="0" applyAlignment="0" applyProtection="0"/>
    <xf numFmtId="0" fontId="12" fillId="36" borderId="6" applyNumberFormat="0" applyBorder="0" applyAlignment="0" applyProtection="0"/>
    <xf numFmtId="0" fontId="12" fillId="37" borderId="6" applyNumberFormat="0" applyBorder="0" applyAlignment="0" applyProtection="0"/>
    <xf numFmtId="0" fontId="11" fillId="0" borderId="6"/>
    <xf numFmtId="0" fontId="11" fillId="13" borderId="41" applyNumberFormat="0" applyFont="0" applyAlignment="0" applyProtection="0"/>
    <xf numFmtId="0" fontId="11" fillId="15" borderId="6" applyNumberFormat="0" applyBorder="0" applyAlignment="0" applyProtection="0"/>
    <xf numFmtId="0" fontId="11" fillId="16" borderId="6" applyNumberFormat="0" applyBorder="0" applyAlignment="0" applyProtection="0"/>
    <xf numFmtId="0" fontId="11" fillId="17" borderId="6" applyNumberFormat="0" applyBorder="0" applyAlignment="0" applyProtection="0"/>
    <xf numFmtId="0" fontId="11" fillId="19" borderId="6" applyNumberFormat="0" applyBorder="0" applyAlignment="0" applyProtection="0"/>
    <xf numFmtId="0" fontId="11" fillId="20" borderId="6" applyNumberFormat="0" applyBorder="0" applyAlignment="0" applyProtection="0"/>
    <xf numFmtId="0" fontId="11" fillId="21" borderId="6" applyNumberFormat="0" applyBorder="0" applyAlignment="0" applyProtection="0"/>
    <xf numFmtId="0" fontId="11" fillId="23" borderId="6" applyNumberFormat="0" applyBorder="0" applyAlignment="0" applyProtection="0"/>
    <xf numFmtId="0" fontId="11" fillId="24" borderId="6" applyNumberFormat="0" applyBorder="0" applyAlignment="0" applyProtection="0"/>
    <xf numFmtId="0" fontId="11" fillId="25" borderId="6" applyNumberFormat="0" applyBorder="0" applyAlignment="0" applyProtection="0"/>
    <xf numFmtId="0" fontId="11" fillId="27" borderId="6" applyNumberFormat="0" applyBorder="0" applyAlignment="0" applyProtection="0"/>
    <xf numFmtId="0" fontId="11" fillId="28" borderId="6" applyNumberFormat="0" applyBorder="0" applyAlignment="0" applyProtection="0"/>
    <xf numFmtId="0" fontId="11" fillId="29" borderId="6" applyNumberFormat="0" applyBorder="0" applyAlignment="0" applyProtection="0"/>
    <xf numFmtId="0" fontId="11" fillId="31" borderId="6" applyNumberFormat="0" applyBorder="0" applyAlignment="0" applyProtection="0"/>
    <xf numFmtId="0" fontId="11" fillId="32" borderId="6" applyNumberFormat="0" applyBorder="0" applyAlignment="0" applyProtection="0"/>
    <xf numFmtId="0" fontId="11" fillId="33" borderId="6" applyNumberFormat="0" applyBorder="0" applyAlignment="0" applyProtection="0"/>
    <xf numFmtId="0" fontId="11" fillId="35" borderId="6" applyNumberFormat="0" applyBorder="0" applyAlignment="0" applyProtection="0"/>
    <xf numFmtId="0" fontId="11" fillId="36" borderId="6" applyNumberFormat="0" applyBorder="0" applyAlignment="0" applyProtection="0"/>
    <xf numFmtId="0" fontId="11" fillId="37" borderId="6" applyNumberFormat="0" applyBorder="0" applyAlignment="0" applyProtection="0"/>
    <xf numFmtId="0" fontId="10" fillId="0" borderId="6"/>
    <xf numFmtId="0" fontId="10" fillId="13" borderId="41" applyNumberFormat="0" applyFont="0" applyAlignment="0" applyProtection="0"/>
    <xf numFmtId="0" fontId="10" fillId="15" borderId="6" applyNumberFormat="0" applyBorder="0" applyAlignment="0" applyProtection="0"/>
    <xf numFmtId="0" fontId="10" fillId="16" borderId="6" applyNumberFormat="0" applyBorder="0" applyAlignment="0" applyProtection="0"/>
    <xf numFmtId="0" fontId="10" fillId="17" borderId="6" applyNumberFormat="0" applyBorder="0" applyAlignment="0" applyProtection="0"/>
    <xf numFmtId="0" fontId="10" fillId="19" borderId="6" applyNumberFormat="0" applyBorder="0" applyAlignment="0" applyProtection="0"/>
    <xf numFmtId="0" fontId="10" fillId="20" borderId="6" applyNumberFormat="0" applyBorder="0" applyAlignment="0" applyProtection="0"/>
    <xf numFmtId="0" fontId="10" fillId="21" borderId="6" applyNumberFormat="0" applyBorder="0" applyAlignment="0" applyProtection="0"/>
    <xf numFmtId="0" fontId="10" fillId="23" borderId="6" applyNumberFormat="0" applyBorder="0" applyAlignment="0" applyProtection="0"/>
    <xf numFmtId="0" fontId="10" fillId="24" borderId="6" applyNumberFormat="0" applyBorder="0" applyAlignment="0" applyProtection="0"/>
    <xf numFmtId="0" fontId="10" fillId="25" borderId="6" applyNumberFormat="0" applyBorder="0" applyAlignment="0" applyProtection="0"/>
    <xf numFmtId="0" fontId="10" fillId="27" borderId="6" applyNumberFormat="0" applyBorder="0" applyAlignment="0" applyProtection="0"/>
    <xf numFmtId="0" fontId="10" fillId="28" borderId="6" applyNumberFormat="0" applyBorder="0" applyAlignment="0" applyProtection="0"/>
    <xf numFmtId="0" fontId="10" fillId="29" borderId="6" applyNumberFormat="0" applyBorder="0" applyAlignment="0" applyProtection="0"/>
    <xf numFmtId="0" fontId="10" fillId="31" borderId="6" applyNumberFormat="0" applyBorder="0" applyAlignment="0" applyProtection="0"/>
    <xf numFmtId="0" fontId="10" fillId="32" borderId="6" applyNumberFormat="0" applyBorder="0" applyAlignment="0" applyProtection="0"/>
    <xf numFmtId="0" fontId="10" fillId="33" borderId="6" applyNumberFormat="0" applyBorder="0" applyAlignment="0" applyProtection="0"/>
    <xf numFmtId="0" fontId="10" fillId="35" borderId="6" applyNumberFormat="0" applyBorder="0" applyAlignment="0" applyProtection="0"/>
    <xf numFmtId="0" fontId="10" fillId="36" borderId="6" applyNumberFormat="0" applyBorder="0" applyAlignment="0" applyProtection="0"/>
    <xf numFmtId="0" fontId="10" fillId="37" borderId="6" applyNumberFormat="0" applyBorder="0" applyAlignment="0" applyProtection="0"/>
    <xf numFmtId="0" fontId="9" fillId="0" borderId="6"/>
    <xf numFmtId="0" fontId="9" fillId="13" borderId="41" applyNumberFormat="0" applyFont="0" applyAlignment="0" applyProtection="0"/>
    <xf numFmtId="0" fontId="9" fillId="15" borderId="6" applyNumberFormat="0" applyBorder="0" applyAlignment="0" applyProtection="0"/>
    <xf numFmtId="0" fontId="9" fillId="16" borderId="6" applyNumberFormat="0" applyBorder="0" applyAlignment="0" applyProtection="0"/>
    <xf numFmtId="0" fontId="9" fillId="17" borderId="6" applyNumberFormat="0" applyBorder="0" applyAlignment="0" applyProtection="0"/>
    <xf numFmtId="0" fontId="9" fillId="19" borderId="6" applyNumberFormat="0" applyBorder="0" applyAlignment="0" applyProtection="0"/>
    <xf numFmtId="0" fontId="9" fillId="20" borderId="6" applyNumberFormat="0" applyBorder="0" applyAlignment="0" applyProtection="0"/>
    <xf numFmtId="0" fontId="9" fillId="21" borderId="6" applyNumberFormat="0" applyBorder="0" applyAlignment="0" applyProtection="0"/>
    <xf numFmtId="0" fontId="9" fillId="23" borderId="6" applyNumberFormat="0" applyBorder="0" applyAlignment="0" applyProtection="0"/>
    <xf numFmtId="0" fontId="9" fillId="24" borderId="6" applyNumberFormat="0" applyBorder="0" applyAlignment="0" applyProtection="0"/>
    <xf numFmtId="0" fontId="9" fillId="25" borderId="6" applyNumberFormat="0" applyBorder="0" applyAlignment="0" applyProtection="0"/>
    <xf numFmtId="0" fontId="9" fillId="27" borderId="6" applyNumberFormat="0" applyBorder="0" applyAlignment="0" applyProtection="0"/>
    <xf numFmtId="0" fontId="9" fillId="28" borderId="6" applyNumberFormat="0" applyBorder="0" applyAlignment="0" applyProtection="0"/>
    <xf numFmtId="0" fontId="9" fillId="29" borderId="6" applyNumberFormat="0" applyBorder="0" applyAlignment="0" applyProtection="0"/>
    <xf numFmtId="0" fontId="9" fillId="31" borderId="6" applyNumberFormat="0" applyBorder="0" applyAlignment="0" applyProtection="0"/>
    <xf numFmtId="0" fontId="9" fillId="32" borderId="6" applyNumberFormat="0" applyBorder="0" applyAlignment="0" applyProtection="0"/>
    <xf numFmtId="0" fontId="9" fillId="33" borderId="6" applyNumberFormat="0" applyBorder="0" applyAlignment="0" applyProtection="0"/>
    <xf numFmtId="0" fontId="9" fillId="35" borderId="6" applyNumberFormat="0" applyBorder="0" applyAlignment="0" applyProtection="0"/>
    <xf numFmtId="0" fontId="9" fillId="36" borderId="6" applyNumberFormat="0" applyBorder="0" applyAlignment="0" applyProtection="0"/>
    <xf numFmtId="0" fontId="9" fillId="37" borderId="6" applyNumberFormat="0" applyBorder="0" applyAlignment="0" applyProtection="0"/>
    <xf numFmtId="0" fontId="8" fillId="0" borderId="6"/>
    <xf numFmtId="0" fontId="8" fillId="13" borderId="41" applyNumberFormat="0" applyFont="0" applyAlignment="0" applyProtection="0"/>
    <xf numFmtId="0" fontId="8" fillId="15" borderId="6" applyNumberFormat="0" applyBorder="0" applyAlignment="0" applyProtection="0"/>
    <xf numFmtId="0" fontId="8" fillId="16" borderId="6" applyNumberFormat="0" applyBorder="0" applyAlignment="0" applyProtection="0"/>
    <xf numFmtId="0" fontId="8" fillId="17" borderId="6" applyNumberFormat="0" applyBorder="0" applyAlignment="0" applyProtection="0"/>
    <xf numFmtId="0" fontId="8" fillId="19" borderId="6" applyNumberFormat="0" applyBorder="0" applyAlignment="0" applyProtection="0"/>
    <xf numFmtId="0" fontId="8" fillId="20" borderId="6" applyNumberFormat="0" applyBorder="0" applyAlignment="0" applyProtection="0"/>
    <xf numFmtId="0" fontId="8" fillId="21" borderId="6" applyNumberFormat="0" applyBorder="0" applyAlignment="0" applyProtection="0"/>
    <xf numFmtId="0" fontId="8" fillId="23" borderId="6" applyNumberFormat="0" applyBorder="0" applyAlignment="0" applyProtection="0"/>
    <xf numFmtId="0" fontId="8" fillId="24" borderId="6" applyNumberFormat="0" applyBorder="0" applyAlignment="0" applyProtection="0"/>
    <xf numFmtId="0" fontId="8" fillId="25" borderId="6" applyNumberFormat="0" applyBorder="0" applyAlignment="0" applyProtection="0"/>
    <xf numFmtId="0" fontId="8" fillId="27" borderId="6" applyNumberFormat="0" applyBorder="0" applyAlignment="0" applyProtection="0"/>
    <xf numFmtId="0" fontId="8" fillId="28" borderId="6" applyNumberFormat="0" applyBorder="0" applyAlignment="0" applyProtection="0"/>
    <xf numFmtId="0" fontId="8" fillId="29" borderId="6" applyNumberFormat="0" applyBorder="0" applyAlignment="0" applyProtection="0"/>
    <xf numFmtId="0" fontId="8" fillId="31" borderId="6" applyNumberFormat="0" applyBorder="0" applyAlignment="0" applyProtection="0"/>
    <xf numFmtId="0" fontId="8" fillId="32" borderId="6" applyNumberFormat="0" applyBorder="0" applyAlignment="0" applyProtection="0"/>
    <xf numFmtId="0" fontId="8" fillId="33" borderId="6" applyNumberFormat="0" applyBorder="0" applyAlignment="0" applyProtection="0"/>
    <xf numFmtId="0" fontId="8" fillId="35" borderId="6" applyNumberFormat="0" applyBorder="0" applyAlignment="0" applyProtection="0"/>
    <xf numFmtId="0" fontId="8" fillId="36" borderId="6" applyNumberFormat="0" applyBorder="0" applyAlignment="0" applyProtection="0"/>
    <xf numFmtId="0" fontId="8" fillId="37" borderId="6" applyNumberFormat="0" applyBorder="0" applyAlignment="0" applyProtection="0"/>
    <xf numFmtId="0" fontId="7" fillId="0" borderId="6"/>
    <xf numFmtId="0" fontId="7" fillId="13" borderId="41" applyNumberFormat="0" applyFont="0" applyAlignment="0" applyProtection="0"/>
    <xf numFmtId="0" fontId="7" fillId="15" borderId="6" applyNumberFormat="0" applyBorder="0" applyAlignment="0" applyProtection="0"/>
    <xf numFmtId="0" fontId="7" fillId="16" borderId="6" applyNumberFormat="0" applyBorder="0" applyAlignment="0" applyProtection="0"/>
    <xf numFmtId="0" fontId="7" fillId="17" borderId="6" applyNumberFormat="0" applyBorder="0" applyAlignment="0" applyProtection="0"/>
    <xf numFmtId="0" fontId="7" fillId="19" borderId="6" applyNumberFormat="0" applyBorder="0" applyAlignment="0" applyProtection="0"/>
    <xf numFmtId="0" fontId="7" fillId="20" borderId="6" applyNumberFormat="0" applyBorder="0" applyAlignment="0" applyProtection="0"/>
    <xf numFmtId="0" fontId="7" fillId="21" borderId="6" applyNumberFormat="0" applyBorder="0" applyAlignment="0" applyProtection="0"/>
    <xf numFmtId="0" fontId="7" fillId="23" borderId="6" applyNumberFormat="0" applyBorder="0" applyAlignment="0" applyProtection="0"/>
    <xf numFmtId="0" fontId="7" fillId="24" borderId="6" applyNumberFormat="0" applyBorder="0" applyAlignment="0" applyProtection="0"/>
    <xf numFmtId="0" fontId="7" fillId="25" borderId="6" applyNumberFormat="0" applyBorder="0" applyAlignment="0" applyProtection="0"/>
    <xf numFmtId="0" fontId="7" fillId="27" borderId="6" applyNumberFormat="0" applyBorder="0" applyAlignment="0" applyProtection="0"/>
    <xf numFmtId="0" fontId="7" fillId="28" borderId="6" applyNumberFormat="0" applyBorder="0" applyAlignment="0" applyProtection="0"/>
    <xf numFmtId="0" fontId="7" fillId="29" borderId="6" applyNumberFormat="0" applyBorder="0" applyAlignment="0" applyProtection="0"/>
    <xf numFmtId="0" fontId="7" fillId="31" borderId="6" applyNumberFormat="0" applyBorder="0" applyAlignment="0" applyProtection="0"/>
    <xf numFmtId="0" fontId="7" fillId="32" borderId="6" applyNumberFormat="0" applyBorder="0" applyAlignment="0" applyProtection="0"/>
    <xf numFmtId="0" fontId="7" fillId="33" borderId="6" applyNumberFormat="0" applyBorder="0" applyAlignment="0" applyProtection="0"/>
    <xf numFmtId="0" fontId="7" fillId="35" borderId="6" applyNumberFormat="0" applyBorder="0" applyAlignment="0" applyProtection="0"/>
    <xf numFmtId="0" fontId="7" fillId="36" borderId="6" applyNumberFormat="0" applyBorder="0" applyAlignment="0" applyProtection="0"/>
    <xf numFmtId="0" fontId="7" fillId="37" borderId="6" applyNumberFormat="0" applyBorder="0" applyAlignment="0" applyProtection="0"/>
    <xf numFmtId="0" fontId="6" fillId="0" borderId="6"/>
    <xf numFmtId="0" fontId="6" fillId="13" borderId="41" applyNumberFormat="0" applyFont="0" applyAlignment="0" applyProtection="0"/>
    <xf numFmtId="0" fontId="6" fillId="15" borderId="6" applyNumberFormat="0" applyBorder="0" applyAlignment="0" applyProtection="0"/>
    <xf numFmtId="0" fontId="6" fillId="16" borderId="6" applyNumberFormat="0" applyBorder="0" applyAlignment="0" applyProtection="0"/>
    <xf numFmtId="0" fontId="6" fillId="17" borderId="6" applyNumberFormat="0" applyBorder="0" applyAlignment="0" applyProtection="0"/>
    <xf numFmtId="0" fontId="6" fillId="19" borderId="6" applyNumberFormat="0" applyBorder="0" applyAlignment="0" applyProtection="0"/>
    <xf numFmtId="0" fontId="6" fillId="20" borderId="6" applyNumberFormat="0" applyBorder="0" applyAlignment="0" applyProtection="0"/>
    <xf numFmtId="0" fontId="6" fillId="21" borderId="6" applyNumberFormat="0" applyBorder="0" applyAlignment="0" applyProtection="0"/>
    <xf numFmtId="0" fontId="6" fillId="23" borderId="6" applyNumberFormat="0" applyBorder="0" applyAlignment="0" applyProtection="0"/>
    <xf numFmtId="0" fontId="6" fillId="24" borderId="6" applyNumberFormat="0" applyBorder="0" applyAlignment="0" applyProtection="0"/>
    <xf numFmtId="0" fontId="6" fillId="25" borderId="6" applyNumberFormat="0" applyBorder="0" applyAlignment="0" applyProtection="0"/>
    <xf numFmtId="0" fontId="6" fillId="27" borderId="6" applyNumberFormat="0" applyBorder="0" applyAlignment="0" applyProtection="0"/>
    <xf numFmtId="0" fontId="6" fillId="28" borderId="6" applyNumberFormat="0" applyBorder="0" applyAlignment="0" applyProtection="0"/>
    <xf numFmtId="0" fontId="6" fillId="29" borderId="6" applyNumberFormat="0" applyBorder="0" applyAlignment="0" applyProtection="0"/>
    <xf numFmtId="0" fontId="6" fillId="31" borderId="6" applyNumberFormat="0" applyBorder="0" applyAlignment="0" applyProtection="0"/>
    <xf numFmtId="0" fontId="6" fillId="32" borderId="6" applyNumberFormat="0" applyBorder="0" applyAlignment="0" applyProtection="0"/>
    <xf numFmtId="0" fontId="6" fillId="33" borderId="6" applyNumberFormat="0" applyBorder="0" applyAlignment="0" applyProtection="0"/>
    <xf numFmtId="0" fontId="6" fillId="35" borderId="6" applyNumberFormat="0" applyBorder="0" applyAlignment="0" applyProtection="0"/>
    <xf numFmtId="0" fontId="6" fillId="36" borderId="6" applyNumberFormat="0" applyBorder="0" applyAlignment="0" applyProtection="0"/>
    <xf numFmtId="0" fontId="6" fillId="37" borderId="6" applyNumberFormat="0" applyBorder="0" applyAlignment="0" applyProtection="0"/>
    <xf numFmtId="165" fontId="63" fillId="0" borderId="0" applyFont="0" applyFill="0" applyBorder="0" applyAlignment="0" applyProtection="0"/>
    <xf numFmtId="0" fontId="5" fillId="0" borderId="6"/>
    <xf numFmtId="0" fontId="5" fillId="13" borderId="41" applyNumberFormat="0" applyFont="0" applyAlignment="0" applyProtection="0"/>
    <xf numFmtId="0" fontId="5" fillId="15" borderId="6" applyNumberFormat="0" applyBorder="0" applyAlignment="0" applyProtection="0"/>
    <xf numFmtId="0" fontId="5" fillId="16" borderId="6" applyNumberFormat="0" applyBorder="0" applyAlignment="0" applyProtection="0"/>
    <xf numFmtId="0" fontId="5" fillId="17" borderId="6" applyNumberFormat="0" applyBorder="0" applyAlignment="0" applyProtection="0"/>
    <xf numFmtId="0" fontId="5" fillId="19" borderId="6" applyNumberFormat="0" applyBorder="0" applyAlignment="0" applyProtection="0"/>
    <xf numFmtId="0" fontId="5" fillId="20" borderId="6" applyNumberFormat="0" applyBorder="0" applyAlignment="0" applyProtection="0"/>
    <xf numFmtId="0" fontId="5" fillId="21" borderId="6" applyNumberFormat="0" applyBorder="0" applyAlignment="0" applyProtection="0"/>
    <xf numFmtId="0" fontId="5" fillId="23" borderId="6" applyNumberFormat="0" applyBorder="0" applyAlignment="0" applyProtection="0"/>
    <xf numFmtId="0" fontId="5" fillId="24" borderId="6" applyNumberFormat="0" applyBorder="0" applyAlignment="0" applyProtection="0"/>
    <xf numFmtId="0" fontId="5" fillId="25" borderId="6" applyNumberFormat="0" applyBorder="0" applyAlignment="0" applyProtection="0"/>
    <xf numFmtId="0" fontId="5" fillId="27" borderId="6" applyNumberFormat="0" applyBorder="0" applyAlignment="0" applyProtection="0"/>
    <xf numFmtId="0" fontId="5" fillId="28" borderId="6" applyNumberFormat="0" applyBorder="0" applyAlignment="0" applyProtection="0"/>
    <xf numFmtId="0" fontId="5" fillId="29" borderId="6" applyNumberFormat="0" applyBorder="0" applyAlignment="0" applyProtection="0"/>
    <xf numFmtId="0" fontId="5" fillId="31" borderId="6" applyNumberFormat="0" applyBorder="0" applyAlignment="0" applyProtection="0"/>
    <xf numFmtId="0" fontId="5" fillId="32" borderId="6" applyNumberFormat="0" applyBorder="0" applyAlignment="0" applyProtection="0"/>
    <xf numFmtId="0" fontId="5" fillId="33" borderId="6" applyNumberFormat="0" applyBorder="0" applyAlignment="0" applyProtection="0"/>
    <xf numFmtId="0" fontId="5" fillId="35" borderId="6" applyNumberFormat="0" applyBorder="0" applyAlignment="0" applyProtection="0"/>
    <xf numFmtId="0" fontId="5" fillId="36" borderId="6" applyNumberFormat="0" applyBorder="0" applyAlignment="0" applyProtection="0"/>
    <xf numFmtId="0" fontId="5" fillId="37" borderId="6" applyNumberFormat="0" applyBorder="0" applyAlignment="0" applyProtection="0"/>
    <xf numFmtId="9" fontId="65" fillId="0" borderId="0" applyFont="0" applyFill="0" applyBorder="0" applyAlignment="0" applyProtection="0"/>
  </cellStyleXfs>
  <cellXfs count="306">
    <xf numFmtId="0" fontId="0" fillId="0" borderId="0" xfId="0"/>
    <xf numFmtId="0" fontId="17" fillId="0" borderId="0" xfId="0" applyFont="1"/>
    <xf numFmtId="0" fontId="17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0" fontId="21" fillId="0" borderId="0" xfId="0" applyFont="1"/>
    <xf numFmtId="0" fontId="20" fillId="2" borderId="4" xfId="0" applyFont="1" applyFill="1" applyBorder="1" applyAlignment="1">
      <alignment horizontal="center"/>
    </xf>
    <xf numFmtId="0" fontId="20" fillId="2" borderId="4" xfId="0" applyFont="1" applyFill="1" applyBorder="1" applyAlignment="1">
      <alignment horizontal="center" wrapText="1"/>
    </xf>
    <xf numFmtId="0" fontId="22" fillId="0" borderId="4" xfId="0" applyFont="1" applyBorder="1" applyAlignment="1">
      <alignment horizontal="left"/>
    </xf>
    <xf numFmtId="0" fontId="21" fillId="0" borderId="4" xfId="0" applyFont="1" applyBorder="1"/>
    <xf numFmtId="9" fontId="20" fillId="2" borderId="6" xfId="0" applyNumberFormat="1" applyFont="1" applyFill="1" applyBorder="1" applyAlignment="1">
      <alignment horizontal="center"/>
    </xf>
    <xf numFmtId="0" fontId="17" fillId="0" borderId="4" xfId="0" applyFont="1" applyBorder="1"/>
    <xf numFmtId="166" fontId="17" fillId="0" borderId="7" xfId="0" applyNumberFormat="1" applyFont="1" applyBorder="1"/>
    <xf numFmtId="166" fontId="17" fillId="0" borderId="4" xfId="0" applyNumberFormat="1" applyFont="1" applyBorder="1"/>
    <xf numFmtId="166" fontId="24" fillId="0" borderId="4" xfId="0" applyNumberFormat="1" applyFont="1" applyBorder="1"/>
    <xf numFmtId="166" fontId="17" fillId="0" borderId="8" xfId="0" applyNumberFormat="1" applyFont="1" applyBorder="1"/>
    <xf numFmtId="166" fontId="17" fillId="0" borderId="9" xfId="0" applyNumberFormat="1" applyFont="1" applyBorder="1" applyAlignment="1">
      <alignment horizontal="center"/>
    </xf>
    <xf numFmtId="166" fontId="17" fillId="0" borderId="0" xfId="0" applyNumberFormat="1" applyFont="1"/>
    <xf numFmtId="166" fontId="17" fillId="0" borderId="0" xfId="0" applyNumberFormat="1" applyFont="1" applyAlignment="1">
      <alignment horizontal="center"/>
    </xf>
    <xf numFmtId="0" fontId="26" fillId="0" borderId="0" xfId="0" applyFont="1"/>
    <xf numFmtId="0" fontId="27" fillId="0" borderId="0" xfId="0" applyFont="1"/>
    <xf numFmtId="166" fontId="27" fillId="0" borderId="9" xfId="0" applyNumberFormat="1" applyFont="1" applyBorder="1" applyAlignment="1">
      <alignment horizontal="center"/>
    </xf>
    <xf numFmtId="166" fontId="27" fillId="0" borderId="0" xfId="0" applyNumberFormat="1" applyFont="1" applyAlignment="1">
      <alignment horizontal="center"/>
    </xf>
    <xf numFmtId="0" fontId="30" fillId="0" borderId="0" xfId="0" applyFont="1"/>
    <xf numFmtId="0" fontId="31" fillId="0" borderId="10" xfId="0" applyFont="1" applyBorder="1"/>
    <xf numFmtId="0" fontId="32" fillId="0" borderId="0" xfId="0" applyFont="1"/>
    <xf numFmtId="0" fontId="28" fillId="0" borderId="0" xfId="0" applyFont="1" applyAlignment="1">
      <alignment horizontal="center"/>
    </xf>
    <xf numFmtId="14" fontId="0" fillId="0" borderId="0" xfId="0" applyNumberFormat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Font="1" applyAlignment="1"/>
    <xf numFmtId="167" fontId="0" fillId="0" borderId="0" xfId="2" applyFont="1" applyAlignment="1"/>
    <xf numFmtId="164" fontId="0" fillId="0" borderId="0" xfId="0" applyNumberFormat="1"/>
    <xf numFmtId="0" fontId="16" fillId="0" borderId="0" xfId="0" applyFont="1"/>
    <xf numFmtId="164" fontId="16" fillId="0" borderId="0" xfId="1" applyFont="1" applyAlignment="1"/>
    <xf numFmtId="0" fontId="16" fillId="0" borderId="23" xfId="0" applyFont="1" applyBorder="1"/>
    <xf numFmtId="0" fontId="16" fillId="0" borderId="6" xfId="0" applyFont="1" applyBorder="1"/>
    <xf numFmtId="164" fontId="16" fillId="0" borderId="26" xfId="1" applyFont="1" applyBorder="1" applyAlignment="1"/>
    <xf numFmtId="0" fontId="16" fillId="0" borderId="28" xfId="0" applyFont="1" applyBorder="1"/>
    <xf numFmtId="169" fontId="16" fillId="0" borderId="29" xfId="1" applyNumberFormat="1" applyFont="1" applyBorder="1" applyAlignment="1"/>
    <xf numFmtId="0" fontId="16" fillId="0" borderId="18" xfId="0" applyFont="1" applyBorder="1"/>
    <xf numFmtId="164" fontId="16" fillId="0" borderId="19" xfId="1" applyFont="1" applyBorder="1" applyAlignment="1"/>
    <xf numFmtId="0" fontId="16" fillId="0" borderId="16" xfId="0" applyFont="1" applyBorder="1"/>
    <xf numFmtId="164" fontId="16" fillId="0" borderId="16" xfId="1" applyFont="1" applyBorder="1" applyAlignment="1"/>
    <xf numFmtId="0" fontId="37" fillId="5" borderId="22" xfId="0" applyFont="1" applyFill="1" applyBorder="1"/>
    <xf numFmtId="0" fontId="37" fillId="5" borderId="25" xfId="0" applyFont="1" applyFill="1" applyBorder="1"/>
    <xf numFmtId="0" fontId="37" fillId="5" borderId="27" xfId="0" applyFont="1" applyFill="1" applyBorder="1"/>
    <xf numFmtId="0" fontId="37" fillId="5" borderId="17" xfId="0" applyFont="1" applyFill="1" applyBorder="1"/>
    <xf numFmtId="0" fontId="37" fillId="5" borderId="16" xfId="0" applyFont="1" applyFill="1" applyBorder="1"/>
    <xf numFmtId="0" fontId="39" fillId="0" borderId="30" xfId="0" applyFont="1" applyBorder="1"/>
    <xf numFmtId="0" fontId="39" fillId="0" borderId="31" xfId="0" applyFont="1" applyBorder="1"/>
    <xf numFmtId="164" fontId="26" fillId="0" borderId="32" xfId="1" applyFont="1" applyBorder="1"/>
    <xf numFmtId="0" fontId="39" fillId="0" borderId="33" xfId="0" applyFont="1" applyBorder="1"/>
    <xf numFmtId="0" fontId="41" fillId="5" borderId="22" xfId="0" applyFont="1" applyFill="1" applyBorder="1"/>
    <xf numFmtId="0" fontId="41" fillId="5" borderId="24" xfId="0" applyFont="1" applyFill="1" applyBorder="1"/>
    <xf numFmtId="0" fontId="41" fillId="5" borderId="27" xfId="0" applyFont="1" applyFill="1" applyBorder="1"/>
    <xf numFmtId="164" fontId="41" fillId="5" borderId="29" xfId="1" applyFont="1" applyFill="1" applyBorder="1" applyAlignment="1"/>
    <xf numFmtId="0" fontId="20" fillId="0" borderId="16" xfId="0" applyFont="1" applyBorder="1"/>
    <xf numFmtId="0" fontId="0" fillId="0" borderId="6" xfId="0" applyBorder="1"/>
    <xf numFmtId="0" fontId="13" fillId="6" borderId="0" xfId="0" applyFont="1" applyFill="1"/>
    <xf numFmtId="0" fontId="58" fillId="0" borderId="0" xfId="0" applyFont="1"/>
    <xf numFmtId="0" fontId="59" fillId="0" borderId="0" xfId="0" applyFont="1"/>
    <xf numFmtId="0" fontId="57" fillId="0" borderId="0" xfId="0" applyFont="1"/>
    <xf numFmtId="14" fontId="57" fillId="0" borderId="0" xfId="0" applyNumberFormat="1" applyFont="1"/>
    <xf numFmtId="22" fontId="57" fillId="0" borderId="0" xfId="0" applyNumberFormat="1" applyFont="1"/>
    <xf numFmtId="167" fontId="0" fillId="0" borderId="0" xfId="2" applyFont="1"/>
    <xf numFmtId="167" fontId="27" fillId="0" borderId="0" xfId="2" applyFont="1"/>
    <xf numFmtId="0" fontId="9" fillId="0" borderId="0" xfId="0" applyFont="1"/>
    <xf numFmtId="0" fontId="6" fillId="6" borderId="0" xfId="0" applyFont="1" applyFill="1"/>
    <xf numFmtId="0" fontId="61" fillId="38" borderId="4" xfId="0" applyFont="1" applyFill="1" applyBorder="1" applyAlignment="1">
      <alignment horizontal="center"/>
    </xf>
    <xf numFmtId="0" fontId="60" fillId="0" borderId="4" xfId="0" applyFont="1" applyBorder="1"/>
    <xf numFmtId="14" fontId="60" fillId="0" borderId="4" xfId="0" applyNumberFormat="1" applyFont="1" applyBorder="1"/>
    <xf numFmtId="0" fontId="0" fillId="0" borderId="4" xfId="0" applyBorder="1"/>
    <xf numFmtId="167" fontId="61" fillId="38" borderId="4" xfId="2" applyFont="1" applyFill="1" applyBorder="1" applyAlignment="1">
      <alignment horizontal="center"/>
    </xf>
    <xf numFmtId="167" fontId="60" fillId="0" borderId="4" xfId="2" applyFont="1" applyBorder="1" applyAlignment="1">
      <alignment horizontal="right"/>
    </xf>
    <xf numFmtId="164" fontId="26" fillId="0" borderId="43" xfId="1" applyFont="1" applyBorder="1"/>
    <xf numFmtId="164" fontId="16" fillId="0" borderId="24" xfId="1" applyFont="1" applyBorder="1" applyAlignment="1"/>
    <xf numFmtId="0" fontId="27" fillId="0" borderId="55" xfId="0" applyFont="1" applyBorder="1"/>
    <xf numFmtId="0" fontId="27" fillId="0" borderId="56" xfId="0" applyFont="1" applyBorder="1"/>
    <xf numFmtId="0" fontId="27" fillId="0" borderId="58" xfId="0" applyFont="1" applyBorder="1"/>
    <xf numFmtId="0" fontId="28" fillId="0" borderId="52" xfId="0" applyFont="1" applyBorder="1" applyAlignment="1">
      <alignment horizontal="center" vertical="center"/>
    </xf>
    <xf numFmtId="0" fontId="28" fillId="0" borderId="53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0" fillId="0" borderId="22" xfId="0" applyBorder="1"/>
    <xf numFmtId="164" fontId="0" fillId="0" borderId="24" xfId="1" applyFont="1" applyBorder="1" applyAlignment="1"/>
    <xf numFmtId="0" fontId="0" fillId="0" borderId="27" xfId="0" applyBorder="1"/>
    <xf numFmtId="164" fontId="0" fillId="0" borderId="29" xfId="1" applyFont="1" applyBorder="1" applyAlignment="1"/>
    <xf numFmtId="0" fontId="0" fillId="0" borderId="59" xfId="0" applyBorder="1"/>
    <xf numFmtId="0" fontId="0" fillId="0" borderId="60" xfId="0" applyBorder="1"/>
    <xf numFmtId="164" fontId="0" fillId="0" borderId="61" xfId="1" applyFont="1" applyBorder="1" applyAlignment="1"/>
    <xf numFmtId="0" fontId="37" fillId="5" borderId="62" xfId="0" applyFont="1" applyFill="1" applyBorder="1" applyAlignment="1">
      <alignment horizontal="right"/>
    </xf>
    <xf numFmtId="0" fontId="19" fillId="0" borderId="5" xfId="0" applyFont="1" applyBorder="1"/>
    <xf numFmtId="0" fontId="19" fillId="0" borderId="3" xfId="0" applyFont="1" applyBorder="1"/>
    <xf numFmtId="0" fontId="25" fillId="3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7" fillId="0" borderId="9" xfId="0" applyNumberFormat="1" applyFont="1" applyBorder="1" applyAlignment="1">
      <alignment horizontal="center"/>
    </xf>
    <xf numFmtId="1" fontId="17" fillId="0" borderId="0" xfId="0" applyNumberFormat="1" applyFont="1" applyAlignment="1">
      <alignment horizontal="center"/>
    </xf>
    <xf numFmtId="1" fontId="0" fillId="0" borderId="0" xfId="0" applyNumberFormat="1"/>
    <xf numFmtId="3" fontId="17" fillId="0" borderId="0" xfId="0" applyNumberFormat="1" applyFont="1"/>
    <xf numFmtId="3" fontId="25" fillId="3" borderId="6" xfId="0" applyNumberFormat="1" applyFont="1" applyFill="1" applyBorder="1" applyAlignment="1">
      <alignment horizontal="center" vertical="center"/>
    </xf>
    <xf numFmtId="3" fontId="0" fillId="0" borderId="0" xfId="0" applyNumberFormat="1"/>
    <xf numFmtId="170" fontId="17" fillId="0" borderId="9" xfId="0" applyNumberFormat="1" applyFont="1" applyBorder="1" applyAlignment="1">
      <alignment horizontal="center"/>
    </xf>
    <xf numFmtId="170" fontId="17" fillId="0" borderId="0" xfId="0" applyNumberFormat="1" applyFont="1" applyAlignment="1">
      <alignment horizontal="center"/>
    </xf>
    <xf numFmtId="170" fontId="0" fillId="0" borderId="0" xfId="0" applyNumberFormat="1"/>
    <xf numFmtId="0" fontId="23" fillId="0" borderId="63" xfId="0" applyFont="1" applyBorder="1"/>
    <xf numFmtId="166" fontId="23" fillId="0" borderId="64" xfId="0" applyNumberFormat="1" applyFont="1" applyBorder="1"/>
    <xf numFmtId="0" fontId="17" fillId="0" borderId="6" xfId="0" applyFont="1" applyBorder="1"/>
    <xf numFmtId="0" fontId="17" fillId="0" borderId="13" xfId="0" applyFont="1" applyBorder="1"/>
    <xf numFmtId="0" fontId="17" fillId="0" borderId="44" xfId="0" applyFont="1" applyBorder="1"/>
    <xf numFmtId="0" fontId="23" fillId="0" borderId="17" xfId="0" applyFont="1" applyBorder="1"/>
    <xf numFmtId="0" fontId="23" fillId="0" borderId="66" xfId="0" applyFont="1" applyBorder="1"/>
    <xf numFmtId="0" fontId="23" fillId="0" borderId="67" xfId="0" applyFont="1" applyBorder="1"/>
    <xf numFmtId="1" fontId="23" fillId="0" borderId="67" xfId="0" applyNumberFormat="1" applyFont="1" applyBorder="1"/>
    <xf numFmtId="170" fontId="23" fillId="0" borderId="67" xfId="0" applyNumberFormat="1" applyFont="1" applyBorder="1"/>
    <xf numFmtId="170" fontId="23" fillId="0" borderId="68" xfId="0" applyNumberFormat="1" applyFont="1" applyBorder="1"/>
    <xf numFmtId="0" fontId="17" fillId="0" borderId="69" xfId="0" applyFont="1" applyBorder="1"/>
    <xf numFmtId="0" fontId="17" fillId="0" borderId="56" xfId="0" applyFont="1" applyBorder="1"/>
    <xf numFmtId="0" fontId="17" fillId="0" borderId="70" xfId="0" applyFont="1" applyBorder="1"/>
    <xf numFmtId="171" fontId="17" fillId="0" borderId="7" xfId="186" applyNumberFormat="1" applyFont="1" applyBorder="1"/>
    <xf numFmtId="171" fontId="17" fillId="0" borderId="57" xfId="186" applyNumberFormat="1" applyFont="1" applyBorder="1"/>
    <xf numFmtId="171" fontId="17" fillId="0" borderId="4" xfId="186" applyNumberFormat="1" applyFont="1" applyBorder="1"/>
    <xf numFmtId="171" fontId="24" fillId="0" borderId="4" xfId="186" applyNumberFormat="1" applyFont="1" applyBorder="1"/>
    <xf numFmtId="171" fontId="24" fillId="0" borderId="7" xfId="186" applyNumberFormat="1" applyFont="1" applyBorder="1"/>
    <xf numFmtId="171" fontId="24" fillId="0" borderId="57" xfId="186" applyNumberFormat="1" applyFont="1" applyBorder="1"/>
    <xf numFmtId="171" fontId="17" fillId="0" borderId="8" xfId="186" applyNumberFormat="1" applyFont="1" applyBorder="1"/>
    <xf numFmtId="171" fontId="17" fillId="0" borderId="9" xfId="186" applyNumberFormat="1" applyFont="1" applyBorder="1"/>
    <xf numFmtId="171" fontId="17" fillId="0" borderId="71" xfId="186" applyNumberFormat="1" applyFont="1" applyBorder="1"/>
    <xf numFmtId="171" fontId="17" fillId="0" borderId="65" xfId="186" applyNumberFormat="1" applyFont="1" applyBorder="1"/>
    <xf numFmtId="0" fontId="29" fillId="4" borderId="6" xfId="0" applyFont="1" applyFill="1" applyBorder="1" applyAlignment="1">
      <alignment horizontal="center" vertical="center"/>
    </xf>
    <xf numFmtId="0" fontId="27" fillId="0" borderId="72" xfId="0" applyFont="1" applyBorder="1"/>
    <xf numFmtId="0" fontId="27" fillId="0" borderId="13" xfId="0" applyFont="1" applyBorder="1"/>
    <xf numFmtId="0" fontId="27" fillId="0" borderId="73" xfId="0" applyFont="1" applyBorder="1"/>
    <xf numFmtId="0" fontId="28" fillId="0" borderId="74" xfId="0" applyFont="1" applyBorder="1"/>
    <xf numFmtId="0" fontId="28" fillId="0" borderId="27" xfId="0" applyFont="1" applyBorder="1"/>
    <xf numFmtId="166" fontId="28" fillId="0" borderId="28" xfId="0" applyNumberFormat="1" applyFont="1" applyBorder="1"/>
    <xf numFmtId="166" fontId="27" fillId="0" borderId="28" xfId="0" applyNumberFormat="1" applyFont="1" applyBorder="1"/>
    <xf numFmtId="166" fontId="27" fillId="0" borderId="29" xfId="0" applyNumberFormat="1" applyFont="1" applyBorder="1"/>
    <xf numFmtId="166" fontId="27" fillId="0" borderId="20" xfId="0" applyNumberFormat="1" applyFont="1" applyBorder="1"/>
    <xf numFmtId="0" fontId="27" fillId="0" borderId="30" xfId="0" applyFont="1" applyBorder="1"/>
    <xf numFmtId="166" fontId="27" fillId="0" borderId="75" xfId="0" applyNumberFormat="1" applyFont="1" applyBorder="1"/>
    <xf numFmtId="166" fontId="27" fillId="0" borderId="76" xfId="0" applyNumberFormat="1" applyFont="1" applyBorder="1"/>
    <xf numFmtId="0" fontId="27" fillId="0" borderId="31" xfId="0" applyFont="1" applyBorder="1"/>
    <xf numFmtId="166" fontId="27" fillId="0" borderId="32" xfId="0" applyNumberFormat="1" applyFont="1" applyBorder="1"/>
    <xf numFmtId="0" fontId="27" fillId="0" borderId="33" xfId="0" applyFont="1" applyBorder="1"/>
    <xf numFmtId="166" fontId="27" fillId="0" borderId="77" xfId="0" applyNumberFormat="1" applyFont="1" applyBorder="1"/>
    <xf numFmtId="166" fontId="27" fillId="0" borderId="43" xfId="0" applyNumberFormat="1" applyFont="1" applyBorder="1"/>
    <xf numFmtId="0" fontId="20" fillId="0" borderId="0" xfId="0" applyFont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34" fillId="38" borderId="4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1" fontId="57" fillId="0" borderId="0" xfId="0" applyNumberFormat="1" applyFont="1"/>
    <xf numFmtId="14" fontId="59" fillId="0" borderId="0" xfId="0" applyNumberFormat="1" applyFont="1"/>
    <xf numFmtId="0" fontId="64" fillId="6" borderId="20" xfId="0" applyFont="1" applyFill="1" applyBorder="1" applyAlignment="1">
      <alignment horizontal="center" wrapText="1"/>
    </xf>
    <xf numFmtId="0" fontId="4" fillId="0" borderId="20" xfId="0" applyFont="1" applyBorder="1"/>
    <xf numFmtId="0" fontId="0" fillId="0" borderId="20" xfId="0" applyBorder="1"/>
    <xf numFmtId="0" fontId="3" fillId="0" borderId="0" xfId="0" applyFont="1"/>
    <xf numFmtId="0" fontId="3" fillId="0" borderId="0" xfId="0" applyFont="1" applyAlignment="1">
      <alignment horizontal="left"/>
    </xf>
    <xf numFmtId="172" fontId="0" fillId="0" borderId="0" xfId="186" applyNumberFormat="1" applyFont="1"/>
    <xf numFmtId="172" fontId="0" fillId="0" borderId="0" xfId="0" applyNumberFormat="1"/>
    <xf numFmtId="9" fontId="0" fillId="0" borderId="0" xfId="0" applyNumberFormat="1"/>
    <xf numFmtId="167" fontId="3" fillId="0" borderId="0" xfId="2" applyFont="1"/>
    <xf numFmtId="172" fontId="3" fillId="0" borderId="0" xfId="186" applyNumberFormat="1" applyFont="1"/>
    <xf numFmtId="172" fontId="3" fillId="0" borderId="0" xfId="186" applyNumberFormat="1" applyFont="1" applyAlignment="1">
      <alignment horizontal="lef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73" fontId="0" fillId="0" borderId="6" xfId="186" applyNumberFormat="1" applyFont="1" applyBorder="1"/>
    <xf numFmtId="0" fontId="0" fillId="0" borderId="28" xfId="0" applyBorder="1"/>
    <xf numFmtId="0" fontId="0" fillId="0" borderId="29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2" fillId="0" borderId="87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/>
    </xf>
    <xf numFmtId="0" fontId="2" fillId="0" borderId="89" xfId="0" applyFont="1" applyBorder="1" applyAlignment="1">
      <alignment horizontal="center" vertical="center"/>
    </xf>
    <xf numFmtId="167" fontId="0" fillId="0" borderId="23" xfId="2" applyFont="1" applyBorder="1"/>
    <xf numFmtId="0" fontId="0" fillId="0" borderId="82" xfId="0" applyBorder="1"/>
    <xf numFmtId="173" fontId="0" fillId="0" borderId="90" xfId="0" applyNumberFormat="1" applyBorder="1"/>
    <xf numFmtId="173" fontId="0" fillId="0" borderId="21" xfId="0" applyNumberFormat="1" applyBorder="1"/>
    <xf numFmtId="173" fontId="0" fillId="0" borderId="91" xfId="186" applyNumberFormat="1" applyFont="1" applyBorder="1"/>
    <xf numFmtId="173" fontId="0" fillId="0" borderId="90" xfId="186" applyNumberFormat="1" applyFont="1" applyBorder="1"/>
    <xf numFmtId="173" fontId="0" fillId="0" borderId="21" xfId="186" applyNumberFormat="1" applyFont="1" applyBorder="1"/>
    <xf numFmtId="173" fontId="0" fillId="0" borderId="6" xfId="0" applyNumberFormat="1" applyBorder="1"/>
    <xf numFmtId="0" fontId="2" fillId="0" borderId="81" xfId="0" applyFont="1" applyBorder="1"/>
    <xf numFmtId="0" fontId="2" fillId="0" borderId="85" xfId="0" applyFont="1" applyBorder="1"/>
    <xf numFmtId="173" fontId="0" fillId="0" borderId="91" xfId="0" applyNumberFormat="1" applyBorder="1"/>
    <xf numFmtId="0" fontId="0" fillId="39" borderId="6" xfId="0" applyFill="1" applyBorder="1"/>
    <xf numFmtId="173" fontId="0" fillId="39" borderId="6" xfId="186" applyNumberFormat="1" applyFont="1" applyFill="1" applyBorder="1"/>
    <xf numFmtId="173" fontId="0" fillId="39" borderId="6" xfId="0" applyNumberFormat="1" applyFill="1" applyBorder="1"/>
    <xf numFmtId="0" fontId="0" fillId="0" borderId="86" xfId="0" applyBorder="1" applyAlignment="1">
      <alignment horizontal="center" vertical="center"/>
    </xf>
    <xf numFmtId="172" fontId="0" fillId="0" borderId="91" xfId="186" applyNumberFormat="1" applyFont="1" applyBorder="1" applyAlignment="1">
      <alignment horizontal="center" vertical="center"/>
    </xf>
    <xf numFmtId="0" fontId="0" fillId="0" borderId="90" xfId="0" applyBorder="1" applyAlignment="1">
      <alignment horizontal="right" vertical="center"/>
    </xf>
    <xf numFmtId="9" fontId="0" fillId="0" borderId="21" xfId="207" applyFont="1" applyBorder="1" applyAlignment="1">
      <alignment horizontal="right" vertical="center"/>
    </xf>
    <xf numFmtId="164" fontId="0" fillId="0" borderId="6" xfId="1" applyFont="1" applyBorder="1" applyAlignment="1"/>
    <xf numFmtId="164" fontId="0" fillId="0" borderId="86" xfId="1" applyFont="1" applyBorder="1" applyAlignment="1"/>
    <xf numFmtId="0" fontId="2" fillId="0" borderId="83" xfId="0" applyFont="1" applyBorder="1" applyAlignment="1">
      <alignment horizontal="center" vertical="center"/>
    </xf>
    <xf numFmtId="0" fontId="2" fillId="0" borderId="81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0" fillId="0" borderId="81" xfId="0" applyBorder="1"/>
    <xf numFmtId="164" fontId="0" fillId="0" borderId="82" xfId="1" applyFont="1" applyBorder="1" applyAlignment="1"/>
    <xf numFmtId="0" fontId="1" fillId="0" borderId="84" xfId="0" applyFont="1" applyBorder="1"/>
    <xf numFmtId="0" fontId="26" fillId="0" borderId="87" xfId="0" applyFont="1" applyBorder="1"/>
    <xf numFmtId="0" fontId="26" fillId="0" borderId="88" xfId="0" applyFont="1" applyBorder="1"/>
    <xf numFmtId="0" fontId="26" fillId="0" borderId="89" xfId="0" applyFont="1" applyBorder="1"/>
    <xf numFmtId="0" fontId="17" fillId="0" borderId="55" xfId="0" applyFont="1" applyBorder="1"/>
    <xf numFmtId="0" fontId="17" fillId="0" borderId="58" xfId="0" applyFont="1" applyBorder="1"/>
    <xf numFmtId="0" fontId="17" fillId="0" borderId="72" xfId="0" applyFont="1" applyBorder="1"/>
    <xf numFmtId="0" fontId="17" fillId="0" borderId="73" xfId="0" applyFont="1" applyBorder="1"/>
    <xf numFmtId="0" fontId="23" fillId="0" borderId="95" xfId="0" applyFont="1" applyBorder="1" applyAlignment="1">
      <alignment horizontal="center" vertical="center"/>
    </xf>
    <xf numFmtId="0" fontId="23" fillId="0" borderId="96" xfId="0" applyFont="1" applyBorder="1" applyAlignment="1">
      <alignment horizontal="center" vertical="center"/>
    </xf>
    <xf numFmtId="0" fontId="23" fillId="0" borderId="97" xfId="0" applyFont="1" applyBorder="1" applyAlignment="1">
      <alignment horizontal="center" vertical="center"/>
    </xf>
    <xf numFmtId="0" fontId="17" fillId="0" borderId="55" xfId="0" applyFont="1" applyBorder="1" applyAlignment="1">
      <alignment horizontal="center" vertical="center"/>
    </xf>
    <xf numFmtId="166" fontId="17" fillId="0" borderId="79" xfId="0" applyNumberFormat="1" applyFont="1" applyBorder="1" applyAlignment="1">
      <alignment horizontal="center" vertical="center"/>
    </xf>
    <xf numFmtId="166" fontId="17" fillId="0" borderId="80" xfId="0" applyNumberFormat="1" applyFont="1" applyBorder="1" applyAlignment="1">
      <alignment horizontal="center" vertical="center"/>
    </xf>
    <xf numFmtId="0" fontId="17" fillId="0" borderId="69" xfId="0" applyFont="1" applyBorder="1" applyAlignment="1">
      <alignment horizontal="center" vertical="center"/>
    </xf>
    <xf numFmtId="166" fontId="17" fillId="0" borderId="7" xfId="0" applyNumberFormat="1" applyFont="1" applyBorder="1" applyAlignment="1">
      <alignment horizontal="center" vertical="center"/>
    </xf>
    <xf numFmtId="166" fontId="17" fillId="0" borderId="57" xfId="0" applyNumberFormat="1" applyFont="1" applyBorder="1" applyAlignment="1">
      <alignment horizontal="center" vertical="center"/>
    </xf>
    <xf numFmtId="0" fontId="17" fillId="0" borderId="98" xfId="0" applyFont="1" applyBorder="1" applyAlignment="1">
      <alignment horizontal="center" vertical="center"/>
    </xf>
    <xf numFmtId="166" fontId="17" fillId="0" borderId="93" xfId="0" applyNumberFormat="1" applyFont="1" applyBorder="1" applyAlignment="1">
      <alignment horizontal="center" vertical="center"/>
    </xf>
    <xf numFmtId="166" fontId="17" fillId="0" borderId="94" xfId="0" applyNumberFormat="1" applyFont="1" applyBorder="1" applyAlignment="1">
      <alignment horizontal="center" vertical="center"/>
    </xf>
    <xf numFmtId="0" fontId="26" fillId="40" borderId="88" xfId="0" applyFont="1" applyFill="1" applyBorder="1"/>
    <xf numFmtId="166" fontId="20" fillId="0" borderId="0" xfId="0" applyNumberFormat="1" applyFont="1" applyAlignment="1">
      <alignment vertical="center"/>
    </xf>
    <xf numFmtId="0" fontId="28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 wrapText="1"/>
    </xf>
    <xf numFmtId="166" fontId="68" fillId="39" borderId="16" xfId="0" applyNumberFormat="1" applyFont="1" applyFill="1" applyBorder="1" applyAlignment="1">
      <alignment vertical="center"/>
    </xf>
    <xf numFmtId="168" fontId="20" fillId="0" borderId="0" xfId="0" applyNumberFormat="1" applyFont="1" applyAlignment="1">
      <alignment vertical="center"/>
    </xf>
    <xf numFmtId="10" fontId="20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166" fontId="68" fillId="39" borderId="12" xfId="0" applyNumberFormat="1" applyFont="1" applyFill="1" applyBorder="1" applyAlignment="1">
      <alignment vertical="center"/>
    </xf>
    <xf numFmtId="166" fontId="68" fillId="39" borderId="0" xfId="0" applyNumberFormat="1" applyFont="1" applyFill="1" applyAlignment="1">
      <alignment horizontal="center" vertical="center"/>
    </xf>
    <xf numFmtId="166" fontId="68" fillId="39" borderId="0" xfId="0" applyNumberFormat="1" applyFont="1" applyFill="1" applyAlignment="1">
      <alignment vertical="center"/>
    </xf>
    <xf numFmtId="167" fontId="0" fillId="0" borderId="92" xfId="2" applyFont="1" applyBorder="1"/>
    <xf numFmtId="166" fontId="68" fillId="39" borderId="99" xfId="0" applyNumberFormat="1" applyFont="1" applyFill="1" applyBorder="1" applyAlignment="1">
      <alignment vertical="center"/>
    </xf>
    <xf numFmtId="166" fontId="20" fillId="0" borderId="86" xfId="0" applyNumberFormat="1" applyFont="1" applyBorder="1" applyAlignment="1">
      <alignment vertical="center"/>
    </xf>
    <xf numFmtId="164" fontId="37" fillId="39" borderId="16" xfId="1" applyFont="1" applyFill="1" applyBorder="1" applyAlignment="1"/>
    <xf numFmtId="171" fontId="60" fillId="0" borderId="17" xfId="186" applyNumberFormat="1" applyFont="1" applyBorder="1" applyAlignment="1">
      <alignment horizontal="center" vertical="center"/>
    </xf>
    <xf numFmtId="171" fontId="60" fillId="0" borderId="78" xfId="186" applyNumberFormat="1" applyFont="1" applyBorder="1" applyAlignment="1">
      <alignment horizontal="center" vertical="center"/>
    </xf>
    <xf numFmtId="171" fontId="60" fillId="0" borderId="19" xfId="186" applyNumberFormat="1" applyFont="1" applyBorder="1" applyAlignment="1">
      <alignment horizontal="center" vertical="center"/>
    </xf>
    <xf numFmtId="0" fontId="35" fillId="39" borderId="55" xfId="0" applyFont="1" applyFill="1" applyBorder="1" applyAlignment="1">
      <alignment horizontal="center" vertical="center" wrapText="1"/>
    </xf>
    <xf numFmtId="0" fontId="35" fillId="39" borderId="79" xfId="0" applyFont="1" applyFill="1" applyBorder="1" applyAlignment="1">
      <alignment horizontal="center" vertical="center" wrapText="1"/>
    </xf>
    <xf numFmtId="0" fontId="35" fillId="39" borderId="80" xfId="0" applyFont="1" applyFill="1" applyBorder="1" applyAlignment="1">
      <alignment horizontal="center" vertical="center" wrapText="1"/>
    </xf>
    <xf numFmtId="0" fontId="72" fillId="0" borderId="0" xfId="0" applyFont="1" applyAlignment="1">
      <alignment vertical="center"/>
    </xf>
    <xf numFmtId="0" fontId="68" fillId="41" borderId="16" xfId="0" applyFont="1" applyFill="1" applyBorder="1"/>
    <xf numFmtId="166" fontId="68" fillId="41" borderId="16" xfId="0" applyNumberFormat="1" applyFont="1" applyFill="1" applyBorder="1" applyAlignment="1">
      <alignment vertical="center"/>
    </xf>
    <xf numFmtId="0" fontId="67" fillId="41" borderId="16" xfId="0" applyFont="1" applyFill="1" applyBorder="1"/>
    <xf numFmtId="0" fontId="66" fillId="41" borderId="12" xfId="0" applyFont="1" applyFill="1" applyBorder="1"/>
    <xf numFmtId="0" fontId="66" fillId="41" borderId="12" xfId="0" applyFont="1" applyFill="1" applyBorder="1" applyAlignment="1">
      <alignment vertical="center"/>
    </xf>
    <xf numFmtId="0" fontId="17" fillId="2" borderId="2" xfId="0" applyFont="1" applyFill="1" applyBorder="1" applyAlignment="1">
      <alignment horizontal="center"/>
    </xf>
    <xf numFmtId="0" fontId="19" fillId="0" borderId="3" xfId="0" applyFont="1" applyBorder="1"/>
    <xf numFmtId="0" fontId="18" fillId="0" borderId="1" xfId="0" applyFont="1" applyBorder="1" applyAlignment="1">
      <alignment horizontal="center"/>
    </xf>
    <xf numFmtId="0" fontId="19" fillId="0" borderId="1" xfId="0" applyFont="1" applyBorder="1"/>
    <xf numFmtId="0" fontId="20" fillId="2" borderId="2" xfId="0" applyFont="1" applyFill="1" applyBorder="1" applyAlignment="1">
      <alignment horizontal="center"/>
    </xf>
    <xf numFmtId="0" fontId="19" fillId="0" borderId="5" xfId="0" applyFont="1" applyBorder="1"/>
    <xf numFmtId="168" fontId="20" fillId="2" borderId="2" xfId="0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28" fillId="0" borderId="10" xfId="0" applyFont="1" applyBorder="1" applyAlignment="1">
      <alignment horizontal="center"/>
    </xf>
    <xf numFmtId="0" fontId="19" fillId="0" borderId="10" xfId="0" applyFont="1" applyBorder="1"/>
    <xf numFmtId="0" fontId="73" fillId="39" borderId="6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167" fontId="38" fillId="0" borderId="0" xfId="2" applyFont="1" applyAlignment="1">
      <alignment horizontal="center"/>
    </xf>
    <xf numFmtId="0" fontId="56" fillId="39" borderId="81" xfId="0" applyFont="1" applyFill="1" applyBorder="1" applyAlignment="1">
      <alignment horizontal="center"/>
    </xf>
    <xf numFmtId="0" fontId="56" fillId="39" borderId="82" xfId="0" applyFont="1" applyFill="1" applyBorder="1" applyAlignment="1">
      <alignment horizontal="center"/>
    </xf>
    <xf numFmtId="0" fontId="56" fillId="39" borderId="83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0" fontId="70" fillId="39" borderId="6" xfId="0" applyFont="1" applyFill="1" applyBorder="1" applyAlignment="1">
      <alignment horizontal="center" vertical="center"/>
    </xf>
    <xf numFmtId="0" fontId="34" fillId="38" borderId="13" xfId="0" applyFont="1" applyFill="1" applyBorder="1" applyAlignment="1">
      <alignment horizontal="center" wrapText="1"/>
    </xf>
    <xf numFmtId="0" fontId="34" fillId="38" borderId="14" xfId="0" applyFont="1" applyFill="1" applyBorder="1" applyAlignment="1">
      <alignment horizontal="center" wrapText="1"/>
    </xf>
    <xf numFmtId="0" fontId="34" fillId="38" borderId="15" xfId="0" applyFont="1" applyFill="1" applyBorder="1" applyAlignment="1">
      <alignment horizontal="center" wrapText="1"/>
    </xf>
    <xf numFmtId="0" fontId="35" fillId="39" borderId="17" xfId="187" applyFont="1" applyFill="1" applyBorder="1" applyAlignment="1">
      <alignment horizontal="right" vertical="center" wrapText="1"/>
    </xf>
    <xf numFmtId="0" fontId="35" fillId="39" borderId="18" xfId="187" applyFont="1" applyFill="1" applyBorder="1" applyAlignment="1">
      <alignment horizontal="right" vertical="center" wrapText="1"/>
    </xf>
    <xf numFmtId="0" fontId="0" fillId="0" borderId="44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6" xfId="0" applyBorder="1" applyAlignment="1">
      <alignment wrapText="1"/>
    </xf>
    <xf numFmtId="0" fontId="0" fillId="0" borderId="47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48" xfId="0" applyBorder="1" applyAlignment="1">
      <alignment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0" fillId="0" borderId="51" xfId="0" applyBorder="1" applyAlignment="1">
      <alignment wrapText="1"/>
    </xf>
    <xf numFmtId="0" fontId="34" fillId="38" borderId="13" xfId="0" applyFont="1" applyFill="1" applyBorder="1" applyAlignment="1">
      <alignment wrapText="1"/>
    </xf>
    <xf numFmtId="0" fontId="34" fillId="38" borderId="14" xfId="0" applyFont="1" applyFill="1" applyBorder="1" applyAlignment="1">
      <alignment wrapText="1"/>
    </xf>
    <xf numFmtId="0" fontId="34" fillId="38" borderId="15" xfId="0" applyFont="1" applyFill="1" applyBorder="1" applyAlignment="1">
      <alignment wrapText="1"/>
    </xf>
    <xf numFmtId="0" fontId="60" fillId="0" borderId="44" xfId="0" applyFont="1" applyBorder="1"/>
    <xf numFmtId="0" fontId="60" fillId="0" borderId="45" xfId="0" applyFont="1" applyBorder="1"/>
    <xf numFmtId="0" fontId="60" fillId="0" borderId="46" xfId="0" applyFont="1" applyBorder="1"/>
    <xf numFmtId="0" fontId="60" fillId="0" borderId="47" xfId="0" applyFont="1" applyBorder="1"/>
    <xf numFmtId="0" fontId="60" fillId="0" borderId="6" xfId="0" applyFont="1" applyBorder="1"/>
    <xf numFmtId="0" fontId="60" fillId="0" borderId="48" xfId="0" applyFont="1" applyBorder="1"/>
    <xf numFmtId="0" fontId="60" fillId="0" borderId="49" xfId="0" applyFont="1" applyBorder="1"/>
    <xf numFmtId="0" fontId="60" fillId="0" borderId="50" xfId="0" applyFont="1" applyBorder="1"/>
    <xf numFmtId="0" fontId="60" fillId="0" borderId="51" xfId="0" applyFont="1" applyBorder="1"/>
    <xf numFmtId="0" fontId="61" fillId="38" borderId="13" xfId="0" applyFont="1" applyFill="1" applyBorder="1" applyAlignment="1">
      <alignment horizontal="center"/>
    </xf>
    <xf numFmtId="0" fontId="61" fillId="38" borderId="14" xfId="0" applyFont="1" applyFill="1" applyBorder="1" applyAlignment="1">
      <alignment horizontal="center"/>
    </xf>
    <xf numFmtId="0" fontId="61" fillId="38" borderId="15" xfId="0" applyFont="1" applyFill="1" applyBorder="1" applyAlignment="1">
      <alignment horizontal="center"/>
    </xf>
    <xf numFmtId="167" fontId="61" fillId="38" borderId="13" xfId="2" applyFont="1" applyFill="1" applyBorder="1" applyAlignment="1">
      <alignment horizontal="center"/>
    </xf>
    <xf numFmtId="167" fontId="61" fillId="38" borderId="14" xfId="2" applyFont="1" applyFill="1" applyBorder="1" applyAlignment="1">
      <alignment horizontal="center"/>
    </xf>
    <xf numFmtId="167" fontId="61" fillId="38" borderId="15" xfId="2" applyFont="1" applyFill="1" applyBorder="1" applyAlignment="1">
      <alignment horizontal="center"/>
    </xf>
    <xf numFmtId="178" fontId="0" fillId="0" borderId="0" xfId="0" applyNumberFormat="1"/>
    <xf numFmtId="0" fontId="0" fillId="0" borderId="0" xfId="0" applyNumberFormat="1"/>
    <xf numFmtId="0" fontId="17" fillId="0" borderId="0" xfId="0" applyNumberFormat="1" applyFont="1"/>
    <xf numFmtId="0" fontId="59" fillId="0" borderId="0" xfId="0" applyNumberFormat="1" applyFont="1"/>
  </cellXfs>
  <cellStyles count="208">
    <cellStyle name="20% - Énfasis1 10" xfId="189" xr:uid="{B8588068-AF36-449F-B0F5-DF64AC672A1B}"/>
    <cellStyle name="20% - Énfasis1 2" xfId="23" xr:uid="{00000000-0005-0000-0000-000000000000}"/>
    <cellStyle name="20% - Énfasis1 3" xfId="48" xr:uid="{AC5821A8-EA6C-452B-B00A-A6CF48D0C2CF}"/>
    <cellStyle name="20% - Énfasis1 4" xfId="68" xr:uid="{35A4E46B-308F-46AB-83ED-9E4FA241BE5B}"/>
    <cellStyle name="20% - Énfasis1 5" xfId="88" xr:uid="{18E8A3F4-FB5C-462F-99DA-C60D96F451C2}"/>
    <cellStyle name="20% - Énfasis1 6" xfId="108" xr:uid="{C4E4B6D6-38C3-48BA-A479-4AE44C2F3175}"/>
    <cellStyle name="20% - Énfasis1 7" xfId="128" xr:uid="{F7F93C5E-BB94-44CF-B2A4-F16CA6778EEB}"/>
    <cellStyle name="20% - Énfasis1 8" xfId="148" xr:uid="{1CC6E5D7-061B-40D8-9E09-71053018B914}"/>
    <cellStyle name="20% - Énfasis1 9" xfId="168" xr:uid="{E3D2F1B1-CFD0-4FA7-8D23-C6EB17752397}"/>
    <cellStyle name="20% - Énfasis2 10" xfId="192" xr:uid="{F5DB1A8C-4F65-4364-B0EC-93BC4F85F2E7}"/>
    <cellStyle name="20% - Énfasis2 2" xfId="27" xr:uid="{00000000-0005-0000-0000-000001000000}"/>
    <cellStyle name="20% - Énfasis2 3" xfId="51" xr:uid="{CA6452BE-49BE-4A4C-B6D2-EF7CACF36004}"/>
    <cellStyle name="20% - Énfasis2 4" xfId="71" xr:uid="{784D1022-FA61-4847-80ED-CB6323F8E6E4}"/>
    <cellStyle name="20% - Énfasis2 5" xfId="91" xr:uid="{4D85864B-9818-4E72-8C1C-89F3F3EEEE74}"/>
    <cellStyle name="20% - Énfasis2 6" xfId="111" xr:uid="{7AF38677-384B-41F1-88ED-CE3DC1BF2F7E}"/>
    <cellStyle name="20% - Énfasis2 7" xfId="131" xr:uid="{889365D7-62A8-4376-BA53-FEC14CE7D1A5}"/>
    <cellStyle name="20% - Énfasis2 8" xfId="151" xr:uid="{9665910D-D416-4290-BA7B-47E59A51C13A}"/>
    <cellStyle name="20% - Énfasis2 9" xfId="171" xr:uid="{E524F4DB-6482-4CDE-A6E4-0296B99DD42F}"/>
    <cellStyle name="20% - Énfasis3 10" xfId="195" xr:uid="{D5831322-19E7-4C45-979E-CFBCC1A31642}"/>
    <cellStyle name="20% - Énfasis3 2" xfId="31" xr:uid="{00000000-0005-0000-0000-000002000000}"/>
    <cellStyle name="20% - Énfasis3 3" xfId="54" xr:uid="{3BD5B31F-80D7-411C-A947-1CFF7006BDA2}"/>
    <cellStyle name="20% - Énfasis3 4" xfId="74" xr:uid="{0081CBD0-8153-4291-AE16-CE5F2139A1CC}"/>
    <cellStyle name="20% - Énfasis3 5" xfId="94" xr:uid="{B23C90EF-CFB2-4B60-9FC2-8DCCB0BA8763}"/>
    <cellStyle name="20% - Énfasis3 6" xfId="114" xr:uid="{83D4F3B2-090B-4F82-A16B-49ECBE075C98}"/>
    <cellStyle name="20% - Énfasis3 7" xfId="134" xr:uid="{AA8E27EE-F70D-424F-997F-86B60E4DA30C}"/>
    <cellStyle name="20% - Énfasis3 8" xfId="154" xr:uid="{7422F2DD-B84F-498F-86E7-CF1EF15446B0}"/>
    <cellStyle name="20% - Énfasis3 9" xfId="174" xr:uid="{CCA2F60A-0AC8-4088-AD46-AEAA19DAE14B}"/>
    <cellStyle name="20% - Énfasis4 10" xfId="198" xr:uid="{567DE740-6EAB-4FB1-8AAE-21B3B603FA7E}"/>
    <cellStyle name="20% - Énfasis4 2" xfId="35" xr:uid="{00000000-0005-0000-0000-000003000000}"/>
    <cellStyle name="20% - Énfasis4 3" xfId="57" xr:uid="{D6F6585B-2B92-410D-B59E-100E764CDE1E}"/>
    <cellStyle name="20% - Énfasis4 4" xfId="77" xr:uid="{EEEC5876-B5A0-4901-AB2D-2ADE622EFA05}"/>
    <cellStyle name="20% - Énfasis4 5" xfId="97" xr:uid="{2F316183-1402-4094-9E6A-C4BD2C6FCDBE}"/>
    <cellStyle name="20% - Énfasis4 6" xfId="117" xr:uid="{30DCAF7A-695F-477E-85F6-736C8A7D9EC6}"/>
    <cellStyle name="20% - Énfasis4 7" xfId="137" xr:uid="{344F44F5-75CD-47C1-9F5A-282558F62611}"/>
    <cellStyle name="20% - Énfasis4 8" xfId="157" xr:uid="{CBCE49D2-3EE4-4B3F-8E02-E93C49342A43}"/>
    <cellStyle name="20% - Énfasis4 9" xfId="177" xr:uid="{9EF06357-4DCA-43E5-8E28-FD91FA0D3EB7}"/>
    <cellStyle name="20% - Énfasis5 10" xfId="201" xr:uid="{BCB84CE1-E55B-4E63-9DA0-423293E1725D}"/>
    <cellStyle name="20% - Énfasis5 2" xfId="39" xr:uid="{00000000-0005-0000-0000-000004000000}"/>
    <cellStyle name="20% - Énfasis5 3" xfId="60" xr:uid="{0BADB0FE-2759-432D-A544-5B6EBF797854}"/>
    <cellStyle name="20% - Énfasis5 4" xfId="80" xr:uid="{95F356DC-583B-4A76-B6B9-AD5723437452}"/>
    <cellStyle name="20% - Énfasis5 5" xfId="100" xr:uid="{98D96536-4A67-4215-8EBF-5DE5E1585CA9}"/>
    <cellStyle name="20% - Énfasis5 6" xfId="120" xr:uid="{A9FC838B-367A-49A0-9A25-8C2951840167}"/>
    <cellStyle name="20% - Énfasis5 7" xfId="140" xr:uid="{18F3B24A-6ED5-4697-A33B-C55948D3D9B7}"/>
    <cellStyle name="20% - Énfasis5 8" xfId="160" xr:uid="{71EEFBAD-5313-4BAD-8333-DE8100A07FCC}"/>
    <cellStyle name="20% - Énfasis5 9" xfId="180" xr:uid="{DA637835-BAF3-499F-853D-5EB506D75B88}"/>
    <cellStyle name="20% - Énfasis6 10" xfId="204" xr:uid="{142C2C1A-BDFD-488E-9E82-83572D0F4EAD}"/>
    <cellStyle name="20% - Énfasis6 2" xfId="43" xr:uid="{00000000-0005-0000-0000-000005000000}"/>
    <cellStyle name="20% - Énfasis6 3" xfId="63" xr:uid="{BEC5D20C-D670-4F33-8472-079FEA4DCED7}"/>
    <cellStyle name="20% - Énfasis6 4" xfId="83" xr:uid="{248B8384-8650-43AE-822F-62537FCA7C6A}"/>
    <cellStyle name="20% - Énfasis6 5" xfId="103" xr:uid="{F00BBA19-517D-42BC-966F-63CDB61E6F13}"/>
    <cellStyle name="20% - Énfasis6 6" xfId="123" xr:uid="{09A3C32D-31F5-442A-BD0F-97155193D4D2}"/>
    <cellStyle name="20% - Énfasis6 7" xfId="143" xr:uid="{0CEA3C52-3C63-47E0-97A3-F20C17B59783}"/>
    <cellStyle name="20% - Énfasis6 8" xfId="163" xr:uid="{7FDDD221-FBB6-4548-AD0F-0EA406917BB6}"/>
    <cellStyle name="20% - Énfasis6 9" xfId="183" xr:uid="{B6D5CFF1-8BC2-43A5-AFB9-799418B4276D}"/>
    <cellStyle name="40% - Énfasis1 10" xfId="190" xr:uid="{0CB7BF57-B525-4FE1-91ED-7909A303DEB7}"/>
    <cellStyle name="40% - Énfasis1 2" xfId="24" xr:uid="{00000000-0005-0000-0000-000006000000}"/>
    <cellStyle name="40% - Énfasis1 3" xfId="49" xr:uid="{FEAC6EEF-AC34-4A87-8092-D8ED6D9C1504}"/>
    <cellStyle name="40% - Énfasis1 4" xfId="69" xr:uid="{8764ED9C-6D70-4F40-A224-EA0706117684}"/>
    <cellStyle name="40% - Énfasis1 5" xfId="89" xr:uid="{CB218F3C-600A-46AB-948C-0255BD6C2FE6}"/>
    <cellStyle name="40% - Énfasis1 6" xfId="109" xr:uid="{12A4F297-006F-4AD0-93B7-0D53EF5D2908}"/>
    <cellStyle name="40% - Énfasis1 7" xfId="129" xr:uid="{3F7B4154-2C80-459E-BEEC-1406AE0BBE4D}"/>
    <cellStyle name="40% - Énfasis1 8" xfId="149" xr:uid="{671DEAA2-3BE7-4007-8015-D190093CB9D2}"/>
    <cellStyle name="40% - Énfasis1 9" xfId="169" xr:uid="{D8CDDA00-9A79-4E8E-BF42-3F2E5D13A1E9}"/>
    <cellStyle name="40% - Énfasis2 10" xfId="193" xr:uid="{D5A59652-2E94-4A15-A1A8-6DE112D6C958}"/>
    <cellStyle name="40% - Énfasis2 2" xfId="28" xr:uid="{00000000-0005-0000-0000-000007000000}"/>
    <cellStyle name="40% - Énfasis2 3" xfId="52" xr:uid="{B018A88C-DA22-4DEB-85DD-1FF62628ACE5}"/>
    <cellStyle name="40% - Énfasis2 4" xfId="72" xr:uid="{CA69CC89-6977-49A0-A15C-9A6C6AC0EA36}"/>
    <cellStyle name="40% - Énfasis2 5" xfId="92" xr:uid="{A073E66A-16B8-4AD3-A91D-A88D5B99C924}"/>
    <cellStyle name="40% - Énfasis2 6" xfId="112" xr:uid="{C45BAE21-D589-44B1-9130-33B95A54AE5E}"/>
    <cellStyle name="40% - Énfasis2 7" xfId="132" xr:uid="{A532FCB5-D0A0-4F88-8144-84DE21245F28}"/>
    <cellStyle name="40% - Énfasis2 8" xfId="152" xr:uid="{6EB4AEDF-F93F-4EE6-9E07-39A25323D8BC}"/>
    <cellStyle name="40% - Énfasis2 9" xfId="172" xr:uid="{69F2F7CF-DC05-41E7-9AC9-86BC382B9312}"/>
    <cellStyle name="40% - Énfasis3 10" xfId="196" xr:uid="{3CA024F5-7AFF-4B7B-B7B8-9B97AA4E57CC}"/>
    <cellStyle name="40% - Énfasis3 2" xfId="32" xr:uid="{00000000-0005-0000-0000-000008000000}"/>
    <cellStyle name="40% - Énfasis3 3" xfId="55" xr:uid="{84802205-DAD8-429E-B162-74F9218D0A49}"/>
    <cellStyle name="40% - Énfasis3 4" xfId="75" xr:uid="{E2572882-6AFD-4248-9C63-2BDB7CAEB0EB}"/>
    <cellStyle name="40% - Énfasis3 5" xfId="95" xr:uid="{B60950D9-A12A-4A9D-8220-CB6102ADA73B}"/>
    <cellStyle name="40% - Énfasis3 6" xfId="115" xr:uid="{B02947AD-2B07-453E-8B33-26032946FDB9}"/>
    <cellStyle name="40% - Énfasis3 7" xfId="135" xr:uid="{706D37DC-13C4-409D-AF52-C5276D23323E}"/>
    <cellStyle name="40% - Énfasis3 8" xfId="155" xr:uid="{98E31B5C-6C32-4FFF-B972-35B1789EAD0B}"/>
    <cellStyle name="40% - Énfasis3 9" xfId="175" xr:uid="{3000F932-6EDC-494B-89ED-21D839A866B8}"/>
    <cellStyle name="40% - Énfasis4 10" xfId="199" xr:uid="{3E8FEA66-3662-4A4D-B64B-30BBB27C3846}"/>
    <cellStyle name="40% - Énfasis4 2" xfId="36" xr:uid="{00000000-0005-0000-0000-000009000000}"/>
    <cellStyle name="40% - Énfasis4 3" xfId="58" xr:uid="{E9496FE5-AE80-4B1D-AC9C-2B4543B6C31A}"/>
    <cellStyle name="40% - Énfasis4 4" xfId="78" xr:uid="{F8AD0F44-D2B4-4586-9ABE-CAC1EF74A160}"/>
    <cellStyle name="40% - Énfasis4 5" xfId="98" xr:uid="{451DD21A-21DF-42CD-9589-9392710649C9}"/>
    <cellStyle name="40% - Énfasis4 6" xfId="118" xr:uid="{AE58053C-E1F1-4FE5-96C8-BB25D45AEA9F}"/>
    <cellStyle name="40% - Énfasis4 7" xfId="138" xr:uid="{E3339A70-3D10-4380-B4C6-3B6A11B33EF2}"/>
    <cellStyle name="40% - Énfasis4 8" xfId="158" xr:uid="{EA2EC514-C02E-4A59-87BA-EBE93A07E396}"/>
    <cellStyle name="40% - Énfasis4 9" xfId="178" xr:uid="{BC9ACB14-5931-4038-815D-7716BDF1343C}"/>
    <cellStyle name="40% - Énfasis5 10" xfId="202" xr:uid="{2EAD5730-00F2-4782-9BF8-87412BACCEC9}"/>
    <cellStyle name="40% - Énfasis5 2" xfId="40" xr:uid="{00000000-0005-0000-0000-00000A000000}"/>
    <cellStyle name="40% - Énfasis5 3" xfId="61" xr:uid="{E17E0AB6-EB6E-4CB5-89B9-E56B1DDBB6DE}"/>
    <cellStyle name="40% - Énfasis5 4" xfId="81" xr:uid="{6153B566-3DEE-4368-8894-83C863F4522E}"/>
    <cellStyle name="40% - Énfasis5 5" xfId="101" xr:uid="{8775D233-07C1-4D45-BA2A-21F51B5584DB}"/>
    <cellStyle name="40% - Énfasis5 6" xfId="121" xr:uid="{3AF32BB4-3F77-4069-81EF-8F2612C04D6A}"/>
    <cellStyle name="40% - Énfasis5 7" xfId="141" xr:uid="{3462E759-5C15-454C-BF4D-3096E727DC71}"/>
    <cellStyle name="40% - Énfasis5 8" xfId="161" xr:uid="{56ED9FDA-3432-4ED0-9302-CEED378FF234}"/>
    <cellStyle name="40% - Énfasis5 9" xfId="181" xr:uid="{68C29165-5503-4A05-9154-E6198B4BBDC0}"/>
    <cellStyle name="40% - Énfasis6 10" xfId="205" xr:uid="{B95BF418-0B51-4223-8319-1975120FBDBF}"/>
    <cellStyle name="40% - Énfasis6 2" xfId="44" xr:uid="{00000000-0005-0000-0000-00000B000000}"/>
    <cellStyle name="40% - Énfasis6 3" xfId="64" xr:uid="{6BBE5B90-665E-4E0A-A507-75A4C01438FC}"/>
    <cellStyle name="40% - Énfasis6 4" xfId="84" xr:uid="{6BB6DC75-AC40-4C06-A91C-FCBA05FE290B}"/>
    <cellStyle name="40% - Énfasis6 5" xfId="104" xr:uid="{27E546B5-2C0A-4803-B344-F3F2F90BD800}"/>
    <cellStyle name="40% - Énfasis6 6" xfId="124" xr:uid="{85029024-E131-4A54-97E4-ACB70052CAC3}"/>
    <cellStyle name="40% - Énfasis6 7" xfId="144" xr:uid="{81AFBFC4-3EA7-4673-8BEF-C65C2146FE35}"/>
    <cellStyle name="40% - Énfasis6 8" xfId="164" xr:uid="{3538155E-C8B1-4E63-A0E6-FD97446A4C18}"/>
    <cellStyle name="40% - Énfasis6 9" xfId="184" xr:uid="{F2A7DC4C-F2C9-4F67-8D20-1465F8288826}"/>
    <cellStyle name="60% - Énfasis1 10" xfId="191" xr:uid="{AE7F64A3-18F0-406B-8BEC-E98B078C8D26}"/>
    <cellStyle name="60% - Énfasis1 2" xfId="25" xr:uid="{00000000-0005-0000-0000-00000C000000}"/>
    <cellStyle name="60% - Énfasis1 3" xfId="50" xr:uid="{5A118CAF-940E-43CB-B2FA-4193493250EF}"/>
    <cellStyle name="60% - Énfasis1 4" xfId="70" xr:uid="{DC356D78-AD51-4BD7-B7A3-8A2FF8386ACD}"/>
    <cellStyle name="60% - Énfasis1 5" xfId="90" xr:uid="{70A52612-25AD-4329-9B49-4FE2CF53BF9C}"/>
    <cellStyle name="60% - Énfasis1 6" xfId="110" xr:uid="{315F9E7E-0EC3-401A-B032-0CE4C4386155}"/>
    <cellStyle name="60% - Énfasis1 7" xfId="130" xr:uid="{CBF66343-6C75-4BCD-A4AF-2E5D1DD9339F}"/>
    <cellStyle name="60% - Énfasis1 8" xfId="150" xr:uid="{EDA01832-A203-4FEF-AFFC-1AE6D1EFCD84}"/>
    <cellStyle name="60% - Énfasis1 9" xfId="170" xr:uid="{F285EE2D-7251-45D4-A4FD-81E699D3DC0E}"/>
    <cellStyle name="60% - Énfasis2 10" xfId="194" xr:uid="{A37DD8E1-FC35-42A6-AF87-8FB20E8A0FA3}"/>
    <cellStyle name="60% - Énfasis2 2" xfId="29" xr:uid="{00000000-0005-0000-0000-00000D000000}"/>
    <cellStyle name="60% - Énfasis2 3" xfId="53" xr:uid="{50D41BF6-32B6-403E-A86C-F970C923F063}"/>
    <cellStyle name="60% - Énfasis2 4" xfId="73" xr:uid="{01AB4A71-3E6A-4458-819B-B8CD7CA00CF4}"/>
    <cellStyle name="60% - Énfasis2 5" xfId="93" xr:uid="{0746FC91-9BF4-42A1-A23C-53B60BD22038}"/>
    <cellStyle name="60% - Énfasis2 6" xfId="113" xr:uid="{12A4EE23-2657-4E72-9396-DD32E3A3CD8D}"/>
    <cellStyle name="60% - Énfasis2 7" xfId="133" xr:uid="{20CB319E-784A-44A5-B056-D57B6741676C}"/>
    <cellStyle name="60% - Énfasis2 8" xfId="153" xr:uid="{17F1EF61-A891-4744-AFC3-CA33A8415DB4}"/>
    <cellStyle name="60% - Énfasis2 9" xfId="173" xr:uid="{B895292E-8AD2-4E99-AB29-27C1D91D9866}"/>
    <cellStyle name="60% - Énfasis3 10" xfId="197" xr:uid="{4FC33866-3ECD-4C17-B9E8-F8AE27F859A7}"/>
    <cellStyle name="60% - Énfasis3 2" xfId="33" xr:uid="{00000000-0005-0000-0000-00000E000000}"/>
    <cellStyle name="60% - Énfasis3 3" xfId="56" xr:uid="{5D3A88E7-E178-4B46-841E-22BCC3266A24}"/>
    <cellStyle name="60% - Énfasis3 4" xfId="76" xr:uid="{BC8A4C89-8033-468C-85EE-4723506CE339}"/>
    <cellStyle name="60% - Énfasis3 5" xfId="96" xr:uid="{0D040625-DDF2-4026-B932-DC434D4F643E}"/>
    <cellStyle name="60% - Énfasis3 6" xfId="116" xr:uid="{383A3956-C942-4A83-AB95-4F4B9B4BAA6A}"/>
    <cellStyle name="60% - Énfasis3 7" xfId="136" xr:uid="{977866B9-3326-40B8-8AD2-F01784736B14}"/>
    <cellStyle name="60% - Énfasis3 8" xfId="156" xr:uid="{7B8936CA-2059-4E4C-9352-F3BA701AE993}"/>
    <cellStyle name="60% - Énfasis3 9" xfId="176" xr:uid="{7582DD21-1AB8-4BEF-9E89-9405C40A0BBD}"/>
    <cellStyle name="60% - Énfasis4 10" xfId="200" xr:uid="{8B5D5078-4CFA-43F3-9945-9A61D74A3932}"/>
    <cellStyle name="60% - Énfasis4 2" xfId="37" xr:uid="{00000000-0005-0000-0000-00000F000000}"/>
    <cellStyle name="60% - Énfasis4 3" xfId="59" xr:uid="{C2DDCBE4-3464-4EAE-9240-E6957845529D}"/>
    <cellStyle name="60% - Énfasis4 4" xfId="79" xr:uid="{718D0651-71A2-411B-80B7-A46D359CE053}"/>
    <cellStyle name="60% - Énfasis4 5" xfId="99" xr:uid="{9918EE8F-FA5A-4E7B-88DB-09B567045152}"/>
    <cellStyle name="60% - Énfasis4 6" xfId="119" xr:uid="{3960604B-AC3F-41A9-8CBF-408152E3F673}"/>
    <cellStyle name="60% - Énfasis4 7" xfId="139" xr:uid="{2BD19145-75F1-4E4D-854F-8819CC861B3D}"/>
    <cellStyle name="60% - Énfasis4 8" xfId="159" xr:uid="{835D6742-B593-4310-99D6-752B34142C1C}"/>
    <cellStyle name="60% - Énfasis4 9" xfId="179" xr:uid="{FB0E0FF6-1BD3-484B-AB0B-7670A610BB93}"/>
    <cellStyle name="60% - Énfasis5 10" xfId="203" xr:uid="{A2C7CBC1-25CF-4350-8C9B-709E0B9E2988}"/>
    <cellStyle name="60% - Énfasis5 2" xfId="41" xr:uid="{00000000-0005-0000-0000-000010000000}"/>
    <cellStyle name="60% - Énfasis5 3" xfId="62" xr:uid="{28C5251C-3089-4687-8DA9-08B70A872B07}"/>
    <cellStyle name="60% - Énfasis5 4" xfId="82" xr:uid="{AF593D4F-A6FF-42C6-BED6-63705632B3FF}"/>
    <cellStyle name="60% - Énfasis5 5" xfId="102" xr:uid="{EEE4F7FD-349E-4F96-9D97-3BA9AEDE9770}"/>
    <cellStyle name="60% - Énfasis5 6" xfId="122" xr:uid="{76DF3F0D-3A58-41F8-86C2-A7383A096E6D}"/>
    <cellStyle name="60% - Énfasis5 7" xfId="142" xr:uid="{D26491A4-4B30-4927-840F-E343B5E07F60}"/>
    <cellStyle name="60% - Énfasis5 8" xfId="162" xr:uid="{17D016F4-2107-484E-AF76-5C500606BE2B}"/>
    <cellStyle name="60% - Énfasis5 9" xfId="182" xr:uid="{987477A9-9759-4D69-B6E1-926AE7CD3F3A}"/>
    <cellStyle name="60% - Énfasis6 10" xfId="206" xr:uid="{EF24523F-E039-4895-8057-403B8F3AAA10}"/>
    <cellStyle name="60% - Énfasis6 2" xfId="45" xr:uid="{00000000-0005-0000-0000-000011000000}"/>
    <cellStyle name="60% - Énfasis6 3" xfId="65" xr:uid="{00771C7F-6C10-41C6-8E08-1B60B0B0FEA3}"/>
    <cellStyle name="60% - Énfasis6 4" xfId="85" xr:uid="{42F901BD-4D80-44A0-BCE7-EAE50DF73B85}"/>
    <cellStyle name="60% - Énfasis6 5" xfId="105" xr:uid="{FC3E5FC1-A897-4951-8741-D05ABF4FC715}"/>
    <cellStyle name="60% - Énfasis6 6" xfId="125" xr:uid="{F2E02003-78E2-45AF-AD7B-70A2C5B38D27}"/>
    <cellStyle name="60% - Énfasis6 7" xfId="145" xr:uid="{2F3F3A58-7853-48A2-AFB7-7F477B33F029}"/>
    <cellStyle name="60% - Énfasis6 8" xfId="165" xr:uid="{0DC8C479-D7CA-465C-B8D2-E9C54073B5B4}"/>
    <cellStyle name="60% - Énfasis6 9" xfId="185" xr:uid="{FD9CD2E9-A918-4F13-8E0B-FDD4A0EF49D4}"/>
    <cellStyle name="Bueno 2" xfId="16" xr:uid="{00000000-0005-0000-0000-000012000000}"/>
    <cellStyle name="Cálculo" xfId="9" builtinId="22" customBuiltin="1"/>
    <cellStyle name="Celda de comprobación" xfId="11" builtinId="23" customBuiltin="1"/>
    <cellStyle name="Celda vinculada" xfId="10" builtinId="24" customBuiltin="1"/>
    <cellStyle name="Encabezado 1" xfId="4" builtinId="16" customBuiltin="1"/>
    <cellStyle name="Encabezado 4 2" xfId="15" xr:uid="{00000000-0005-0000-0000-000017000000}"/>
    <cellStyle name="Énfasis1 2" xfId="22" xr:uid="{00000000-0005-0000-0000-000018000000}"/>
    <cellStyle name="Énfasis2 2" xfId="26" xr:uid="{00000000-0005-0000-0000-000019000000}"/>
    <cellStyle name="Énfasis3 2" xfId="30" xr:uid="{00000000-0005-0000-0000-00001A000000}"/>
    <cellStyle name="Énfasis4 2" xfId="34" xr:uid="{00000000-0005-0000-0000-00001B000000}"/>
    <cellStyle name="Énfasis5 2" xfId="38" xr:uid="{00000000-0005-0000-0000-00001C000000}"/>
    <cellStyle name="Énfasis6 2" xfId="42" xr:uid="{00000000-0005-0000-0000-00001D000000}"/>
    <cellStyle name="Entrada" xfId="7" builtinId="20" customBuiltin="1"/>
    <cellStyle name="Incorrecto 2" xfId="17" xr:uid="{00000000-0005-0000-0000-000020000000}"/>
    <cellStyle name="Millares" xfId="186" builtinId="3"/>
    <cellStyle name="Millares [0]" xfId="1" builtinId="6"/>
    <cellStyle name="Moneda [0]" xfId="2" builtinId="7"/>
    <cellStyle name="Neutral 2" xfId="18" xr:uid="{00000000-0005-0000-0000-000024000000}"/>
    <cellStyle name="Normal" xfId="0" builtinId="0"/>
    <cellStyle name="Normal 10" xfId="166" xr:uid="{5653BB48-3E1E-44A4-AF5B-8EC41B5FB547}"/>
    <cellStyle name="Normal 11" xfId="187" xr:uid="{B05990CE-05EB-4337-9056-ED5670EB30C2}"/>
    <cellStyle name="Normal 2" xfId="3" xr:uid="{00000000-0005-0000-0000-000026000000}"/>
    <cellStyle name="Normal 3" xfId="13" xr:uid="{00000000-0005-0000-0000-000027000000}"/>
    <cellStyle name="Normal 4" xfId="46" xr:uid="{3CE2D887-527F-43CB-A40D-49A48598715F}"/>
    <cellStyle name="Normal 5" xfId="66" xr:uid="{032ED551-43CF-4C90-9216-FD87D7C89FD0}"/>
    <cellStyle name="Normal 6" xfId="86" xr:uid="{9553FD0F-BABA-4D57-AC71-F66D6E1822F1}"/>
    <cellStyle name="Normal 7" xfId="106" xr:uid="{D0F309AA-E28A-45F6-86FB-1558567B50CE}"/>
    <cellStyle name="Normal 8" xfId="126" xr:uid="{C81B2CA3-C3FB-42B4-995C-9555D9EAC47C}"/>
    <cellStyle name="Normal 9" xfId="146" xr:uid="{634ADA2F-2C90-4A03-A3CD-B2F3DF78FB59}"/>
    <cellStyle name="Notas 10" xfId="188" xr:uid="{25FD7150-8E8A-4E06-8D03-2C4C7EEC5D73}"/>
    <cellStyle name="Notas 2" xfId="20" xr:uid="{00000000-0005-0000-0000-000028000000}"/>
    <cellStyle name="Notas 3" xfId="47" xr:uid="{FA98FDF4-9C6C-4025-A0CB-8AE25C255DAF}"/>
    <cellStyle name="Notas 4" xfId="67" xr:uid="{5ED2E43D-C71B-4313-86BC-8D725AE2D149}"/>
    <cellStyle name="Notas 5" xfId="87" xr:uid="{72A7F4EF-6ED6-4609-9B35-3B09BB3778C4}"/>
    <cellStyle name="Notas 6" xfId="107" xr:uid="{195EE974-C2DA-4BD4-9BAC-FC2202FD8498}"/>
    <cellStyle name="Notas 7" xfId="127" xr:uid="{CB4C410E-6DF5-403D-BAB1-924184C1434B}"/>
    <cellStyle name="Notas 8" xfId="147" xr:uid="{63271538-4306-432A-8F99-A62A2DCE858E}"/>
    <cellStyle name="Notas 9" xfId="167" xr:uid="{30001C14-BDF6-4F41-AEC3-E53B2E593C49}"/>
    <cellStyle name="Porcentaje" xfId="207" builtinId="5"/>
    <cellStyle name="Salida" xfId="8" builtinId="21" customBuiltin="1"/>
    <cellStyle name="Texto de advertencia 2" xfId="19" xr:uid="{00000000-0005-0000-0000-00002A000000}"/>
    <cellStyle name="Texto explicativo 2" xfId="21" xr:uid="{00000000-0005-0000-0000-00002B000000}"/>
    <cellStyle name="Título 2" xfId="5" builtinId="17" customBuiltin="1"/>
    <cellStyle name="Título 3" xfId="6" builtinId="18" customBuiltin="1"/>
    <cellStyle name="Título 4" xfId="14" xr:uid="{00000000-0005-0000-0000-00002E000000}"/>
    <cellStyle name="Total" xfId="12" builtinId="25" customBuiltin="1"/>
  </cellStyles>
  <dxfs count="20"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font>
        <b/>
        <color rgb="FF00B0F0"/>
      </font>
      <fill>
        <patternFill patternType="solid">
          <fgColor rgb="FFBDD6EE"/>
          <bgColor rgb="FFBDD6EE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rgb="FF00B0F0"/>
      </font>
      <fill>
        <patternFill patternType="solid">
          <fgColor rgb="FFBDD6EE"/>
          <bgColor rgb="FFBDD6EE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numFmt numFmtId="164" formatCode="_(* #,##0_);_(* \(#,##0\);_(* &quot;-&quot;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4" formatCode="_(* #,##0_);_(* \(#,##0\);_(* &quot;-&quot;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4" formatCode="_(* #,##0_);_(* \(#,##0\);_(* &quot;-&quot;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</dxfs>
  <tableStyles count="0" defaultTableStyle="TableStyleMedium2" defaultPivotStyle="PivotStyleLight16"/>
  <colors>
    <mruColors>
      <color rgb="FFA257D5"/>
      <color rgb="FF5C2185"/>
      <color rgb="FFB172DC"/>
      <color rgb="FF00AFAD"/>
      <color rgb="FFFF34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[0-25 - RESUMEN F29 -.xlsm]Compras analisis!TablaDinámica8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FCD681E-2439-4348-A67F-A3F4AE769D1E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11D6FC3-E820-4C59-8FCB-A5A5BAA236A4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0A622CF-87AA-4E9A-81E3-4684CCA5B59D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3B907A8-1765-4D3D-9EE3-E0B7126C1F2E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FCD681E-2439-4348-A67F-A3F4AE769D1E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11D6FC3-E820-4C59-8FCB-A5A5BAA236A4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13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0A622CF-87AA-4E9A-81E3-4684CCA5B59D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  <a:sp3d/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3B907A8-1765-4D3D-9EE3-E0B7126C1F2E}" type="CELLRANGE">
                  <a:rPr lang="en-US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20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0E89E8B6-5F4E-4A08-888D-55EFBDEE8658}" type="CELLRANGE">
                  <a:rPr lang="en-US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21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6680D194-B81D-4067-A33F-D7E9F49BD925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2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AC0893E4-DF5D-43F0-A0AF-E6E1AE4C3EA0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3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D0B9F4C4-7900-45BB-8F41-C340B2A76840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4"/>
        <c:spPr>
          <a:solidFill>
            <a:srgbClr val="5C2185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1">
              <a:lumMod val="85000"/>
              <a:alpha val="2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262AA710-41BB-40C7-8C3F-22A1BE42A2DA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8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A11E859E-46F4-4DB7-92D7-A5C540E86661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9"/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162DA703-695B-4636-97AC-2B673D038A4F}" type="CELLRANGE">
                  <a:rPr lang="es-ES"/>
                  <a:pPr>
                    <a:defRPr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30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fld id="{1E303AA9-AE1D-4CC6-B577-36AAB0BF4D95}" type="CELLRANGE">
                  <a:rPr lang="es-CL"/>
                  <a:pPr>
                    <a:defRPr sz="800">
                      <a:ln>
                        <a:noFill/>
                      </a:ln>
                      <a:solidFill>
                        <a:schemeClr val="bg1"/>
                      </a:solidFill>
                      <a:latin typeface="Aptos ExtraBold" panose="020F050202020403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bg1"/>
                  </a:solidFill>
                  <a:latin typeface="Aptos ExtraBold" panose="020F050202020403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</c:pivotFmts>
    <c:view3D>
      <c:rotX val="30"/>
      <c:rotY val="50"/>
      <c:depthPercent val="2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sideWall>
    <c:backWall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 prstMaterial="matte"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'Compras analisis'!$O$6:$O$17</c:f>
              <c:strCache>
                <c:ptCount val="1"/>
                <c:pt idx="0">
                  <c:v>Suma de BASE</c:v>
                </c:pt>
              </c:strCache>
            </c:strRef>
          </c:tx>
          <c:spPr>
            <a:solidFill>
              <a:srgbClr val="FF34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'Compras analisis'!$O$6:$O$17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'Compras analisis'!$O$6:$O$17</c:f>
              <c:numCache>
                <c:formatCode>_(* #.##0_);_(* \(#.##0\);_(* "-"??_);_(@_)</c:formatCode>
                <c:ptCount val="7"/>
                <c:pt idx="0">
                  <c:v>309162.55</c:v>
                </c:pt>
                <c:pt idx="1">
                  <c:v>309162.55</c:v>
                </c:pt>
                <c:pt idx="2">
                  <c:v>309162.55</c:v>
                </c:pt>
                <c:pt idx="3">
                  <c:v>309162.55</c:v>
                </c:pt>
                <c:pt idx="4">
                  <c:v>309162.55</c:v>
                </c:pt>
                <c:pt idx="5">
                  <c:v>309162.55</c:v>
                </c:pt>
                <c:pt idx="6">
                  <c:v>309162.55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5-42D0-8F7B-72847AE58EEA}"/>
            </c:ext>
          </c:extLst>
        </c:ser>
        <c:ser>
          <c:idx val="1"/>
          <c:order val="1"/>
          <c:tx>
            <c:strRef>
              <c:f>'Compras analisis'!$O$6:$O$17</c:f>
              <c:strCache>
                <c:ptCount val="1"/>
                <c:pt idx="0">
                  <c:v>Suma de ETIQUETA</c:v>
                </c:pt>
              </c:strCache>
            </c:strRef>
          </c:tx>
          <c:spPr>
            <a:solidFill>
              <a:srgbClr val="00AFAD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1-2545-42D0-8F7B-72847AE58EEA}"/>
              </c:ext>
            </c:extLst>
          </c:dPt>
          <c:dPt>
            <c:idx val="1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2-2545-42D0-8F7B-72847AE58EEA}"/>
              </c:ext>
            </c:extLst>
          </c:dPt>
          <c:dPt>
            <c:idx val="2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3-2545-42D0-8F7B-72847AE58EEA}"/>
              </c:ext>
            </c:extLst>
          </c:dPt>
          <c:dPt>
            <c:idx val="3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4-2545-42D0-8F7B-72847AE58EEA}"/>
              </c:ext>
            </c:extLst>
          </c:dPt>
          <c:dPt>
            <c:idx val="4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9-2545-42D0-8F7B-72847AE58EEA}"/>
              </c:ext>
            </c:extLst>
          </c:dPt>
          <c:dPt>
            <c:idx val="5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A-2545-42D0-8F7B-72847AE58EE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E89E8B6-5F4E-4A08-888D-55EFBDEE8658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545-42D0-8F7B-72847AE58E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80D194-B81D-4067-A33F-D7E9F49BD92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45-42D0-8F7B-72847AE58E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0893E4-DF5D-43F0-A0AF-E6E1AE4C3EA0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45-42D0-8F7B-72847AE58E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B9F4C4-7900-45BB-8F41-C340B2A76840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45-42D0-8F7B-72847AE58E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2AA710-41BB-40C7-8C3F-22A1BE42A2D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45-42D0-8F7B-72847AE58E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1E859E-46F4-4DB7-92D7-A5C540E86661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45-42D0-8F7B-72847AE58E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303AA9-AE1D-4CC6-B577-36AAB0BF4D9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2C-43DA-9744-D37DCD5CEC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Aptos ExtraBold" panose="020F050202020403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'Compras analisis'!$O$6:$O$17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'Compras analisis'!$O$6:$O$17</c:f>
              <c:numCache>
                <c:formatCode>_(* #.##0_);_(* \(#.##0\);_(* "-"??_);_(@_)</c:formatCode>
                <c:ptCount val="7"/>
                <c:pt idx="0">
                  <c:v>927487.65</c:v>
                </c:pt>
                <c:pt idx="1">
                  <c:v>927487.65</c:v>
                </c:pt>
                <c:pt idx="2">
                  <c:v>927487.65</c:v>
                </c:pt>
                <c:pt idx="3">
                  <c:v>927487.65</c:v>
                </c:pt>
                <c:pt idx="4">
                  <c:v>927487.65</c:v>
                </c:pt>
                <c:pt idx="5">
                  <c:v>927487.65</c:v>
                </c:pt>
                <c:pt idx="6">
                  <c:v>927487.65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'Compras analisis'!$O$6:$O$17</c15:f>
                <c15:dlblRangeCache>
                  <c:ptCount val="12"/>
                  <c:pt idx="0">
                    <c:v> 2,983,615 </c:v>
                  </c:pt>
                  <c:pt idx="1">
                    <c:v> 4,001,029 </c:v>
                  </c:pt>
                  <c:pt idx="2">
                    <c:v> 4,487,405 </c:v>
                  </c:pt>
                  <c:pt idx="3">
                    <c:v> 3,984,906 </c:v>
                  </c:pt>
                  <c:pt idx="4">
                    <c:v> 1,624,577 </c:v>
                  </c:pt>
                  <c:pt idx="5">
                    <c:v> 6,183,251 </c:v>
                  </c:pt>
                  <c:pt idx="6">
                    <c:v> 485,916 </c:v>
                  </c:pt>
                  <c:pt idx="7">
                    <c:v>  </c:v>
                  </c:pt>
                  <c:pt idx="8">
                    <c:v>  </c:v>
                  </c:pt>
                  <c:pt idx="9">
                    <c:v>  </c:v>
                  </c:pt>
                  <c:pt idx="10">
                    <c:v>  </c:v>
                  </c:pt>
                  <c:pt idx="11">
                    <c:v> 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2545-42D0-8F7B-72847AE58EEA}"/>
            </c:ext>
          </c:extLst>
        </c:ser>
        <c:ser>
          <c:idx val="2"/>
          <c:order val="2"/>
          <c:tx>
            <c:strRef>
              <c:f>'Compras analisis'!$O$6:$O$17</c:f>
              <c:strCache>
                <c:ptCount val="1"/>
                <c:pt idx="0">
                  <c:v>Suma de VALOR</c:v>
                </c:pt>
              </c:strCache>
            </c:strRef>
          </c:tx>
          <c:spPr>
            <a:solidFill>
              <a:srgbClr val="5C218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'Compras analisis'!$O$6:$O$17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'Compras analisis'!$O$6:$O$17</c:f>
              <c:numCache>
                <c:formatCode>_(* #.##0_);_(* \(#.##0\);_(* "-"??_);_(@_)</c:formatCode>
                <c:ptCount val="7"/>
                <c:pt idx="0">
                  <c:v>2983615</c:v>
                </c:pt>
                <c:pt idx="1">
                  <c:v>4001029</c:v>
                </c:pt>
                <c:pt idx="2">
                  <c:v>4487405</c:v>
                </c:pt>
                <c:pt idx="3">
                  <c:v>3984906</c:v>
                </c:pt>
                <c:pt idx="4">
                  <c:v>1624577</c:v>
                </c:pt>
                <c:pt idx="5">
                  <c:v>6183251</c:v>
                </c:pt>
                <c:pt idx="6">
                  <c:v>485916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45-42D0-8F7B-72847AE58EEA}"/>
            </c:ext>
          </c:extLst>
        </c:ser>
        <c:ser>
          <c:idx val="3"/>
          <c:order val="3"/>
          <c:tx>
            <c:strRef>
              <c:f>'Compras analisis'!$O$6:$O$17</c:f>
              <c:strCache>
                <c:ptCount val="1"/>
                <c:pt idx="0">
                  <c:v>Suma de VACIO</c:v>
                </c:pt>
              </c:strCache>
            </c:strRef>
          </c:tx>
          <c:spPr>
            <a:solidFill>
              <a:schemeClr val="bg1">
                <a:lumMod val="85000"/>
                <a:alpha val="2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'Compras analisis'!$O$6:$O$17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'Compras analisis'!$O$6:$O$17</c:f>
              <c:numCache>
                <c:formatCode>_(* #.##0_);_(* \(#.##0\);_(* "-"??_);_(@_)</c:formatCode>
                <c:ptCount val="7"/>
                <c:pt idx="0">
                  <c:v>3199636</c:v>
                </c:pt>
                <c:pt idx="1">
                  <c:v>2182222</c:v>
                </c:pt>
                <c:pt idx="2">
                  <c:v>1695846</c:v>
                </c:pt>
                <c:pt idx="3">
                  <c:v>2198345</c:v>
                </c:pt>
                <c:pt idx="4">
                  <c:v>4558674</c:v>
                </c:pt>
                <c:pt idx="5">
                  <c:v>0</c:v>
                </c:pt>
                <c:pt idx="6">
                  <c:v>5697335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45-42D0-8F7B-72847AE58EEA}"/>
            </c:ext>
          </c:extLst>
        </c:ser>
        <c:ser>
          <c:idx val="4"/>
          <c:order val="4"/>
          <c:tx>
            <c:strRef>
              <c:f>'Compras analisis'!$O$6:$O$17</c:f>
              <c:strCache>
                <c:ptCount val="1"/>
                <c:pt idx="0">
                  <c:v>Suma de TAPA</c:v>
                </c:pt>
              </c:strCache>
            </c:strRef>
          </c:tx>
          <c:spPr>
            <a:solidFill>
              <a:srgbClr val="FF34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'Compras analisis'!$O$6:$O$17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'Compras analisis'!$O$6:$O$17</c:f>
              <c:numCache>
                <c:formatCode>_(* #.##0_);_(* \(#.##0\);_(* "-"??_);_(@_)</c:formatCode>
                <c:ptCount val="7"/>
                <c:pt idx="0">
                  <c:v>309162.55</c:v>
                </c:pt>
                <c:pt idx="1">
                  <c:v>309162.55</c:v>
                </c:pt>
                <c:pt idx="2">
                  <c:v>309162.55</c:v>
                </c:pt>
                <c:pt idx="3">
                  <c:v>309162.55</c:v>
                </c:pt>
                <c:pt idx="4">
                  <c:v>309162.55</c:v>
                </c:pt>
                <c:pt idx="5">
                  <c:v>309162.55</c:v>
                </c:pt>
                <c:pt idx="6">
                  <c:v>309162.55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45-42D0-8F7B-72847AE58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0"/>
        <c:shape val="box"/>
        <c:axId val="1123568640"/>
        <c:axId val="1123558080"/>
        <c:axId val="0"/>
      </c:bar3DChart>
      <c:catAx>
        <c:axId val="112356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23558080"/>
        <c:crosses val="autoZero"/>
        <c:auto val="1"/>
        <c:lblAlgn val="ctr"/>
        <c:lblOffset val="100"/>
        <c:noMultiLvlLbl val="0"/>
      </c:catAx>
      <c:valAx>
        <c:axId val="112355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235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[0-25 - RESUMEN F29 -.xlsm]Ventas Analisis!TablaDinámica9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12"/>
        <c:spPr>
          <a:solidFill>
            <a:srgbClr val="5C2185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1">
              <a:lumMod val="85000"/>
              <a:alpha val="3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18548C69-7815-4CD0-9E79-B4588EC6725B}" type="CELLRANGE">
                  <a:rPr lang="en-U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16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B0CF8A2E-8EAB-4210-9363-6DC43BB5F3DD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17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4E29A3A9-94E9-4E21-B073-2AB510F49DB5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18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CD2C76BE-CEB6-43E1-8202-D953E3864BE2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19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7402CCFD-A750-4F40-A327-B09F20FFB710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0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BD3CAE58-49A4-447E-A856-4EC5B94FBC89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1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23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18548C69-7815-4CD0-9E79-B4588EC6725B}" type="CELLRANGE">
                  <a:rPr lang="en-U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24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E873BFA4-91F9-412E-8B12-14F2ED450A43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5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0D6CCB3B-D6B0-4908-B522-CB6D4FE28DDB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6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9F702B76-6EFA-44B4-ABC0-AD1276CFD4CE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7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F3E67925-E57A-48AD-BBFE-7E189E04C4A3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8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4B68512E-C73F-44C0-B2E2-CF18611F1132}" type="CELLRANGE">
                  <a:rPr lang="es-ES"/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29"/>
        <c:spPr>
          <a:solidFill>
            <a:srgbClr val="5C2185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>
              <a:lumMod val="85000"/>
              <a:alpha val="3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34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21F7B9AF-AFD1-4DFA-83C8-59B39E425E8A}" type="CELLRANGE">
                  <a:rPr lang="en-US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35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48506D46-3021-41BA-9F6D-1C4D9DC2197E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36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09094E85-2F93-4869-8953-CCC3465A5304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37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843403D5-D895-4561-87C1-E3311601CFD6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38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71529587-B07A-4C09-9F76-8ED11F2C2DA5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39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BBA72838-F88B-414E-A844-51982A315BB7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  <c:pivotFmt>
        <c:idx val="40"/>
        <c:spPr>
          <a:solidFill>
            <a:srgbClr val="5C2185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bg1">
              <a:lumMod val="85000"/>
              <a:alpha val="30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345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0AFAD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 w="6350"/>
          </a:sp3d>
        </c:spPr>
        <c:dLbl>
          <c:idx val="0"/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fld id="{19165202-27B9-4DA0-97FD-40D666C79648}" type="CELLRANGE">
                  <a:rPr lang="es-CL"/>
                  <a:pPr>
                    <a:defRPr sz="800" b="1">
                      <a:solidFill>
                        <a:schemeClr val="bg1"/>
                      </a:solidFill>
                      <a:latin typeface="Aptos ExtraBold" panose="020B0004020202020204" pitchFamily="34" charset="0"/>
                    </a:defRPr>
                  </a:pPr>
                  <a:t>[CELLRANGE]</a:t>
                </a:fld>
                <a:endParaRPr lang="es-CL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Aptos ExtraBold" panose="020B00040202020202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xForSave val="1"/>
              <c15:showDataLabelsRange val="1"/>
            </c:ext>
          </c:extLst>
        </c:dLbl>
      </c:pivotFmt>
    </c:pivotFmts>
    <c:view3D>
      <c:rotX val="30"/>
      <c:rotY val="50"/>
      <c:depthPercent val="2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'Ventas Analisis'!$O$5:$O$16</c:f>
              <c:strCache>
                <c:ptCount val="1"/>
                <c:pt idx="0">
                  <c:v>Suma de BASE</c:v>
                </c:pt>
              </c:strCache>
            </c:strRef>
          </c:tx>
          <c:spPr>
            <a:solidFill>
              <a:srgbClr val="FF34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'Ventas Analisis'!$O$5:$O$16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'Ventas Analisis'!$O$5:$O$16</c:f>
              <c:numCache>
                <c:formatCode>_(* #.##0_);_(* \(#.##0\);_(* "-"??_);_(@_)</c:formatCode>
                <c:ptCount val="7"/>
                <c:pt idx="0">
                  <c:v>1367266.5</c:v>
                </c:pt>
                <c:pt idx="1">
                  <c:v>1367266.5</c:v>
                </c:pt>
                <c:pt idx="2">
                  <c:v>1367266.5</c:v>
                </c:pt>
                <c:pt idx="3">
                  <c:v>1367266.5</c:v>
                </c:pt>
                <c:pt idx="4">
                  <c:v>1367266.5</c:v>
                </c:pt>
                <c:pt idx="5">
                  <c:v>1367266.5</c:v>
                </c:pt>
                <c:pt idx="6">
                  <c:v>1367266.5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B-4FB2-99AB-91A5AF961B7C}"/>
            </c:ext>
          </c:extLst>
        </c:ser>
        <c:ser>
          <c:idx val="1"/>
          <c:order val="1"/>
          <c:tx>
            <c:strRef>
              <c:f>'Ventas Analisis'!$O$5:$O$16</c:f>
              <c:strCache>
                <c:ptCount val="1"/>
                <c:pt idx="0">
                  <c:v>Suma de ETIQUETA</c:v>
                </c:pt>
              </c:strCache>
            </c:strRef>
          </c:tx>
          <c:spPr>
            <a:solidFill>
              <a:srgbClr val="00AFAD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2-A7AB-4FB2-99AB-91A5AF961B7C}"/>
              </c:ext>
            </c:extLst>
          </c:dPt>
          <c:dPt>
            <c:idx val="1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4-A7AB-4FB2-99AB-91A5AF961B7C}"/>
              </c:ext>
            </c:extLst>
          </c:dPt>
          <c:dPt>
            <c:idx val="2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6-A7AB-4FB2-99AB-91A5AF961B7C}"/>
              </c:ext>
            </c:extLst>
          </c:dPt>
          <c:dPt>
            <c:idx val="3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8-A7AB-4FB2-99AB-91A5AF961B7C}"/>
              </c:ext>
            </c:extLst>
          </c:dPt>
          <c:dPt>
            <c:idx val="4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A-A7AB-4FB2-99AB-91A5AF961B7C}"/>
              </c:ext>
            </c:extLst>
          </c:dPt>
          <c:dPt>
            <c:idx val="5"/>
            <c:invertIfNegative val="0"/>
            <c:bubble3D val="0"/>
            <c:spPr>
              <a:solidFill>
                <a:srgbClr val="00AFAD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6350"/>
              </a:sp3d>
            </c:spPr>
            <c:extLst>
              <c:ext xmlns:c16="http://schemas.microsoft.com/office/drawing/2014/chart" uri="{C3380CC4-5D6E-409C-BE32-E72D297353CC}">
                <c16:uniqueId val="{0000000C-A7AB-4FB2-99AB-91A5AF961B7C}"/>
              </c:ext>
            </c:extLst>
          </c:dPt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21F7B9AF-AFD1-4DFA-83C8-59B39E425E8A}" type="CELLRANGE">
                      <a:rPr lang="en-US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7AB-4FB2-99AB-91A5AF961B7C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48506D46-3021-41BA-9F6D-1C4D9DC2197E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AB-4FB2-99AB-91A5AF961B7C}"/>
                </c:ext>
              </c:extLst>
            </c:dLbl>
            <c:dLbl>
              <c:idx val="2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09094E85-2F93-4869-8953-CCC3465A5304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AB-4FB2-99AB-91A5AF961B7C}"/>
                </c:ext>
              </c:extLst>
            </c:dLbl>
            <c:dLbl>
              <c:idx val="3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843403D5-D895-4561-87C1-E3311601CFD6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AB-4FB2-99AB-91A5AF961B7C}"/>
                </c:ext>
              </c:extLst>
            </c:dLbl>
            <c:dLbl>
              <c:idx val="4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71529587-B07A-4C09-9F76-8ED11F2C2DA5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AB-4FB2-99AB-91A5AF961B7C}"/>
                </c:ext>
              </c:extLst>
            </c:dLbl>
            <c:dLbl>
              <c:idx val="5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BBA72838-F88B-414E-A844-51982A315BB7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AB-4FB2-99AB-91A5AF961B7C}"/>
                </c:ext>
              </c:extLst>
            </c:dLbl>
            <c:dLbl>
              <c:idx val="6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1" i="0" u="none" strike="noStrike" kern="1200" baseline="0">
                        <a:solidFill>
                          <a:schemeClr val="bg1"/>
                        </a:solidFill>
                        <a:latin typeface="Aptos ExtraBold" panose="020B0004020202020204" pitchFamily="34" charset="0"/>
                        <a:ea typeface="+mn-ea"/>
                        <a:cs typeface="+mn-cs"/>
                      </a:defRPr>
                    </a:pPr>
                    <a:fld id="{19165202-27B9-4DA0-97FD-40D666C79648}" type="CELLRANGE">
                      <a:rPr lang="es-CL"/>
                      <a:pPr>
                        <a:defRPr sz="800" b="1">
                          <a:solidFill>
                            <a:schemeClr val="bg1"/>
                          </a:solidFill>
                          <a:latin typeface="Aptos ExtraBold" panose="020B0004020202020204" pitchFamily="34" charset="0"/>
                        </a:defRPr>
                      </a:pPr>
                      <a:t>[CELLRANGE]</a:t>
                    </a:fld>
                    <a:endParaRPr lang="es-CL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ptos ExtraBold" panose="020B0004020202020204" pitchFamily="34" charset="0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C2-4869-8181-8D1D6177D9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ptos ExtraBold" panose="020B00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'Ventas Analisis'!$O$5:$O$16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'Ventas Analisis'!$O$5:$O$16</c:f>
              <c:numCache>
                <c:formatCode>_(* #.##0_);_(* \(#.##0\);_(* "-"??_);_(@_)</c:formatCode>
                <c:ptCount val="7"/>
                <c:pt idx="0">
                  <c:v>4101799.5</c:v>
                </c:pt>
                <c:pt idx="1">
                  <c:v>4101799.5</c:v>
                </c:pt>
                <c:pt idx="2">
                  <c:v>4101799.5</c:v>
                </c:pt>
                <c:pt idx="3">
                  <c:v>4101799.5</c:v>
                </c:pt>
                <c:pt idx="4">
                  <c:v>4101799.5</c:v>
                </c:pt>
                <c:pt idx="5">
                  <c:v>4101799.5</c:v>
                </c:pt>
                <c:pt idx="6">
                  <c:v>4101799.5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'Ventas Analisis'!$O$5:$O$16</c15:f>
                <c15:dlblRangeCache>
                  <c:ptCount val="12"/>
                  <c:pt idx="0">
                    <c:v> 25,743,664 </c:v>
                  </c:pt>
                  <c:pt idx="1">
                    <c:v> 10,001,830 </c:v>
                  </c:pt>
                  <c:pt idx="2">
                    <c:v> 27,345,330 </c:v>
                  </c:pt>
                  <c:pt idx="3">
                    <c:v> 20,573,330 </c:v>
                  </c:pt>
                  <c:pt idx="4">
                    <c:v> 7,647,660 </c:v>
                  </c:pt>
                  <c:pt idx="5">
                    <c:v> 11,914,000 </c:v>
                  </c:pt>
                  <c:pt idx="6">
                    <c:v> 2,593,308 </c:v>
                  </c:pt>
                  <c:pt idx="7">
                    <c:v>  </c:v>
                  </c:pt>
                  <c:pt idx="8">
                    <c:v>  </c:v>
                  </c:pt>
                  <c:pt idx="9">
                    <c:v>  </c:v>
                  </c:pt>
                  <c:pt idx="10">
                    <c:v>  </c:v>
                  </c:pt>
                  <c:pt idx="11">
                    <c:v> 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7AB-4FB2-99AB-91A5AF961B7C}"/>
            </c:ext>
          </c:extLst>
        </c:ser>
        <c:ser>
          <c:idx val="2"/>
          <c:order val="2"/>
          <c:tx>
            <c:strRef>
              <c:f>'Ventas Analisis'!$O$5:$O$16</c:f>
              <c:strCache>
                <c:ptCount val="1"/>
                <c:pt idx="0">
                  <c:v>Suma de VALOR</c:v>
                </c:pt>
              </c:strCache>
            </c:strRef>
          </c:tx>
          <c:spPr>
            <a:solidFill>
              <a:srgbClr val="5C218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'Ventas Analisis'!$O$5:$O$16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'Ventas Analisis'!$O$5:$O$16</c:f>
              <c:numCache>
                <c:formatCode>_(* #.##0_);_(* \(#.##0\);_(* "-"??_);_(@_)</c:formatCode>
                <c:ptCount val="7"/>
                <c:pt idx="0">
                  <c:v>25743664</c:v>
                </c:pt>
                <c:pt idx="1">
                  <c:v>10001830</c:v>
                </c:pt>
                <c:pt idx="2">
                  <c:v>27345330</c:v>
                </c:pt>
                <c:pt idx="3">
                  <c:v>20573330</c:v>
                </c:pt>
                <c:pt idx="4">
                  <c:v>7647660</c:v>
                </c:pt>
                <c:pt idx="5">
                  <c:v>11914000</c:v>
                </c:pt>
                <c:pt idx="6">
                  <c:v>2593308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AB-4FB2-99AB-91A5AF961B7C}"/>
            </c:ext>
          </c:extLst>
        </c:ser>
        <c:ser>
          <c:idx val="3"/>
          <c:order val="3"/>
          <c:tx>
            <c:strRef>
              <c:f>'Ventas Analisis'!$O$5:$O$16</c:f>
              <c:strCache>
                <c:ptCount val="1"/>
                <c:pt idx="0">
                  <c:v>Suma de VACIO</c:v>
                </c:pt>
              </c:strCache>
            </c:strRef>
          </c:tx>
          <c:spPr>
            <a:solidFill>
              <a:schemeClr val="bg1">
                <a:lumMod val="85000"/>
                <a:alpha val="30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'Ventas Analisis'!$O$5:$O$16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'Ventas Analisis'!$O$5:$O$16</c:f>
              <c:numCache>
                <c:formatCode>_(* #.##0_);_(* \(#.##0\);_(* "-"??_);_(@_)</c:formatCode>
                <c:ptCount val="7"/>
                <c:pt idx="0">
                  <c:v>1601666</c:v>
                </c:pt>
                <c:pt idx="1">
                  <c:v>17343500</c:v>
                </c:pt>
                <c:pt idx="2">
                  <c:v>0</c:v>
                </c:pt>
                <c:pt idx="3">
                  <c:v>6772000</c:v>
                </c:pt>
                <c:pt idx="4">
                  <c:v>19697670</c:v>
                </c:pt>
                <c:pt idx="5">
                  <c:v>15431330</c:v>
                </c:pt>
                <c:pt idx="6">
                  <c:v>24752022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AB-4FB2-99AB-91A5AF961B7C}"/>
            </c:ext>
          </c:extLst>
        </c:ser>
        <c:ser>
          <c:idx val="4"/>
          <c:order val="4"/>
          <c:tx>
            <c:strRef>
              <c:f>'Ventas Analisis'!$O$5:$O$16</c:f>
              <c:strCache>
                <c:ptCount val="1"/>
                <c:pt idx="0">
                  <c:v>Suma de TAPA</c:v>
                </c:pt>
              </c:strCache>
            </c:strRef>
          </c:tx>
          <c:spPr>
            <a:solidFill>
              <a:srgbClr val="FF34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6350"/>
            </a:sp3d>
          </c:spPr>
          <c:invertIfNegative val="0"/>
          <c:cat>
            <c:strRef>
              <c:f>'Ventas Analisis'!$O$5:$O$16</c:f>
              <c:strCache>
                <c:ptCount val="7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</c:strCache>
            </c:strRef>
          </c:cat>
          <c:val>
            <c:numRef>
              <c:f>'Ventas Analisis'!$O$5:$O$16</c:f>
              <c:numCache>
                <c:formatCode>_(* #.##0_);_(* \(#.##0\);_(* "-"??_);_(@_)</c:formatCode>
                <c:ptCount val="7"/>
                <c:pt idx="0">
                  <c:v>1367266.5</c:v>
                </c:pt>
                <c:pt idx="1">
                  <c:v>1367266.5</c:v>
                </c:pt>
                <c:pt idx="2">
                  <c:v>1367266.5</c:v>
                </c:pt>
                <c:pt idx="3">
                  <c:v>1367266.5</c:v>
                </c:pt>
                <c:pt idx="4">
                  <c:v>1367266.5</c:v>
                </c:pt>
                <c:pt idx="5">
                  <c:v>1367266.5</c:v>
                </c:pt>
                <c:pt idx="6">
                  <c:v>1367266.5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AB-4FB2-99AB-91A5AF961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0"/>
        <c:shape val="box"/>
        <c:axId val="1271902832"/>
        <c:axId val="1271903312"/>
        <c:axId val="0"/>
      </c:bar3DChart>
      <c:catAx>
        <c:axId val="127190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1903312"/>
        <c:crosses val="autoZero"/>
        <c:auto val="1"/>
        <c:lblAlgn val="ctr"/>
        <c:lblOffset val="100"/>
        <c:noMultiLvlLbl val="0"/>
      </c:catAx>
      <c:valAx>
        <c:axId val="12719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719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chart" Target="../charts/chart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4</xdr:row>
          <xdr:rowOff>171450</xdr:rowOff>
        </xdr:from>
        <xdr:to>
          <xdr:col>15</xdr:col>
          <xdr:colOff>57150</xdr:colOff>
          <xdr:row>6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 Compras y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9</xdr:row>
          <xdr:rowOff>47625</xdr:rowOff>
        </xdr:from>
        <xdr:to>
          <xdr:col>15</xdr:col>
          <xdr:colOff>66675</xdr:colOff>
          <xdr:row>10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 Honorarios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17</xdr:row>
          <xdr:rowOff>28575</xdr:rowOff>
        </xdr:from>
        <xdr:to>
          <xdr:col>15</xdr:col>
          <xdr:colOff>57150</xdr:colOff>
          <xdr:row>18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Automatico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142875</xdr:rowOff>
        </xdr:from>
        <xdr:to>
          <xdr:col>10</xdr:col>
          <xdr:colOff>533400</xdr:colOff>
          <xdr:row>4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Limpiador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54742</xdr:colOff>
      <xdr:row>16</xdr:row>
      <xdr:rowOff>164225</xdr:rowOff>
    </xdr:from>
    <xdr:to>
      <xdr:col>6</xdr:col>
      <xdr:colOff>262759</xdr:colOff>
      <xdr:row>17</xdr:row>
      <xdr:rowOff>186122</xdr:rowOff>
    </xdr:to>
    <xdr:pic>
      <xdr:nvPicPr>
        <xdr:cNvPr id="3" name="Gráfico 2" descr="Badge 1 con relleno sólid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6897" y="3207846"/>
          <a:ext cx="208017" cy="208017"/>
        </a:xfrm>
        <a:prstGeom prst="rect">
          <a:avLst/>
        </a:prstGeom>
      </xdr:spPr>
    </xdr:pic>
    <xdr:clientData/>
  </xdr:twoCellAnchor>
  <xdr:twoCellAnchor editAs="oneCell">
    <xdr:from>
      <xdr:col>6</xdr:col>
      <xdr:colOff>27214</xdr:colOff>
      <xdr:row>26</xdr:row>
      <xdr:rowOff>10885</xdr:rowOff>
    </xdr:from>
    <xdr:to>
      <xdr:col>6</xdr:col>
      <xdr:colOff>228600</xdr:colOff>
      <xdr:row>27</xdr:row>
      <xdr:rowOff>7357</xdr:rowOff>
    </xdr:to>
    <xdr:pic>
      <xdr:nvPicPr>
        <xdr:cNvPr id="5" name="Gráfico 4" descr="Badge con relleno sóli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23857" y="5453742"/>
          <a:ext cx="201386" cy="197858"/>
        </a:xfrm>
        <a:prstGeom prst="rect">
          <a:avLst/>
        </a:prstGeom>
      </xdr:spPr>
    </xdr:pic>
    <xdr:clientData/>
  </xdr:twoCellAnchor>
  <xdr:twoCellAnchor editAs="oneCell">
    <xdr:from>
      <xdr:col>6</xdr:col>
      <xdr:colOff>27879</xdr:colOff>
      <xdr:row>30</xdr:row>
      <xdr:rowOff>20177</xdr:rowOff>
    </xdr:from>
    <xdr:to>
      <xdr:col>6</xdr:col>
      <xdr:colOff>227671</xdr:colOff>
      <xdr:row>31</xdr:row>
      <xdr:rowOff>13939</xdr:rowOff>
    </xdr:to>
    <xdr:pic>
      <xdr:nvPicPr>
        <xdr:cNvPr id="7" name="Gráfico 6" descr="Badge 3 con relleno sólid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2574" y="6246275"/>
          <a:ext cx="199792" cy="193554"/>
        </a:xfrm>
        <a:prstGeom prst="rect">
          <a:avLst/>
        </a:prstGeom>
      </xdr:spPr>
    </xdr:pic>
    <xdr:clientData/>
  </xdr:twoCellAnchor>
  <xdr:twoCellAnchor editAs="oneCell">
    <xdr:from>
      <xdr:col>6</xdr:col>
      <xdr:colOff>53950</xdr:colOff>
      <xdr:row>44</xdr:row>
      <xdr:rowOff>16875</xdr:rowOff>
    </xdr:from>
    <xdr:to>
      <xdr:col>6</xdr:col>
      <xdr:colOff>245968</xdr:colOff>
      <xdr:row>45</xdr:row>
      <xdr:rowOff>18795</xdr:rowOff>
    </xdr:to>
    <xdr:pic>
      <xdr:nvPicPr>
        <xdr:cNvPr id="9" name="Gráfico 8" descr="Badge 4 con relleno sóli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748466" y="8456230"/>
          <a:ext cx="192018" cy="191396"/>
        </a:xfrm>
        <a:prstGeom prst="rect">
          <a:avLst/>
        </a:prstGeom>
      </xdr:spPr>
    </xdr:pic>
    <xdr:clientData/>
  </xdr:twoCellAnchor>
  <xdr:twoCellAnchor editAs="oneCell">
    <xdr:from>
      <xdr:col>6</xdr:col>
      <xdr:colOff>50972</xdr:colOff>
      <xdr:row>46</xdr:row>
      <xdr:rowOff>14251</xdr:rowOff>
    </xdr:from>
    <xdr:to>
      <xdr:col>6</xdr:col>
      <xdr:colOff>251266</xdr:colOff>
      <xdr:row>47</xdr:row>
      <xdr:rowOff>29038</xdr:rowOff>
    </xdr:to>
    <xdr:pic>
      <xdr:nvPicPr>
        <xdr:cNvPr id="11" name="Gráfico 10" descr="Badge 5 con relleno sóli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745488" y="8643082"/>
          <a:ext cx="200294" cy="204261"/>
        </a:xfrm>
        <a:prstGeom prst="rect">
          <a:avLst/>
        </a:prstGeom>
      </xdr:spPr>
    </xdr:pic>
    <xdr:clientData/>
  </xdr:twoCellAnchor>
  <xdr:twoCellAnchor editAs="oneCell">
    <xdr:from>
      <xdr:col>6</xdr:col>
      <xdr:colOff>53866</xdr:colOff>
      <xdr:row>41</xdr:row>
      <xdr:rowOff>185246</xdr:rowOff>
    </xdr:from>
    <xdr:to>
      <xdr:col>6</xdr:col>
      <xdr:colOff>261883</xdr:colOff>
      <xdr:row>43</xdr:row>
      <xdr:rowOff>21022</xdr:rowOff>
    </xdr:to>
    <xdr:pic>
      <xdr:nvPicPr>
        <xdr:cNvPr id="12" name="Gráfico 11" descr="Badge 1 con relleno sóli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6021" y="7772401"/>
          <a:ext cx="208017" cy="208017"/>
        </a:xfrm>
        <a:prstGeom prst="rect">
          <a:avLst/>
        </a:prstGeom>
      </xdr:spPr>
    </xdr:pic>
    <xdr:clientData/>
  </xdr:twoCellAnchor>
  <xdr:twoCellAnchor editAs="oneCell">
    <xdr:from>
      <xdr:col>6</xdr:col>
      <xdr:colOff>433882</xdr:colOff>
      <xdr:row>41</xdr:row>
      <xdr:rowOff>180646</xdr:rowOff>
    </xdr:from>
    <xdr:to>
      <xdr:col>7</xdr:col>
      <xdr:colOff>1067</xdr:colOff>
      <xdr:row>43</xdr:row>
      <xdr:rowOff>16423</xdr:rowOff>
    </xdr:to>
    <xdr:pic>
      <xdr:nvPicPr>
        <xdr:cNvPr id="15" name="Gráfico 14" descr="Badge con relleno sóli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23482" y="7889546"/>
          <a:ext cx="208018" cy="216776"/>
        </a:xfrm>
        <a:prstGeom prst="rect">
          <a:avLst/>
        </a:prstGeom>
      </xdr:spPr>
    </xdr:pic>
    <xdr:clientData/>
  </xdr:twoCellAnchor>
  <xdr:twoCellAnchor editAs="oneCell">
    <xdr:from>
      <xdr:col>6</xdr:col>
      <xdr:colOff>251812</xdr:colOff>
      <xdr:row>42</xdr:row>
      <xdr:rowOff>10947</xdr:rowOff>
    </xdr:from>
    <xdr:to>
      <xdr:col>6</xdr:col>
      <xdr:colOff>437933</xdr:colOff>
      <xdr:row>43</xdr:row>
      <xdr:rowOff>10949</xdr:rowOff>
    </xdr:to>
    <xdr:pic>
      <xdr:nvPicPr>
        <xdr:cNvPr id="17" name="Gráfico 16" descr="Badge Unfollow con relleno sóli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33967" y="7784223"/>
          <a:ext cx="186121" cy="186121"/>
        </a:xfrm>
        <a:prstGeom prst="rect">
          <a:avLst/>
        </a:prstGeom>
      </xdr:spPr>
    </xdr:pic>
    <xdr:clientData/>
  </xdr:twoCellAnchor>
  <xdr:twoCellAnchor editAs="oneCell">
    <xdr:from>
      <xdr:col>6</xdr:col>
      <xdr:colOff>54204</xdr:colOff>
      <xdr:row>43</xdr:row>
      <xdr:rowOff>14758</xdr:rowOff>
    </xdr:from>
    <xdr:to>
      <xdr:col>6</xdr:col>
      <xdr:colOff>257142</xdr:colOff>
      <xdr:row>44</xdr:row>
      <xdr:rowOff>24053</xdr:rowOff>
    </xdr:to>
    <xdr:pic>
      <xdr:nvPicPr>
        <xdr:cNvPr id="18" name="Gráfico 17" descr="Badge 3 con relleno sólido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8720" y="8264637"/>
          <a:ext cx="202938" cy="198772"/>
        </a:xfrm>
        <a:prstGeom prst="rect">
          <a:avLst/>
        </a:prstGeom>
      </xdr:spPr>
    </xdr:pic>
    <xdr:clientData/>
  </xdr:twoCellAnchor>
  <xdr:twoCellAnchor editAs="oneCell">
    <xdr:from>
      <xdr:col>5</xdr:col>
      <xdr:colOff>3590</xdr:colOff>
      <xdr:row>34</xdr:row>
      <xdr:rowOff>221</xdr:rowOff>
    </xdr:from>
    <xdr:to>
      <xdr:col>5</xdr:col>
      <xdr:colOff>211368</xdr:colOff>
      <xdr:row>35</xdr:row>
      <xdr:rowOff>5442</xdr:rowOff>
    </xdr:to>
    <xdr:pic>
      <xdr:nvPicPr>
        <xdr:cNvPr id="19" name="Gráfico 18" descr="Badge 4 con relleno sólid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0529" y="7025489"/>
          <a:ext cx="207778" cy="205014"/>
        </a:xfrm>
        <a:prstGeom prst="rect">
          <a:avLst/>
        </a:prstGeom>
      </xdr:spPr>
    </xdr:pic>
    <xdr:clientData/>
  </xdr:twoCellAnchor>
  <xdr:twoCellAnchor editAs="oneCell">
    <xdr:from>
      <xdr:col>4</xdr:col>
      <xdr:colOff>18278</xdr:colOff>
      <xdr:row>39</xdr:row>
      <xdr:rowOff>4647</xdr:rowOff>
    </xdr:from>
    <xdr:to>
      <xdr:col>4</xdr:col>
      <xdr:colOff>209086</xdr:colOff>
      <xdr:row>40</xdr:row>
      <xdr:rowOff>4647</xdr:rowOff>
    </xdr:to>
    <xdr:pic>
      <xdr:nvPicPr>
        <xdr:cNvPr id="20" name="Gráfico 19" descr="Badge 5 con relleno sólido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41802" y="8028879"/>
          <a:ext cx="190808" cy="1997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</xdr:row>
      <xdr:rowOff>38100</xdr:rowOff>
    </xdr:from>
    <xdr:to>
      <xdr:col>11</xdr:col>
      <xdr:colOff>190269</xdr:colOff>
      <xdr:row>24</xdr:row>
      <xdr:rowOff>152401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64C6DBF-F696-47B1-9768-07F9DE01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71718</xdr:colOff>
      <xdr:row>46</xdr:row>
      <xdr:rowOff>172011</xdr:rowOff>
    </xdr:from>
    <xdr:to>
      <xdr:col>10</xdr:col>
      <xdr:colOff>854666</xdr:colOff>
      <xdr:row>68</xdr:row>
      <xdr:rowOff>179295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E8266CA-6FA4-76A0-3A16-AD89D39B0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4218" y="8341099"/>
          <a:ext cx="8604654" cy="41982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4</xdr:row>
      <xdr:rowOff>19050</xdr:rowOff>
    </xdr:from>
    <xdr:to>
      <xdr:col>11</xdr:col>
      <xdr:colOff>180976</xdr:colOff>
      <xdr:row>24</xdr:row>
      <xdr:rowOff>33618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DE16A8A-59FE-480A-96CC-D5285EF02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81805</xdr:colOff>
      <xdr:row>46</xdr:row>
      <xdr:rowOff>98052</xdr:rowOff>
    </xdr:from>
    <xdr:to>
      <xdr:col>10</xdr:col>
      <xdr:colOff>942975</xdr:colOff>
      <xdr:row>67</xdr:row>
      <xdr:rowOff>9133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7AFAEB6-C6EF-7912-6410-396971DA6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4305" y="8461002"/>
          <a:ext cx="8671670" cy="391158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5848.749233912036" createdVersion="8" refreshedVersion="8" minRefreshableVersion="3" recordCount="1000" xr:uid="{00000000-000A-0000-FFFF-FFFF0B000000}">
  <cacheSource type="worksheet">
    <worksheetSource ref="A1:C1048576" sheet="Compras analisis"/>
  </cacheSource>
  <cacheFields count="3">
    <cacheField name="MES" numFmtId="0">
      <sharedItems containsBlank="1"/>
    </cacheField>
    <cacheField name="Razon Social" numFmtId="0">
      <sharedItems containsBlank="1" containsMixedTypes="1" containsNumber="1" containsInteger="1" minValue="0" maxValue="35178022" count="99">
        <s v="VERISURE CHILE SPA"/>
        <s v="COMERCIAL Y SERVICIOS V Y A LIMITADA"/>
        <s v="ESTACION DE SERVICIOS RM LTDA"/>
        <s v="CARLOS ALBERTO ELIAS ZUÑIGA ARTICULOS E.I.R.L"/>
        <s v="IMPORTADORA Y EXPORTADORA FLYJUMP LIMITADA"/>
        <s v="GINNA MARCELA PINEDA QUINTERO"/>
        <s v="EASY RETAIL S.A."/>
        <s v="HOTELERA LAS TERRAZAS LIMITADA"/>
        <s v="CAROLINA XIMENA PISMANTE BELTRAN"/>
        <s v="IMPORTADORA ITALFRENOS SPA."/>
        <s v="COMERCIALIZADORA DE REPUESTOS Y SERVICIOS AUTOMOTRICES JORGE GOMEZ ESP"/>
        <s v="ADRIAZOLA REPUESTOS SPA"/>
        <s v="CARLOS BUNSTER MEDINA Y LORETO REYES PET"/>
        <s v="COMERCIALIZADORA HERNAN EUGENIO CHAVEZ ACUNA E I R L"/>
        <s v="DANIELA GERALDINE ALLENDES CARCAMO"/>
        <s v="MS MUEBLES SPA"/>
        <s v="COMERCIAL FENIX SPA"/>
        <s v="GARCIA Y COMPAÑIA LTDA."/>
        <s v="IMPORTADORA Y EXPORTADORA ZAFIRO LIMITADA"/>
        <s v="IMPORTADORA Y EXPORTADORA 1 MI STORE LIMITADA"/>
        <s v="Innovacion y Tecnologia Empresarial ITEM Ltda."/>
        <s v="INVERSIONES ENEX S.A."/>
        <s v="2737 IMPORTADORA Y EXPORTADORA LIMITADA"/>
        <s v="BODAS WP CHILE SPA"/>
        <s v="AT CONTADORES SERVICIOS PROFESIONALES LIMITADA"/>
        <s v="CLTRANSPORTES SPA"/>
        <s v="ARTE PIERROT SPA"/>
        <s v="SOCIEDAD COMERCIAL AILANI LIMITADA"/>
        <s v="ITALO SCOLARI SEPULVEDA"/>
        <s v="IKEA"/>
        <s v="SOCI COMERCIALIZADORA SIETEMAS"/>
        <s v="LIANGDI PELUCAS CHILE LIMITADA"/>
        <s v="IX Comercio Chile SPA"/>
        <s v="SODIMAC S.A."/>
        <s v="Mall Chino Centro Hogar"/>
        <s v="EDUARDO ESPINOZA ORELLANA E I R L"/>
        <s v="MANNHEIM SpA"/>
        <s v="LUIS RICARDO LUCERO ROJAS"/>
        <s v="DANIEL ISAAC ORTIZ BURGOS, COMERCIALIZADORA ELECTROOFERTAS E.I.R.L."/>
        <s v="ELECTRONICA KOLM LIMITADA"/>
        <s v="EDUARDO RAZAZI SERVICIO INTEGRAL AUTOMOTRIZ E I R L"/>
        <s v="HDI SEGUROS S.A."/>
        <s v="ELECTRONICA RETAIL LIMITADA"/>
        <s v="COMERCIAL CANADA LTDA"/>
        <s v="CENTRO DE SERVICIOS FOCACCI BORQUEZ LTDA"/>
        <s v="ADMIN. DE SUPERMERCADOS HIPER LIMITADA"/>
        <s v="AUTHIEVRE MOTORS LTDA"/>
        <s v="COMBUSTIBLES Y SERVICIOS LIMITADA"/>
        <s v="ESTACION DE SERVICIO CORDILLERA LIMITADA"/>
        <s v="MARCELO GONZALO PALAVECINO HELENA"/>
        <s v="COMERCIAL Y SERVICIOS ANTARES LIMITADA"/>
        <s v="SCHNYDER Y FLORSHEIM LTDA"/>
        <s v="X CAPITAL SPA"/>
        <s v="EST DE SERV CUATRO INFANTES SPA"/>
        <s v="SERVICIOS HOTELEROS Y TURISTICOS S.A."/>
        <s v="Operaciones Integrales Isla Grande S.A."/>
        <s v="Banco del Estado de Chile"/>
        <s v="Soc. Com. y Dist. Cousin Ltda."/>
        <s v="MR MUNDOREPUESTOS S.A."/>
        <s v="NIETO Y LAGO LIMITADA"/>
        <s v="SIETE PRODUCCIONES SPA"/>
        <s v="ADMINISTRADORA DE VENTAS AL DETALLE LTDA"/>
        <s v=""/>
        <m/>
        <n v="0" u="1"/>
        <n v="10517217" u="1"/>
        <n v="48525" u="1"/>
        <n v="9091433" u="1"/>
        <n v="285" u="1"/>
        <n v="8943906" u="1"/>
        <n v="67871" u="1"/>
        <n v="96608" u="1"/>
        <n v="2927" u="1"/>
        <n v="76290" u="1"/>
        <n v="1003486" u="1"/>
        <n v="88" u="1"/>
        <n v="5332728" u="1"/>
        <n v="20768978" u="1"/>
        <n v="35178022" u="1"/>
        <n v="171823" u="1"/>
        <n v="9195687" u="1"/>
        <n v="160733" u="1"/>
        <n v="49212" u="1"/>
        <n v="68963" u="1"/>
        <n v="4982" u="1"/>
        <n v="55" u="1"/>
        <n v="56" u="1"/>
        <n v="58" u="1"/>
        <n v="61" u="1"/>
        <n v="29142" u="1"/>
        <n v="288061" u="1"/>
        <n v="4301300" u="1"/>
        <n v="170000" u="1"/>
        <n v="132388" u="1"/>
        <n v="4338912" u="1"/>
        <n v="6" u="1"/>
        <n v="3259725" u="1"/>
        <n v="99291" u="1"/>
        <n v="3330434" u="1"/>
      </sharedItems>
    </cacheField>
    <cacheField name="Monto Neto" numFmtId="164">
      <sharedItems containsString="0" containsBlank="1" containsNumber="1" containsInteger="1" minValue="0" maxValue="650000"/>
    </cacheField>
  </cacheFields>
  <extLst>
    <ext xmlns:x14="http://schemas.microsoft.com/office/spreadsheetml/2009/9/main" uri="{725AE2AE-9491-48be-B2B4-4EB974FC3084}">
      <x14:pivotCacheDefinition pivotCacheId="9044505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797800926" createdVersion="8" refreshedVersion="8" minRefreshableVersion="3" recordCount="450" xr:uid="{310816AE-4068-4965-A9FD-87A0546D6529}">
  <cacheSource type="worksheet">
    <worksheetSource ref="A1:C451" sheet="Compras analisis"/>
  </cacheSource>
  <cacheFields count="3">
    <cacheField name="MES" numFmtId="0">
      <sharedItems containsMixedTypes="1" containsNumber="1" containsInteger="1" minValue="0" maxValue="0" count="9">
        <s v="ENERO"/>
        <s v="FEBRERO"/>
        <s v="MARZO"/>
        <s v=""/>
        <s v="ABRIL"/>
        <s v="MAYO"/>
        <s v="JUNIO"/>
        <s v="JULIO"/>
        <n v="0" u="1"/>
      </sharedItems>
    </cacheField>
    <cacheField name="Razon Social" numFmtId="0">
      <sharedItems/>
    </cacheField>
    <cacheField name="Monto Neto" numFmtId="164">
      <sharedItems containsSemiMixedTypes="0" containsString="0" containsNumber="1" containsInteger="1" minValue="0" maxValue="44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815509261" createdVersion="8" refreshedVersion="8" minRefreshableVersion="3" recordCount="12" xr:uid="{3A766D1A-343B-4B09-A59F-B9114AAD8EBB}">
  <cacheSource type="worksheet">
    <worksheetSource ref="L5:Q17" sheet="Compras analisis"/>
  </cacheSource>
  <cacheFields count="6">
    <cacheField name="MESES" numFmtId="172">
      <sharedItems count="8">
        <s v="ENERO"/>
        <s v="FEBRERO"/>
        <s v="MARZO"/>
        <s v="ABRIL"/>
        <s v="MAYO"/>
        <s v="JUNIO"/>
        <s v="JULIO"/>
        <s v=""/>
      </sharedItems>
    </cacheField>
    <cacheField name="BASE" numFmtId="172">
      <sharedItems containsMixedTypes="1" containsNumber="1" minValue="309162.55" maxValue="309162.55"/>
    </cacheField>
    <cacheField name="ETIQUETA" numFmtId="172">
      <sharedItems containsMixedTypes="1" containsNumber="1" minValue="927487.65" maxValue="927487.65"/>
    </cacheField>
    <cacheField name="VALOR" numFmtId="172">
      <sharedItems containsMixedTypes="1" containsNumber="1" containsInteger="1" minValue="485916" maxValue="6183251"/>
    </cacheField>
    <cacheField name="VACIO" numFmtId="172">
      <sharedItems containsMixedTypes="1" containsNumber="1" containsInteger="1" minValue="0" maxValue="5697335"/>
    </cacheField>
    <cacheField name="TAPA" numFmtId="172">
      <sharedItems containsMixedTypes="1" containsNumber="1" minValue="309162.55" maxValue="309162.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816666669" createdVersion="8" refreshedVersion="8" minRefreshableVersion="3" recordCount="751" xr:uid="{375D729B-D7DC-4156-8D59-4D2979EC7FDE}">
  <cacheSource type="worksheet">
    <worksheetSource ref="A1:P1048576" sheet="Compras Acumuladas"/>
  </cacheSource>
  <cacheFields count="16">
    <cacheField name="MES" numFmtId="0">
      <sharedItems containsBlank="1" count="9">
        <s v="ENERO"/>
        <s v="FEBRERO"/>
        <s v="MARZO"/>
        <s v=""/>
        <s v="ABRIL"/>
        <s v="MAYO"/>
        <s v="JUNIO"/>
        <s v="JULIO"/>
        <m/>
      </sharedItems>
    </cacheField>
    <cacheField name="Nro" numFmtId="0">
      <sharedItems containsString="0" containsBlank="1" containsNumber="1" containsInteger="1" minValue="1" maxValue="41"/>
    </cacheField>
    <cacheField name="Tipo Doc" numFmtId="0">
      <sharedItems containsString="0" containsBlank="1" containsNumber="1" containsInteger="1" minValue="33" maxValue="61"/>
    </cacheField>
    <cacheField name="Tipo Compra" numFmtId="0">
      <sharedItems containsBlank="1"/>
    </cacheField>
    <cacheField name="RUT Proveedor" numFmtId="0">
      <sharedItems containsBlank="1"/>
    </cacheField>
    <cacheField name="Razon Social" numFmtId="0">
      <sharedItems containsBlank="1" count="174">
        <s v="VERISURE CHILE SPA"/>
        <s v="COMERCIAL Y SERVICIOS V Y A LIMITADA"/>
        <s v="ESTACION DE SERVICIOS RM LTDA"/>
        <s v="CARLOS ALBERTO ELIAS ZUÑIGA ARTICULOS E.I.R.L"/>
        <s v="IMPORTADORA Y EXPORTADORA FLYJUMP LIMITADA"/>
        <s v="GINNA MARCELA PINEDA QUINTERO"/>
        <s v="EASY RETAIL S.A."/>
        <s v="HOTELERA LAS TERRAZAS LIMITADA"/>
        <s v="CAROLINA XIMENA PISMANTE BELTRAN"/>
        <s v="IMPORTADORA ITALFRENOS SPA."/>
        <s v="COMERCIALIZADORA DE REPUESTOS Y SERVICIOS AUTOMOTRICES JORGE GOMEZ ESP"/>
        <s v="ADRIAZOLA REPUESTOS SPA"/>
        <s v="CARLOS BUNSTER MEDINA Y LORETO REYES PET"/>
        <s v="COMERCIALIZADORA HERNAN EUGENIO CHAVEZ ACUNA E I R L"/>
        <s v="DANIELA GERALDINE ALLENDES CARCAMO"/>
        <s v="MS MUEBLES SPA"/>
        <s v="COMERCIAL FENIX SPA"/>
        <s v="GARCIA Y COMPAÑIA LTDA."/>
        <s v="IMPORTADORA Y EXPORTADORA ZAFIRO LIMITADA"/>
        <s v="IMPORTADORA Y EXPORTADORA 1 MI STORE LIMITADA"/>
        <s v="Innovacion y Tecnologia Empresarial ITEM Ltda."/>
        <s v="INVERSIONES ENEX S.A."/>
        <s v="2737 IMPORTADORA Y EXPORTADORA LIMITADA"/>
        <s v="BODAS WP CHILE SPA"/>
        <s v="AT CONTADORES SERVICIOS PROFESIONALES LIMITADA"/>
        <s v="CLTRANSPORTES SPA"/>
        <s v="ARTE PIERROT SPA"/>
        <s v="SOCIEDAD COMERCIAL AILANI LIMITADA"/>
        <s v="ITALO SCOLARI SEPULVEDA"/>
        <s v="IKEA"/>
        <s v="SOCI COMERCIALIZADORA SIETEMAS"/>
        <s v="LIANGDI PELUCAS CHILE LIMITADA"/>
        <s v="IX Comercio Chile SPA"/>
        <s v="SODIMAC S.A."/>
        <s v="Mall Chino Centro Hogar"/>
        <s v="EDUARDO ESPINOZA ORELLANA E I R L"/>
        <s v="MANNHEIM SpA"/>
        <s v="LUIS RICARDO LUCERO ROJAS"/>
        <s v="DANIEL ISAAC ORTIZ BURGOS, COMERCIALIZADORA ELECTROOFERTAS E.I.R.L."/>
        <s v="ELECTRONICA KOLM LIMITADA"/>
        <s v="EDUARDO RAZAZI SERVICIO INTEGRAL AUTOMOTRIZ E I R L"/>
        <s v="HDI SEGUROS S.A."/>
        <s v="ELECTRONICA RETAIL LIMITADA"/>
        <s v="COMERCIAL CANADA LTDA"/>
        <s v="CENTRO DE SERVICIOS FOCACCI BORQUEZ LTDA"/>
        <s v="ADMIN. DE SUPERMERCADOS HIPER LIMITADA"/>
        <s v="AUTHIEVRE MOTORS LTDA"/>
        <s v="COMBUSTIBLES Y SERVICIOS LIMITADA"/>
        <s v="ESTACION DE SERVICIO CORDILLERA LIMITADA"/>
        <s v="MARCELO GONZALO PALAVECINO HELENA"/>
        <s v="COMERCIAL Y SERVICIOS ANTARES LIMITADA"/>
        <s v="SCHNYDER Y FLORSHEIM LTDA"/>
        <s v="X CAPITAL SPA"/>
        <s v="EST DE SERV CUATRO INFANTES SPA"/>
        <s v="SERVICIOS HOTELEROS Y TURISTICOS S.A."/>
        <s v="Operaciones Integrales Isla Grande S.A."/>
        <s v="Banco del Estado de Chile"/>
        <s v="Soc. Com. y Dist. Cousin Ltda."/>
        <s v="MR MUNDOREPUESTOS S.A."/>
        <s v="NIETO Y LAGO LIMITADA"/>
        <s v="SIETE PRODUCCIONES SPA"/>
        <s v="ADMINISTRADORA DE VENTAS AL DETALLE LTDA"/>
        <s v="ADMIN. DE SUPERMERCADOS EXPRESS LIMITADA"/>
        <s v="SANTA LUCIA LIMITADA"/>
        <s v="MAYA ARQUITECTURA Y CONSTRUCCIÃ“N SPA"/>
        <s v="GARCIA Y COMPAÃ‘IA LTDA."/>
        <s v="VASCOR DISTRIBUCION SPA"/>
        <s v="CLAVE TRIBUTARIA CONTADORES LIMITADA"/>
        <s v="JETSMART AIRLINES SPA"/>
        <s v="Transbank S.A"/>
        <s v="VTR Comunicaciones SpA"/>
        <s v="ENCUADRADO SPA"/>
        <s v="Santander - Chile"/>
        <s v="SOCIEDAD OPERADORA DE TARJETAS DE PAGO SANTANDER GETNET CHILE S.A."/>
        <m/>
        <s v="SOZA MADARIAGA Y CIA. LTDA" u="1"/>
        <s v="VICTOR DAWABE LTDA." u="1"/>
        <s v="Levaduras Collico S.A." u="1"/>
        <s v="INDUSTRIA ALIMENTOS M B C LIMITADA" u="1"/>
        <s v="GRUPO MMF SPA" u="1"/>
        <s v="EMPRESAS CAROZZI S.A." u="1"/>
        <s v="Ideal S.A" u="1"/>
        <s v="CAMILO FERRON CHILE S A" u="1"/>
        <s v="COTRAL SPA" u="1"/>
        <s v="ALIMENTOS 4M SPA" u="1"/>
        <s v="INDUSTRIAS VANNI S A" u="1"/>
        <s v="NestlÃ© Chile S.A." u="1"/>
        <s v="SOC. INDUSTRIAL Y COMERCIAL SAGREDO, LOBOS Y CIA LTDA" u="1"/>
        <s v="COMERCIALIZADORA DE ALIMENTOS OBERENA LTDA." u="1"/>
        <s v="COMERCIAL DELISSA FOOD LIMITADA" u="1"/>
        <s v="KOHLER Y CIA. LTDA." u="1"/>
        <s v="SOCIEDAD COMERCIAL MF SPA" u="1"/>
        <s v="EXP COM Y MIN CARLOS HERRERA EIR" u="1"/>
        <s v="LUZ GUILLERMINA ACOSTA CELIS" u="1"/>
        <s v="INDUSTRIA DE BARQUILLOS BRIC Y BRIC LTDA." u="1"/>
        <s v="Comercial Santa Elena S A" u="1"/>
        <s v="COMERCIAL FG CORP SPA" u="1"/>
        <s v="EMPRESAS CADIA SPA" u="1"/>
        <s v="FRANCISCO JAVIER MARTINEZ NILO" u="1"/>
        <s v="GEOFOOD SPA" u="1"/>
        <s v="DISTRIB. Y COMERCIALIZADORA DI-VAL LTDA." u="1"/>
        <s v="SERVICIOS INFORMATICOS BICOM LIMITADA" u="1"/>
        <s v="GOOD FOOD S.A." u="1"/>
        <s v="LANGER SPA." u="1"/>
        <s v="MEL ALIMENTOS SPA" u="1"/>
        <s v="Banco de Chile" u="1"/>
        <s v="SUPERMERCADO YRUNA SPA" u="1"/>
        <s v="SOCIEDAD COMERCIAL LAGOS Y URRUTIA LTDA." u="1"/>
        <s v="AUTOMOTORA INALCO S.A." u="1"/>
        <s v="LUIS ALBERTO LOPEZ URZUA" u="1"/>
        <s v="ENVASES DESECHABLES MABEL LIMITADA" u="1"/>
        <s v="MATERIALES  DE CONSTRUCCION  CR 29:12 LTDA" u="1"/>
        <s v="RUTA DEL MAIPO SOCIEDAD CONCESIONARIA, S.A." u="1"/>
        <s v="SANDOVAL FERRETERIAS SPA" u="1"/>
        <s v="Comercial Ferrbest S.A." u="1"/>
        <s v="MARMIX SPA" u="1"/>
        <s v="COMERCIALIZADORA LONCON LIMITADA" u="1"/>
        <s v="COOPERATIVA AGRICOLA Y LECHERA          DE LA UNION LTDA." u="1"/>
        <s v="Asitec S A" u="1"/>
        <s v="IMPORTADORA DE LAMINAS COMESTIBLES SPA" u="1"/>
        <s v="Sociedad Concesionaria Vespucio Norte Express S.A." u="1"/>
        <s v="VIOLETA DEL CARMEN CARDENAS SUAZO" u="1"/>
        <s v="MACRO FOOD SPA" u="1"/>
        <s v="COMERCIAL CERRILLOS SA" u="1"/>
        <s v="CHRISTIAN ESTEBAN NORAMBUENA SALAZAR" u="1"/>
        <s v="COMERCIALIZADORA PAMELA SALGADO OLIVARES E I R L" u="1"/>
        <s v="CENTRAL DE COMPRAS LA CALERA S.A." u="1"/>
        <s v="Promerco S.A." u="1"/>
        <s v="CLARA DEL CARMEN CARRASCO CANCINO" u="1"/>
        <s v="COMERCIALIZADORA DE PRODUCTOS ALIMENTICIOS VERCOR LTDA" u="1"/>
        <s v="GUTTCHE SPA" u="1"/>
        <s v="INDUSTRIA CONVERTIDORA S A" u="1"/>
        <s v="KREATORTAS SPA" u="1"/>
        <s v="VAVILU CHILE SPA" u="1"/>
        <s v="Distribuidora Manar SpA" u="1"/>
        <s v="WILLIAM EDMUNDO LAGOS PENA" u="1"/>
        <s v="BAKELS CHILE S.A." u="1"/>
        <s v="CHUBB SEGUROS CHILE S.A." u="1"/>
        <s v="MIULER DIAZ AGAMA" u="1"/>
        <s v="TelefÃ³nica MÃ³viles Chile S.A." u="1"/>
        <s v="Telefonica Chile S.A" u="1"/>
        <s v="ABUELA MARIA SPA" u="1"/>
        <s v="Industria de Barquillos Bric  Bric" u="1"/>
        <s v="DISTRIBUIDORA DE CONFITES Y MASAS DULCES JUMY SPA" u="1"/>
        <s v="NICOLE ELIZABETH ESPINOZA SANCHEZ" u="1"/>
        <s v="SOCIEDAD COMERCIALIZADORA DIST HERMANOS LTDA" u="1"/>
        <s v="MARLEY PETS LIMITADA" u="1"/>
        <s v="IMPORTADORA Y EXPORTADORA ZHENG CHANG LIMITADA" u="1"/>
        <s v="IMPORTADORA Y EXPORTADORA QIAN HENG LIMITADA" u="1"/>
        <s v="IMPORTADORA Y EXPORTADORA BLINGBLING LIMITADA" u="1"/>
        <s v="Master Martini Chile SPA" u="1"/>
        <s v="COMPRA, VENTA Y COMERCIALIZACION CIBUS TRADE LUIS EUGENIO RODRIGUEZ SC" u="1"/>
        <s v="IMPORTADORA Y EXPORTADORA INOCH LIMITADA" u="1"/>
        <s v="LUIS ALBERTO GOMEZ RETAMAL FABRICA DE MASAS Y GALLETERIA ARTESANAL EMP" u="1"/>
        <s v="MANUEL CRISTOBAL CHANDIA SEPULVEDA COMERCIALIZADORA E.I.R.L." u="1"/>
        <s v="CAMILO FERRON CHILE SPA" u="1"/>
        <s v="JEANNETTE DEL CARMEN CEA ARREDONDO" u="1"/>
        <s v="INSUNOVO SPA" u="1"/>
        <s v="COMERCIALIZADORA Y DISTRIBUIDORA JAMA SPA" u="1"/>
        <s v="COMERCIAL CEINCORP SPA" u="1"/>
        <s v="MAGICAL COLORS SPA" u="1"/>
        <s v="INDUSTRIAS NEUCHATEL S.A." u="1"/>
        <s v="ENVASES BUENAVENTURA SPA" u="1"/>
        <s v="PURATOS DE CHILE S.A." u="1"/>
        <s v="IMPORTADORA Y COMERCIAL STARFOOD LTDA." u="1"/>
        <s v="COMERCIAL AMAZONAS SPA" u="1"/>
        <s v="CARLOS AMADOR VERDUGO CASTILLO" u="1"/>
        <s v="VEGA E HIJOS LIMITADA" u="1"/>
        <s v="Sociedad Concesionaria Costanera Norte S.A." u="1"/>
        <s v="BRAVO Y GUZMAN SPA" u="1"/>
        <s v="SCOTIABANK CHILE" u="1"/>
        <s v="SOC CONCESIONARIA AUTOPISTA CENTRAL S A" u="1"/>
        <s v="SOCIEDAD CONCESIONARIA VESPUCIO ORIENTE S.A." u="1"/>
        <s v="TRANSBANK S.A." u="1"/>
      </sharedItems>
    </cacheField>
    <cacheField name="Folio" numFmtId="0">
      <sharedItems containsString="0" containsBlank="1" containsNumber="1" containsInteger="1" minValue="19" maxValue="138969310"/>
    </cacheField>
    <cacheField name="Fecha Docto" numFmtId="0">
      <sharedItems containsDate="1" containsString="0" containsBlank="1" containsMixedTypes="1" minDate="2025-01-01T00:00:00" maxDate="2025-08-01T00:00:00"/>
    </cacheField>
    <cacheField name="Fecha Recepcion" numFmtId="0">
      <sharedItems containsNonDate="0" containsDate="1" containsString="0" containsBlank="1" minDate="2025-01-01T10:02:48" maxDate="2025-07-31T21:09:30"/>
    </cacheField>
    <cacheField name="Fecha Acuse" numFmtId="0">
      <sharedItems containsNonDate="0" containsDate="1" containsString="0" containsBlank="1" minDate="2025-01-31T22:23:19" maxDate="2025-07-31T21:48:39"/>
    </cacheField>
    <cacheField name="Monto Exento" numFmtId="0">
      <sharedItems containsDate="1" containsString="0" containsBlank="1" containsMixedTypes="1" minDate="1899-12-31T00:00:00" maxDate="1900-01-08T22:36:05"/>
    </cacheField>
    <cacheField name="Monto Neto" numFmtId="0">
      <sharedItems containsString="0" containsBlank="1" containsNumber="1" containsInteger="1" minValue="0" maxValue="4450000"/>
    </cacheField>
    <cacheField name="Monto IVA Recuperable" numFmtId="0">
      <sharedItems containsString="0" containsBlank="1" containsNumber="1" containsInteger="1" minValue="0" maxValue="845500"/>
    </cacheField>
    <cacheField name="Monto Iva No Recuperable" numFmtId="0">
      <sharedItems containsNonDate="0" containsString="0" containsBlank="1"/>
    </cacheField>
    <cacheField name="Codigo IVA No Rec." numFmtId="0">
      <sharedItems containsNonDate="0" containsString="0" containsBlank="1"/>
    </cacheField>
    <cacheField name="Monto Total" numFmtId="0">
      <sharedItems containsString="0" containsBlank="1" containsNumber="1" containsInteger="1" minValue="354" maxValue="5295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852083331" createdVersion="8" refreshedVersion="8" minRefreshableVersion="3" recordCount="253" xr:uid="{00000000-000A-0000-FFFF-FFFF0A000000}">
  <cacheSource type="worksheet">
    <worksheetSource ref="A1:C1048576" sheet="Ventas Analisis"/>
  </cacheSource>
  <cacheFields count="3">
    <cacheField name="MES" numFmtId="0">
      <sharedItems containsBlank="1" containsMixedTypes="1" containsNumber="1" containsInteger="1" minValue="0" maxValue="0" count="11">
        <s v="ENERO"/>
        <s v="FEBRERO"/>
        <s v="MARZO"/>
        <s v="ABRIL"/>
        <s v="MAYO"/>
        <s v="JUNIO"/>
        <s v="JULIO"/>
        <e v="#REF!"/>
        <s v=""/>
        <m/>
        <n v="0" u="1"/>
      </sharedItems>
    </cacheField>
    <cacheField name="Razon Social" numFmtId="0">
      <sharedItems containsBlank="1" containsMixedTypes="1" containsNumber="1" containsInteger="1" minValue="0" maxValue="0" count="50">
        <s v="INVERSIONES JMH SPA"/>
        <s v="TRAVEL SERVICES SPA"/>
        <s v="I MUNICIPALIDAD DE LA CISTERNA"/>
        <s v="CAMILA VALESCA CATALAN CONCHA"/>
        <s v="ALVARO GERMAN RODRIGUEZ HIDALGO"/>
        <s v="IVAN ALEJANDRO VASQUEZ VALDES"/>
        <s v="NICOLAS ERNESTO FUCHS GONZALEZ"/>
        <s v="INMOBILIARIA FLORES DE OCOA LIMITADA"/>
        <s v="CAROLINA MARLENE KOLLER LARENAS"/>
        <s v="NATALIA PAZ NUNEZ PALMA"/>
        <s v="FUNDACION CIRCO NACIONAL CHILENO"/>
        <s v="ALEJANDRO ANDRES HERRERA GONZALEZ"/>
        <s v="CONSUELO ESPERANZA GATICA TRONCOSO"/>
        <s v="CLOWN FACTORY SPA"/>
        <s v="SOCIEDAD COMERCIAL MICROHOLDING SPA"/>
        <s v="UNIVERSIDAD AUTONOMA DE CHILE"/>
        <s v="SMARTMEDIA SPA"/>
        <s v="SECRETARÍA REGIONAL MINISTERIAL DE LAS CULTURAS, LAS ARTES Y EL PATRIM"/>
        <s v="ANDRES IGNACIO MARINKOVICH ESTAY"/>
        <s v="EVENTOS Y PRODUCCIONES ALEJANDRO ARRIAGADA GARRIDO E.I.R.L."/>
        <s v="FUNTECH CAPACITACIONES LIMITADA"/>
        <s v="JOSE ANTONIO FERRER CATALAN"/>
        <s v="SERVICIOS PUBLICITARIOS FACG BLOW UP LIMITADA"/>
        <s v="ROCKET CHILE S.A."/>
        <s v="SUD PRODUCCIONES SPA"/>
        <s v="GERALDINNE SYDNEY JULUD IJHA QUINTANILLA, CIRCO EN MOVIMIENTO E.I.R.L."/>
        <s v="PIETRO GUILLERMO MONTAGNA LETELIER"/>
        <s v="FRANCISCO ANDRES PRADO DELGADO"/>
        <s v="ROMANO MARTINO FENZO FLORES"/>
        <s v="AGENCIA AJI S.A."/>
        <s v="GRUPO DVC SPA"/>
        <s v="GRUPO A3 SPA"/>
        <s v="TEMPO PRODUCCIONES BY DS SPA"/>
        <s v="MANUEL ALEJANDRO CONCHA ESPINOSA"/>
        <s v="PRODUCCIONES EVENTPRO LIMITADA"/>
        <s v="ASESORIAS Y PRODUCCIONES CR SPA"/>
        <s v="GRACIELA SOLEDAD CHAPPA AYALA"/>
        <s v="STEAMMAKERS CHILE SPA"/>
        <s v="PAULINA MONSERRAT BRANTE ORTIZ"/>
        <s v="RODRIGO ANDRES BAEZA PACHECO"/>
        <s v="JUAN PABLO FUENZALIDA PENALOZA"/>
        <s v="CAMILA FERNANDA TRAUB BECERRA"/>
        <s v="MARIO RAMIRO ESTEBAN MOYA GUZMAN"/>
        <s v="ANDREA DANIELA PEREZ GODOY"/>
        <s v="M  H INVERSIONES SPA"/>
        <s v="NIEVES DLB SPA"/>
        <e v="#REF!"/>
        <s v="ASESORIAS E INVERSIONES AIM FUTBOL SPA"/>
        <n v="0"/>
        <m/>
      </sharedItems>
    </cacheField>
    <cacheField name="Monto Neto" numFmtId="164">
      <sharedItems containsBlank="1" containsMixedTypes="1" containsNumber="1" containsInteger="1" minValue="0" maxValue="199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871180552" createdVersion="8" refreshedVersion="8" minRefreshableVersion="3" recordCount="12" xr:uid="{8A7DCD49-EC67-4B7D-9F23-FA300AD59BAC}">
  <cacheSource type="worksheet">
    <worksheetSource ref="L4:Q16" sheet="Ventas Analisis"/>
  </cacheSource>
  <cacheFields count="6">
    <cacheField name="MESES" numFmtId="172">
      <sharedItems count="8">
        <s v="ENERO"/>
        <s v="FEBRERO"/>
        <s v="MARZO"/>
        <s v="ABRIL"/>
        <s v="MAYO"/>
        <s v="JUNIO"/>
        <s v="JULIO"/>
        <s v=""/>
      </sharedItems>
    </cacheField>
    <cacheField name="BASE" numFmtId="172">
      <sharedItems containsMixedTypes="1" containsNumber="1" minValue="1367266.5" maxValue="1367266.5"/>
    </cacheField>
    <cacheField name="ETIQUETA" numFmtId="172">
      <sharedItems containsMixedTypes="1" containsNumber="1" minValue="4101799.5" maxValue="4101799.5"/>
    </cacheField>
    <cacheField name="VALOR" numFmtId="172">
      <sharedItems containsMixedTypes="1" containsNumber="1" containsInteger="1" minValue="2593308" maxValue="27345330"/>
    </cacheField>
    <cacheField name="VACIO" numFmtId="172">
      <sharedItems containsMixedTypes="1" containsNumber="1" containsInteger="1" minValue="0" maxValue="24752022"/>
    </cacheField>
    <cacheField name="TAPA" numFmtId="172">
      <sharedItems containsMixedTypes="1" containsNumber="1" minValue="1367266.5" maxValue="1367266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gCris Admin" refreshedDate="46037.673872453706" createdVersion="8" refreshedVersion="8" minRefreshableVersion="3" recordCount="997" xr:uid="{E237DFF5-B05E-4750-9D91-249A0FE6E7F4}">
  <cacheSource type="worksheet">
    <worksheetSource ref="A1:O1048576" sheet="Ventas Acumuladas"/>
  </cacheSource>
  <cacheFields count="15">
    <cacheField name="MES" numFmtId="0">
      <sharedItems containsBlank="1" count="9">
        <s v="ENERO"/>
        <s v="FEBRERO"/>
        <s v="MARZO"/>
        <s v="ABRIL"/>
        <s v="MAYO"/>
        <s v="JUNIO"/>
        <s v="JULIO"/>
        <s v=""/>
        <m/>
      </sharedItems>
    </cacheField>
    <cacheField name="Nro" numFmtId="0">
      <sharedItems containsString="0" containsBlank="1" containsNumber="1" containsInteger="1" minValue="1" maxValue="15"/>
    </cacheField>
    <cacheField name="Tipo Doc" numFmtId="0">
      <sharedItems containsString="0" containsBlank="1" containsNumber="1" containsInteger="1" minValue="33" maxValue="61"/>
    </cacheField>
    <cacheField name="Tipo Venta" numFmtId="0">
      <sharedItems containsBlank="1"/>
    </cacheField>
    <cacheField name="Rut cliente" numFmtId="0">
      <sharedItems containsBlank="1"/>
    </cacheField>
    <cacheField name="Razon Social" numFmtId="0">
      <sharedItems containsBlank="1" count="48">
        <s v="INVERSIONES JMH SPA"/>
        <s v="TRAVEL SERVICES SPA"/>
        <s v="I MUNICIPALIDAD DE LA CISTERNA"/>
        <s v="CAMILA VALESCA CATALAN CONCHA"/>
        <s v="ALVARO GERMAN RODRIGUEZ HIDALGO"/>
        <s v="IVAN ALEJANDRO VASQUEZ VALDES"/>
        <s v="NICOLAS ERNESTO FUCHS GONZALEZ"/>
        <s v="INMOBILIARIA FLORES DE OCOA LIMITADA"/>
        <s v="CAROLINA MARLENE KOLLER LARENAS"/>
        <s v="NATALIA PAZ NUNEZ PALMA"/>
        <s v="FUNDACION CIRCO NACIONAL CHILENO"/>
        <s v="ALEJANDRO ANDRES HERRERA GONZALEZ"/>
        <s v="CONSUELO ESPERANZA GATICA TRONCOSO"/>
        <s v="CLOWN FACTORY SPA"/>
        <s v="SOCIEDAD COMERCIAL MICROHOLDING SPA"/>
        <s v="UNIVERSIDAD AUTONOMA DE CHILE"/>
        <s v="SMARTMEDIA SPA"/>
        <s v="SECRETARÍA REGIONAL MINISTERIAL DE LAS CULTURAS, LAS ARTES Y EL PATRIM"/>
        <s v="ANDRES IGNACIO MARINKOVICH ESTAY"/>
        <s v="EVENTOS Y PRODUCCIONES ALEJANDRO ARRIAGADA GARRIDO E.I.R.L."/>
        <s v="FUNTECH CAPACITACIONES LIMITADA"/>
        <s v="JOSE ANTONIO FERRER CATALAN"/>
        <s v="SERVICIOS PUBLICITARIOS FACG BLOW UP LIMITADA"/>
        <s v="ROCKET CHILE S.A."/>
        <s v="SUD PRODUCCIONES SPA"/>
        <s v="GERALDINNE SYDNEY JULUD IJHA QUINTANILLA, CIRCO EN MOVIMIENTO E.I.R.L."/>
        <s v="PIETRO GUILLERMO MONTAGNA LETELIER"/>
        <s v="FRANCISCO ANDRES PRADO DELGADO"/>
        <s v="ROMANO MARTINO FENZO FLORES"/>
        <s v="AGENCIA AJI S.A."/>
        <s v="GRUPO DVC SPA"/>
        <s v="GRUPO A3 SPA"/>
        <s v="TEMPO PRODUCCIONES BY DS SPA"/>
        <s v="MANUEL ALEJANDRO CONCHA ESPINOSA"/>
        <s v="PRODUCCIONES EVENTPRO LIMITADA"/>
        <s v="ASESORIAS Y PRODUCCIONES CR SPA"/>
        <s v="GRACIELA SOLEDAD CHAPPA AYALA"/>
        <s v="STEAMMAKERS CHILE SPA"/>
        <s v="PAULINA MONSERRAT BRANTE ORTIZ"/>
        <s v="RODRIGO ANDRES BAEZA PACHECO"/>
        <s v="JUAN PABLO FUENZALIDA PENALOZA"/>
        <s v="CAMILA FERNANDA TRAUB BECERRA"/>
        <s v="MARIO RAMIRO ESTEBAN MOYA GUZMAN"/>
        <s v="ANDREA DANIELA PEREZ GODOY"/>
        <s v="M  H INVERSIONES SPA"/>
        <s v="NIEVES DLB SPA"/>
        <s v="ASESORIAS E INVERSIONES AIM FUTBOL SPA"/>
        <m/>
      </sharedItems>
    </cacheField>
    <cacheField name="Folio" numFmtId="0">
      <sharedItems containsString="0" containsBlank="1" containsNumber="1" containsInteger="1" minValue="38" maxValue="434"/>
    </cacheField>
    <cacheField name="Fecha Docto" numFmtId="0">
      <sharedItems containsNonDate="0" containsDate="1" containsString="0" containsBlank="1" minDate="2025-01-02T00:00:00" maxDate="2025-07-29T00:00:00"/>
    </cacheField>
    <cacheField name="Fecha Recepcion" numFmtId="0">
      <sharedItems containsNonDate="0" containsDate="1" containsString="0" containsBlank="1" minDate="2024-12-26T20:53:42" maxDate="2025-07-28T09:47:59"/>
    </cacheField>
    <cacheField name="Fecha Acuse Recibo" numFmtId="0">
      <sharedItems containsDate="1" containsString="0" containsBlank="1" containsMixedTypes="1" minDate="2025-01-30T10:56:40" maxDate="1900-01-04T00:51:04"/>
    </cacheField>
    <cacheField name="Fecha Reclamo" numFmtId="0">
      <sharedItems containsNonDate="0" containsDate="1" containsString="0" containsBlank="1" minDate="2025-03-10T18:23:48" maxDate="2025-04-23T15:16:35"/>
    </cacheField>
    <cacheField name="Monto Exento" numFmtId="0">
      <sharedItems containsString="0" containsBlank="1" containsNumber="1" containsInteger="1" minValue="0" maxValue="19970000"/>
    </cacheField>
    <cacheField name="Monto Neto" numFmtId="0">
      <sharedItems containsString="0" containsBlank="1" containsNumber="1" containsInteger="1" minValue="0" maxValue="3150000"/>
    </cacheField>
    <cacheField name="Monto IVA" numFmtId="0">
      <sharedItems containsString="0" containsBlank="1" containsNumber="1" containsInteger="1" minValue="0" maxValue="598500"/>
    </cacheField>
    <cacheField name="Monto total" numFmtId="0">
      <sharedItems containsString="0" containsBlank="1" containsNumber="1" containsInteger="1" minValue="35000" maxValue="199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ENERO"/>
    <x v="0"/>
    <n v="49176"/>
  </r>
  <r>
    <s v="ENERO"/>
    <x v="1"/>
    <n v="29273"/>
  </r>
  <r>
    <s v="ENERO"/>
    <x v="2"/>
    <n v="15664"/>
  </r>
  <r>
    <s v="ENERO"/>
    <x v="3"/>
    <n v="72185"/>
  </r>
  <r>
    <s v="ENERO"/>
    <x v="4"/>
    <n v="196134"/>
  </r>
  <r>
    <s v="ENERO"/>
    <x v="5"/>
    <n v="53866"/>
  </r>
  <r>
    <s v="ENERO"/>
    <x v="6"/>
    <n v="57958"/>
  </r>
  <r>
    <s v="ENERO"/>
    <x v="7"/>
    <n v="242992"/>
  </r>
  <r>
    <s v="ENERO"/>
    <x v="8"/>
    <n v="95608"/>
  </r>
  <r>
    <s v="ENERO"/>
    <x v="9"/>
    <n v="77721"/>
  </r>
  <r>
    <s v="ENERO"/>
    <x v="10"/>
    <n v="150421"/>
  </r>
  <r>
    <s v="ENERO"/>
    <x v="11"/>
    <n v="225378"/>
  </r>
  <r>
    <s v="ENERO"/>
    <x v="11"/>
    <n v="40756"/>
  </r>
  <r>
    <s v="ENERO"/>
    <x v="12"/>
    <n v="33802"/>
  </r>
  <r>
    <s v="ENERO"/>
    <x v="13"/>
    <n v="159664"/>
  </r>
  <r>
    <s v="ENERO"/>
    <x v="14"/>
    <n v="310924"/>
  </r>
  <r>
    <s v="ENERO"/>
    <x v="15"/>
    <n v="109244"/>
  </r>
  <r>
    <s v="ENERO"/>
    <x v="16"/>
    <n v="18941"/>
  </r>
  <r>
    <s v="ENERO"/>
    <x v="17"/>
    <n v="8016"/>
  </r>
  <r>
    <s v="ENERO"/>
    <x v="12"/>
    <n v="35023"/>
  </r>
  <r>
    <s v="ENERO"/>
    <x v="18"/>
    <n v="71597"/>
  </r>
  <r>
    <s v="ENERO"/>
    <x v="19"/>
    <n v="35252"/>
  </r>
  <r>
    <s v="ENERO"/>
    <x v="20"/>
    <n v="168042"/>
  </r>
  <r>
    <s v="ENERO"/>
    <x v="20"/>
    <n v="21000"/>
  </r>
  <r>
    <s v="ENERO"/>
    <x v="21"/>
    <n v="16636"/>
  </r>
  <r>
    <s v="ENERO"/>
    <x v="21"/>
    <n v="35400"/>
  </r>
  <r>
    <s v="ENERO"/>
    <x v="17"/>
    <n v="16636"/>
  </r>
  <r>
    <s v="ENERO"/>
    <x v="4"/>
    <n v="175966"/>
  </r>
  <r>
    <s v="ENERO"/>
    <x v="22"/>
    <n v="153235"/>
  </r>
  <r>
    <s v="ENERO"/>
    <x v="17"/>
    <n v="16636"/>
  </r>
  <r>
    <s v="ENERO"/>
    <x v="3"/>
    <n v="24286"/>
  </r>
  <r>
    <s v="ENERO"/>
    <x v="23"/>
    <n v="61183"/>
  </r>
  <r>
    <s v="ENERO"/>
    <x v="24"/>
    <n v="45000"/>
  </r>
  <r>
    <s v="ENERO"/>
    <x v="25"/>
    <n v="80000"/>
  </r>
  <r>
    <s v="ENERO"/>
    <x v="25"/>
    <n v="80000"/>
  </r>
  <r>
    <s v="FEBRERO"/>
    <x v="0"/>
    <n v="49129"/>
  </r>
  <r>
    <s v="FEBRERO"/>
    <x v="26"/>
    <n v="70000"/>
  </r>
  <r>
    <s v="FEBRERO"/>
    <x v="26"/>
    <n v="230000"/>
  </r>
  <r>
    <s v="FEBRERO"/>
    <x v="26"/>
    <n v="110000"/>
  </r>
  <r>
    <s v="FEBRERO"/>
    <x v="26"/>
    <n v="120000"/>
  </r>
  <r>
    <s v="FEBRERO"/>
    <x v="26"/>
    <n v="140000"/>
  </r>
  <r>
    <s v="FEBRERO"/>
    <x v="0"/>
    <n v="298"/>
  </r>
  <r>
    <s v="FEBRERO"/>
    <x v="0"/>
    <n v="95980"/>
  </r>
  <r>
    <s v="FEBRERO"/>
    <x v="27"/>
    <n v="9244"/>
  </r>
  <r>
    <s v="FEBRERO"/>
    <x v="11"/>
    <n v="103782"/>
  </r>
  <r>
    <s v="FEBRERO"/>
    <x v="28"/>
    <n v="26244"/>
  </r>
  <r>
    <s v="FEBRERO"/>
    <x v="29"/>
    <n v="542948"/>
  </r>
  <r>
    <s v="FEBRERO"/>
    <x v="30"/>
    <n v="32758"/>
  </r>
  <r>
    <s v="FEBRERO"/>
    <x v="18"/>
    <n v="81176"/>
  </r>
  <r>
    <s v="FEBRERO"/>
    <x v="31"/>
    <n v="39000"/>
  </r>
  <r>
    <s v="FEBRERO"/>
    <x v="32"/>
    <n v="109228"/>
  </r>
  <r>
    <s v="FEBRERO"/>
    <x v="33"/>
    <n v="139338"/>
  </r>
  <r>
    <s v="FEBRERO"/>
    <x v="34"/>
    <n v="57984"/>
  </r>
  <r>
    <s v="FEBRERO"/>
    <x v="34"/>
    <n v="4082"/>
  </r>
  <r>
    <s v="FEBRERO"/>
    <x v="23"/>
    <n v="61183"/>
  </r>
  <r>
    <s v="FEBRERO"/>
    <x v="26"/>
    <n v="60000"/>
  </r>
  <r>
    <s v="FEBRERO"/>
    <x v="26"/>
    <n v="140000"/>
  </r>
  <r>
    <s v="FEBRERO"/>
    <x v="26"/>
    <n v="320000"/>
  </r>
  <r>
    <s v="FEBRERO"/>
    <x v="26"/>
    <n v="45000"/>
  </r>
  <r>
    <s v="FEBRERO"/>
    <x v="26"/>
    <n v="230000"/>
  </r>
  <r>
    <s v="FEBRERO"/>
    <x v="24"/>
    <n v="45000"/>
  </r>
  <r>
    <s v="FEBRERO"/>
    <x v="25"/>
    <n v="270000"/>
  </r>
  <r>
    <s v="FEBRERO"/>
    <x v="25"/>
    <n v="70000"/>
  </r>
  <r>
    <s v="FEBRERO"/>
    <x v="25"/>
    <n v="100000"/>
  </r>
  <r>
    <s v="FEBRERO"/>
    <x v="25"/>
    <n v="650000"/>
  </r>
  <r>
    <s v="FEBRERO"/>
    <x v="11"/>
    <n v="48655"/>
  </r>
  <r>
    <s v="MARZO"/>
    <x v="35"/>
    <n v="35008"/>
  </r>
  <r>
    <s v="MARZO"/>
    <x v="0"/>
    <n v="51808"/>
  </r>
  <r>
    <s v="MARZO"/>
    <x v="36"/>
    <n v="281532"/>
  </r>
  <r>
    <s v="MARZO"/>
    <x v="11"/>
    <n v="26050"/>
  </r>
  <r>
    <s v="MARZO"/>
    <x v="37"/>
    <n v="33843"/>
  </r>
  <r>
    <s v="MARZO"/>
    <x v="34"/>
    <n v="67563"/>
  </r>
  <r>
    <s v="MARZO"/>
    <x v="38"/>
    <n v="130672"/>
  </r>
  <r>
    <s v="MARZO"/>
    <x v="39"/>
    <n v="162857"/>
  </r>
  <r>
    <s v="MARZO"/>
    <x v="40"/>
    <n v="365544"/>
  </r>
  <r>
    <s v="MARZO"/>
    <x v="41"/>
    <n v="53997"/>
  </r>
  <r>
    <s v="MARZO"/>
    <x v="32"/>
    <n v="75622"/>
  </r>
  <r>
    <s v="MARZO"/>
    <x v="32"/>
    <n v="105026"/>
  </r>
  <r>
    <s v="MARZO"/>
    <x v="6"/>
    <n v="107437"/>
  </r>
  <r>
    <s v="MARZO"/>
    <x v="33"/>
    <n v="18203"/>
  </r>
  <r>
    <s v="MARZO"/>
    <x v="37"/>
    <n v="34275"/>
  </r>
  <r>
    <s v="MARZO"/>
    <x v="33"/>
    <n v="217831"/>
  </r>
  <r>
    <s v="MARZO"/>
    <x v="42"/>
    <n v="68891"/>
  </r>
  <r>
    <s v="MARZO"/>
    <x v="18"/>
    <n v="125126"/>
  </r>
  <r>
    <s v="MARZO"/>
    <x v="43"/>
    <n v="90252"/>
  </r>
  <r>
    <s v="MARZO"/>
    <x v="33"/>
    <n v="36062"/>
  </r>
  <r>
    <s v="MARZO"/>
    <x v="6"/>
    <n v="99815"/>
  </r>
  <r>
    <s v="MARZO"/>
    <x v="33"/>
    <n v="41983"/>
  </r>
  <r>
    <s v="MARZO"/>
    <x v="16"/>
    <n v="14958"/>
  </r>
  <r>
    <s v="MARZO"/>
    <x v="44"/>
    <n v="30669"/>
  </r>
  <r>
    <s v="MARZO"/>
    <x v="33"/>
    <n v="281939"/>
  </r>
  <r>
    <s v="MARZO"/>
    <x v="33"/>
    <n v="11756"/>
  </r>
  <r>
    <s v="MARZO"/>
    <x v="40"/>
    <n v="104193"/>
  </r>
  <r>
    <s v="MARZO"/>
    <x v="40"/>
    <n v="104193"/>
  </r>
  <r>
    <s v="MARZO"/>
    <x v="21"/>
    <n v="21122"/>
  </r>
  <r>
    <s v="MARZO"/>
    <x v="45"/>
    <n v="176511"/>
  </r>
  <r>
    <s v=""/>
    <x v="45"/>
    <n v="0"/>
  </r>
  <r>
    <s v=""/>
    <x v="45"/>
    <n v="0"/>
  </r>
  <r>
    <s v=""/>
    <x v="45"/>
    <n v="0"/>
  </r>
  <r>
    <s v="MARZO"/>
    <x v="10"/>
    <n v="25210"/>
  </r>
  <r>
    <s v="MARZO"/>
    <x v="10"/>
    <n v="53784"/>
  </r>
  <r>
    <s v="MARZO"/>
    <x v="46"/>
    <n v="40336"/>
  </r>
  <r>
    <s v="MARZO"/>
    <x v="47"/>
    <n v="14008"/>
  </r>
  <r>
    <s v="MARZO"/>
    <x v="48"/>
    <n v="20891"/>
  </r>
  <r>
    <s v="MARZO"/>
    <x v="41"/>
    <n v="53934"/>
  </r>
  <r>
    <s v="MARZO"/>
    <x v="47"/>
    <n v="33703"/>
  </r>
  <r>
    <s v="MARZO"/>
    <x v="23"/>
    <n v="61187"/>
  </r>
  <r>
    <s v="MARZO"/>
    <x v="24"/>
    <n v="45000"/>
  </r>
  <r>
    <s v="MARZO"/>
    <x v="49"/>
    <n v="370000"/>
  </r>
  <r>
    <s v="MARZO"/>
    <x v="32"/>
    <n v="54614"/>
  </r>
  <r>
    <s v="MARZO"/>
    <x v="26"/>
    <n v="320000"/>
  </r>
  <r>
    <s v="MARZO"/>
    <x v="26"/>
    <n v="420000"/>
  </r>
  <r>
    <s v="ABRIL"/>
    <x v="26"/>
    <n v="140000"/>
  </r>
  <r>
    <s v="ABRIL"/>
    <x v="26"/>
    <n v="140000"/>
  </r>
  <r>
    <s v="ABRIL"/>
    <x v="26"/>
    <n v="240000"/>
  </r>
  <r>
    <s v="ABRIL"/>
    <x v="26"/>
    <n v="140000"/>
  </r>
  <r>
    <s v="ABRIL"/>
    <x v="26"/>
    <n v="140000"/>
  </r>
  <r>
    <s v="ABRIL"/>
    <x v="26"/>
    <n v="220000"/>
  </r>
  <r>
    <s v="ABRIL"/>
    <x v="26"/>
    <n v="25210"/>
  </r>
  <r>
    <s v="ABRIL"/>
    <x v="26"/>
    <n v="140000"/>
  </r>
  <r>
    <s v="ABRIL"/>
    <x v="26"/>
    <n v="140000"/>
  </r>
  <r>
    <s v="ABRIL"/>
    <x v="26"/>
    <n v="140000"/>
  </r>
  <r>
    <s v="ABRIL"/>
    <x v="26"/>
    <n v="56723"/>
  </r>
  <r>
    <s v="ABRIL"/>
    <x v="0"/>
    <n v="52125"/>
  </r>
  <r>
    <s v="ABRIL"/>
    <x v="37"/>
    <n v="14451"/>
  </r>
  <r>
    <s v="ABRIL"/>
    <x v="50"/>
    <n v="21676"/>
  </r>
  <r>
    <s v="ABRIL"/>
    <x v="51"/>
    <n v="32943"/>
  </r>
  <r>
    <s v="ABRIL"/>
    <x v="37"/>
    <n v="22826"/>
  </r>
  <r>
    <s v="ABRIL"/>
    <x v="16"/>
    <n v="17247"/>
  </r>
  <r>
    <s v="ABRIL"/>
    <x v="52"/>
    <n v="64247"/>
  </r>
  <r>
    <s v="ABRIL"/>
    <x v="53"/>
    <n v="32297"/>
  </r>
  <r>
    <s v="ABRIL"/>
    <x v="52"/>
    <n v="56684"/>
  </r>
  <r>
    <s v="ABRIL"/>
    <x v="54"/>
    <n v="199939"/>
  </r>
  <r>
    <s v="ABRIL"/>
    <x v="55"/>
    <n v="140000"/>
  </r>
  <r>
    <s v="ABRIL"/>
    <x v="26"/>
    <n v="210000"/>
  </r>
  <r>
    <s v="ABRIL"/>
    <x v="52"/>
    <n v="60466"/>
  </r>
  <r>
    <s v="ABRIL"/>
    <x v="6"/>
    <n v="27016"/>
  </r>
  <r>
    <s v="ABRIL"/>
    <x v="37"/>
    <n v="21324"/>
  </r>
  <r>
    <s v="ABRIL"/>
    <x v="41"/>
    <n v="54378"/>
  </r>
  <r>
    <s v="ABRIL"/>
    <x v="6"/>
    <n v="26959"/>
  </r>
  <r>
    <s v="ABRIL"/>
    <x v="26"/>
    <n v="70000"/>
  </r>
  <r>
    <s v="ABRIL"/>
    <x v="24"/>
    <n v="45000"/>
  </r>
  <r>
    <s v="ABRIL"/>
    <x v="24"/>
    <n v="90000"/>
  </r>
  <r>
    <s v="ABRIL"/>
    <x v="25"/>
    <n v="90000"/>
  </r>
  <r>
    <s v="ABRIL"/>
    <x v="25"/>
    <n v="400000"/>
  </r>
  <r>
    <s v="ABRIL"/>
    <x v="25"/>
    <n v="515000"/>
  </r>
  <r>
    <s v="ABRIL"/>
    <x v="25"/>
    <n v="110000"/>
  </r>
  <r>
    <s v="ABRIL"/>
    <x v="25"/>
    <n v="80000"/>
  </r>
  <r>
    <s v="ABRIL"/>
    <x v="6"/>
    <n v="8395"/>
  </r>
  <r>
    <s v="MAYO"/>
    <x v="0"/>
    <n v="52370"/>
  </r>
  <r>
    <s v="MAYO"/>
    <x v="23"/>
    <n v="52425"/>
  </r>
  <r>
    <s v="MAYO"/>
    <x v="41"/>
    <n v="54378"/>
  </r>
  <r>
    <s v="MAYO"/>
    <x v="26"/>
    <n v="210000"/>
  </r>
  <r>
    <s v="MAYO"/>
    <x v="56"/>
    <n v="82474"/>
  </r>
  <r>
    <s v="MAYO"/>
    <x v="57"/>
    <n v="13861"/>
  </r>
  <r>
    <s v="MAYO"/>
    <x v="58"/>
    <n v="71723"/>
  </r>
  <r>
    <s v="MAYO"/>
    <x v="59"/>
    <n v="38655"/>
  </r>
  <r>
    <s v="MAYO"/>
    <x v="53"/>
    <n v="28842"/>
  </r>
  <r>
    <s v="MAYO"/>
    <x v="11"/>
    <n v="50840"/>
  </r>
  <r>
    <s v="MAYO"/>
    <x v="60"/>
    <n v="150000"/>
  </r>
  <r>
    <s v="MAYO"/>
    <x v="21"/>
    <n v="14033"/>
  </r>
  <r>
    <s v="MAYO"/>
    <x v="61"/>
    <n v="29182"/>
  </r>
  <r>
    <s v="MAYO"/>
    <x v="6"/>
    <n v="7975"/>
  </r>
  <r>
    <s v="MAYO"/>
    <x v="37"/>
    <n v="33561"/>
  </r>
  <r>
    <s v="MAYO"/>
    <x v="41"/>
    <n v="54668"/>
  </r>
  <r>
    <s v="MAYO"/>
    <x v="52"/>
    <n v="60466"/>
  </r>
  <r>
    <s v="MAYO"/>
    <x v="23"/>
    <n v="52425"/>
  </r>
  <r>
    <s v="MAYO"/>
    <x v="57"/>
    <n v="26372"/>
  </r>
  <r>
    <s v="MAYO"/>
    <x v="24"/>
    <n v="45000"/>
  </r>
  <r>
    <s v="MAYO"/>
    <x v="25"/>
    <n v="100000"/>
  </r>
  <r>
    <s v="MAYO"/>
    <x v="25"/>
    <n v="80000"/>
  </r>
  <r>
    <s v="MAYO"/>
    <x v="25"/>
    <n v="85000"/>
  </r>
  <r>
    <s v="MAYO"/>
    <x v="25"/>
    <n v="100000"/>
  </r>
  <r>
    <s v="MAYO"/>
    <x v="52"/>
    <n v="75949"/>
  </r>
  <r>
    <s v="MAYO"/>
    <x v="41"/>
    <n v="54378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2"/>
    <n v="0"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s v=""/>
    <x v="63"/>
    <m/>
  </r>
  <r>
    <m/>
    <x v="6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x v="0"/>
    <s v="VERISURE CHILE SPA"/>
    <n v="49176"/>
  </r>
  <r>
    <x v="0"/>
    <s v="COMERCIAL Y SERVICIOS V Y A LIMITADA"/>
    <n v="29273"/>
  </r>
  <r>
    <x v="0"/>
    <s v="ESTACION DE SERVICIOS RM LTDA"/>
    <n v="15664"/>
  </r>
  <r>
    <x v="0"/>
    <s v="CARLOS ALBERTO ELIAS ZUÑIGA ARTICULOS E.I.R.L"/>
    <n v="72185"/>
  </r>
  <r>
    <x v="0"/>
    <s v="IMPORTADORA Y EXPORTADORA FLYJUMP LIMITADA"/>
    <n v="196134"/>
  </r>
  <r>
    <x v="0"/>
    <s v="GINNA MARCELA PINEDA QUINTERO"/>
    <n v="53866"/>
  </r>
  <r>
    <x v="0"/>
    <s v="EASY RETAIL S.A."/>
    <n v="57958"/>
  </r>
  <r>
    <x v="0"/>
    <s v="HOTELERA LAS TERRAZAS LIMITADA"/>
    <n v="242992"/>
  </r>
  <r>
    <x v="0"/>
    <s v="CAROLINA XIMENA PISMANTE BELTRAN"/>
    <n v="95608"/>
  </r>
  <r>
    <x v="0"/>
    <s v="IMPORTADORA ITALFRENOS SPA."/>
    <n v="77721"/>
  </r>
  <r>
    <x v="0"/>
    <s v="COMERCIALIZADORA DE REPUESTOS Y SERVICIOS AUTOMOTRICES JORGE GOMEZ ESP"/>
    <n v="150421"/>
  </r>
  <r>
    <x v="0"/>
    <s v="ADRIAZOLA REPUESTOS SPA"/>
    <n v="225378"/>
  </r>
  <r>
    <x v="0"/>
    <s v="ADRIAZOLA REPUESTOS SPA"/>
    <n v="40756"/>
  </r>
  <r>
    <x v="0"/>
    <s v="CARLOS BUNSTER MEDINA Y LORETO REYES PET"/>
    <n v="33802"/>
  </r>
  <r>
    <x v="0"/>
    <s v="COMERCIALIZADORA HERNAN EUGENIO CHAVEZ ACUNA E I R L"/>
    <n v="159664"/>
  </r>
  <r>
    <x v="0"/>
    <s v="DANIELA GERALDINE ALLENDES CARCAMO"/>
    <n v="310924"/>
  </r>
  <r>
    <x v="0"/>
    <s v="MS MUEBLES SPA"/>
    <n v="109244"/>
  </r>
  <r>
    <x v="0"/>
    <s v="COMERCIAL FENIX SPA"/>
    <n v="18941"/>
  </r>
  <r>
    <x v="0"/>
    <s v="GARCIA Y COMPAÑIA LTDA."/>
    <n v="8016"/>
  </r>
  <r>
    <x v="0"/>
    <s v="CARLOS BUNSTER MEDINA Y LORETO REYES PET"/>
    <n v="35023"/>
  </r>
  <r>
    <x v="0"/>
    <s v="IMPORTADORA Y EXPORTADORA ZAFIRO LIMITADA"/>
    <n v="71597"/>
  </r>
  <r>
    <x v="0"/>
    <s v="IMPORTADORA Y EXPORTADORA 1 MI STORE LIMITADA"/>
    <n v="35252"/>
  </r>
  <r>
    <x v="0"/>
    <s v="Innovacion y Tecnologia Empresarial ITEM Ltda."/>
    <n v="168042"/>
  </r>
  <r>
    <x v="0"/>
    <s v="Innovacion y Tecnologia Empresarial ITEM Ltda."/>
    <n v="21000"/>
  </r>
  <r>
    <x v="0"/>
    <s v="INVERSIONES ENEX S.A."/>
    <n v="16636"/>
  </r>
  <r>
    <x v="0"/>
    <s v="INVERSIONES ENEX S.A."/>
    <n v="35400"/>
  </r>
  <r>
    <x v="0"/>
    <s v="GARCIA Y COMPAÑIA LTDA."/>
    <n v="16636"/>
  </r>
  <r>
    <x v="0"/>
    <s v="IMPORTADORA Y EXPORTADORA FLYJUMP LIMITADA"/>
    <n v="175966"/>
  </r>
  <r>
    <x v="0"/>
    <s v="2737 IMPORTADORA Y EXPORTADORA LIMITADA"/>
    <n v="153235"/>
  </r>
  <r>
    <x v="0"/>
    <s v="GARCIA Y COMPAÑIA LTDA."/>
    <n v="16636"/>
  </r>
  <r>
    <x v="0"/>
    <s v="CARLOS ALBERTO ELIAS ZUÑIGA ARTICULOS E.I.R.L"/>
    <n v="24286"/>
  </r>
  <r>
    <x v="0"/>
    <s v="BODAS WP CHILE SPA"/>
    <n v="61183"/>
  </r>
  <r>
    <x v="0"/>
    <s v="AT CONTADORES SERVICIOS PROFESIONALES LIMITADA"/>
    <n v="45000"/>
  </r>
  <r>
    <x v="0"/>
    <s v="CLTRANSPORTES SPA"/>
    <n v="80000"/>
  </r>
  <r>
    <x v="0"/>
    <s v="CLTRANSPORTES SPA"/>
    <n v="80000"/>
  </r>
  <r>
    <x v="1"/>
    <s v="VERISURE CHILE SPA"/>
    <n v="49129"/>
  </r>
  <r>
    <x v="1"/>
    <s v="ARTE PIERROT SPA"/>
    <n v="70000"/>
  </r>
  <r>
    <x v="1"/>
    <s v="ARTE PIERROT SPA"/>
    <n v="230000"/>
  </r>
  <r>
    <x v="1"/>
    <s v="ARTE PIERROT SPA"/>
    <n v="110000"/>
  </r>
  <r>
    <x v="1"/>
    <s v="ARTE PIERROT SPA"/>
    <n v="120000"/>
  </r>
  <r>
    <x v="1"/>
    <s v="ARTE PIERROT SPA"/>
    <n v="140000"/>
  </r>
  <r>
    <x v="1"/>
    <s v="VERISURE CHILE SPA"/>
    <n v="298"/>
  </r>
  <r>
    <x v="1"/>
    <s v="VERISURE CHILE SPA"/>
    <n v="95980"/>
  </r>
  <r>
    <x v="1"/>
    <s v="SOCIEDAD COMERCIAL AILANI LIMITADA"/>
    <n v="9244"/>
  </r>
  <r>
    <x v="1"/>
    <s v="ADRIAZOLA REPUESTOS SPA"/>
    <n v="103782"/>
  </r>
  <r>
    <x v="1"/>
    <s v="ITALO SCOLARI SEPULVEDA"/>
    <n v="26244"/>
  </r>
  <r>
    <x v="1"/>
    <s v="IKEA"/>
    <n v="542948"/>
  </r>
  <r>
    <x v="1"/>
    <s v="SOCI COMERCIALIZADORA SIETEMAS"/>
    <n v="32758"/>
  </r>
  <r>
    <x v="1"/>
    <s v="IMPORTADORA Y EXPORTADORA ZAFIRO LIMITADA"/>
    <n v="81176"/>
  </r>
  <r>
    <x v="1"/>
    <s v="LIANGDI PELUCAS CHILE LIMITADA"/>
    <n v="39000"/>
  </r>
  <r>
    <x v="1"/>
    <s v="IX Comercio Chile SPA"/>
    <n v="109228"/>
  </r>
  <r>
    <x v="1"/>
    <s v="SODIMAC S.A."/>
    <n v="139338"/>
  </r>
  <r>
    <x v="1"/>
    <s v="Mall Chino Centro Hogar"/>
    <n v="57984"/>
  </r>
  <r>
    <x v="1"/>
    <s v="Mall Chino Centro Hogar"/>
    <n v="4082"/>
  </r>
  <r>
    <x v="1"/>
    <s v="BODAS WP CHILE SPA"/>
    <n v="61183"/>
  </r>
  <r>
    <x v="1"/>
    <s v="ARTE PIERROT SPA"/>
    <n v="60000"/>
  </r>
  <r>
    <x v="1"/>
    <s v="ARTE PIERROT SPA"/>
    <n v="140000"/>
  </r>
  <r>
    <x v="1"/>
    <s v="ARTE PIERROT SPA"/>
    <n v="320000"/>
  </r>
  <r>
    <x v="1"/>
    <s v="ARTE PIERROT SPA"/>
    <n v="45000"/>
  </r>
  <r>
    <x v="1"/>
    <s v="ARTE PIERROT SPA"/>
    <n v="230000"/>
  </r>
  <r>
    <x v="1"/>
    <s v="AT CONTADORES SERVICIOS PROFESIONALES LIMITADA"/>
    <n v="45000"/>
  </r>
  <r>
    <x v="1"/>
    <s v="CLTRANSPORTES SPA"/>
    <n v="270000"/>
  </r>
  <r>
    <x v="1"/>
    <s v="CLTRANSPORTES SPA"/>
    <n v="70000"/>
  </r>
  <r>
    <x v="1"/>
    <s v="CLTRANSPORTES SPA"/>
    <n v="100000"/>
  </r>
  <r>
    <x v="1"/>
    <s v="CLTRANSPORTES SPA"/>
    <n v="650000"/>
  </r>
  <r>
    <x v="1"/>
    <s v="ADRIAZOLA REPUESTOS SPA"/>
    <n v="48655"/>
  </r>
  <r>
    <x v="2"/>
    <s v="EDUARDO ESPINOZA ORELLANA E I R L"/>
    <n v="35008"/>
  </r>
  <r>
    <x v="2"/>
    <s v="VERISURE CHILE SPA"/>
    <n v="51808"/>
  </r>
  <r>
    <x v="2"/>
    <s v="MANNHEIM SpA"/>
    <n v="281532"/>
  </r>
  <r>
    <x v="2"/>
    <s v="ADRIAZOLA REPUESTOS SPA"/>
    <n v="26050"/>
  </r>
  <r>
    <x v="2"/>
    <s v="LUIS RICARDO LUCERO ROJAS"/>
    <n v="33843"/>
  </r>
  <r>
    <x v="2"/>
    <s v="Mall Chino Centro Hogar"/>
    <n v="67563"/>
  </r>
  <r>
    <x v="2"/>
    <s v="DANIEL ISAAC ORTIZ BURGOS, COMERCIALIZADORA ELECTROOFERTAS E.I.R.L."/>
    <n v="130672"/>
  </r>
  <r>
    <x v="2"/>
    <s v="ELECTRONICA KOLM LIMITADA"/>
    <n v="162857"/>
  </r>
  <r>
    <x v="2"/>
    <s v="EDUARDO RAZAZI SERVICIO INTEGRAL AUTOMOTRIZ E I R L"/>
    <n v="365544"/>
  </r>
  <r>
    <x v="2"/>
    <s v="HDI SEGUROS S.A."/>
    <n v="53997"/>
  </r>
  <r>
    <x v="2"/>
    <s v="IX Comercio Chile SPA"/>
    <n v="75622"/>
  </r>
  <r>
    <x v="2"/>
    <s v="IX Comercio Chile SPA"/>
    <n v="105026"/>
  </r>
  <r>
    <x v="2"/>
    <s v="EASY RETAIL S.A."/>
    <n v="107437"/>
  </r>
  <r>
    <x v="2"/>
    <s v="SODIMAC S.A."/>
    <n v="18203"/>
  </r>
  <r>
    <x v="2"/>
    <s v="LUIS RICARDO LUCERO ROJAS"/>
    <n v="34275"/>
  </r>
  <r>
    <x v="2"/>
    <s v="SODIMAC S.A."/>
    <n v="217831"/>
  </r>
  <r>
    <x v="2"/>
    <s v="ELECTRONICA RETAIL LIMITADA"/>
    <n v="68891"/>
  </r>
  <r>
    <x v="2"/>
    <s v="IMPORTADORA Y EXPORTADORA ZAFIRO LIMITADA"/>
    <n v="125126"/>
  </r>
  <r>
    <x v="2"/>
    <s v="COMERCIAL CANADA LTDA"/>
    <n v="90252"/>
  </r>
  <r>
    <x v="2"/>
    <s v="SODIMAC S.A."/>
    <n v="36062"/>
  </r>
  <r>
    <x v="2"/>
    <s v="EASY RETAIL S.A."/>
    <n v="99815"/>
  </r>
  <r>
    <x v="2"/>
    <s v="SODIMAC S.A."/>
    <n v="41983"/>
  </r>
  <r>
    <x v="2"/>
    <s v="COMERCIAL FENIX SPA"/>
    <n v="14958"/>
  </r>
  <r>
    <x v="2"/>
    <s v="CENTRO DE SERVICIOS FOCACCI BORQUEZ LTDA"/>
    <n v="30669"/>
  </r>
  <r>
    <x v="2"/>
    <s v="SODIMAC S.A."/>
    <n v="281939"/>
  </r>
  <r>
    <x v="2"/>
    <s v="SODIMAC S.A."/>
    <n v="11756"/>
  </r>
  <r>
    <x v="2"/>
    <s v="EDUARDO RAZAZI SERVICIO INTEGRAL AUTOMOTRIZ E I R L"/>
    <n v="104193"/>
  </r>
  <r>
    <x v="2"/>
    <s v="EDUARDO RAZAZI SERVICIO INTEGRAL AUTOMOTRIZ E I R L"/>
    <n v="104193"/>
  </r>
  <r>
    <x v="2"/>
    <s v="INVERSIONES ENEX S.A."/>
    <n v="21122"/>
  </r>
  <r>
    <x v="2"/>
    <s v="ADMIN. DE SUPERMERCADOS HIPER LIMITADA"/>
    <n v="176511"/>
  </r>
  <r>
    <x v="3"/>
    <s v="ADMIN. DE SUPERMERCADOS HIPER LIMITADA"/>
    <n v="0"/>
  </r>
  <r>
    <x v="3"/>
    <s v="ADMIN. DE SUPERMERCADOS HIPER LIMITADA"/>
    <n v="0"/>
  </r>
  <r>
    <x v="3"/>
    <s v="ADMIN. DE SUPERMERCADOS HIPER LIMITADA"/>
    <n v="0"/>
  </r>
  <r>
    <x v="2"/>
    <s v="COMERCIALIZADORA DE REPUESTOS Y SERVICIOS AUTOMOTRICES JORGE GOMEZ ESP"/>
    <n v="25210"/>
  </r>
  <r>
    <x v="2"/>
    <s v="COMERCIALIZADORA DE REPUESTOS Y SERVICIOS AUTOMOTRICES JORGE GOMEZ ESP"/>
    <n v="53784"/>
  </r>
  <r>
    <x v="2"/>
    <s v="AUTHIEVRE MOTORS LTDA"/>
    <n v="40336"/>
  </r>
  <r>
    <x v="2"/>
    <s v="COMBUSTIBLES Y SERVICIOS LIMITADA"/>
    <n v="14008"/>
  </r>
  <r>
    <x v="2"/>
    <s v="ESTACION DE SERVICIO CORDILLERA LIMITADA"/>
    <n v="20891"/>
  </r>
  <r>
    <x v="2"/>
    <s v="HDI SEGUROS S.A."/>
    <n v="53934"/>
  </r>
  <r>
    <x v="2"/>
    <s v="COMBUSTIBLES Y SERVICIOS LIMITADA"/>
    <n v="33703"/>
  </r>
  <r>
    <x v="2"/>
    <s v="BODAS WP CHILE SPA"/>
    <n v="61187"/>
  </r>
  <r>
    <x v="2"/>
    <s v="AT CONTADORES SERVICIOS PROFESIONALES LIMITADA"/>
    <n v="45000"/>
  </r>
  <r>
    <x v="2"/>
    <s v="MARCELO GONZALO PALAVECINO HELENA"/>
    <n v="370000"/>
  </r>
  <r>
    <x v="2"/>
    <s v="IX Comercio Chile SPA"/>
    <n v="54614"/>
  </r>
  <r>
    <x v="2"/>
    <s v="ARTE PIERROT SPA"/>
    <n v="320000"/>
  </r>
  <r>
    <x v="2"/>
    <s v="ARTE PIERROT SPA"/>
    <n v="420000"/>
  </r>
  <r>
    <x v="4"/>
    <s v="ARTE PIERROT SPA"/>
    <n v="140000"/>
  </r>
  <r>
    <x v="4"/>
    <s v="ARTE PIERROT SPA"/>
    <n v="140000"/>
  </r>
  <r>
    <x v="4"/>
    <s v="ARTE PIERROT SPA"/>
    <n v="240000"/>
  </r>
  <r>
    <x v="4"/>
    <s v="ARTE PIERROT SPA"/>
    <n v="140000"/>
  </r>
  <r>
    <x v="4"/>
    <s v="ARTE PIERROT SPA"/>
    <n v="140000"/>
  </r>
  <r>
    <x v="4"/>
    <s v="ARTE PIERROT SPA"/>
    <n v="220000"/>
  </r>
  <r>
    <x v="4"/>
    <s v="ARTE PIERROT SPA"/>
    <n v="25210"/>
  </r>
  <r>
    <x v="4"/>
    <s v="ARTE PIERROT SPA"/>
    <n v="140000"/>
  </r>
  <r>
    <x v="4"/>
    <s v="ARTE PIERROT SPA"/>
    <n v="140000"/>
  </r>
  <r>
    <x v="4"/>
    <s v="ARTE PIERROT SPA"/>
    <n v="140000"/>
  </r>
  <r>
    <x v="4"/>
    <s v="ARTE PIERROT SPA"/>
    <n v="56723"/>
  </r>
  <r>
    <x v="4"/>
    <s v="VERISURE CHILE SPA"/>
    <n v="52125"/>
  </r>
  <r>
    <x v="4"/>
    <s v="LUIS RICARDO LUCERO ROJAS"/>
    <n v="14451"/>
  </r>
  <r>
    <x v="4"/>
    <s v="COMERCIAL Y SERVICIOS ANTARES LIMITADA"/>
    <n v="21676"/>
  </r>
  <r>
    <x v="4"/>
    <s v="SCHNYDER Y FLORSHEIM LTDA"/>
    <n v="32943"/>
  </r>
  <r>
    <x v="4"/>
    <s v="LUIS RICARDO LUCERO ROJAS"/>
    <n v="22826"/>
  </r>
  <r>
    <x v="4"/>
    <s v="COMERCIAL FENIX SPA"/>
    <n v="17247"/>
  </r>
  <r>
    <x v="4"/>
    <s v="X CAPITAL SPA"/>
    <n v="64247"/>
  </r>
  <r>
    <x v="4"/>
    <s v="EST DE SERV CUATRO INFANTES SPA"/>
    <n v="32297"/>
  </r>
  <r>
    <x v="4"/>
    <s v="X CAPITAL SPA"/>
    <n v="56684"/>
  </r>
  <r>
    <x v="4"/>
    <s v="SERVICIOS HOTELEROS Y TURISTICOS S.A."/>
    <n v="199939"/>
  </r>
  <r>
    <x v="4"/>
    <s v="Operaciones Integrales Isla Grande S.A."/>
    <n v="140000"/>
  </r>
  <r>
    <x v="4"/>
    <s v="ARTE PIERROT SPA"/>
    <n v="210000"/>
  </r>
  <r>
    <x v="4"/>
    <s v="X CAPITAL SPA"/>
    <n v="60466"/>
  </r>
  <r>
    <x v="4"/>
    <s v="EASY RETAIL S.A."/>
    <n v="27016"/>
  </r>
  <r>
    <x v="4"/>
    <s v="LUIS RICARDO LUCERO ROJAS"/>
    <n v="21324"/>
  </r>
  <r>
    <x v="4"/>
    <s v="HDI SEGUROS S.A."/>
    <n v="54378"/>
  </r>
  <r>
    <x v="4"/>
    <s v="EASY RETAIL S.A."/>
    <n v="26959"/>
  </r>
  <r>
    <x v="4"/>
    <s v="ARTE PIERROT SPA"/>
    <n v="70000"/>
  </r>
  <r>
    <x v="4"/>
    <s v="AT CONTADORES SERVICIOS PROFESIONALES LIMITADA"/>
    <n v="45000"/>
  </r>
  <r>
    <x v="4"/>
    <s v="AT CONTADORES SERVICIOS PROFESIONALES LIMITADA"/>
    <n v="90000"/>
  </r>
  <r>
    <x v="4"/>
    <s v="CLTRANSPORTES SPA"/>
    <n v="90000"/>
  </r>
  <r>
    <x v="4"/>
    <s v="CLTRANSPORTES SPA"/>
    <n v="400000"/>
  </r>
  <r>
    <x v="4"/>
    <s v="CLTRANSPORTES SPA"/>
    <n v="515000"/>
  </r>
  <r>
    <x v="4"/>
    <s v="CLTRANSPORTES SPA"/>
    <n v="110000"/>
  </r>
  <r>
    <x v="4"/>
    <s v="CLTRANSPORTES SPA"/>
    <n v="80000"/>
  </r>
  <r>
    <x v="4"/>
    <s v="EASY RETAIL S.A."/>
    <n v="8395"/>
  </r>
  <r>
    <x v="5"/>
    <s v="VERISURE CHILE SPA"/>
    <n v="52370"/>
  </r>
  <r>
    <x v="5"/>
    <s v="BODAS WP CHILE SPA"/>
    <n v="52425"/>
  </r>
  <r>
    <x v="5"/>
    <s v="HDI SEGUROS S.A."/>
    <n v="54378"/>
  </r>
  <r>
    <x v="5"/>
    <s v="ARTE PIERROT SPA"/>
    <n v="210000"/>
  </r>
  <r>
    <x v="5"/>
    <s v="Banco del Estado de Chile"/>
    <n v="82474"/>
  </r>
  <r>
    <x v="5"/>
    <s v="Soc. Com. y Dist. Cousin Ltda."/>
    <n v="13861"/>
  </r>
  <r>
    <x v="5"/>
    <s v="MR MUNDOREPUESTOS S.A."/>
    <n v="71723"/>
  </r>
  <r>
    <x v="5"/>
    <s v="NIETO Y LAGO LIMITADA"/>
    <n v="38655"/>
  </r>
  <r>
    <x v="5"/>
    <s v="EST DE SERV CUATRO INFANTES SPA"/>
    <n v="28842"/>
  </r>
  <r>
    <x v="5"/>
    <s v="ADRIAZOLA REPUESTOS SPA"/>
    <n v="50840"/>
  </r>
  <r>
    <x v="5"/>
    <s v="SIETE PRODUCCIONES SPA"/>
    <n v="150000"/>
  </r>
  <r>
    <x v="5"/>
    <s v="INVERSIONES ENEX S.A."/>
    <n v="14033"/>
  </r>
  <r>
    <x v="5"/>
    <s v="ADMINISTRADORA DE VENTAS AL DETALLE LTDA"/>
    <n v="29182"/>
  </r>
  <r>
    <x v="5"/>
    <s v="EASY RETAIL S.A."/>
    <n v="7975"/>
  </r>
  <r>
    <x v="5"/>
    <s v="LUIS RICARDO LUCERO ROJAS"/>
    <n v="33561"/>
  </r>
  <r>
    <x v="5"/>
    <s v="HDI SEGUROS S.A."/>
    <n v="54668"/>
  </r>
  <r>
    <x v="5"/>
    <s v="X CAPITAL SPA"/>
    <n v="60466"/>
  </r>
  <r>
    <x v="5"/>
    <s v="BODAS WP CHILE SPA"/>
    <n v="52425"/>
  </r>
  <r>
    <x v="5"/>
    <s v="Soc. Com. y Dist. Cousin Ltda."/>
    <n v="26372"/>
  </r>
  <r>
    <x v="5"/>
    <s v="AT CONTADORES SERVICIOS PROFESIONALES LIMITADA"/>
    <n v="45000"/>
  </r>
  <r>
    <x v="5"/>
    <s v="CLTRANSPORTES SPA"/>
    <n v="100000"/>
  </r>
  <r>
    <x v="5"/>
    <s v="CLTRANSPORTES SPA"/>
    <n v="80000"/>
  </r>
  <r>
    <x v="5"/>
    <s v="CLTRANSPORTES SPA"/>
    <n v="85000"/>
  </r>
  <r>
    <x v="5"/>
    <s v="CLTRANSPORTES SPA"/>
    <n v="100000"/>
  </r>
  <r>
    <x v="5"/>
    <s v="X CAPITAL SPA"/>
    <n v="75949"/>
  </r>
  <r>
    <x v="5"/>
    <s v="HDI SEGUROS S.A."/>
    <n v="54378"/>
  </r>
  <r>
    <x v="6"/>
    <s v="VERISURE CHILE SPA"/>
    <n v="52518"/>
  </r>
  <r>
    <x v="6"/>
    <s v="ADMIN. DE SUPERMERCADOS EXPRESS LIMITADA"/>
    <n v="73067"/>
  </r>
  <r>
    <x v="6"/>
    <s v="ADMINISTRADORA DE VENTAS AL DETALLE LTDA"/>
    <n v="21324"/>
  </r>
  <r>
    <x v="6"/>
    <s v="EDUARDO RAZAZI SERVICIO INTEGRAL AUTOMOTRIZ E I R L"/>
    <n v="210084"/>
  </r>
  <r>
    <x v="6"/>
    <s v="SANTA LUCIA LIMITADA"/>
    <n v="33515"/>
  </r>
  <r>
    <x v="6"/>
    <s v="MAYA ARQUITECTURA Y CONSTRUCCIÃ“N SPA"/>
    <n v="4450000"/>
  </r>
  <r>
    <x v="6"/>
    <s v="GARCIA Y COMPAÃ‘IA LTDA."/>
    <n v="14598"/>
  </r>
  <r>
    <x v="6"/>
    <s v="HDI SEGUROS S.A."/>
    <n v="54934"/>
  </r>
  <r>
    <x v="6"/>
    <s v="VASCOR DISTRIBUCION SPA"/>
    <n v="15392"/>
  </r>
  <r>
    <x v="6"/>
    <s v="ARTE PIERROT SPA"/>
    <n v="70000"/>
  </r>
  <r>
    <x v="6"/>
    <s v="ARTE PIERROT SPA"/>
    <n v="140000"/>
  </r>
  <r>
    <x v="6"/>
    <s v="ARTE PIERROT SPA"/>
    <n v="140000"/>
  </r>
  <r>
    <x v="6"/>
    <s v="ARTE PIERROT SPA"/>
    <n v="70000"/>
  </r>
  <r>
    <x v="6"/>
    <s v="BODAS WP CHILE SPA"/>
    <n v="52425"/>
  </r>
  <r>
    <x v="6"/>
    <s v="CLAVE TRIBUTARIA CONTADORES LIMITADA"/>
    <n v="45000"/>
  </r>
  <r>
    <x v="6"/>
    <s v="CLTRANSPORTES SPA"/>
    <n v="650000"/>
  </r>
  <r>
    <x v="6"/>
    <s v="JETSMART AIRLINES SPA"/>
    <n v="90394"/>
  </r>
  <r>
    <x v="7"/>
    <s v="Transbank S.A"/>
    <n v="1232"/>
  </r>
  <r>
    <x v="7"/>
    <s v="VTR Comunicaciones SpA"/>
    <n v="9678"/>
  </r>
  <r>
    <x v="7"/>
    <s v="ENCUADRADO SPA"/>
    <n v="20649"/>
  </r>
  <r>
    <x v="7"/>
    <s v="ENCUADRADO SPA"/>
    <n v="39285"/>
  </r>
  <r>
    <x v="7"/>
    <s v="Santander - Chile"/>
    <n v="16169"/>
  </r>
  <r>
    <x v="7"/>
    <s v="Transbank S.A"/>
    <n v="8355"/>
  </r>
  <r>
    <x v="7"/>
    <s v="SOCIEDAD OPERADORA DE TARJETAS DE PAGO SANTANDER GETNET CHILE S.A."/>
    <n v="21604"/>
  </r>
  <r>
    <x v="7"/>
    <s v="CLAVE TRIBUTARIA CONTADORES LIMITADA"/>
    <n v="45000"/>
  </r>
  <r>
    <x v="7"/>
    <s v="Transbank S.A"/>
    <n v="1232"/>
  </r>
  <r>
    <x v="7"/>
    <s v="VTR Comunicaciones SpA"/>
    <n v="9678"/>
  </r>
  <r>
    <x v="7"/>
    <s v="ENCUADRADO SPA"/>
    <n v="20649"/>
  </r>
  <r>
    <x v="7"/>
    <s v="ENCUADRADO SPA"/>
    <n v="39285"/>
  </r>
  <r>
    <x v="7"/>
    <s v="Santander - Chile"/>
    <n v="16169"/>
  </r>
  <r>
    <x v="7"/>
    <s v="Transbank S.A"/>
    <n v="8355"/>
  </r>
  <r>
    <x v="7"/>
    <s v="SOCIEDAD OPERADORA DE TARJETAS DE PAGO SANTANDER GETNET CHILE S.A."/>
    <n v="21604"/>
  </r>
  <r>
    <x v="7"/>
    <s v="CLAVE TRIBUTARIA CONTADORES LIMITADA"/>
    <n v="45000"/>
  </r>
  <r>
    <x v="7"/>
    <s v="Transbank S.A"/>
    <n v="1232"/>
  </r>
  <r>
    <x v="7"/>
    <s v="VTR Comunicaciones SpA"/>
    <n v="9678"/>
  </r>
  <r>
    <x v="7"/>
    <s v="ENCUADRADO SPA"/>
    <n v="20649"/>
  </r>
  <r>
    <x v="7"/>
    <s v="ENCUADRADO SPA"/>
    <n v="39285"/>
  </r>
  <r>
    <x v="7"/>
    <s v="Santander - Chile"/>
    <n v="16169"/>
  </r>
  <r>
    <x v="7"/>
    <s v="Transbank S.A"/>
    <n v="8355"/>
  </r>
  <r>
    <x v="7"/>
    <s v="SOCIEDAD OPERADORA DE TARJETAS DE PAGO SANTANDER GETNET CHILE S.A."/>
    <n v="21604"/>
  </r>
  <r>
    <x v="7"/>
    <s v="CLAVE TRIBUTARIA CONTADORES LIMITADA"/>
    <n v="4500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  <r>
    <x v="3"/>
    <s v="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09162.55"/>
    <n v="927487.65"/>
    <n v="2983615"/>
    <n v="3199636"/>
    <n v="309162.55"/>
  </r>
  <r>
    <x v="1"/>
    <n v="309162.55"/>
    <n v="927487.65"/>
    <n v="4001029"/>
    <n v="2182222"/>
    <n v="309162.55"/>
  </r>
  <r>
    <x v="2"/>
    <n v="309162.55"/>
    <n v="927487.65"/>
    <n v="4487405"/>
    <n v="1695846"/>
    <n v="309162.55"/>
  </r>
  <r>
    <x v="3"/>
    <n v="309162.55"/>
    <n v="927487.65"/>
    <n v="3984906"/>
    <n v="2198345"/>
    <n v="309162.55"/>
  </r>
  <r>
    <x v="4"/>
    <n v="309162.55"/>
    <n v="927487.65"/>
    <n v="1624577"/>
    <n v="4558674"/>
    <n v="309162.55"/>
  </r>
  <r>
    <x v="5"/>
    <n v="309162.55"/>
    <n v="927487.65"/>
    <n v="6183251"/>
    <n v="0"/>
    <n v="309162.55"/>
  </r>
  <r>
    <x v="6"/>
    <n v="309162.55"/>
    <n v="927487.65"/>
    <n v="485916"/>
    <n v="5697335"/>
    <n v="309162.55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1">
  <r>
    <x v="0"/>
    <n v="1"/>
    <n v="33"/>
    <s v="Del Giro"/>
    <s v="76058647-1"/>
    <x v="0"/>
    <n v="9953644"/>
    <d v="2025-01-01T00:00:00"/>
    <d v="2025-01-02T01:47:59"/>
    <m/>
    <n v="0"/>
    <n v="49176"/>
    <n v="9344"/>
    <m/>
    <m/>
    <n v="58520"/>
  </r>
  <r>
    <x v="0"/>
    <n v="2"/>
    <n v="33"/>
    <s v="Del Giro"/>
    <s v="76562768-0"/>
    <x v="1"/>
    <n v="233364"/>
    <d v="2025-01-02T00:00:00"/>
    <d v="2025-01-02T14:14:00"/>
    <m/>
    <n v="0"/>
    <n v="29273"/>
    <n v="5562"/>
    <m/>
    <m/>
    <n v="37265"/>
  </r>
  <r>
    <x v="0"/>
    <n v="3"/>
    <n v="33"/>
    <s v="Del Giro"/>
    <s v="77513563-8"/>
    <x v="2"/>
    <n v="65125"/>
    <d v="2025-01-06T00:00:00"/>
    <d v="2025-01-07T06:11:21"/>
    <m/>
    <n v="0"/>
    <n v="15664"/>
    <n v="2976"/>
    <m/>
    <m/>
    <n v="20000"/>
  </r>
  <r>
    <x v="0"/>
    <n v="4"/>
    <n v="33"/>
    <s v="Del Giro"/>
    <s v="76918899-1"/>
    <x v="3"/>
    <n v="11784"/>
    <d v="2025-01-07T00:00:00"/>
    <d v="2025-01-07T10:12:39"/>
    <m/>
    <n v="0"/>
    <n v="72185"/>
    <n v="13715"/>
    <m/>
    <m/>
    <n v="85900"/>
  </r>
  <r>
    <x v="0"/>
    <n v="5"/>
    <n v="33"/>
    <s v="Del Giro"/>
    <s v="77139148-6"/>
    <x v="4"/>
    <n v="5219"/>
    <d v="2025-01-08T00:00:00"/>
    <d v="2025-01-08T17:40:49"/>
    <m/>
    <n v="0"/>
    <n v="196134"/>
    <n v="37265"/>
    <m/>
    <m/>
    <n v="233399"/>
  </r>
  <r>
    <x v="0"/>
    <n v="6"/>
    <n v="33"/>
    <s v="Del Giro"/>
    <s v="17948867-1"/>
    <x v="5"/>
    <n v="553"/>
    <d v="2025-01-10T00:00:00"/>
    <d v="2025-01-10T18:09:04"/>
    <m/>
    <n v="0"/>
    <n v="53866"/>
    <n v="10235"/>
    <m/>
    <m/>
    <n v="64101"/>
  </r>
  <r>
    <x v="0"/>
    <n v="7"/>
    <n v="33"/>
    <s v="Del Giro"/>
    <s v="76568660-1"/>
    <x v="6"/>
    <n v="34169587"/>
    <d v="2025-01-10T00:00:00"/>
    <d v="2025-01-10T21:04:50"/>
    <m/>
    <n v="0"/>
    <n v="57958"/>
    <n v="11012"/>
    <m/>
    <m/>
    <n v="68970"/>
  </r>
  <r>
    <x v="0"/>
    <n v="8"/>
    <n v="33"/>
    <s v="Del Giro"/>
    <s v="78383530-4"/>
    <x v="7"/>
    <n v="58209"/>
    <d v="2025-01-11T00:00:00"/>
    <d v="2025-01-11T01:42:07"/>
    <m/>
    <n v="0"/>
    <n v="242992"/>
    <n v="46168"/>
    <m/>
    <m/>
    <n v="289160"/>
  </r>
  <r>
    <x v="0"/>
    <n v="9"/>
    <n v="33"/>
    <s v="Del Giro"/>
    <s v="13370093-5"/>
    <x v="8"/>
    <n v="10195"/>
    <d v="2025-01-11T00:00:00"/>
    <d v="2025-01-11T13:53:13"/>
    <m/>
    <n v="0"/>
    <n v="95608"/>
    <n v="18166"/>
    <m/>
    <m/>
    <n v="113774"/>
  </r>
  <r>
    <x v="0"/>
    <n v="10"/>
    <n v="33"/>
    <s v="Del Giro"/>
    <s v="78004470-5"/>
    <x v="9"/>
    <n v="2276644"/>
    <d v="2025-01-13T00:00:00"/>
    <d v="2025-01-13T15:40:14"/>
    <m/>
    <n v="0"/>
    <n v="77721"/>
    <n v="14767"/>
    <m/>
    <m/>
    <n v="92488"/>
  </r>
  <r>
    <x v="0"/>
    <n v="11"/>
    <n v="33"/>
    <s v="Del Giro"/>
    <s v="76269419-0"/>
    <x v="10"/>
    <n v="10631"/>
    <d v="2025-01-13T00:00:00"/>
    <d v="2025-01-13T17:43:36"/>
    <m/>
    <n v="0"/>
    <n v="150421"/>
    <n v="28580"/>
    <m/>
    <m/>
    <n v="179001"/>
  </r>
  <r>
    <x v="0"/>
    <n v="12"/>
    <n v="33"/>
    <s v="Del Giro"/>
    <s v="99581430-7"/>
    <x v="11"/>
    <n v="961977"/>
    <d v="2025-01-15T00:00:00"/>
    <d v="2025-01-15T15:25:54"/>
    <m/>
    <n v="0"/>
    <n v="225378"/>
    <n v="42822"/>
    <m/>
    <m/>
    <n v="268200"/>
  </r>
  <r>
    <x v="0"/>
    <n v="13"/>
    <n v="33"/>
    <s v="Del Giro"/>
    <s v="99581430-7"/>
    <x v="11"/>
    <n v="962024"/>
    <d v="2025-01-15T00:00:00"/>
    <d v="2025-01-15T16:06:19"/>
    <m/>
    <n v="0"/>
    <n v="40756"/>
    <n v="7744"/>
    <m/>
    <m/>
    <n v="48500"/>
  </r>
  <r>
    <x v="0"/>
    <n v="14"/>
    <n v="33"/>
    <s v="Del Giro"/>
    <s v="77340120-9"/>
    <x v="12"/>
    <n v="173615"/>
    <d v="2025-01-15T00:00:00"/>
    <d v="2025-01-15T17:57:25"/>
    <m/>
    <n v="0"/>
    <n v="33802"/>
    <n v="6422"/>
    <m/>
    <m/>
    <n v="43320"/>
  </r>
  <r>
    <x v="0"/>
    <n v="15"/>
    <n v="33"/>
    <s v="Del Giro"/>
    <s v="77287170-8"/>
    <x v="13"/>
    <n v="4070"/>
    <d v="2025-01-17T00:00:00"/>
    <d v="2025-01-17T14:23:14"/>
    <m/>
    <n v="0"/>
    <n v="159664"/>
    <n v="30336"/>
    <m/>
    <m/>
    <n v="190000"/>
  </r>
  <r>
    <x v="0"/>
    <n v="16"/>
    <n v="33"/>
    <s v="Del Giro"/>
    <s v="17253634-4"/>
    <x v="14"/>
    <n v="33"/>
    <d v="2025-01-17T00:00:00"/>
    <d v="2025-01-17T14:45:59"/>
    <m/>
    <n v="0"/>
    <n v="310924"/>
    <n v="59076"/>
    <m/>
    <m/>
    <n v="370000"/>
  </r>
  <r>
    <x v="0"/>
    <n v="17"/>
    <n v="33"/>
    <s v="Del Giro"/>
    <s v="77120557-7"/>
    <x v="15"/>
    <n v="107"/>
    <d v="2025-01-17T00:00:00"/>
    <d v="2025-01-17T14:54:15"/>
    <m/>
    <n v="0"/>
    <n v="109244"/>
    <n v="20756"/>
    <m/>
    <m/>
    <n v="130000"/>
  </r>
  <r>
    <x v="0"/>
    <n v="18"/>
    <n v="33"/>
    <s v="Del Giro"/>
    <s v="76790054-6"/>
    <x v="16"/>
    <n v="5871"/>
    <d v="2025-01-17T00:00:00"/>
    <d v="2025-01-17T16:21:29"/>
    <m/>
    <n v="0"/>
    <n v="18941"/>
    <n v="3599"/>
    <m/>
    <m/>
    <n v="22540"/>
  </r>
  <r>
    <x v="0"/>
    <n v="19"/>
    <n v="33"/>
    <s v="Del Giro"/>
    <s v="76061914-0"/>
    <x v="17"/>
    <n v="1437298"/>
    <d v="2025-01-17T00:00:00"/>
    <d v="2025-01-17T23:08:11"/>
    <m/>
    <n v="0"/>
    <n v="8016"/>
    <n v="1523"/>
    <m/>
    <m/>
    <n v="10000"/>
  </r>
  <r>
    <x v="0"/>
    <n v="20"/>
    <n v="33"/>
    <s v="Del Giro"/>
    <s v="77340120-9"/>
    <x v="12"/>
    <n v="173879"/>
    <d v="2025-01-20T00:00:00"/>
    <d v="2025-01-20T22:46:41"/>
    <m/>
    <n v="0"/>
    <n v="35023"/>
    <n v="6654"/>
    <m/>
    <m/>
    <n v="43744"/>
  </r>
  <r>
    <x v="0"/>
    <n v="21"/>
    <n v="33"/>
    <s v="Del Giro"/>
    <s v="76771789-K"/>
    <x v="18"/>
    <n v="12967"/>
    <d v="2025-01-21T00:00:00"/>
    <d v="2025-01-21T17:34:44"/>
    <m/>
    <n v="0"/>
    <n v="71597"/>
    <n v="13603"/>
    <m/>
    <m/>
    <n v="85200"/>
  </r>
  <r>
    <x v="0"/>
    <n v="22"/>
    <n v="33"/>
    <s v="Del Giro"/>
    <s v="76856666-6"/>
    <x v="19"/>
    <n v="50581"/>
    <d v="2025-01-23T00:00:00"/>
    <d v="2025-01-23T13:00:32"/>
    <m/>
    <n v="0"/>
    <n v="35252"/>
    <n v="6698"/>
    <m/>
    <m/>
    <n v="41950"/>
  </r>
  <r>
    <x v="0"/>
    <n v="23"/>
    <n v="33"/>
    <s v="Del Giro"/>
    <s v="78936330-7"/>
    <x v="20"/>
    <n v="1153366"/>
    <d v="2025-01-24T00:00:00"/>
    <d v="2025-01-24T17:58:58"/>
    <m/>
    <n v="0"/>
    <n v="168042"/>
    <n v="31928"/>
    <m/>
    <m/>
    <n v="199970"/>
  </r>
  <r>
    <x v="0"/>
    <n v="24"/>
    <n v="33"/>
    <s v="Del Giro"/>
    <s v="78936330-7"/>
    <x v="20"/>
    <n v="1153367"/>
    <d v="2025-01-24T00:00:00"/>
    <d v="2025-01-24T18:05:29"/>
    <m/>
    <n v="0"/>
    <n v="21000"/>
    <n v="3990"/>
    <m/>
    <m/>
    <n v="24990"/>
  </r>
  <r>
    <x v="0"/>
    <n v="25"/>
    <n v="33"/>
    <s v="Del Giro"/>
    <s v="94625000-7"/>
    <x v="21"/>
    <n v="5155673"/>
    <d v="2025-01-24T00:00:00"/>
    <d v="2025-01-24T22:40:57"/>
    <m/>
    <n v="0"/>
    <n v="16636"/>
    <n v="3161"/>
    <m/>
    <m/>
    <n v="20000"/>
  </r>
  <r>
    <x v="0"/>
    <n v="26"/>
    <n v="33"/>
    <s v="Del Giro"/>
    <s v="94625000-7"/>
    <x v="21"/>
    <n v="5155674"/>
    <d v="2025-01-24T00:00:00"/>
    <d v="2025-01-24T22:42:35"/>
    <m/>
    <n v="0"/>
    <n v="35400"/>
    <n v="6726"/>
    <m/>
    <m/>
    <n v="42559"/>
  </r>
  <r>
    <x v="0"/>
    <n v="27"/>
    <n v="33"/>
    <s v="Del Giro"/>
    <s v="76061914-0"/>
    <x v="17"/>
    <n v="1437873"/>
    <d v="2025-01-26T00:00:00"/>
    <d v="2025-01-26T05:13:57"/>
    <m/>
    <n v="0"/>
    <n v="16636"/>
    <n v="3161"/>
    <m/>
    <m/>
    <n v="20000"/>
  </r>
  <r>
    <x v="0"/>
    <n v="28"/>
    <n v="33"/>
    <s v="Del Giro"/>
    <s v="77139148-6"/>
    <x v="4"/>
    <n v="5456"/>
    <d v="2025-01-27T00:00:00"/>
    <d v="2025-01-27T17:54:57"/>
    <m/>
    <n v="0"/>
    <n v="175966"/>
    <n v="33434"/>
    <m/>
    <m/>
    <n v="209400"/>
  </r>
  <r>
    <x v="0"/>
    <n v="29"/>
    <n v="33"/>
    <s v="Del Giro"/>
    <s v="77930020-K"/>
    <x v="22"/>
    <n v="107574"/>
    <d v="2025-01-27T00:00:00"/>
    <d v="2025-01-27T18:50:29"/>
    <m/>
    <n v="0"/>
    <n v="153235"/>
    <n v="29115"/>
    <m/>
    <m/>
    <n v="182350"/>
  </r>
  <r>
    <x v="0"/>
    <n v="30"/>
    <n v="33"/>
    <s v="Del Giro"/>
    <s v="76061914-0"/>
    <x v="17"/>
    <n v="1438002"/>
    <d v="2025-01-27T00:00:00"/>
    <d v="2025-01-27T22:26:56"/>
    <m/>
    <n v="0"/>
    <n v="16636"/>
    <n v="3161"/>
    <m/>
    <m/>
    <n v="20000"/>
  </r>
  <r>
    <x v="0"/>
    <n v="31"/>
    <n v="33"/>
    <s v="Del Giro"/>
    <s v="76918899-1"/>
    <x v="3"/>
    <n v="11813"/>
    <d v="2025-01-28T00:00:00"/>
    <d v="2025-01-28T10:16:44"/>
    <d v="2025-01-31T22:23:19"/>
    <n v="0"/>
    <n v="24286"/>
    <n v="4614"/>
    <m/>
    <m/>
    <n v="28900"/>
  </r>
  <r>
    <x v="0"/>
    <n v="32"/>
    <n v="33"/>
    <s v="Del Giro"/>
    <s v="76308838-3"/>
    <x v="23"/>
    <n v="46148"/>
    <d v="2025-01-31T00:00:00"/>
    <d v="2025-01-31T21:10:16"/>
    <d v="2025-01-31T22:23:19"/>
    <n v="0"/>
    <n v="61183"/>
    <n v="11625"/>
    <m/>
    <m/>
    <n v="72808"/>
  </r>
  <r>
    <x v="0"/>
    <n v="33"/>
    <n v="34"/>
    <s v="Del Giro"/>
    <s v="76934534-5"/>
    <x v="24"/>
    <n v="4523"/>
    <d v="2025-01-01T00:00:00"/>
    <d v="2025-01-01T10:02:48"/>
    <m/>
    <n v="45000"/>
    <n v="0"/>
    <n v="0"/>
    <m/>
    <m/>
    <n v="45000"/>
  </r>
  <r>
    <x v="0"/>
    <n v="34"/>
    <n v="34"/>
    <s v="Del Giro"/>
    <s v="77924229-3"/>
    <x v="25"/>
    <n v="39"/>
    <d v="2025-01-20T00:00:00"/>
    <d v="2025-01-20T15:03:07"/>
    <m/>
    <n v="80000"/>
    <n v="0"/>
    <n v="0"/>
    <m/>
    <m/>
    <n v="80000"/>
  </r>
  <r>
    <x v="0"/>
    <n v="35"/>
    <n v="34"/>
    <s v="Del Giro"/>
    <s v="77924229-3"/>
    <x v="25"/>
    <n v="40"/>
    <d v="2025-01-20T00:00:00"/>
    <d v="2025-01-20T15:05:25"/>
    <m/>
    <n v="80000"/>
    <n v="0"/>
    <n v="0"/>
    <m/>
    <m/>
    <n v="80000"/>
  </r>
  <r>
    <x v="1"/>
    <n v="1"/>
    <n v="33"/>
    <s v="Del Giro"/>
    <s v="76058647-1"/>
    <x v="0"/>
    <n v="10090790"/>
    <d v="2025-02-01T00:00:00"/>
    <d v="2025-02-01T23:28:58"/>
    <m/>
    <n v="0"/>
    <n v="49129"/>
    <n v="9334"/>
    <m/>
    <m/>
    <n v="58463"/>
  </r>
  <r>
    <x v="1"/>
    <n v="2"/>
    <n v="33"/>
    <s v="Del Giro"/>
    <s v="77702908-8"/>
    <x v="26"/>
    <n v="241"/>
    <d v="2025-01-31T00:00:00"/>
    <d v="2025-02-02T19:47:24"/>
    <m/>
    <n v="0"/>
    <n v="70000"/>
    <n v="13300"/>
    <m/>
    <m/>
    <n v="83300"/>
  </r>
  <r>
    <x v="1"/>
    <n v="3"/>
    <n v="33"/>
    <s v="Del Giro"/>
    <s v="77702908-8"/>
    <x v="26"/>
    <n v="242"/>
    <d v="2025-02-02T00:00:00"/>
    <d v="2025-02-02T19:52:29"/>
    <m/>
    <n v="0"/>
    <n v="230000"/>
    <n v="43700"/>
    <m/>
    <m/>
    <n v="273700"/>
  </r>
  <r>
    <x v="1"/>
    <n v="4"/>
    <n v="33"/>
    <s v="Del Giro"/>
    <s v="77702908-8"/>
    <x v="26"/>
    <n v="243"/>
    <d v="2025-02-02T00:00:00"/>
    <d v="2025-02-02T19:55:33"/>
    <m/>
    <n v="0"/>
    <n v="110000"/>
    <n v="20900"/>
    <m/>
    <m/>
    <n v="130900"/>
  </r>
  <r>
    <x v="1"/>
    <n v="5"/>
    <n v="33"/>
    <s v="Del Giro"/>
    <s v="77702908-8"/>
    <x v="26"/>
    <n v="244"/>
    <d v="2025-01-31T00:00:00"/>
    <d v="2025-02-02T19:58:57"/>
    <m/>
    <n v="0"/>
    <n v="120000"/>
    <n v="22800"/>
    <m/>
    <m/>
    <n v="142800"/>
  </r>
  <r>
    <x v="1"/>
    <n v="6"/>
    <n v="33"/>
    <s v="Del Giro"/>
    <s v="77702908-8"/>
    <x v="26"/>
    <n v="245"/>
    <d v="2025-02-02T00:00:00"/>
    <d v="2025-02-02T20:05:22"/>
    <m/>
    <n v="0"/>
    <n v="140000"/>
    <n v="26600"/>
    <m/>
    <m/>
    <n v="166600"/>
  </r>
  <r>
    <x v="1"/>
    <n v="7"/>
    <n v="33"/>
    <s v="Del Giro"/>
    <s v="76058647-1"/>
    <x v="0"/>
    <n v="10178553"/>
    <d v="2025-01-31T00:00:00"/>
    <d v="2025-02-03T10:53:03"/>
    <m/>
    <n v="0"/>
    <n v="298"/>
    <n v="56"/>
    <m/>
    <m/>
    <n v="354"/>
  </r>
  <r>
    <x v="1"/>
    <n v="8"/>
    <n v="33"/>
    <s v="Del Giro"/>
    <s v="76058647-1"/>
    <x v="0"/>
    <n v="10178141"/>
    <d v="2025-01-30T00:00:00"/>
    <d v="2025-02-03T10:52:59"/>
    <m/>
    <n v="0"/>
    <n v="95980"/>
    <n v="18236"/>
    <m/>
    <m/>
    <n v="114216"/>
  </r>
  <r>
    <x v="1"/>
    <n v="9"/>
    <n v="33"/>
    <s v="Del Giro"/>
    <s v="77275377-2"/>
    <x v="27"/>
    <n v="1320"/>
    <d v="2025-02-04T00:00:00"/>
    <d v="2025-02-04T12:32:08"/>
    <m/>
    <n v="0"/>
    <n v="9244"/>
    <n v="1756"/>
    <m/>
    <m/>
    <n v="11000"/>
  </r>
  <r>
    <x v="1"/>
    <n v="10"/>
    <n v="33"/>
    <s v="Del Giro"/>
    <s v="99581430-7"/>
    <x v="11"/>
    <n v="969880"/>
    <d v="2025-02-06T00:00:00"/>
    <d v="2025-02-06T17:00:24"/>
    <m/>
    <n v="0"/>
    <n v="103782"/>
    <n v="19719"/>
    <m/>
    <m/>
    <n v="123501"/>
  </r>
  <r>
    <x v="1"/>
    <n v="11"/>
    <n v="33"/>
    <s v="Del Giro"/>
    <s v="10407905-9"/>
    <x v="28"/>
    <n v="5221"/>
    <d v="2025-02-08T00:00:00"/>
    <d v="2025-02-08T11:51:06"/>
    <m/>
    <n v="0"/>
    <n v="26244"/>
    <n v="4986"/>
    <m/>
    <m/>
    <n v="31230"/>
  </r>
  <r>
    <x v="1"/>
    <n v="12"/>
    <n v="33"/>
    <s v="Del Giro"/>
    <s v="76993859-1"/>
    <x v="29"/>
    <n v="661227"/>
    <d v="2025-02-11T00:00:00"/>
    <d v="2025-02-11T17:48:30"/>
    <m/>
    <n v="0"/>
    <n v="542948"/>
    <n v="103157"/>
    <m/>
    <m/>
    <n v="646105"/>
  </r>
  <r>
    <x v="1"/>
    <n v="13"/>
    <n v="33"/>
    <s v="Del Giro"/>
    <s v="77648259-5"/>
    <x v="30"/>
    <n v="29406"/>
    <d v="2025-02-11T00:00:00"/>
    <d v="2025-02-11T19:50:02"/>
    <m/>
    <n v="0"/>
    <n v="32758"/>
    <n v="6224"/>
    <m/>
    <m/>
    <n v="41767"/>
  </r>
  <r>
    <x v="1"/>
    <n v="14"/>
    <n v="33"/>
    <s v="Del Giro"/>
    <s v="76771789-K"/>
    <x v="18"/>
    <n v="13277"/>
    <d v="2025-02-13T00:00:00"/>
    <d v="2025-02-13T13:11:39"/>
    <m/>
    <n v="0"/>
    <n v="81176"/>
    <n v="15423"/>
    <m/>
    <m/>
    <n v="96599"/>
  </r>
  <r>
    <x v="1"/>
    <n v="15"/>
    <n v="33"/>
    <s v="Del Giro"/>
    <s v="76511587-6"/>
    <x v="31"/>
    <n v="2026"/>
    <d v="2025-02-13T00:00:00"/>
    <d v="2025-02-13T13:44:41"/>
    <m/>
    <n v="0"/>
    <n v="39000"/>
    <n v="7410"/>
    <m/>
    <m/>
    <n v="46410"/>
  </r>
  <r>
    <x v="1"/>
    <n v="16"/>
    <n v="33"/>
    <s v="Del Giro"/>
    <s v="76449468-7"/>
    <x v="32"/>
    <n v="28648"/>
    <d v="2025-02-24T00:00:00"/>
    <d v="2025-02-24T16:08:39"/>
    <m/>
    <n v="0"/>
    <n v="109228"/>
    <n v="20752"/>
    <m/>
    <m/>
    <n v="129980"/>
  </r>
  <r>
    <x v="1"/>
    <n v="17"/>
    <n v="33"/>
    <s v="Del Giro"/>
    <s v="96792430-K"/>
    <x v="33"/>
    <n v="138556313"/>
    <d v="2025-02-27T00:00:00"/>
    <d v="2025-02-27T13:58:19"/>
    <m/>
    <n v="0"/>
    <n v="139338"/>
    <n v="26474"/>
    <m/>
    <m/>
    <n v="165812"/>
  </r>
  <r>
    <x v="1"/>
    <n v="18"/>
    <n v="33"/>
    <s v="Del Giro"/>
    <s v="77426065-K"/>
    <x v="34"/>
    <n v="10830"/>
    <d v="2025-02-27T00:00:00"/>
    <d v="2025-02-27T14:23:42"/>
    <m/>
    <n v="0"/>
    <n v="57984"/>
    <n v="8376"/>
    <m/>
    <m/>
    <n v="66360"/>
  </r>
  <r>
    <x v="1"/>
    <n v="19"/>
    <n v="33"/>
    <s v="Del Giro"/>
    <s v="77426065-K"/>
    <x v="34"/>
    <n v="10831"/>
    <d v="2025-02-27T00:00:00"/>
    <d v="2025-02-27T14:23:42"/>
    <m/>
    <n v="0"/>
    <n v="4082"/>
    <n v="398"/>
    <m/>
    <m/>
    <n v="4480"/>
  </r>
  <r>
    <x v="1"/>
    <n v="20"/>
    <n v="33"/>
    <s v="Del Giro"/>
    <s v="76308838-3"/>
    <x v="23"/>
    <n v="46908"/>
    <d v="2025-02-28T00:00:00"/>
    <d v="2025-02-28T20:20:12"/>
    <d v="2025-02-28T22:20:24"/>
    <n v="0"/>
    <n v="61183"/>
    <n v="11625"/>
    <m/>
    <m/>
    <n v="72808"/>
  </r>
  <r>
    <x v="1"/>
    <n v="21"/>
    <n v="33"/>
    <s v="Del Giro"/>
    <s v="77702908-8"/>
    <x v="26"/>
    <n v="252"/>
    <d v="2025-02-28T00:00:00"/>
    <d v="2025-02-28T21:51:28"/>
    <d v="2025-02-28T22:20:24"/>
    <n v="0"/>
    <n v="60000"/>
    <n v="11400"/>
    <m/>
    <m/>
    <n v="71400"/>
  </r>
  <r>
    <x v="1"/>
    <n v="22"/>
    <n v="33"/>
    <s v="Del Giro"/>
    <s v="77702908-8"/>
    <x v="26"/>
    <n v="253"/>
    <d v="2025-02-28T00:00:00"/>
    <d v="2025-02-28T21:57:05"/>
    <d v="2025-02-28T22:20:24"/>
    <n v="0"/>
    <n v="140000"/>
    <n v="26600"/>
    <m/>
    <m/>
    <n v="166600"/>
  </r>
  <r>
    <x v="1"/>
    <n v="23"/>
    <n v="33"/>
    <s v="Del Giro"/>
    <s v="77702908-8"/>
    <x v="26"/>
    <n v="254"/>
    <d v="2025-02-28T00:00:00"/>
    <d v="2025-02-28T22:01:20"/>
    <d v="2025-02-28T22:20:24"/>
    <n v="0"/>
    <n v="320000"/>
    <n v="60800"/>
    <m/>
    <m/>
    <n v="380800"/>
  </r>
  <r>
    <x v="1"/>
    <n v="24"/>
    <n v="33"/>
    <s v="Del Giro"/>
    <s v="77702908-8"/>
    <x v="26"/>
    <n v="255"/>
    <d v="2025-02-28T00:00:00"/>
    <d v="2025-02-28T22:05:30"/>
    <d v="2025-02-28T22:20:24"/>
    <n v="0"/>
    <n v="45000"/>
    <n v="8550"/>
    <m/>
    <m/>
    <n v="53550"/>
  </r>
  <r>
    <x v="1"/>
    <n v="25"/>
    <n v="33"/>
    <s v="Del Giro"/>
    <s v="77702908-8"/>
    <x v="26"/>
    <n v="256"/>
    <d v="2025-02-28T00:00:00"/>
    <d v="2025-02-28T22:09:50"/>
    <d v="2025-02-28T22:20:24"/>
    <n v="0"/>
    <n v="230000"/>
    <n v="43700"/>
    <m/>
    <m/>
    <n v="273700"/>
  </r>
  <r>
    <x v="1"/>
    <n v="26"/>
    <n v="34"/>
    <s v="Del Giro"/>
    <s v="76934534-5"/>
    <x v="24"/>
    <n v="4618"/>
    <d v="2025-02-01T00:00:00"/>
    <d v="2025-02-01T10:02:34"/>
    <m/>
    <n v="45000"/>
    <n v="0"/>
    <n v="0"/>
    <m/>
    <m/>
    <n v="45000"/>
  </r>
  <r>
    <x v="1"/>
    <n v="27"/>
    <n v="34"/>
    <s v="Del Giro"/>
    <s v="77924229-3"/>
    <x v="25"/>
    <n v="41"/>
    <d v="2025-02-08T00:00:00"/>
    <d v="2025-02-08T15:05:18"/>
    <m/>
    <n v="270000"/>
    <n v="0"/>
    <n v="0"/>
    <m/>
    <m/>
    <n v="270000"/>
  </r>
  <r>
    <x v="1"/>
    <n v="28"/>
    <n v="34"/>
    <s v="Del Giro"/>
    <s v="77924229-3"/>
    <x v="25"/>
    <n v="42"/>
    <d v="2025-02-08T00:00:00"/>
    <d v="2025-02-08T15:07:25"/>
    <m/>
    <n v="70000"/>
    <n v="0"/>
    <n v="0"/>
    <m/>
    <m/>
    <n v="70000"/>
  </r>
  <r>
    <x v="1"/>
    <n v="29"/>
    <n v="34"/>
    <s v="Del Giro"/>
    <s v="77924229-3"/>
    <x v="25"/>
    <n v="45"/>
    <d v="2025-02-18T00:00:00"/>
    <d v="2025-02-18T15:45:56"/>
    <m/>
    <n v="100000"/>
    <n v="0"/>
    <n v="0"/>
    <m/>
    <m/>
    <n v="100000"/>
  </r>
  <r>
    <x v="1"/>
    <n v="30"/>
    <n v="34"/>
    <s v="Del Giro"/>
    <s v="77924229-3"/>
    <x v="25"/>
    <n v="46"/>
    <d v="2025-02-18T00:00:00"/>
    <d v="2025-02-18T15:49:24"/>
    <m/>
    <n v="650000"/>
    <n v="0"/>
    <n v="0"/>
    <m/>
    <m/>
    <n v="650000"/>
  </r>
  <r>
    <x v="1"/>
    <n v="31"/>
    <n v="61"/>
    <s v="Del Giro"/>
    <s v="99581430-7"/>
    <x v="11"/>
    <n v="177832"/>
    <d v="2025-02-06T00:00:00"/>
    <d v="2025-02-06T16:58:50"/>
    <m/>
    <n v="0"/>
    <n v="48655"/>
    <n v="9244"/>
    <m/>
    <m/>
    <n v="57899"/>
  </r>
  <r>
    <x v="2"/>
    <n v="1"/>
    <n v="33"/>
    <s v="Del Giro"/>
    <s v="76060499-2"/>
    <x v="35"/>
    <n v="469911"/>
    <d v="2025-03-01T00:00:00"/>
    <d v="2025-03-01T14:12:26"/>
    <m/>
    <n v="0"/>
    <n v="35008"/>
    <n v="6652"/>
    <m/>
    <m/>
    <n v="46526"/>
  </r>
  <r>
    <x v="2"/>
    <n v="2"/>
    <n v="33"/>
    <s v="Del Giro"/>
    <s v="76058647-1"/>
    <x v="0"/>
    <n v="10269183"/>
    <d v="2025-03-01T00:00:00"/>
    <d v="2025-03-01T23:47:49"/>
    <m/>
    <n v="0"/>
    <n v="51808"/>
    <n v="9844"/>
    <m/>
    <m/>
    <n v="61652"/>
  </r>
  <r>
    <x v="2"/>
    <n v="3"/>
    <n v="33"/>
    <s v="Del Giro"/>
    <s v="93725000-2"/>
    <x v="36"/>
    <n v="3055438"/>
    <d v="2025-03-03T00:00:00"/>
    <d v="2025-03-03T16:15:52"/>
    <m/>
    <n v="0"/>
    <n v="281532"/>
    <n v="53491"/>
    <m/>
    <m/>
    <n v="335023"/>
  </r>
  <r>
    <x v="2"/>
    <n v="4"/>
    <n v="33"/>
    <s v="Del Giro"/>
    <s v="99581430-7"/>
    <x v="11"/>
    <n v="977622"/>
    <d v="2025-03-03T00:00:00"/>
    <d v="2025-03-03T16:36:50"/>
    <m/>
    <n v="0"/>
    <n v="26050"/>
    <n v="4950"/>
    <m/>
    <m/>
    <n v="31000"/>
  </r>
  <r>
    <x v="2"/>
    <n v="5"/>
    <n v="33"/>
    <s v="Del Giro"/>
    <s v="7860473-5"/>
    <x v="37"/>
    <n v="165318"/>
    <d v="2025-03-05T00:00:00"/>
    <d v="2025-03-05T16:51:53"/>
    <m/>
    <n v="0"/>
    <n v="33843"/>
    <n v="6430"/>
    <m/>
    <m/>
    <n v="44982"/>
  </r>
  <r>
    <x v="2"/>
    <n v="6"/>
    <n v="33"/>
    <s v="Del Giro"/>
    <s v="77426065-K"/>
    <x v="34"/>
    <n v="10968"/>
    <d v="2025-03-07T00:00:00"/>
    <d v="2025-03-07T11:03:34"/>
    <m/>
    <n v="0"/>
    <n v="67563"/>
    <n v="12837"/>
    <m/>
    <m/>
    <n v="80400"/>
  </r>
  <r>
    <x v="2"/>
    <n v="7"/>
    <n v="33"/>
    <s v="Del Giro"/>
    <s v="76634135-7"/>
    <x v="38"/>
    <n v="4116"/>
    <d v="2025-03-10T00:00:00"/>
    <d v="2025-03-10T10:09:40"/>
    <m/>
    <n v="0"/>
    <n v="130672"/>
    <n v="24828"/>
    <m/>
    <m/>
    <n v="155500"/>
  </r>
  <r>
    <x v="2"/>
    <n v="8"/>
    <n v="33"/>
    <s v="Del Giro"/>
    <s v="77751990-5"/>
    <x v="39"/>
    <n v="362970"/>
    <d v="2025-03-10T00:00:00"/>
    <d v="2025-03-10T11:06:47"/>
    <m/>
    <n v="0"/>
    <n v="162857"/>
    <n v="30943"/>
    <m/>
    <m/>
    <n v="193800"/>
  </r>
  <r>
    <x v="2"/>
    <n v="9"/>
    <n v="33"/>
    <s v="Del Giro"/>
    <s v="52004833-2"/>
    <x v="40"/>
    <n v="8973"/>
    <d v="2025-03-10T00:00:00"/>
    <d v="2025-03-10T19:37:02"/>
    <m/>
    <n v="0"/>
    <n v="365544"/>
    <n v="69453"/>
    <m/>
    <m/>
    <n v="434997"/>
  </r>
  <r>
    <x v="2"/>
    <n v="10"/>
    <n v="33"/>
    <s v="Del Giro"/>
    <s v="99061000-2"/>
    <x v="41"/>
    <n v="8987063"/>
    <d v="2025-03-10T00:00:00"/>
    <d v="2025-03-11T06:01:31"/>
    <m/>
    <n v="21132"/>
    <n v="32865"/>
    <n v="6244"/>
    <m/>
    <m/>
    <n v="60241"/>
  </r>
  <r>
    <x v="2"/>
    <n v="11"/>
    <n v="33"/>
    <s v="Del Giro"/>
    <s v="76449468-7"/>
    <x v="32"/>
    <n v="28706"/>
    <d v="2025-03-11T00:00:00"/>
    <d v="2025-03-11T16:30:03"/>
    <m/>
    <n v="0"/>
    <n v="75622"/>
    <n v="14368"/>
    <m/>
    <m/>
    <n v="89990"/>
  </r>
  <r>
    <x v="2"/>
    <n v="12"/>
    <n v="33"/>
    <s v="Del Giro"/>
    <s v="76449468-7"/>
    <x v="32"/>
    <n v="28707"/>
    <d v="2025-03-11T00:00:00"/>
    <d v="2025-03-11T16:51:54"/>
    <m/>
    <n v="0"/>
    <n v="105026"/>
    <n v="19955"/>
    <m/>
    <m/>
    <n v="124981"/>
  </r>
  <r>
    <x v="2"/>
    <n v="13"/>
    <n v="33"/>
    <s v="Del Giro"/>
    <s v="76568660-1"/>
    <x v="6"/>
    <n v="34541990"/>
    <d v="2025-03-11T00:00:00"/>
    <d v="2025-03-11T18:32:25"/>
    <m/>
    <n v="0"/>
    <n v="107437"/>
    <n v="20413"/>
    <m/>
    <m/>
    <n v="127850"/>
  </r>
  <r>
    <x v="2"/>
    <n v="14"/>
    <n v="33"/>
    <s v="Del Giro"/>
    <s v="96792430-K"/>
    <x v="33"/>
    <n v="138798399"/>
    <d v="2025-03-12T00:00:00"/>
    <d v="2025-03-12T13:01:43"/>
    <m/>
    <n v="0"/>
    <n v="18203"/>
    <n v="3459"/>
    <m/>
    <m/>
    <n v="21662"/>
  </r>
  <r>
    <x v="2"/>
    <n v="15"/>
    <n v="33"/>
    <s v="Del Giro"/>
    <s v="7860473-5"/>
    <x v="37"/>
    <n v="165880"/>
    <d v="2025-03-12T00:00:00"/>
    <d v="2025-03-12T18:39:06"/>
    <m/>
    <n v="0"/>
    <n v="34275"/>
    <n v="6512"/>
    <m/>
    <m/>
    <n v="46295"/>
  </r>
  <r>
    <x v="2"/>
    <n v="16"/>
    <n v="33"/>
    <s v="Del Giro"/>
    <s v="96792430-K"/>
    <x v="33"/>
    <n v="138831993"/>
    <d v="2025-03-13T00:00:00"/>
    <d v="2025-03-13T10:44:34"/>
    <m/>
    <n v="0"/>
    <n v="217831"/>
    <n v="41388"/>
    <m/>
    <m/>
    <n v="259219"/>
  </r>
  <r>
    <x v="2"/>
    <n v="17"/>
    <n v="33"/>
    <s v="Del Giro"/>
    <s v="83030600-5"/>
    <x v="42"/>
    <n v="1105199"/>
    <d v="2025-03-13T00:00:00"/>
    <d v="2025-03-13T14:54:42"/>
    <m/>
    <n v="0"/>
    <n v="68891"/>
    <n v="13089"/>
    <m/>
    <m/>
    <n v="81980"/>
  </r>
  <r>
    <x v="2"/>
    <n v="18"/>
    <n v="33"/>
    <s v="Del Giro"/>
    <s v="76771789-K"/>
    <x v="18"/>
    <n v="13722"/>
    <d v="2025-03-14T00:00:00"/>
    <d v="2025-03-14T13:20:54"/>
    <m/>
    <n v="0"/>
    <n v="125126"/>
    <n v="23774"/>
    <m/>
    <m/>
    <n v="148900"/>
  </r>
  <r>
    <x v="2"/>
    <n v="19"/>
    <n v="33"/>
    <s v="Del Giro"/>
    <s v="78882880-2"/>
    <x v="43"/>
    <n v="7779"/>
    <d v="2025-03-14T00:00:00"/>
    <d v="2025-03-14T14:39:45"/>
    <m/>
    <n v="0"/>
    <n v="90252"/>
    <n v="17148"/>
    <m/>
    <m/>
    <n v="107400"/>
  </r>
  <r>
    <x v="2"/>
    <n v="20"/>
    <n v="33"/>
    <s v="Del Giro"/>
    <s v="96792430-K"/>
    <x v="33"/>
    <n v="138593703"/>
    <d v="2025-03-14T00:00:00"/>
    <d v="2025-03-14T16:03:00"/>
    <m/>
    <n v="0"/>
    <n v="36062"/>
    <n v="6852"/>
    <m/>
    <m/>
    <n v="42914"/>
  </r>
  <r>
    <x v="2"/>
    <n v="21"/>
    <n v="33"/>
    <s v="Del Giro"/>
    <s v="76568660-1"/>
    <x v="6"/>
    <n v="34583542"/>
    <d v="2025-03-15T00:00:00"/>
    <d v="2025-03-15T18:21:18"/>
    <m/>
    <n v="0"/>
    <n v="99815"/>
    <n v="18965"/>
    <m/>
    <m/>
    <n v="118780"/>
  </r>
  <r>
    <x v="2"/>
    <n v="22"/>
    <n v="33"/>
    <s v="Del Giro"/>
    <s v="96792430-K"/>
    <x v="33"/>
    <n v="138880815"/>
    <d v="2025-03-15T00:00:00"/>
    <d v="2025-03-15T19:50:19"/>
    <m/>
    <n v="0"/>
    <n v="41983"/>
    <n v="7977"/>
    <m/>
    <m/>
    <n v="49960"/>
  </r>
  <r>
    <x v="2"/>
    <n v="23"/>
    <n v="33"/>
    <s v="Del Giro"/>
    <s v="76790054-6"/>
    <x v="16"/>
    <n v="5968"/>
    <d v="2025-03-15T00:00:00"/>
    <d v="2025-03-17T09:38:33"/>
    <m/>
    <n v="0"/>
    <n v="14958"/>
    <n v="2842"/>
    <m/>
    <m/>
    <n v="17800"/>
  </r>
  <r>
    <x v="2"/>
    <n v="24"/>
    <n v="33"/>
    <s v="Del Giro"/>
    <s v="77094345-0"/>
    <x v="44"/>
    <n v="108302"/>
    <d v="2025-03-17T00:00:00"/>
    <d v="2025-03-17T18:37:29"/>
    <m/>
    <n v="0"/>
    <n v="30669"/>
    <n v="5827"/>
    <m/>
    <m/>
    <n v="42219"/>
  </r>
  <r>
    <x v="2"/>
    <n v="25"/>
    <n v="33"/>
    <s v="Del Giro"/>
    <s v="96792430-K"/>
    <x v="33"/>
    <n v="138969310"/>
    <d v="2025-03-18T00:00:00"/>
    <d v="2025-03-18T12:24:42"/>
    <m/>
    <n v="0"/>
    <n v="281939"/>
    <n v="53568"/>
    <m/>
    <m/>
    <n v="335507"/>
  </r>
  <r>
    <x v="2"/>
    <n v="26"/>
    <n v="33"/>
    <s v="Del Giro"/>
    <s v="96792430-K"/>
    <x v="33"/>
    <n v="138849162"/>
    <d v="2025-03-18T00:00:00"/>
    <d v="2025-03-18T13:47:49"/>
    <m/>
    <n v="0"/>
    <n v="11756"/>
    <n v="2234"/>
    <m/>
    <m/>
    <n v="13990"/>
  </r>
  <r>
    <x v="2"/>
    <n v="27"/>
    <n v="33"/>
    <s v="Del Giro"/>
    <s v="52004833-2"/>
    <x v="40"/>
    <n v="8989"/>
    <d v="2025-03-18T00:00:00"/>
    <d v="2025-03-18T17:36:44"/>
    <m/>
    <n v="0"/>
    <n v="104193"/>
    <n v="19797"/>
    <m/>
    <m/>
    <n v="123990"/>
  </r>
  <r>
    <x v="2"/>
    <n v="28"/>
    <n v="33"/>
    <s v="Del Giro"/>
    <s v="52004833-2"/>
    <x v="40"/>
    <n v="8990"/>
    <d v="2025-03-18T00:00:00"/>
    <d v="2025-03-18T17:38:19"/>
    <m/>
    <n v="0"/>
    <n v="104193"/>
    <n v="19797"/>
    <m/>
    <m/>
    <n v="123990"/>
  </r>
  <r>
    <x v="2"/>
    <n v="29"/>
    <n v="33"/>
    <s v="Del Giro"/>
    <s v="94625000-7"/>
    <x v="21"/>
    <n v="5250172"/>
    <d v="2025-03-20T00:00:00"/>
    <d v="2025-03-20T22:11:20"/>
    <m/>
    <n v="0"/>
    <n v="21122"/>
    <n v="4013"/>
    <m/>
    <m/>
    <n v="30000"/>
  </r>
  <r>
    <x v="2"/>
    <n v="30"/>
    <n v="33"/>
    <s v="Del Giro"/>
    <s v="76134941-4"/>
    <x v="45"/>
    <n v="77833646"/>
    <d v="2025-03-22T00:00:00"/>
    <d v="2025-03-22T15:43:22"/>
    <m/>
    <n v="0"/>
    <n v="176511"/>
    <n v="33537"/>
    <m/>
    <m/>
    <n v="212597"/>
  </r>
  <r>
    <x v="3"/>
    <n v="31"/>
    <n v="33"/>
    <s v="Del Giro"/>
    <s v="76134941-4"/>
    <x v="45"/>
    <n v="77833646"/>
    <d v="2025-03-22T00:00:00"/>
    <m/>
    <m/>
    <m/>
    <m/>
    <m/>
    <m/>
    <m/>
    <m/>
  </r>
  <r>
    <x v="3"/>
    <n v="32"/>
    <n v="33"/>
    <s v="Del Giro"/>
    <s v="76134941-4"/>
    <x v="45"/>
    <n v="77833646"/>
    <d v="2025-03-22T00:00:00"/>
    <m/>
    <m/>
    <m/>
    <m/>
    <m/>
    <m/>
    <m/>
    <m/>
  </r>
  <r>
    <x v="3"/>
    <n v="33"/>
    <n v="33"/>
    <s v="Del Giro"/>
    <s v="76134941-4"/>
    <x v="45"/>
    <n v="77833646"/>
    <d v="2025-03-22T00:00:00"/>
    <m/>
    <m/>
    <m/>
    <m/>
    <m/>
    <m/>
    <m/>
    <m/>
  </r>
  <r>
    <x v="2"/>
    <n v="31"/>
    <n v="33"/>
    <s v="Del Giro"/>
    <s v="76269419-0"/>
    <x v="10"/>
    <n v="10871"/>
    <d v="2025-03-24T00:00:00"/>
    <d v="2025-03-24T12:09:24"/>
    <m/>
    <n v="0"/>
    <n v="25210"/>
    <n v="4790"/>
    <m/>
    <m/>
    <n v="30000"/>
  </r>
  <r>
    <x v="2"/>
    <n v="32"/>
    <n v="33"/>
    <s v="Del Giro"/>
    <s v="76269419-0"/>
    <x v="10"/>
    <n v="10872"/>
    <d v="2025-03-24T00:00:00"/>
    <d v="2025-03-24T12:17:27"/>
    <m/>
    <n v="0"/>
    <n v="53784"/>
    <n v="10219"/>
    <m/>
    <m/>
    <n v="64003"/>
  </r>
  <r>
    <x v="2"/>
    <n v="33"/>
    <n v="33"/>
    <s v="Del Giro"/>
    <s v="76503327-6"/>
    <x v="46"/>
    <n v="14473"/>
    <d v="2025-03-24T00:00:00"/>
    <d v="2025-03-24T17:02:21"/>
    <m/>
    <n v="0"/>
    <n v="40336"/>
    <n v="7664"/>
    <m/>
    <m/>
    <n v="48000"/>
  </r>
  <r>
    <x v="2"/>
    <n v="34"/>
    <n v="33"/>
    <s v="Del Giro"/>
    <s v="76278830-6"/>
    <x v="47"/>
    <n v="192423"/>
    <d v="2025-03-26T00:00:00"/>
    <d v="2025-03-26T17:46:44"/>
    <m/>
    <n v="0"/>
    <n v="14008"/>
    <n v="2661"/>
    <m/>
    <m/>
    <n v="20000"/>
  </r>
  <r>
    <x v="2"/>
    <n v="35"/>
    <n v="33"/>
    <s v="Del Giro"/>
    <s v="89605500-3"/>
    <x v="48"/>
    <n v="124981"/>
    <d v="2025-03-27T00:00:00"/>
    <d v="2025-03-27T19:48:40"/>
    <m/>
    <n v="0"/>
    <n v="20891"/>
    <n v="3969"/>
    <m/>
    <m/>
    <n v="30000"/>
  </r>
  <r>
    <x v="2"/>
    <n v="36"/>
    <n v="33"/>
    <s v="Del Giro"/>
    <s v="99061000-2"/>
    <x v="41"/>
    <n v="9020640"/>
    <d v="2025-03-27T00:00:00"/>
    <d v="2025-03-28T10:38:30"/>
    <d v="2025-03-31T21:53:14"/>
    <n v="21107"/>
    <n v="32827"/>
    <n v="6237"/>
    <m/>
    <m/>
    <n v="60171"/>
  </r>
  <r>
    <x v="2"/>
    <n v="37"/>
    <n v="33"/>
    <s v="Del Giro"/>
    <s v="76278830-6"/>
    <x v="47"/>
    <n v="192738"/>
    <d v="2025-03-31T00:00:00"/>
    <d v="2025-03-31T17:54:09"/>
    <m/>
    <n v="0"/>
    <n v="33703"/>
    <n v="6403"/>
    <m/>
    <m/>
    <n v="48581"/>
  </r>
  <r>
    <x v="2"/>
    <n v="38"/>
    <n v="33"/>
    <s v="Del Giro"/>
    <s v="76308838-3"/>
    <x v="23"/>
    <n v="47576"/>
    <d v="2025-03-31T00:00:00"/>
    <d v="2025-03-31T20:16:20"/>
    <d v="2025-03-31T21:53:14"/>
    <n v="0"/>
    <n v="61187"/>
    <n v="11626"/>
    <m/>
    <m/>
    <n v="72813"/>
  </r>
  <r>
    <x v="2"/>
    <n v="39"/>
    <n v="34"/>
    <s v="Del Giro"/>
    <s v="76934534-5"/>
    <x v="24"/>
    <n v="4714"/>
    <d v="2025-03-01T00:00:00"/>
    <d v="2025-03-01T10:02:19"/>
    <m/>
    <n v="45000"/>
    <n v="0"/>
    <n v="0"/>
    <m/>
    <m/>
    <n v="45000"/>
  </r>
  <r>
    <x v="2"/>
    <n v="40"/>
    <n v="34"/>
    <s v="Del Giro"/>
    <s v="13641117-9"/>
    <x v="49"/>
    <n v="1573"/>
    <d v="2025-03-19T00:00:00"/>
    <d v="2025-03-19T01:15:23"/>
    <m/>
    <n v="370000"/>
    <n v="0"/>
    <n v="0"/>
    <m/>
    <m/>
    <n v="370000"/>
  </r>
  <r>
    <x v="2"/>
    <n v="41"/>
    <n v="61"/>
    <s v="Del Giro"/>
    <s v="76449468-7"/>
    <x v="32"/>
    <n v="41044"/>
    <d v="2025-03-11T00:00:00"/>
    <d v="2025-03-11T16:26:23"/>
    <m/>
    <n v="0"/>
    <n v="54614"/>
    <n v="10376"/>
    <m/>
    <m/>
    <n v="64990"/>
  </r>
  <r>
    <x v="2"/>
    <n v="1"/>
    <n v="33"/>
    <s v="Del Giro"/>
    <s v="77702908-8"/>
    <x v="26"/>
    <n v="265"/>
    <d v="2025-03-31T00:00:00"/>
    <d v="2025-03-31T23:49:17"/>
    <d v="2025-04-01T01:15:24"/>
    <n v="0"/>
    <n v="320000"/>
    <n v="60800"/>
    <m/>
    <m/>
    <n v="380800"/>
  </r>
  <r>
    <x v="2"/>
    <n v="2"/>
    <n v="33"/>
    <s v="Del Giro"/>
    <s v="77702908-8"/>
    <x v="26"/>
    <n v="266"/>
    <d v="2025-03-31T00:00:00"/>
    <d v="2025-03-31T23:58:11"/>
    <d v="2025-04-01T01:15:08"/>
    <n v="0"/>
    <n v="420000"/>
    <n v="79800"/>
    <m/>
    <m/>
    <n v="499800"/>
  </r>
  <r>
    <x v="4"/>
    <n v="3"/>
    <n v="33"/>
    <s v="Del Giro"/>
    <s v="77702908-8"/>
    <x v="26"/>
    <n v="267"/>
    <d v="2025-03-31T00:00:00"/>
    <d v="2025-04-01T00:03:45"/>
    <m/>
    <n v="0"/>
    <n v="140000"/>
    <n v="26600"/>
    <m/>
    <m/>
    <n v="166600"/>
  </r>
  <r>
    <x v="4"/>
    <n v="4"/>
    <n v="33"/>
    <s v="Del Giro"/>
    <s v="77702908-8"/>
    <x v="26"/>
    <n v="268"/>
    <d v="2025-03-31T00:00:00"/>
    <d v="2025-04-01T00:09:40"/>
    <m/>
    <n v="0"/>
    <n v="140000"/>
    <n v="26600"/>
    <m/>
    <m/>
    <n v="166600"/>
  </r>
  <r>
    <x v="4"/>
    <n v="5"/>
    <n v="33"/>
    <s v="Del Giro"/>
    <s v="77702908-8"/>
    <x v="26"/>
    <n v="269"/>
    <d v="2025-03-31T00:00:00"/>
    <d v="2025-04-01T00:14:06"/>
    <m/>
    <n v="0"/>
    <n v="240000"/>
    <n v="45600"/>
    <m/>
    <m/>
    <n v="285600"/>
  </r>
  <r>
    <x v="4"/>
    <n v="6"/>
    <n v="33"/>
    <s v="Del Giro"/>
    <s v="77702908-8"/>
    <x v="26"/>
    <n v="270"/>
    <d v="2025-03-31T00:00:00"/>
    <d v="2025-04-01T00:21:04"/>
    <m/>
    <n v="0"/>
    <n v="140000"/>
    <n v="26600"/>
    <m/>
    <m/>
    <n v="166600"/>
  </r>
  <r>
    <x v="4"/>
    <n v="7"/>
    <n v="33"/>
    <s v="Del Giro"/>
    <s v="77702908-8"/>
    <x v="26"/>
    <n v="271"/>
    <d v="2025-03-31T00:00:00"/>
    <d v="2025-04-01T00:27:17"/>
    <m/>
    <n v="0"/>
    <n v="140000"/>
    <n v="26600"/>
    <m/>
    <m/>
    <n v="166600"/>
  </r>
  <r>
    <x v="4"/>
    <n v="8"/>
    <n v="33"/>
    <s v="Del Giro"/>
    <s v="77702908-8"/>
    <x v="26"/>
    <n v="272"/>
    <d v="2025-03-31T00:00:00"/>
    <d v="2025-04-01T00:33:39"/>
    <m/>
    <n v="0"/>
    <n v="220000"/>
    <n v="41800"/>
    <m/>
    <m/>
    <n v="261800"/>
  </r>
  <r>
    <x v="4"/>
    <n v="9"/>
    <n v="33"/>
    <s v="Del Giro"/>
    <s v="77702908-8"/>
    <x v="26"/>
    <n v="273"/>
    <d v="2025-03-31T00:00:00"/>
    <d v="2025-04-01T00:41:55"/>
    <m/>
    <n v="0"/>
    <n v="25210"/>
    <n v="4790"/>
    <m/>
    <m/>
    <n v="30000"/>
  </r>
  <r>
    <x v="4"/>
    <n v="10"/>
    <n v="33"/>
    <s v="Del Giro"/>
    <s v="77702908-8"/>
    <x v="26"/>
    <n v="274"/>
    <d v="2025-03-31T00:00:00"/>
    <d v="2025-04-01T00:49:59"/>
    <m/>
    <n v="0"/>
    <n v="140000"/>
    <n v="26600"/>
    <m/>
    <m/>
    <n v="166600"/>
  </r>
  <r>
    <x v="4"/>
    <n v="11"/>
    <n v="33"/>
    <s v="Del Giro"/>
    <s v="77702908-8"/>
    <x v="26"/>
    <n v="275"/>
    <d v="2025-03-31T00:00:00"/>
    <d v="2025-04-01T00:53:29"/>
    <m/>
    <n v="0"/>
    <n v="140000"/>
    <n v="26600"/>
    <m/>
    <m/>
    <n v="166600"/>
  </r>
  <r>
    <x v="4"/>
    <n v="12"/>
    <n v="33"/>
    <s v="Del Giro"/>
    <s v="77702908-8"/>
    <x v="26"/>
    <n v="276"/>
    <d v="2025-03-31T00:00:00"/>
    <d v="2025-04-01T00:58:15"/>
    <m/>
    <n v="0"/>
    <n v="140000"/>
    <n v="26600"/>
    <m/>
    <m/>
    <n v="166600"/>
  </r>
  <r>
    <x v="4"/>
    <n v="13"/>
    <n v="33"/>
    <s v="Del Giro"/>
    <s v="77702908-8"/>
    <x v="26"/>
    <n v="277"/>
    <d v="2025-03-31T00:00:00"/>
    <d v="2025-04-01T01:05:49"/>
    <m/>
    <n v="0"/>
    <n v="56723"/>
    <n v="10777"/>
    <m/>
    <m/>
    <n v="67500"/>
  </r>
  <r>
    <x v="4"/>
    <n v="14"/>
    <n v="33"/>
    <s v="Del Giro"/>
    <s v="76058647-1"/>
    <x v="0"/>
    <n v="10358684"/>
    <d v="2025-04-01T00:00:00"/>
    <d v="2025-04-02T00:20:23"/>
    <m/>
    <n v="0"/>
    <n v="52125"/>
    <n v="9904"/>
    <m/>
    <m/>
    <n v="62029"/>
  </r>
  <r>
    <x v="4"/>
    <n v="15"/>
    <n v="33"/>
    <s v="Del Giro"/>
    <s v="7860473-5"/>
    <x v="37"/>
    <n v="167572"/>
    <d v="2025-04-03T00:00:00"/>
    <d v="2025-04-03T16:19:15"/>
    <m/>
    <n v="0"/>
    <n v="14451"/>
    <n v="2746"/>
    <m/>
    <m/>
    <n v="20000"/>
  </r>
  <r>
    <x v="4"/>
    <n v="16"/>
    <n v="33"/>
    <s v="Del Giro"/>
    <s v="76243362-1"/>
    <x v="50"/>
    <n v="68301"/>
    <d v="2025-04-07T00:00:00"/>
    <d v="2025-04-07T08:54:26"/>
    <m/>
    <n v="0"/>
    <n v="21676"/>
    <n v="4119"/>
    <m/>
    <m/>
    <n v="30000"/>
  </r>
  <r>
    <x v="4"/>
    <n v="17"/>
    <n v="33"/>
    <s v="Del Giro"/>
    <s v="78959210-1"/>
    <x v="51"/>
    <n v="126157"/>
    <d v="2025-04-09T00:00:00"/>
    <d v="2025-04-09T09:08:21"/>
    <m/>
    <n v="0"/>
    <n v="32943"/>
    <n v="6259"/>
    <m/>
    <m/>
    <n v="45670"/>
  </r>
  <r>
    <x v="4"/>
    <n v="18"/>
    <n v="33"/>
    <s v="Del Giro"/>
    <s v="7860473-5"/>
    <x v="37"/>
    <n v="168188"/>
    <d v="2025-04-11T00:00:00"/>
    <d v="2025-04-11T08:34:26"/>
    <m/>
    <n v="0"/>
    <n v="22826"/>
    <n v="4337"/>
    <m/>
    <m/>
    <n v="30476"/>
  </r>
  <r>
    <x v="4"/>
    <n v="19"/>
    <n v="33"/>
    <s v="Del Giro"/>
    <s v="76790054-6"/>
    <x v="16"/>
    <n v="6031"/>
    <d v="2025-04-11T00:00:00"/>
    <d v="2025-04-11T17:24:00"/>
    <m/>
    <n v="0"/>
    <n v="17247"/>
    <n v="3277"/>
    <m/>
    <m/>
    <n v="20524"/>
  </r>
  <r>
    <x v="4"/>
    <n v="20"/>
    <n v="33"/>
    <s v="Del Giro"/>
    <s v="77078244-9"/>
    <x v="52"/>
    <n v="153014"/>
    <d v="2025-04-16T00:00:00"/>
    <d v="2025-04-16T18:07:54"/>
    <m/>
    <n v="0"/>
    <n v="64247"/>
    <n v="12207"/>
    <m/>
    <m/>
    <n v="76454"/>
  </r>
  <r>
    <x v="4"/>
    <n v="21"/>
    <n v="33"/>
    <s v="Del Giro"/>
    <s v="77233238-6"/>
    <x v="53"/>
    <n v="74887"/>
    <d v="2025-04-16T00:00:00"/>
    <d v="2025-04-16T19:11:35"/>
    <m/>
    <n v="0"/>
    <n v="32297"/>
    <n v="6136"/>
    <m/>
    <m/>
    <n v="43169"/>
  </r>
  <r>
    <x v="4"/>
    <n v="22"/>
    <n v="33"/>
    <s v="Del Giro"/>
    <s v="77078244-9"/>
    <x v="52"/>
    <n v="154051"/>
    <d v="2025-04-24T00:00:00"/>
    <d v="2025-04-24T17:33:35"/>
    <m/>
    <n v="0"/>
    <n v="56684"/>
    <n v="10770"/>
    <m/>
    <m/>
    <n v="67454"/>
  </r>
  <r>
    <x v="4"/>
    <n v="23"/>
    <n v="33"/>
    <s v="Del Giro"/>
    <s v="96841280-9"/>
    <x v="54"/>
    <n v="199362"/>
    <d v="2025-04-27T00:00:00"/>
    <d v="2025-04-27T09:20:14"/>
    <m/>
    <n v="0"/>
    <n v="199939"/>
    <n v="37988"/>
    <m/>
    <m/>
    <n v="237927"/>
  </r>
  <r>
    <x v="4"/>
    <n v="24"/>
    <n v="33"/>
    <s v="Del Giro"/>
    <s v="99597250-6"/>
    <x v="55"/>
    <n v="56006"/>
    <d v="2025-04-27T00:00:00"/>
    <d v="2025-04-27T11:51:09"/>
    <d v="2025-04-30T21:39:20"/>
    <n v="0"/>
    <n v="140000"/>
    <n v="26600"/>
    <m/>
    <m/>
    <n v="166600"/>
  </r>
  <r>
    <x v="4"/>
    <n v="25"/>
    <n v="33"/>
    <s v="Del Giro"/>
    <s v="77702908-8"/>
    <x v="26"/>
    <n v="282"/>
    <d v="2025-04-28T00:00:00"/>
    <d v="2025-04-28T03:55:45"/>
    <d v="2025-04-30T21:39:20"/>
    <n v="0"/>
    <n v="210000"/>
    <n v="39900"/>
    <m/>
    <m/>
    <n v="249900"/>
  </r>
  <r>
    <x v="4"/>
    <n v="26"/>
    <n v="33"/>
    <s v="Del Giro"/>
    <s v="77078244-9"/>
    <x v="52"/>
    <n v="154409"/>
    <d v="2025-04-28T00:00:00"/>
    <d v="2025-04-28T11:21:46"/>
    <m/>
    <n v="0"/>
    <n v="60466"/>
    <n v="11489"/>
    <m/>
    <m/>
    <n v="71955"/>
  </r>
  <r>
    <x v="4"/>
    <n v="27"/>
    <n v="33"/>
    <s v="Del Giro"/>
    <s v="76568660-1"/>
    <x v="6"/>
    <n v="34948409"/>
    <d v="2025-04-28T00:00:00"/>
    <d v="2025-04-28T11:33:36"/>
    <m/>
    <n v="0"/>
    <n v="27016"/>
    <n v="5134"/>
    <m/>
    <m/>
    <n v="32150"/>
  </r>
  <r>
    <x v="4"/>
    <n v="28"/>
    <n v="33"/>
    <s v="Del Giro"/>
    <s v="7860473-5"/>
    <x v="37"/>
    <n v="169452"/>
    <d v="2025-04-28T00:00:00"/>
    <d v="2025-04-28T18:04:22"/>
    <m/>
    <n v="0"/>
    <n v="21324"/>
    <n v="4051"/>
    <m/>
    <m/>
    <n v="30000"/>
  </r>
  <r>
    <x v="4"/>
    <n v="29"/>
    <n v="33"/>
    <s v="Del Giro"/>
    <s v="99061000-2"/>
    <x v="41"/>
    <n v="9079384"/>
    <d v="2025-04-29T00:00:00"/>
    <d v="2025-04-30T09:29:36"/>
    <d v="2025-04-30T21:39:20"/>
    <n v="21281"/>
    <n v="33097"/>
    <n v="6289"/>
    <m/>
    <m/>
    <n v="60667"/>
  </r>
  <r>
    <x v="4"/>
    <n v="30"/>
    <n v="33"/>
    <s v="Del Giro"/>
    <s v="76568660-1"/>
    <x v="6"/>
    <n v="34948439"/>
    <d v="2025-04-30T00:00:00"/>
    <d v="2025-04-30T12:18:50"/>
    <m/>
    <n v="0"/>
    <n v="26959"/>
    <n v="5121"/>
    <m/>
    <m/>
    <n v="32080"/>
  </r>
  <r>
    <x v="4"/>
    <n v="31"/>
    <n v="33"/>
    <s v="Del Giro"/>
    <s v="77702908-8"/>
    <x v="26"/>
    <n v="284"/>
    <d v="2025-04-30T00:00:00"/>
    <d v="2025-04-30T23:55:51"/>
    <d v="2025-04-30T23:59:48"/>
    <n v="0"/>
    <n v="70000"/>
    <n v="13300"/>
    <m/>
    <m/>
    <n v="83300"/>
  </r>
  <r>
    <x v="4"/>
    <n v="32"/>
    <n v="34"/>
    <s v="Del Giro"/>
    <s v="76934534-5"/>
    <x v="24"/>
    <n v="4811"/>
    <d v="2025-04-01T00:00:00"/>
    <d v="2025-04-01T10:02:48"/>
    <m/>
    <n v="45000"/>
    <n v="0"/>
    <n v="0"/>
    <m/>
    <m/>
    <n v="45000"/>
  </r>
  <r>
    <x v="4"/>
    <n v="33"/>
    <n v="34"/>
    <s v="Del Giro"/>
    <s v="76934534-5"/>
    <x v="24"/>
    <n v="4926"/>
    <d v="2025-04-01T00:00:00"/>
    <d v="2025-04-01T18:39:32"/>
    <m/>
    <n v="90000"/>
    <n v="0"/>
    <n v="0"/>
    <m/>
    <m/>
    <n v="90000"/>
  </r>
  <r>
    <x v="4"/>
    <n v="34"/>
    <n v="34"/>
    <s v="Del Giro"/>
    <s v="77924229-3"/>
    <x v="25"/>
    <n v="49"/>
    <d v="2025-04-04T00:00:00"/>
    <d v="2025-04-04T16:32:25"/>
    <m/>
    <n v="90000"/>
    <n v="0"/>
    <n v="0"/>
    <m/>
    <m/>
    <n v="90000"/>
  </r>
  <r>
    <x v="4"/>
    <n v="35"/>
    <n v="34"/>
    <s v="Del Giro"/>
    <s v="77924229-3"/>
    <x v="25"/>
    <n v="50"/>
    <d v="2025-04-04T00:00:00"/>
    <d v="2025-04-04T16:34:58"/>
    <m/>
    <n v="400000"/>
    <n v="0"/>
    <n v="0"/>
    <m/>
    <m/>
    <n v="400000"/>
  </r>
  <r>
    <x v="4"/>
    <n v="36"/>
    <n v="34"/>
    <s v="Del Giro"/>
    <s v="77924229-3"/>
    <x v="25"/>
    <n v="51"/>
    <d v="2025-04-04T00:00:00"/>
    <d v="2025-04-04T16:36:35"/>
    <m/>
    <n v="515000"/>
    <n v="0"/>
    <n v="0"/>
    <m/>
    <m/>
    <n v="515000"/>
  </r>
  <r>
    <x v="4"/>
    <n v="37"/>
    <n v="34"/>
    <s v="Del Giro"/>
    <s v="77924229-3"/>
    <x v="25"/>
    <n v="52"/>
    <d v="2025-04-23T00:00:00"/>
    <d v="2025-04-23T13:14:13"/>
    <d v="2025-04-30T21:39:29"/>
    <n v="110000"/>
    <n v="0"/>
    <n v="0"/>
    <m/>
    <m/>
    <n v="110000"/>
  </r>
  <r>
    <x v="4"/>
    <n v="38"/>
    <n v="34"/>
    <s v="Del Giro"/>
    <s v="77924229-3"/>
    <x v="25"/>
    <n v="53"/>
    <d v="2025-04-23T00:00:00"/>
    <d v="2025-04-23T13:16:54"/>
    <d v="2025-04-30T21:39:29"/>
    <n v="80000"/>
    <n v="0"/>
    <n v="0"/>
    <m/>
    <m/>
    <n v="80000"/>
  </r>
  <r>
    <x v="4"/>
    <n v="39"/>
    <n v="61"/>
    <s v="Del Giro"/>
    <s v="76568660-1"/>
    <x v="6"/>
    <n v="13085064"/>
    <d v="2025-04-28T00:00:00"/>
    <d v="2025-04-28T11:37:10"/>
    <m/>
    <n v="0"/>
    <n v="8395"/>
    <n v="1595"/>
    <m/>
    <m/>
    <n v="9990"/>
  </r>
  <r>
    <x v="5"/>
    <n v="1"/>
    <n v="33"/>
    <s v="Del Giro"/>
    <s v="76058647-1"/>
    <x v="0"/>
    <n v="10517217"/>
    <n v="45778"/>
    <d v="2025-05-02T02:00:48"/>
    <m/>
    <d v="1899-12-30T00:00:00"/>
    <n v="52370"/>
    <n v="9950"/>
    <m/>
    <m/>
    <n v="62320"/>
  </r>
  <r>
    <x v="5"/>
    <n v="2"/>
    <n v="33"/>
    <s v="Del Giro"/>
    <s v="76308838-3"/>
    <x v="23"/>
    <n v="48525"/>
    <n v="45777"/>
    <d v="2025-05-02T17:31:26"/>
    <m/>
    <d v="1899-12-30T00:00:00"/>
    <n v="52425"/>
    <n v="9961"/>
    <m/>
    <m/>
    <n v="62386"/>
  </r>
  <r>
    <x v="5"/>
    <n v="3"/>
    <n v="33"/>
    <s v="Del Giro"/>
    <s v="99061000-2"/>
    <x v="41"/>
    <n v="9091433"/>
    <n v="45777"/>
    <d v="2025-05-02T18:47:18"/>
    <m/>
    <d v="1958-04-06T00:00:00"/>
    <n v="33097"/>
    <n v="6289"/>
    <m/>
    <m/>
    <n v="60667"/>
  </r>
  <r>
    <x v="5"/>
    <n v="4"/>
    <n v="33"/>
    <s v="Del Giro"/>
    <s v="77702908-8"/>
    <x v="26"/>
    <n v="285"/>
    <n v="45784"/>
    <d v="2025-05-07T13:01:35"/>
    <m/>
    <d v="1899-12-30T00:00:00"/>
    <n v="210000"/>
    <n v="39900"/>
    <m/>
    <m/>
    <n v="249900"/>
  </r>
  <r>
    <x v="5"/>
    <n v="5"/>
    <n v="33"/>
    <s v="Del Giro"/>
    <s v="97030000-7"/>
    <x v="56"/>
    <n v="8943906"/>
    <n v="45786"/>
    <d v="2025-05-11T00:56:17"/>
    <m/>
    <d v="1899-12-30T00:00:00"/>
    <n v="82474"/>
    <n v="15670"/>
    <m/>
    <m/>
    <n v="98144"/>
  </r>
  <r>
    <x v="5"/>
    <n v="6"/>
    <n v="33"/>
    <s v="Del Giro"/>
    <s v="77829720-5"/>
    <x v="57"/>
    <n v="67871"/>
    <n v="45789"/>
    <d v="2025-05-12T09:11:42"/>
    <m/>
    <d v="1899-12-30T00:00:00"/>
    <n v="13861"/>
    <n v="2634"/>
    <m/>
    <m/>
    <n v="20000"/>
  </r>
  <r>
    <x v="5"/>
    <n v="7"/>
    <n v="33"/>
    <s v="Del Giro"/>
    <s v="76192209-2"/>
    <x v="58"/>
    <n v="96608"/>
    <n v="45790"/>
    <d v="2025-05-13T15:19:26"/>
    <m/>
    <d v="1899-12-30T00:00:00"/>
    <n v="71723"/>
    <n v="13627"/>
    <m/>
    <m/>
    <n v="85350"/>
  </r>
  <r>
    <x v="5"/>
    <n v="8"/>
    <n v="33"/>
    <s v="Del Giro"/>
    <s v="78937010-9"/>
    <x v="59"/>
    <n v="2927"/>
    <n v="45792"/>
    <d v="2025-05-15T12:17:56"/>
    <m/>
    <d v="1899-12-30T00:00:00"/>
    <n v="38655"/>
    <n v="7345"/>
    <m/>
    <m/>
    <n v="46000"/>
  </r>
  <r>
    <x v="5"/>
    <n v="9"/>
    <n v="33"/>
    <s v="Del Giro"/>
    <s v="77233238-6"/>
    <x v="53"/>
    <n v="76290"/>
    <n v="45793"/>
    <d v="2025-05-16T19:03:03"/>
    <m/>
    <d v="1899-12-30T00:00:00"/>
    <n v="28842"/>
    <n v="5480"/>
    <m/>
    <m/>
    <n v="42288"/>
  </r>
  <r>
    <x v="5"/>
    <n v="10"/>
    <n v="33"/>
    <s v="Del Giro"/>
    <s v="99581430-7"/>
    <x v="11"/>
    <n v="1003486"/>
    <n v="45796"/>
    <d v="2025-05-19T11:05:05"/>
    <m/>
    <d v="1899-12-30T00:00:00"/>
    <n v="50840"/>
    <n v="9660"/>
    <m/>
    <m/>
    <n v="60500"/>
  </r>
  <r>
    <x v="5"/>
    <n v="11"/>
    <n v="33"/>
    <s v="Del Giro"/>
    <s v="77061842-8"/>
    <x v="60"/>
    <n v="88"/>
    <n v="45799"/>
    <d v="2025-05-22T15:48:07"/>
    <m/>
    <d v="1899-12-30T00:00:00"/>
    <n v="150000"/>
    <n v="28500"/>
    <m/>
    <m/>
    <n v="178500"/>
  </r>
  <r>
    <x v="5"/>
    <n v="12"/>
    <n v="33"/>
    <s v="Del Giro"/>
    <s v="94625000-7"/>
    <x v="21"/>
    <n v="5332728"/>
    <n v="45801"/>
    <d v="2025-05-24T19:52:01"/>
    <m/>
    <d v="1899-12-30T00:00:00"/>
    <n v="14033"/>
    <n v="2666"/>
    <m/>
    <m/>
    <n v="20000"/>
  </r>
  <r>
    <x v="5"/>
    <n v="13"/>
    <n v="33"/>
    <s v="Del Giro"/>
    <s v="77215640-5"/>
    <x v="61"/>
    <n v="20768978"/>
    <n v="45804"/>
    <d v="2025-05-27T20:34:34"/>
    <m/>
    <d v="1899-12-30T00:00:00"/>
    <n v="29182"/>
    <n v="5545"/>
    <m/>
    <m/>
    <n v="42072"/>
  </r>
  <r>
    <x v="5"/>
    <n v="14"/>
    <n v="33"/>
    <s v="Del Giro"/>
    <s v="76568660-1"/>
    <x v="6"/>
    <n v="35178022"/>
    <n v="45805"/>
    <d v="2025-05-28T16:45:59"/>
    <m/>
    <d v="1899-12-30T00:00:00"/>
    <n v="7975"/>
    <n v="1515"/>
    <m/>
    <m/>
    <n v="9490"/>
  </r>
  <r>
    <x v="5"/>
    <n v="15"/>
    <n v="33"/>
    <s v="Del Giro"/>
    <s v="7860473-5"/>
    <x v="37"/>
    <n v="171823"/>
    <n v="45806"/>
    <d v="2025-05-29T16:14:26"/>
    <m/>
    <d v="1899-12-30T00:00:00"/>
    <n v="33561"/>
    <n v="6376"/>
    <m/>
    <m/>
    <n v="47320"/>
  </r>
  <r>
    <x v="5"/>
    <n v="16"/>
    <n v="33"/>
    <s v="Del Giro"/>
    <s v="99061000-2"/>
    <x v="41"/>
    <n v="9195687"/>
    <n v="45806"/>
    <d v="2025-05-30T09:03:31"/>
    <d v="2025-05-31T23:06:17"/>
    <d v="1958-07-28T00:00:00"/>
    <n v="33274"/>
    <n v="6322"/>
    <m/>
    <m/>
    <n v="60990"/>
  </r>
  <r>
    <x v="5"/>
    <n v="17"/>
    <n v="33"/>
    <s v="Del Giro"/>
    <s v="77078244-9"/>
    <x v="52"/>
    <n v="160733"/>
    <n v="45807"/>
    <d v="2025-05-30T16:27:55"/>
    <m/>
    <d v="1899-12-30T00:00:00"/>
    <n v="60466"/>
    <n v="11489"/>
    <m/>
    <m/>
    <n v="71955"/>
  </r>
  <r>
    <x v="5"/>
    <n v="18"/>
    <n v="33"/>
    <s v="Del Giro"/>
    <s v="76308838-3"/>
    <x v="23"/>
    <n v="49212"/>
    <n v="45807"/>
    <d v="2025-05-30T20:20:32"/>
    <d v="2025-05-31T23:06:17"/>
    <d v="1899-12-30T00:00:00"/>
    <n v="52425"/>
    <n v="9961"/>
    <m/>
    <m/>
    <n v="62386"/>
  </r>
  <r>
    <x v="5"/>
    <n v="19"/>
    <n v="33"/>
    <s v="Del Giro"/>
    <s v="77829720-5"/>
    <x v="57"/>
    <n v="68963"/>
    <n v="45808"/>
    <d v="2025-05-31T21:52:23"/>
    <m/>
    <d v="1899-12-30T00:00:00"/>
    <n v="26372"/>
    <n v="5011"/>
    <m/>
    <m/>
    <n v="37302"/>
  </r>
  <r>
    <x v="5"/>
    <n v="20"/>
    <n v="34"/>
    <s v="Del Giro"/>
    <s v="76934534-5"/>
    <x v="24"/>
    <n v="4982"/>
    <n v="45778"/>
    <d v="2025-05-01T10:01:21"/>
    <m/>
    <d v="2023-03-15T00:00:00"/>
    <n v="0"/>
    <n v="0"/>
    <m/>
    <m/>
    <n v="45000"/>
  </r>
  <r>
    <x v="5"/>
    <n v="21"/>
    <n v="34"/>
    <s v="Del Giro"/>
    <s v="77924229-3"/>
    <x v="25"/>
    <n v="55"/>
    <n v="45786"/>
    <d v="2025-05-09T14:22:29"/>
    <m/>
    <d v="2173-10-14T00:00:00"/>
    <n v="0"/>
    <n v="0"/>
    <m/>
    <m/>
    <n v="100000"/>
  </r>
  <r>
    <x v="5"/>
    <n v="22"/>
    <n v="34"/>
    <s v="Del Giro"/>
    <s v="77924229-3"/>
    <x v="25"/>
    <n v="56"/>
    <n v="45786"/>
    <d v="2025-05-09T14:24:49"/>
    <m/>
    <d v="2119-01-11T00:00:00"/>
    <n v="0"/>
    <n v="0"/>
    <m/>
    <m/>
    <n v="80000"/>
  </r>
  <r>
    <x v="5"/>
    <n v="23"/>
    <n v="34"/>
    <s v="Del Giro"/>
    <s v="77924229-3"/>
    <x v="25"/>
    <n v="58"/>
    <n v="45793"/>
    <d v="2025-05-16T13:46:35"/>
    <m/>
    <d v="2132-09-19T00:00:00"/>
    <n v="0"/>
    <n v="0"/>
    <m/>
    <m/>
    <n v="85000"/>
  </r>
  <r>
    <x v="5"/>
    <n v="24"/>
    <n v="34"/>
    <s v="Del Giro"/>
    <s v="77924229-3"/>
    <x v="25"/>
    <n v="61"/>
    <n v="45803"/>
    <d v="2025-05-26T16:45:49"/>
    <d v="2025-05-31T23:06:32"/>
    <d v="2173-10-14T00:00:00"/>
    <n v="0"/>
    <n v="0"/>
    <m/>
    <m/>
    <n v="100000"/>
  </r>
  <r>
    <x v="5"/>
    <n v="25"/>
    <n v="34"/>
    <s v="Del Giro"/>
    <s v="77078244-9"/>
    <x v="52"/>
    <n v="29142"/>
    <n v="45807"/>
    <d v="2025-05-30T16:27:41"/>
    <m/>
    <d v="2107-12-09T00:00:00"/>
    <n v="0"/>
    <n v="0"/>
    <m/>
    <m/>
    <n v="75949"/>
  </r>
  <r>
    <x v="5"/>
    <n v="26"/>
    <n v="61"/>
    <s v="Del Giro"/>
    <s v="99061000-2"/>
    <x v="41"/>
    <n v="288061"/>
    <n v="45777"/>
    <d v="2025-05-01T01:51:01"/>
    <m/>
    <d v="1958-04-06T00:00:00"/>
    <n v="33097"/>
    <n v="6289"/>
    <m/>
    <m/>
    <n v="60667"/>
  </r>
  <r>
    <x v="6"/>
    <n v="1"/>
    <n v="33"/>
    <s v="Del Giro"/>
    <s v="76058647-1"/>
    <x v="0"/>
    <n v="10693533"/>
    <d v="2025-06-01T00:00:00"/>
    <d v="2025-06-02T12:00:05"/>
    <m/>
    <n v="0"/>
    <n v="52518"/>
    <n v="9978"/>
    <m/>
    <m/>
    <n v="62496"/>
  </r>
  <r>
    <x v="6"/>
    <n v="2"/>
    <n v="33"/>
    <s v="Del Giro"/>
    <s v="76134946-5"/>
    <x v="62"/>
    <n v="57334660"/>
    <d v="2025-06-02T00:00:00"/>
    <d v="2025-06-02T12:05:25"/>
    <m/>
    <n v="0"/>
    <n v="73067"/>
    <n v="13883"/>
    <m/>
    <m/>
    <n v="86950"/>
  </r>
  <r>
    <x v="6"/>
    <n v="3"/>
    <n v="33"/>
    <s v="Del Giro"/>
    <s v="77215640-5"/>
    <x v="61"/>
    <n v="20829414"/>
    <d v="2025-06-05T00:00:00"/>
    <d v="2025-06-05T20:31:00"/>
    <m/>
    <n v="0"/>
    <n v="21324"/>
    <n v="4052"/>
    <m/>
    <m/>
    <n v="30000"/>
  </r>
  <r>
    <x v="6"/>
    <n v="4"/>
    <n v="33"/>
    <s v="Del Giro"/>
    <s v="52004833-2"/>
    <x v="40"/>
    <n v="9103"/>
    <d v="2025-06-06T00:00:00"/>
    <d v="2025-06-06T12:59:43"/>
    <m/>
    <n v="0"/>
    <n v="210084"/>
    <n v="39916"/>
    <m/>
    <m/>
    <n v="250000"/>
  </r>
  <r>
    <x v="6"/>
    <n v="5"/>
    <n v="33"/>
    <s v="Del Giro"/>
    <s v="77162157-0"/>
    <x v="63"/>
    <n v="115489"/>
    <d v="2025-06-09T00:00:00"/>
    <d v="2025-06-09T08:20:08"/>
    <m/>
    <n v="0"/>
    <n v="33515"/>
    <n v="6368"/>
    <m/>
    <m/>
    <n v="47427"/>
  </r>
  <r>
    <x v="6"/>
    <n v="6"/>
    <n v="33"/>
    <s v="Del Giro"/>
    <s v="77776072-6"/>
    <x v="64"/>
    <n v="19"/>
    <d v="2025-06-12T00:00:00"/>
    <d v="2025-06-12T14:30:15"/>
    <m/>
    <n v="0"/>
    <n v="4450000"/>
    <n v="845500"/>
    <m/>
    <m/>
    <n v="5295500"/>
  </r>
  <r>
    <x v="6"/>
    <n v="7"/>
    <n v="33"/>
    <s v="Del Giro"/>
    <s v="76061914-0"/>
    <x v="65"/>
    <n v="1502918"/>
    <d v="2025-06-21T00:00:00"/>
    <d v="2025-06-21T21:08:35"/>
    <m/>
    <n v="0"/>
    <n v="14598"/>
    <n v="2774"/>
    <m/>
    <m/>
    <n v="20000"/>
  </r>
  <r>
    <x v="6"/>
    <n v="8"/>
    <n v="33"/>
    <s v="Del Giro"/>
    <s v="99061000-2"/>
    <x v="41"/>
    <n v="9251187"/>
    <d v="2025-06-27T00:00:00"/>
    <d v="2025-06-28T09:42:34"/>
    <d v="2025-06-30T22:22:15"/>
    <n v="21498"/>
    <n v="33436"/>
    <n v="6353"/>
    <m/>
    <m/>
    <n v="61287"/>
  </r>
  <r>
    <x v="6"/>
    <n v="9"/>
    <n v="33"/>
    <s v="Del Giro"/>
    <s v="77381844-4"/>
    <x v="66"/>
    <n v="65387"/>
    <d v="2025-06-29T00:00:00"/>
    <d v="2025-06-29T16:38:56"/>
    <m/>
    <n v="0"/>
    <n v="15392"/>
    <n v="2924"/>
    <m/>
    <m/>
    <n v="20000"/>
  </r>
  <r>
    <x v="6"/>
    <n v="10"/>
    <n v="33"/>
    <s v="Del Giro"/>
    <s v="77702908-8"/>
    <x v="26"/>
    <n v="299"/>
    <d v="2025-06-30T00:00:00"/>
    <d v="2025-06-30T19:22:36"/>
    <d v="2025-06-30T22:22:15"/>
    <n v="0"/>
    <n v="70000"/>
    <n v="13300"/>
    <m/>
    <m/>
    <n v="83300"/>
  </r>
  <r>
    <x v="6"/>
    <n v="11"/>
    <n v="33"/>
    <s v="Del Giro"/>
    <s v="77702908-8"/>
    <x v="26"/>
    <n v="300"/>
    <d v="2025-06-30T00:00:00"/>
    <d v="2025-06-30T19:28:01"/>
    <d v="2025-06-30T22:22:14"/>
    <n v="0"/>
    <n v="140000"/>
    <n v="26600"/>
    <m/>
    <m/>
    <n v="166600"/>
  </r>
  <r>
    <x v="6"/>
    <n v="12"/>
    <n v="33"/>
    <s v="Del Giro"/>
    <s v="77702908-8"/>
    <x v="26"/>
    <n v="301"/>
    <d v="2025-06-30T00:00:00"/>
    <d v="2025-06-30T19:34:08"/>
    <d v="2025-06-30T22:22:15"/>
    <n v="0"/>
    <n v="140000"/>
    <n v="26600"/>
    <m/>
    <m/>
    <n v="166600"/>
  </r>
  <r>
    <x v="6"/>
    <n v="13"/>
    <n v="33"/>
    <s v="Del Giro"/>
    <s v="77702908-8"/>
    <x v="26"/>
    <n v="302"/>
    <d v="2025-06-30T00:00:00"/>
    <d v="2025-06-30T19:39:35"/>
    <d v="2025-06-30T22:22:15"/>
    <n v="0"/>
    <n v="70000"/>
    <n v="13300"/>
    <m/>
    <m/>
    <n v="83300"/>
  </r>
  <r>
    <x v="6"/>
    <n v="14"/>
    <n v="33"/>
    <s v="Del Giro"/>
    <s v="76308838-3"/>
    <x v="23"/>
    <n v="49854"/>
    <d v="2025-06-30T00:00:00"/>
    <d v="2025-06-30T21:35:16"/>
    <d v="2025-06-30T22:22:14"/>
    <n v="0"/>
    <n v="52425"/>
    <n v="9961"/>
    <m/>
    <m/>
    <n v="62386"/>
  </r>
  <r>
    <x v="6"/>
    <n v="15"/>
    <n v="34"/>
    <s v="Del Giro"/>
    <s v="78065582-8"/>
    <x v="67"/>
    <n v="101"/>
    <d v="2025-06-01T00:00:00"/>
    <d v="2025-06-01T20:55:40"/>
    <m/>
    <n v="45000"/>
    <n v="0"/>
    <n v="0"/>
    <m/>
    <m/>
    <n v="45000"/>
  </r>
  <r>
    <x v="6"/>
    <n v="16"/>
    <n v="34"/>
    <s v="Del Giro"/>
    <s v="77924229-3"/>
    <x v="25"/>
    <n v="63"/>
    <d v="2025-06-05T00:00:00"/>
    <d v="2025-06-05T14:19:05"/>
    <m/>
    <n v="650000"/>
    <n v="0"/>
    <n v="0"/>
    <m/>
    <m/>
    <n v="650000"/>
  </r>
  <r>
    <x v="6"/>
    <n v="17"/>
    <n v="34"/>
    <s v="Del Giro"/>
    <s v="76574879-8"/>
    <x v="68"/>
    <n v="975072"/>
    <d v="2025-06-23T00:00:00"/>
    <d v="2025-06-22T23:15:06"/>
    <m/>
    <n v="90394"/>
    <n v="0"/>
    <n v="0"/>
    <m/>
    <m/>
    <n v="90394"/>
  </r>
  <r>
    <x v="7"/>
    <n v="1"/>
    <n v="33"/>
    <s v="Del Giro"/>
    <s v="96689310-9"/>
    <x v="69"/>
    <n v="55728925"/>
    <d v="2025-06-30T00:00:00"/>
    <d v="2025-07-01T13:45:59"/>
    <m/>
    <n v="0"/>
    <n v="1232"/>
    <n v="234"/>
    <m/>
    <m/>
    <n v="1466"/>
  </r>
  <r>
    <x v="7"/>
    <n v="2"/>
    <n v="33"/>
    <s v="Del Giro"/>
    <s v="76114143-0"/>
    <x v="70"/>
    <n v="10229755"/>
    <d v="2025-07-03T00:00:00"/>
    <d v="2025-07-03T06:40:03"/>
    <m/>
    <n v="0"/>
    <n v="9678"/>
    <n v="1839"/>
    <m/>
    <m/>
    <n v="11517"/>
  </r>
  <r>
    <x v="7"/>
    <n v="3"/>
    <n v="33"/>
    <s v="Del Giro"/>
    <s v="76927155-4"/>
    <x v="71"/>
    <n v="111560"/>
    <d v="2025-06-30T00:00:00"/>
    <d v="2025-07-03T20:55:19"/>
    <m/>
    <n v="0"/>
    <n v="20649"/>
    <n v="3923"/>
    <m/>
    <m/>
    <n v="24572"/>
  </r>
  <r>
    <x v="7"/>
    <n v="4"/>
    <n v="33"/>
    <s v="Del Giro"/>
    <s v="76927155-4"/>
    <x v="71"/>
    <n v="116001"/>
    <d v="2025-07-07T00:00:00"/>
    <d v="2025-07-27T20:16:33"/>
    <m/>
    <n v="0"/>
    <n v="39285"/>
    <n v="7464"/>
    <m/>
    <m/>
    <n v="46749"/>
  </r>
  <r>
    <x v="7"/>
    <n v="5"/>
    <n v="33"/>
    <s v="Del Giro"/>
    <s v="97036000-K"/>
    <x v="72"/>
    <n v="52498108"/>
    <d v="2025-07-29T00:00:00"/>
    <d v="2025-07-30T02:00:36"/>
    <m/>
    <n v="0"/>
    <n v="16169"/>
    <n v="3072"/>
    <m/>
    <m/>
    <n v="19241"/>
  </r>
  <r>
    <x v="7"/>
    <n v="6"/>
    <n v="33"/>
    <s v="Del Giro"/>
    <s v="96689310-9"/>
    <x v="69"/>
    <n v="55835143"/>
    <d v="2025-07-29T00:00:00"/>
    <d v="2025-07-31T13:44:13"/>
    <m/>
    <n v="0"/>
    <n v="8355"/>
    <n v="1587"/>
    <m/>
    <m/>
    <n v="9942"/>
  </r>
  <r>
    <x v="7"/>
    <n v="7"/>
    <n v="33"/>
    <s v="Del Giro"/>
    <s v="77190692-3"/>
    <x v="73"/>
    <n v="4669854"/>
    <d v="2025-07-31T00:00:00"/>
    <d v="2025-07-31T21:09:30"/>
    <d v="2025-07-31T21:48:39"/>
    <n v="0"/>
    <n v="21604"/>
    <n v="4105"/>
    <m/>
    <m/>
    <n v="25709"/>
  </r>
  <r>
    <x v="7"/>
    <n v="8"/>
    <n v="34"/>
    <s v="Del Giro"/>
    <s v="78065582-8"/>
    <x v="67"/>
    <n v="190"/>
    <d v="2025-07-01T00:00:00"/>
    <d v="2025-07-01T10:13:33"/>
    <m/>
    <n v="45000"/>
    <n v="0"/>
    <n v="0"/>
    <m/>
    <m/>
    <n v="45000"/>
  </r>
  <r>
    <x v="7"/>
    <n v="1"/>
    <n v="33"/>
    <s v="Del Giro"/>
    <s v="96689310-9"/>
    <x v="69"/>
    <n v="55728925"/>
    <d v="2025-06-30T00:00:00"/>
    <d v="2025-07-01T13:45:59"/>
    <m/>
    <n v="0"/>
    <n v="1232"/>
    <n v="234"/>
    <m/>
    <m/>
    <n v="1466"/>
  </r>
  <r>
    <x v="7"/>
    <n v="2"/>
    <n v="33"/>
    <s v="Del Giro"/>
    <s v="76114143-0"/>
    <x v="70"/>
    <n v="10229755"/>
    <d v="2025-07-03T00:00:00"/>
    <d v="2025-07-03T06:40:03"/>
    <m/>
    <n v="0"/>
    <n v="9678"/>
    <n v="1839"/>
    <m/>
    <m/>
    <n v="11517"/>
  </r>
  <r>
    <x v="7"/>
    <n v="3"/>
    <n v="33"/>
    <s v="Del Giro"/>
    <s v="76927155-4"/>
    <x v="71"/>
    <n v="111560"/>
    <d v="2025-06-30T00:00:00"/>
    <d v="2025-07-03T20:55:19"/>
    <m/>
    <n v="0"/>
    <n v="20649"/>
    <n v="3923"/>
    <m/>
    <m/>
    <n v="24572"/>
  </r>
  <r>
    <x v="7"/>
    <n v="4"/>
    <n v="33"/>
    <s v="Del Giro"/>
    <s v="76927155-4"/>
    <x v="71"/>
    <n v="116001"/>
    <d v="2025-07-07T00:00:00"/>
    <d v="2025-07-27T20:16:33"/>
    <m/>
    <n v="0"/>
    <n v="39285"/>
    <n v="7464"/>
    <m/>
    <m/>
    <n v="46749"/>
  </r>
  <r>
    <x v="7"/>
    <n v="5"/>
    <n v="33"/>
    <s v="Del Giro"/>
    <s v="97036000-K"/>
    <x v="72"/>
    <n v="52498108"/>
    <d v="2025-07-29T00:00:00"/>
    <d v="2025-07-30T02:00:36"/>
    <m/>
    <n v="0"/>
    <n v="16169"/>
    <n v="3072"/>
    <m/>
    <m/>
    <n v="19241"/>
  </r>
  <r>
    <x v="7"/>
    <n v="6"/>
    <n v="33"/>
    <s v="Del Giro"/>
    <s v="96689310-9"/>
    <x v="69"/>
    <n v="55835143"/>
    <d v="2025-07-29T00:00:00"/>
    <d v="2025-07-31T13:44:13"/>
    <m/>
    <n v="0"/>
    <n v="8355"/>
    <n v="1587"/>
    <m/>
    <m/>
    <n v="9942"/>
  </r>
  <r>
    <x v="7"/>
    <n v="7"/>
    <n v="33"/>
    <s v="Del Giro"/>
    <s v="77190692-3"/>
    <x v="73"/>
    <n v="4669854"/>
    <d v="2025-07-31T00:00:00"/>
    <d v="2025-07-31T21:09:30"/>
    <d v="2025-07-31T21:48:39"/>
    <n v="0"/>
    <n v="21604"/>
    <n v="4105"/>
    <m/>
    <m/>
    <n v="25709"/>
  </r>
  <r>
    <x v="7"/>
    <n v="8"/>
    <n v="34"/>
    <s v="Del Giro"/>
    <s v="78065582-8"/>
    <x v="67"/>
    <n v="190"/>
    <d v="2025-07-01T00:00:00"/>
    <d v="2025-07-01T10:13:33"/>
    <m/>
    <n v="45000"/>
    <n v="0"/>
    <n v="0"/>
    <m/>
    <m/>
    <n v="45000"/>
  </r>
  <r>
    <x v="7"/>
    <n v="1"/>
    <n v="33"/>
    <s v="Del Giro"/>
    <s v="96689310-9"/>
    <x v="69"/>
    <n v="55728925"/>
    <d v="2025-06-30T00:00:00"/>
    <d v="2025-07-01T13:45:59"/>
    <m/>
    <n v="0"/>
    <n v="1232"/>
    <n v="234"/>
    <m/>
    <m/>
    <n v="1466"/>
  </r>
  <r>
    <x v="7"/>
    <n v="2"/>
    <n v="33"/>
    <s v="Del Giro"/>
    <s v="76114143-0"/>
    <x v="70"/>
    <n v="10229755"/>
    <d v="2025-07-03T00:00:00"/>
    <d v="2025-07-03T06:40:03"/>
    <m/>
    <n v="0"/>
    <n v="9678"/>
    <n v="1839"/>
    <m/>
    <m/>
    <n v="11517"/>
  </r>
  <r>
    <x v="7"/>
    <n v="3"/>
    <n v="33"/>
    <s v="Del Giro"/>
    <s v="76927155-4"/>
    <x v="71"/>
    <n v="111560"/>
    <d v="2025-06-30T00:00:00"/>
    <d v="2025-07-03T20:55:19"/>
    <m/>
    <n v="0"/>
    <n v="20649"/>
    <n v="3923"/>
    <m/>
    <m/>
    <n v="24572"/>
  </r>
  <r>
    <x v="7"/>
    <n v="4"/>
    <n v="33"/>
    <s v="Del Giro"/>
    <s v="76927155-4"/>
    <x v="71"/>
    <n v="116001"/>
    <d v="2025-07-07T00:00:00"/>
    <d v="2025-07-27T20:16:33"/>
    <m/>
    <n v="0"/>
    <n v="39285"/>
    <n v="7464"/>
    <m/>
    <m/>
    <n v="46749"/>
  </r>
  <r>
    <x v="7"/>
    <n v="5"/>
    <n v="33"/>
    <s v="Del Giro"/>
    <s v="97036000-K"/>
    <x v="72"/>
    <n v="52498108"/>
    <d v="2025-07-29T00:00:00"/>
    <d v="2025-07-30T02:00:36"/>
    <m/>
    <n v="0"/>
    <n v="16169"/>
    <n v="3072"/>
    <m/>
    <m/>
    <n v="19241"/>
  </r>
  <r>
    <x v="7"/>
    <n v="6"/>
    <n v="33"/>
    <s v="Del Giro"/>
    <s v="96689310-9"/>
    <x v="69"/>
    <n v="55835143"/>
    <d v="2025-07-29T00:00:00"/>
    <d v="2025-07-31T13:44:13"/>
    <m/>
    <n v="0"/>
    <n v="8355"/>
    <n v="1587"/>
    <m/>
    <m/>
    <n v="9942"/>
  </r>
  <r>
    <x v="7"/>
    <n v="7"/>
    <n v="33"/>
    <s v="Del Giro"/>
    <s v="77190692-3"/>
    <x v="73"/>
    <n v="4669854"/>
    <d v="2025-07-31T00:00:00"/>
    <d v="2025-07-31T21:09:30"/>
    <d v="2025-07-31T21:48:39"/>
    <n v="0"/>
    <n v="21604"/>
    <n v="4105"/>
    <m/>
    <m/>
    <n v="25709"/>
  </r>
  <r>
    <x v="7"/>
    <n v="8"/>
    <n v="34"/>
    <s v="Del Giro"/>
    <s v="78065582-8"/>
    <x v="67"/>
    <n v="190"/>
    <d v="2025-07-01T00:00:00"/>
    <d v="2025-07-01T10:13:33"/>
    <m/>
    <n v="45000"/>
    <n v="0"/>
    <n v="0"/>
    <m/>
    <m/>
    <n v="45000"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3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  <r>
    <x v="8"/>
    <m/>
    <m/>
    <m/>
    <m/>
    <x v="74"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x v="0"/>
    <x v="0"/>
    <n v="1300000"/>
  </r>
  <r>
    <x v="0"/>
    <x v="1"/>
    <n v="1970000"/>
  </r>
  <r>
    <x v="0"/>
    <x v="2"/>
    <n v="19970000"/>
  </r>
  <r>
    <x v="0"/>
    <x v="3"/>
    <n v="490330"/>
  </r>
  <r>
    <x v="0"/>
    <x v="4"/>
    <n v="550000"/>
  </r>
  <r>
    <x v="0"/>
    <x v="5"/>
    <n v="563334"/>
  </r>
  <r>
    <x v="0"/>
    <x v="6"/>
    <n v="900000"/>
  </r>
  <r>
    <x v="1"/>
    <x v="7"/>
    <n v="850000"/>
  </r>
  <r>
    <x v="1"/>
    <x v="8"/>
    <n v="1312500"/>
  </r>
  <r>
    <x v="1"/>
    <x v="9"/>
    <n v="400000"/>
  </r>
  <r>
    <x v="1"/>
    <x v="10"/>
    <n v="2390000"/>
  </r>
  <r>
    <x v="1"/>
    <x v="11"/>
    <n v="490000"/>
  </r>
  <r>
    <x v="1"/>
    <x v="12"/>
    <n v="2169330"/>
  </r>
  <r>
    <x v="1"/>
    <x v="13"/>
    <n v="2390000"/>
  </r>
  <r>
    <x v="2"/>
    <x v="14"/>
    <n v="850000"/>
  </r>
  <r>
    <x v="2"/>
    <x v="15"/>
    <n v="2490000"/>
  </r>
  <r>
    <x v="2"/>
    <x v="16"/>
    <n v="3128000"/>
  </r>
  <r>
    <x v="2"/>
    <x v="15"/>
    <n v="990000"/>
  </r>
  <r>
    <x v="2"/>
    <x v="17"/>
    <n v="2500000"/>
  </r>
  <r>
    <x v="2"/>
    <x v="18"/>
    <n v="1414000"/>
  </r>
  <r>
    <x v="2"/>
    <x v="19"/>
    <n v="1790000"/>
  </r>
  <r>
    <x v="2"/>
    <x v="17"/>
    <n v="2500000"/>
  </r>
  <r>
    <x v="2"/>
    <x v="15"/>
    <n v="2490000"/>
  </r>
  <r>
    <x v="2"/>
    <x v="20"/>
    <n v="1650000"/>
  </r>
  <r>
    <x v="2"/>
    <x v="5"/>
    <n v="563330"/>
  </r>
  <r>
    <x v="2"/>
    <x v="21"/>
    <n v="1990000"/>
  </r>
  <r>
    <x v="2"/>
    <x v="17"/>
    <n v="2500000"/>
  </r>
  <r>
    <x v="2"/>
    <x v="15"/>
    <n v="2490000"/>
  </r>
  <r>
    <x v="3"/>
    <x v="15"/>
    <n v="3150000"/>
  </r>
  <r>
    <x v="3"/>
    <x v="22"/>
    <n v="690000"/>
  </r>
  <r>
    <x v="3"/>
    <x v="23"/>
    <n v="875000"/>
  </r>
  <r>
    <x v="3"/>
    <x v="23"/>
    <n v="875000"/>
  </r>
  <r>
    <x v="3"/>
    <x v="24"/>
    <n v="550000"/>
  </r>
  <r>
    <x v="3"/>
    <x v="25"/>
    <n v="290000"/>
  </r>
  <r>
    <x v="3"/>
    <x v="26"/>
    <n v="530000"/>
  </r>
  <r>
    <x v="3"/>
    <x v="5"/>
    <n v="563330"/>
  </r>
  <r>
    <x v="3"/>
    <x v="27"/>
    <n v="580000"/>
  </r>
  <r>
    <x v="3"/>
    <x v="15"/>
    <n v="3150000"/>
  </r>
  <r>
    <x v="3"/>
    <x v="28"/>
    <n v="295000"/>
  </r>
  <r>
    <x v="3"/>
    <x v="17"/>
    <n v="2500000"/>
  </r>
  <r>
    <x v="3"/>
    <x v="17"/>
    <n v="2500000"/>
  </r>
  <r>
    <x v="3"/>
    <x v="15"/>
    <n v="3150000"/>
  </r>
  <r>
    <x v="3"/>
    <x v="23"/>
    <n v="875000"/>
  </r>
  <r>
    <x v="4"/>
    <x v="23"/>
    <n v="875000"/>
  </r>
  <r>
    <x v="4"/>
    <x v="29"/>
    <n v="825000"/>
  </r>
  <r>
    <x v="4"/>
    <x v="30"/>
    <n v="1700000"/>
  </r>
  <r>
    <x v="4"/>
    <x v="31"/>
    <n v="750000"/>
  </r>
  <r>
    <x v="4"/>
    <x v="29"/>
    <n v="825000"/>
  </r>
  <r>
    <x v="4"/>
    <x v="32"/>
    <n v="700000"/>
  </r>
  <r>
    <x v="4"/>
    <x v="27"/>
    <n v="435000"/>
  </r>
  <r>
    <x v="4"/>
    <x v="4"/>
    <n v="550000"/>
  </r>
  <r>
    <x v="4"/>
    <x v="27"/>
    <n v="435000"/>
  </r>
  <r>
    <x v="4"/>
    <x v="27"/>
    <n v="56000"/>
  </r>
  <r>
    <x v="4"/>
    <x v="33"/>
    <n v="496660"/>
  </r>
  <r>
    <x v="5"/>
    <x v="34"/>
    <n v="1800000"/>
  </r>
  <r>
    <x v="5"/>
    <x v="35"/>
    <n v="640000"/>
  </r>
  <r>
    <x v="5"/>
    <x v="35"/>
    <n v="800000"/>
  </r>
  <r>
    <x v="5"/>
    <x v="36"/>
    <n v="725000"/>
  </r>
  <r>
    <x v="5"/>
    <x v="37"/>
    <n v="2900000"/>
  </r>
  <r>
    <x v="5"/>
    <x v="38"/>
    <n v="977000"/>
  </r>
  <r>
    <x v="5"/>
    <x v="39"/>
    <n v="2146500"/>
  </r>
  <r>
    <x v="5"/>
    <x v="40"/>
    <n v="1058000"/>
  </r>
  <r>
    <x v="5"/>
    <x v="41"/>
    <n v="867500"/>
  </r>
  <r>
    <x v="6"/>
    <x v="9"/>
    <n v="400000"/>
  </r>
  <r>
    <x v="6"/>
    <x v="42"/>
    <n v="613300"/>
  </r>
  <r>
    <x v="6"/>
    <x v="43"/>
    <n v="719000"/>
  </r>
  <r>
    <x v="6"/>
    <x v="44"/>
    <n v="92810"/>
  </r>
  <r>
    <x v="6"/>
    <x v="45"/>
    <n v="151614"/>
  </r>
  <r>
    <x v="6"/>
    <x v="45"/>
    <n v="151614"/>
  </r>
  <r>
    <x v="7"/>
    <x v="46"/>
    <e v="#REF!"/>
  </r>
  <r>
    <x v="7"/>
    <x v="46"/>
    <e v="#REF!"/>
  </r>
  <r>
    <x v="7"/>
    <x v="46"/>
    <e v="#REF!"/>
  </r>
  <r>
    <x v="6"/>
    <x v="47"/>
    <n v="70000"/>
  </r>
  <r>
    <x v="6"/>
    <x v="47"/>
    <n v="35000"/>
  </r>
  <r>
    <x v="6"/>
    <x v="47"/>
    <n v="49990"/>
  </r>
  <r>
    <x v="6"/>
    <x v="47"/>
    <n v="70000"/>
  </r>
  <r>
    <x v="6"/>
    <x v="47"/>
    <n v="35000"/>
  </r>
  <r>
    <x v="6"/>
    <x v="47"/>
    <n v="49990"/>
  </r>
  <r>
    <x v="6"/>
    <x v="47"/>
    <n v="70000"/>
  </r>
  <r>
    <x v="6"/>
    <x v="47"/>
    <n v="35000"/>
  </r>
  <r>
    <x v="6"/>
    <x v="47"/>
    <n v="4999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8"/>
    <x v="48"/>
    <n v="0"/>
  </r>
  <r>
    <x v="9"/>
    <x v="49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1367266.5"/>
    <n v="4101799.5"/>
    <n v="25743664"/>
    <n v="1601666"/>
    <n v="1367266.5"/>
  </r>
  <r>
    <x v="1"/>
    <n v="1367266.5"/>
    <n v="4101799.5"/>
    <n v="10001830"/>
    <n v="17343500"/>
    <n v="1367266.5"/>
  </r>
  <r>
    <x v="2"/>
    <n v="1367266.5"/>
    <n v="4101799.5"/>
    <n v="27345330"/>
    <n v="0"/>
    <n v="1367266.5"/>
  </r>
  <r>
    <x v="3"/>
    <n v="1367266.5"/>
    <n v="4101799.5"/>
    <n v="20573330"/>
    <n v="6772000"/>
    <n v="1367266.5"/>
  </r>
  <r>
    <x v="4"/>
    <n v="1367266.5"/>
    <n v="4101799.5"/>
    <n v="7647660"/>
    <n v="19697670"/>
    <n v="1367266.5"/>
  </r>
  <r>
    <x v="5"/>
    <n v="1367266.5"/>
    <n v="4101799.5"/>
    <n v="11914000"/>
    <n v="15431330"/>
    <n v="1367266.5"/>
  </r>
  <r>
    <x v="6"/>
    <n v="1367266.5"/>
    <n v="4101799.5"/>
    <n v="2593308"/>
    <n v="24752022"/>
    <n v="1367266.5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  <r>
    <x v="7"/>
    <s v=""/>
    <s v=""/>
    <s v=""/>
    <s v=""/>
    <s v="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7">
  <r>
    <x v="0"/>
    <n v="1"/>
    <n v="33"/>
    <s v="Del Giro"/>
    <s v="77139617-8"/>
    <x v="0"/>
    <n v="411"/>
    <d v="2025-01-23T00:00:00"/>
    <d v="2025-01-23T13:41:49"/>
    <d v="2025-01-30T10:56:40"/>
    <m/>
    <n v="0"/>
    <n v="1300000"/>
    <n v="247000"/>
    <n v="1547000"/>
  </r>
  <r>
    <x v="0"/>
    <n v="2"/>
    <n v="33"/>
    <s v="Del Giro"/>
    <s v="77442741-4"/>
    <x v="1"/>
    <n v="412"/>
    <d v="2025-01-23T00:00:00"/>
    <d v="2025-01-23T14:07:40"/>
    <m/>
    <m/>
    <n v="0"/>
    <n v="1970000"/>
    <n v="374300"/>
    <n v="2344300"/>
  </r>
  <r>
    <x v="0"/>
    <n v="3"/>
    <n v="34"/>
    <s v="Del Giro"/>
    <s v="69072000-0"/>
    <x v="2"/>
    <n v="226"/>
    <d v="2025-01-02T00:00:00"/>
    <d v="2024-12-26T20:53:42"/>
    <m/>
    <m/>
    <n v="19970000"/>
    <n v="0"/>
    <n v="0"/>
    <n v="19970000"/>
  </r>
  <r>
    <x v="0"/>
    <n v="4"/>
    <n v="34"/>
    <s v="Del Giro"/>
    <s v="18754176-K"/>
    <x v="3"/>
    <n v="230"/>
    <d v="2025-01-20T00:00:00"/>
    <d v="2025-01-20T12:33:44"/>
    <m/>
    <m/>
    <n v="490330"/>
    <n v="0"/>
    <n v="0"/>
    <n v="490330"/>
  </r>
  <r>
    <x v="0"/>
    <n v="5"/>
    <n v="34"/>
    <s v="Del Giro"/>
    <s v="19566629-6"/>
    <x v="4"/>
    <n v="231"/>
    <d v="2025-01-22T00:00:00"/>
    <d v="2025-01-22T14:44:07"/>
    <m/>
    <m/>
    <n v="550000"/>
    <n v="0"/>
    <n v="0"/>
    <n v="550000"/>
  </r>
  <r>
    <x v="0"/>
    <n v="6"/>
    <n v="34"/>
    <s v="Del Giro"/>
    <s v="17676431-7"/>
    <x v="5"/>
    <n v="232"/>
    <d v="2025-01-23T00:00:00"/>
    <d v="2025-01-23T16:43:44"/>
    <m/>
    <m/>
    <n v="563334"/>
    <n v="0"/>
    <n v="0"/>
    <n v="563334"/>
  </r>
  <r>
    <x v="0"/>
    <n v="7"/>
    <n v="34"/>
    <s v="Del Giro"/>
    <s v="18357017-K"/>
    <x v="6"/>
    <n v="233"/>
    <d v="2025-01-28T00:00:00"/>
    <d v="2025-01-28T13:53:15"/>
    <m/>
    <m/>
    <n v="900000"/>
    <n v="0"/>
    <n v="0"/>
    <n v="900000"/>
  </r>
  <r>
    <x v="1"/>
    <n v="1"/>
    <n v="33"/>
    <s v="Del Giro"/>
    <s v="76075551-6"/>
    <x v="7"/>
    <n v="413"/>
    <d v="2025-02-25T00:00:00"/>
    <d v="2025-02-25T11:16:26"/>
    <d v="2025-02-26T09:12:10"/>
    <m/>
    <n v="0"/>
    <n v="850000"/>
    <n v="161500"/>
    <n v="1011500"/>
  </r>
  <r>
    <x v="1"/>
    <n v="2"/>
    <n v="34"/>
    <s v="Del Giro"/>
    <s v="17346854-7"/>
    <x v="8"/>
    <n v="234"/>
    <d v="2025-02-03T00:00:00"/>
    <d v="2025-02-03T11:38:22"/>
    <m/>
    <m/>
    <n v="1312500"/>
    <n v="0"/>
    <n v="0"/>
    <n v="1312500"/>
  </r>
  <r>
    <x v="1"/>
    <n v="3"/>
    <n v="34"/>
    <s v="Del Giro"/>
    <s v="19079802-K"/>
    <x v="9"/>
    <n v="235"/>
    <d v="2025-02-03T00:00:00"/>
    <d v="2025-02-03T11:42:50"/>
    <m/>
    <m/>
    <n v="400000"/>
    <n v="0"/>
    <n v="0"/>
    <n v="400000"/>
  </r>
  <r>
    <x v="1"/>
    <n v="4"/>
    <n v="34"/>
    <s v="Del Giro"/>
    <s v="65150744-8"/>
    <x v="10"/>
    <n v="236"/>
    <d v="2025-02-07T00:00:00"/>
    <d v="2025-02-07T13:06:55"/>
    <m/>
    <m/>
    <n v="2390000"/>
    <n v="0"/>
    <n v="0"/>
    <n v="2390000"/>
  </r>
  <r>
    <x v="1"/>
    <n v="5"/>
    <n v="34"/>
    <s v="Del Giro"/>
    <s v="17957108-0"/>
    <x v="11"/>
    <n v="237"/>
    <d v="2025-02-12T00:00:00"/>
    <d v="2025-02-12T16:04:01"/>
    <m/>
    <m/>
    <n v="490000"/>
    <n v="0"/>
    <n v="0"/>
    <n v="490000"/>
  </r>
  <r>
    <x v="1"/>
    <n v="6"/>
    <n v="34"/>
    <s v="Del Giro"/>
    <s v="18174193-7"/>
    <x v="12"/>
    <n v="238"/>
    <d v="2025-02-27T00:00:00"/>
    <d v="2025-02-27T12:28:47"/>
    <m/>
    <m/>
    <n v="2169330"/>
    <n v="0"/>
    <n v="0"/>
    <n v="2169330"/>
  </r>
  <r>
    <x v="1"/>
    <n v="7"/>
    <n v="61"/>
    <s v="Del Giro"/>
    <s v="76566643-0"/>
    <x v="13"/>
    <n v="38"/>
    <d v="2025-02-07T00:00:00"/>
    <d v="2025-02-07T13:03:38"/>
    <m/>
    <m/>
    <n v="2390000"/>
    <n v="0"/>
    <n v="0"/>
    <n v="2390000"/>
  </r>
  <r>
    <x v="2"/>
    <n v="1"/>
    <n v="33"/>
    <s v="Del Giro"/>
    <s v="76642180-6"/>
    <x v="14"/>
    <n v="414"/>
    <d v="2025-03-05T00:00:00"/>
    <d v="2025-03-05T10:44:11"/>
    <d v="2025-03-05T15:49:55"/>
    <m/>
    <n v="0"/>
    <n v="850000"/>
    <n v="161500"/>
    <n v="1011500"/>
  </r>
  <r>
    <x v="2"/>
    <n v="2"/>
    <n v="33"/>
    <s v="Del Giro"/>
    <s v="71633300-0"/>
    <x v="15"/>
    <n v="415"/>
    <d v="2025-03-13T00:00:00"/>
    <d v="2025-03-13T14:16:00"/>
    <m/>
    <m/>
    <n v="0"/>
    <n v="2490000"/>
    <n v="473100"/>
    <n v="2963100"/>
  </r>
  <r>
    <x v="2"/>
    <n v="3"/>
    <n v="33"/>
    <s v="Del Giro"/>
    <s v="76089072-3"/>
    <x v="16"/>
    <n v="416"/>
    <d v="2025-03-20T00:00:00"/>
    <d v="2025-03-20T10:34:24"/>
    <m/>
    <m/>
    <n v="0"/>
    <n v="3128000"/>
    <n v="594320"/>
    <n v="3722320"/>
  </r>
  <r>
    <x v="2"/>
    <n v="4"/>
    <n v="33"/>
    <s v="Del Giro"/>
    <s v="71633300-0"/>
    <x v="15"/>
    <n v="417"/>
    <d v="2025-03-24T00:00:00"/>
    <d v="2025-03-24T18:07:17"/>
    <m/>
    <m/>
    <n v="0"/>
    <n v="990000"/>
    <n v="188100"/>
    <n v="1178100"/>
  </r>
  <r>
    <x v="2"/>
    <n v="5"/>
    <n v="34"/>
    <s v="Del Giro"/>
    <s v="61976200-2"/>
    <x v="17"/>
    <n v="239"/>
    <d v="2025-03-10T00:00:00"/>
    <d v="2025-03-10T17:14:29"/>
    <m/>
    <d v="2025-03-10T18:23:48"/>
    <n v="2500000"/>
    <n v="0"/>
    <n v="0"/>
    <n v="2500000"/>
  </r>
  <r>
    <x v="2"/>
    <n v="6"/>
    <n v="34"/>
    <s v="Del Giro"/>
    <s v="18201404-4"/>
    <x v="18"/>
    <n v="240"/>
    <d v="2025-03-19T00:00:00"/>
    <d v="2025-03-19T16:16:21"/>
    <m/>
    <m/>
    <n v="1414000"/>
    <n v="0"/>
    <n v="0"/>
    <n v="1414000"/>
  </r>
  <r>
    <x v="2"/>
    <n v="7"/>
    <n v="34"/>
    <s v="Del Giro"/>
    <s v="76088039-6"/>
    <x v="19"/>
    <n v="241"/>
    <d v="2025-03-19T00:00:00"/>
    <d v="2025-03-19T17:18:05"/>
    <d v="2025-03-25T20:29:15"/>
    <m/>
    <n v="1790000"/>
    <n v="0"/>
    <n v="0"/>
    <n v="1790000"/>
  </r>
  <r>
    <x v="2"/>
    <n v="8"/>
    <n v="34"/>
    <s v="Del Giro"/>
    <s v="61976200-2"/>
    <x v="17"/>
    <n v="244"/>
    <d v="2025-03-20T00:00:00"/>
    <d v="2025-03-20T14:26:43"/>
    <m/>
    <d v="2025-03-27T00:02:36"/>
    <n v="2500000"/>
    <n v="0"/>
    <n v="0"/>
    <n v="2500000"/>
  </r>
  <r>
    <x v="2"/>
    <n v="9"/>
    <n v="34"/>
    <s v="Del Giro"/>
    <s v="71633300-0"/>
    <x v="15"/>
    <n v="246"/>
    <d v="2025-03-24T00:00:00"/>
    <d v="2025-03-24T16:55:04"/>
    <m/>
    <m/>
    <n v="2490000"/>
    <n v="0"/>
    <n v="0"/>
    <n v="2490000"/>
  </r>
  <r>
    <x v="2"/>
    <n v="10"/>
    <n v="34"/>
    <s v="Del Giro"/>
    <s v="77552092-2"/>
    <x v="20"/>
    <n v="247"/>
    <d v="2025-03-24T00:00:00"/>
    <d v="2025-03-24T17:47:42"/>
    <m/>
    <m/>
    <n v="1650000"/>
    <n v="0"/>
    <n v="0"/>
    <n v="1650000"/>
  </r>
  <r>
    <x v="2"/>
    <n v="11"/>
    <n v="34"/>
    <s v="Del Giro"/>
    <s v="17676431-7"/>
    <x v="5"/>
    <n v="248"/>
    <d v="2025-03-25T00:00:00"/>
    <d v="2025-03-25T17:08:12"/>
    <m/>
    <m/>
    <n v="563330"/>
    <n v="0"/>
    <n v="0"/>
    <n v="563330"/>
  </r>
  <r>
    <x v="2"/>
    <n v="12"/>
    <n v="34"/>
    <s v="Del Giro"/>
    <s v="17700905-9"/>
    <x v="21"/>
    <n v="249"/>
    <d v="2025-03-26T00:00:00"/>
    <d v="2025-03-26T10:34:39"/>
    <m/>
    <m/>
    <n v="1990000"/>
    <n v="0"/>
    <n v="0"/>
    <n v="1990000"/>
  </r>
  <r>
    <x v="2"/>
    <n v="13"/>
    <n v="61"/>
    <s v="Del Giro"/>
    <s v="61976200-2"/>
    <x v="17"/>
    <n v="39"/>
    <d v="2025-03-20T00:00:00"/>
    <d v="2025-03-20T14:01:57"/>
    <m/>
    <m/>
    <n v="2500000"/>
    <n v="0"/>
    <n v="0"/>
    <n v="2500000"/>
  </r>
  <r>
    <x v="2"/>
    <n v="14"/>
    <n v="61"/>
    <s v="Del Giro"/>
    <s v="71633300-0"/>
    <x v="15"/>
    <n v="40"/>
    <d v="2025-03-24T00:00:00"/>
    <d v="2025-03-24T17:33:06"/>
    <m/>
    <m/>
    <n v="0"/>
    <n v="2490000"/>
    <n v="473100"/>
    <n v="2963100"/>
  </r>
  <r>
    <x v="3"/>
    <n v="1"/>
    <n v="33"/>
    <s v="Del Giro"/>
    <s v="71633300-0"/>
    <x v="15"/>
    <n v="418"/>
    <d v="2025-04-04T00:00:00"/>
    <d v="2025-04-04T13:12:09"/>
    <m/>
    <m/>
    <n v="0"/>
    <n v="3150000"/>
    <n v="598500"/>
    <n v="3748500"/>
  </r>
  <r>
    <x v="3"/>
    <n v="2"/>
    <n v="33"/>
    <s v="Del Giro"/>
    <s v="76709990-8"/>
    <x v="22"/>
    <n v="421"/>
    <d v="2025-04-08T00:00:00"/>
    <d v="2025-04-08T12:44:29"/>
    <d v="2025-04-09T14:18:26"/>
    <m/>
    <n v="0"/>
    <n v="690000"/>
    <n v="131100"/>
    <n v="821100"/>
  </r>
  <r>
    <x v="3"/>
    <n v="3"/>
    <n v="33"/>
    <s v="Del Giro"/>
    <s v="76857827-3"/>
    <x v="23"/>
    <n v="422"/>
    <d v="2025-04-17T00:00:00"/>
    <d v="2025-04-17T17:44:16"/>
    <m/>
    <m/>
    <n v="0"/>
    <n v="875000"/>
    <n v="166250"/>
    <n v="1041250"/>
  </r>
  <r>
    <x v="3"/>
    <n v="4"/>
    <n v="33"/>
    <s v="Del Giro"/>
    <s v="76857827-3"/>
    <x v="23"/>
    <n v="423"/>
    <d v="2025-04-17T00:00:00"/>
    <d v="2025-04-17T17:53:06"/>
    <m/>
    <m/>
    <n v="0"/>
    <n v="875000"/>
    <n v="166250"/>
    <n v="1041250"/>
  </r>
  <r>
    <x v="3"/>
    <n v="5"/>
    <n v="33"/>
    <s v="Del Giro"/>
    <s v="76921860-2"/>
    <x v="24"/>
    <n v="424"/>
    <d v="2025-04-30T00:00:00"/>
    <d v="2025-04-30T09:18:25"/>
    <d v="2025-05-02T16:03:39"/>
    <m/>
    <n v="0"/>
    <n v="550000"/>
    <n v="104500"/>
    <n v="654500"/>
  </r>
  <r>
    <x v="3"/>
    <n v="6"/>
    <n v="34"/>
    <s v="Del Giro"/>
    <s v="76143283-4"/>
    <x v="25"/>
    <n v="250"/>
    <d v="2025-04-07T00:00:00"/>
    <d v="2025-04-07T17:22:20"/>
    <m/>
    <m/>
    <n v="290000"/>
    <n v="0"/>
    <n v="0"/>
    <n v="290000"/>
  </r>
  <r>
    <x v="3"/>
    <n v="7"/>
    <n v="34"/>
    <s v="Del Giro"/>
    <s v="18022577-3"/>
    <x v="26"/>
    <n v="251"/>
    <d v="2025-04-07T00:00:00"/>
    <d v="2025-04-07T17:30:25"/>
    <m/>
    <m/>
    <n v="530000"/>
    <n v="0"/>
    <n v="0"/>
    <n v="530000"/>
  </r>
  <r>
    <x v="3"/>
    <n v="8"/>
    <n v="34"/>
    <s v="Del Giro"/>
    <s v="17676431-7"/>
    <x v="5"/>
    <n v="252"/>
    <d v="2025-04-09T00:00:00"/>
    <d v="2025-04-09T10:04:37"/>
    <m/>
    <m/>
    <n v="563330"/>
    <n v="0"/>
    <n v="0"/>
    <n v="563330"/>
  </r>
  <r>
    <x v="3"/>
    <n v="9"/>
    <n v="34"/>
    <s v="Del Giro"/>
    <s v="16700557-8"/>
    <x v="27"/>
    <n v="253"/>
    <d v="2025-04-10T00:00:00"/>
    <d v="2025-04-10T17:10:03"/>
    <m/>
    <m/>
    <n v="580000"/>
    <n v="0"/>
    <n v="0"/>
    <n v="580000"/>
  </r>
  <r>
    <x v="3"/>
    <n v="10"/>
    <n v="34"/>
    <s v="Del Giro"/>
    <s v="71633300-0"/>
    <x v="15"/>
    <n v="254"/>
    <d v="2025-04-15T00:00:00"/>
    <d v="2025-04-15T15:32:45"/>
    <m/>
    <m/>
    <n v="3150000"/>
    <n v="0"/>
    <n v="0"/>
    <n v="3150000"/>
  </r>
  <r>
    <x v="3"/>
    <n v="11"/>
    <n v="34"/>
    <s v="Del Giro"/>
    <s v="18642061-6"/>
    <x v="28"/>
    <n v="255"/>
    <d v="2025-04-17T00:00:00"/>
    <d v="2025-04-17T16:46:25"/>
    <m/>
    <m/>
    <n v="295000"/>
    <n v="0"/>
    <n v="0"/>
    <n v="295000"/>
  </r>
  <r>
    <x v="3"/>
    <n v="12"/>
    <n v="34"/>
    <s v="Del Giro"/>
    <s v="61976200-2"/>
    <x v="17"/>
    <n v="257"/>
    <d v="2025-04-22T00:00:00"/>
    <d v="2025-04-22T10:26:29"/>
    <m/>
    <d v="2025-04-23T15:16:35"/>
    <n v="2500000"/>
    <n v="0"/>
    <n v="0"/>
    <n v="2500000"/>
  </r>
  <r>
    <x v="3"/>
    <n v="13"/>
    <n v="34"/>
    <s v="Del Giro"/>
    <s v="61976200-2"/>
    <x v="17"/>
    <n v="258"/>
    <d v="2025-04-24T00:00:00"/>
    <d v="2025-04-24T15:09:00"/>
    <m/>
    <m/>
    <n v="2500000"/>
    <n v="0"/>
    <n v="0"/>
    <n v="2500000"/>
  </r>
  <r>
    <x v="3"/>
    <n v="14"/>
    <n v="61"/>
    <s v="Del Giro"/>
    <s v="71633300-0"/>
    <x v="15"/>
    <n v="43"/>
    <d v="2025-04-15T00:00:00"/>
    <d v="2025-04-15T14:59:31"/>
    <m/>
    <m/>
    <n v="0"/>
    <n v="3150000"/>
    <n v="598500"/>
    <n v="3748500"/>
  </r>
  <r>
    <x v="3"/>
    <n v="15"/>
    <n v="61"/>
    <s v="Del Giro"/>
    <s v="76857827-3"/>
    <x v="23"/>
    <n v="44"/>
    <d v="2025-04-17T00:00:00"/>
    <d v="2025-04-17T17:48:05"/>
    <m/>
    <m/>
    <n v="0"/>
    <n v="875000"/>
    <n v="166250"/>
    <n v="1041250"/>
  </r>
  <r>
    <x v="4"/>
    <n v="1"/>
    <n v="33"/>
    <s v="Del Giro"/>
    <s v="76857827-3"/>
    <x v="23"/>
    <n v="425"/>
    <d v="2025-05-05T00:00:00"/>
    <d v="2025-05-05T16:54:48"/>
    <n v="45784.680451388886"/>
    <m/>
    <n v="0"/>
    <n v="875000"/>
    <n v="166250"/>
    <n v="1041250"/>
  </r>
  <r>
    <x v="4"/>
    <n v="2"/>
    <n v="33"/>
    <s v="Del Giro"/>
    <s v="76111028-4"/>
    <x v="29"/>
    <n v="426"/>
    <d v="2025-05-07T00:00:00"/>
    <d v="2025-05-07T15:48:37"/>
    <n v="45789.648726851854"/>
    <m/>
    <n v="0"/>
    <n v="825000"/>
    <n v="156750"/>
    <n v="981750"/>
  </r>
  <r>
    <x v="4"/>
    <n v="3"/>
    <n v="33"/>
    <s v="Del Giro"/>
    <s v="78029057-9"/>
    <x v="30"/>
    <n v="428"/>
    <d v="2025-05-16T00:00:00"/>
    <d v="2025-05-16T12:23:54"/>
    <m/>
    <m/>
    <n v="0"/>
    <n v="1700000"/>
    <n v="323000"/>
    <n v="2023000"/>
  </r>
  <r>
    <x v="4"/>
    <n v="4"/>
    <n v="33"/>
    <s v="Del Giro"/>
    <s v="78028573-7"/>
    <x v="31"/>
    <n v="429"/>
    <d v="2025-05-22T00:00:00"/>
    <d v="2025-05-22T11:01:45"/>
    <n v="45803.869733796295"/>
    <m/>
    <n v="0"/>
    <n v="750000"/>
    <n v="142500"/>
    <n v="892500"/>
  </r>
  <r>
    <x v="4"/>
    <n v="5"/>
    <n v="33"/>
    <s v="Del Giro"/>
    <s v="76111028-4"/>
    <x v="29"/>
    <n v="430"/>
    <d v="2025-05-22T00:00:00"/>
    <d v="2025-05-22T11:08:48"/>
    <n v="45803.653668981482"/>
    <m/>
    <n v="0"/>
    <n v="825000"/>
    <n v="156750"/>
    <n v="981750"/>
  </r>
  <r>
    <x v="4"/>
    <n v="6"/>
    <n v="33"/>
    <s v="Del Giro"/>
    <s v="76593514-8"/>
    <x v="32"/>
    <n v="431"/>
    <d v="2025-05-30T00:00:00"/>
    <d v="2025-05-30T20:34:19"/>
    <m/>
    <m/>
    <n v="0"/>
    <n v="700000"/>
    <n v="133000"/>
    <n v="833000"/>
  </r>
  <r>
    <x v="4"/>
    <n v="7"/>
    <n v="34"/>
    <s v="Del Giro"/>
    <s v="16700557-8"/>
    <x v="27"/>
    <n v="259"/>
    <d v="2025-05-07T00:00:00"/>
    <d v="2025-05-07T15:42:14"/>
    <m/>
    <m/>
    <n v="435000"/>
    <n v="0"/>
    <n v="0"/>
    <n v="435000"/>
  </r>
  <r>
    <x v="4"/>
    <n v="8"/>
    <n v="34"/>
    <s v="Del Giro"/>
    <s v="19566629-6"/>
    <x v="4"/>
    <n v="260"/>
    <d v="2025-05-16T00:00:00"/>
    <d v="2025-05-16T17:13:55"/>
    <m/>
    <m/>
    <n v="550000"/>
    <n v="0"/>
    <n v="0"/>
    <n v="550000"/>
  </r>
  <r>
    <x v="4"/>
    <n v="9"/>
    <n v="34"/>
    <s v="Del Giro"/>
    <s v="16700557-8"/>
    <x v="27"/>
    <n v="261"/>
    <d v="2025-05-29T00:00:00"/>
    <d v="2025-05-29T09:29:18"/>
    <m/>
    <m/>
    <n v="435000"/>
    <n v="0"/>
    <n v="0"/>
    <n v="435000"/>
  </r>
  <r>
    <x v="4"/>
    <n v="10"/>
    <n v="34"/>
    <s v="Del Giro"/>
    <s v="16700557-8"/>
    <x v="27"/>
    <n v="262"/>
    <d v="2025-05-29T00:00:00"/>
    <d v="2025-05-29T09:31:14"/>
    <m/>
    <m/>
    <n v="56000"/>
    <n v="0"/>
    <n v="0"/>
    <n v="56000"/>
  </r>
  <r>
    <x v="4"/>
    <n v="11"/>
    <n v="34"/>
    <s v="Del Giro"/>
    <s v="17343048-5"/>
    <x v="33"/>
    <n v="263"/>
    <d v="2025-05-29T00:00:00"/>
    <d v="2025-05-29T10:35:24"/>
    <m/>
    <m/>
    <n v="496660"/>
    <n v="0"/>
    <n v="0"/>
    <n v="496660"/>
  </r>
  <r>
    <x v="5"/>
    <n v="1"/>
    <n v="33"/>
    <s v="Del Giro"/>
    <s v="78120513-3"/>
    <x v="34"/>
    <n v="432"/>
    <d v="2025-06-03T00:00:00"/>
    <d v="2025-06-03T15:03:24"/>
    <m/>
    <m/>
    <n v="0"/>
    <n v="1800000"/>
    <n v="342000"/>
    <n v="2142000"/>
  </r>
  <r>
    <x v="5"/>
    <n v="2"/>
    <n v="33"/>
    <s v="Del Giro"/>
    <s v="76664734-0"/>
    <x v="35"/>
    <n v="433"/>
    <d v="2025-06-27T00:00:00"/>
    <d v="2025-06-27T10:52:35"/>
    <m/>
    <m/>
    <n v="0"/>
    <n v="640000"/>
    <n v="121600"/>
    <n v="761600"/>
  </r>
  <r>
    <x v="5"/>
    <n v="3"/>
    <n v="33"/>
    <s v="Del Giro"/>
    <s v="76664734-0"/>
    <x v="35"/>
    <n v="434"/>
    <d v="2025-06-27T00:00:00"/>
    <d v="2025-06-27T11:04:21"/>
    <m/>
    <m/>
    <n v="0"/>
    <n v="800000"/>
    <n v="152000"/>
    <n v="952000"/>
  </r>
  <r>
    <x v="5"/>
    <n v="4"/>
    <n v="34"/>
    <s v="Del Giro"/>
    <s v="19756749-K"/>
    <x v="36"/>
    <n v="264"/>
    <d v="2025-06-02T00:00:00"/>
    <d v="2025-06-02T11:25:28"/>
    <m/>
    <m/>
    <n v="725000"/>
    <n v="0"/>
    <n v="0"/>
    <n v="725000"/>
  </r>
  <r>
    <x v="5"/>
    <n v="5"/>
    <n v="34"/>
    <s v="Del Giro"/>
    <s v="77180411-K"/>
    <x v="37"/>
    <n v="265"/>
    <d v="2025-06-03T00:00:00"/>
    <d v="2025-06-03T14:58:39"/>
    <m/>
    <m/>
    <n v="2900000"/>
    <n v="0"/>
    <n v="0"/>
    <n v="2900000"/>
  </r>
  <r>
    <x v="5"/>
    <n v="6"/>
    <n v="34"/>
    <s v="Del Giro"/>
    <s v="19489124-5"/>
    <x v="38"/>
    <n v="266"/>
    <d v="2025-06-10T00:00:00"/>
    <d v="2025-06-10T18:09:54"/>
    <m/>
    <m/>
    <n v="977000"/>
    <n v="0"/>
    <n v="0"/>
    <n v="977000"/>
  </r>
  <r>
    <x v="5"/>
    <n v="7"/>
    <n v="34"/>
    <s v="Del Giro"/>
    <s v="17088162-1"/>
    <x v="39"/>
    <n v="267"/>
    <d v="2025-06-18T00:00:00"/>
    <d v="2025-06-18T09:25:21"/>
    <m/>
    <m/>
    <n v="2146500"/>
    <n v="0"/>
    <n v="0"/>
    <n v="2146500"/>
  </r>
  <r>
    <x v="5"/>
    <n v="8"/>
    <n v="34"/>
    <s v="Del Giro"/>
    <s v="18282260-4"/>
    <x v="40"/>
    <n v="268"/>
    <d v="2025-06-19T00:00:00"/>
    <d v="2025-06-19T09:05:13"/>
    <m/>
    <m/>
    <n v="1058000"/>
    <n v="0"/>
    <n v="0"/>
    <n v="1058000"/>
  </r>
  <r>
    <x v="5"/>
    <n v="9"/>
    <n v="34"/>
    <s v="Del Giro"/>
    <s v="17133386-5"/>
    <x v="41"/>
    <n v="269"/>
    <d v="2025-06-30T00:00:00"/>
    <d v="2025-06-30T11:28:43"/>
    <m/>
    <m/>
    <n v="867500"/>
    <n v="0"/>
    <n v="0"/>
    <n v="867500"/>
  </r>
  <r>
    <x v="6"/>
    <n v="1"/>
    <n v="34"/>
    <s v="Del Giro"/>
    <s v="19079802-K"/>
    <x v="9"/>
    <n v="270"/>
    <d v="2025-07-03T00:00:00"/>
    <d v="2025-07-03T17:32:14"/>
    <m/>
    <m/>
    <n v="400000"/>
    <n v="0"/>
    <n v="0"/>
    <n v="400000"/>
  </r>
  <r>
    <x v="6"/>
    <n v="2"/>
    <n v="34"/>
    <s v="Del Giro"/>
    <s v="15368347-6"/>
    <x v="42"/>
    <n v="271"/>
    <d v="2025-07-20T00:00:00"/>
    <d v="2025-07-20T22:58:08"/>
    <m/>
    <m/>
    <n v="613300"/>
    <n v="0"/>
    <n v="0"/>
    <n v="613300"/>
  </r>
  <r>
    <x v="6"/>
    <n v="3"/>
    <n v="34"/>
    <s v="Del Giro"/>
    <s v="20164791-6"/>
    <x v="43"/>
    <n v="272"/>
    <d v="2025-07-22T00:00:00"/>
    <d v="2025-07-22T10:34:33"/>
    <m/>
    <m/>
    <n v="719000"/>
    <n v="0"/>
    <n v="0"/>
    <n v="719000"/>
  </r>
  <r>
    <x v="6"/>
    <n v="1"/>
    <n v="33"/>
    <s v="Del Giro"/>
    <s v="76296346-9"/>
    <x v="44"/>
    <n v="54"/>
    <d v="2025-07-02T00:00:00"/>
    <d v="2025-07-02T19:50:24"/>
    <m/>
    <m/>
    <n v="0"/>
    <n v="92810"/>
    <n v="17634"/>
    <n v="110444"/>
  </r>
  <r>
    <x v="6"/>
    <n v="2"/>
    <n v="33"/>
    <s v="Del Giro"/>
    <s v="77300129-4"/>
    <x v="45"/>
    <n v="55"/>
    <d v="2025-07-02T00:00:00"/>
    <d v="2025-07-02T20:04:30"/>
    <m/>
    <m/>
    <n v="0"/>
    <n v="151614"/>
    <n v="28807"/>
    <n v="180421"/>
  </r>
  <r>
    <x v="6"/>
    <n v="3"/>
    <n v="33"/>
    <s v="Del Giro"/>
    <s v="77300129-4"/>
    <x v="45"/>
    <n v="56"/>
    <d v="2025-07-28T00:00:00"/>
    <d v="2025-07-28T09:47:59"/>
    <m/>
    <m/>
    <n v="0"/>
    <n v="151614"/>
    <n v="28807"/>
    <n v="180421"/>
  </r>
  <r>
    <x v="6"/>
    <n v="1"/>
    <n v="34"/>
    <s v="Del Giro"/>
    <s v="76020773-K"/>
    <x v="46"/>
    <n v="38"/>
    <d v="2025-07-04T00:00:00"/>
    <d v="2025-07-04T10:00:00"/>
    <m/>
    <m/>
    <n v="70000"/>
    <n v="0"/>
    <n v="0"/>
    <n v="70000"/>
  </r>
  <r>
    <x v="6"/>
    <n v="2"/>
    <n v="34"/>
    <s v="Del Giro"/>
    <s v="76020773-K"/>
    <x v="46"/>
    <n v="39"/>
    <d v="2025-07-21T00:00:00"/>
    <d v="2025-07-21T21:09:31"/>
    <m/>
    <m/>
    <n v="35000"/>
    <n v="0"/>
    <n v="0"/>
    <n v="35000"/>
  </r>
  <r>
    <x v="6"/>
    <n v="3"/>
    <n v="34"/>
    <s v="Del Giro"/>
    <s v="76020773-K"/>
    <x v="46"/>
    <n v="40"/>
    <d v="2025-07-24T00:00:00"/>
    <d v="2025-07-24T10:34:58"/>
    <m/>
    <m/>
    <n v="49990"/>
    <n v="0"/>
    <n v="0"/>
    <n v="49990"/>
  </r>
  <r>
    <x v="6"/>
    <n v="1"/>
    <n v="34"/>
    <s v="Del Giro"/>
    <s v="76020773-K"/>
    <x v="46"/>
    <n v="38"/>
    <d v="2025-07-04T00:00:00"/>
    <d v="2025-07-04T10:00:00"/>
    <m/>
    <m/>
    <n v="70000"/>
    <n v="0"/>
    <n v="0"/>
    <n v="70000"/>
  </r>
  <r>
    <x v="6"/>
    <n v="2"/>
    <n v="34"/>
    <s v="Del Giro"/>
    <s v="76020773-K"/>
    <x v="46"/>
    <n v="39"/>
    <d v="2025-07-21T00:00:00"/>
    <d v="2025-07-21T21:09:31"/>
    <m/>
    <m/>
    <n v="35000"/>
    <n v="0"/>
    <n v="0"/>
    <n v="35000"/>
  </r>
  <r>
    <x v="6"/>
    <n v="3"/>
    <n v="34"/>
    <s v="Del Giro"/>
    <s v="76020773-K"/>
    <x v="46"/>
    <n v="40"/>
    <d v="2025-07-24T00:00:00"/>
    <d v="2025-07-24T10:34:58"/>
    <m/>
    <m/>
    <n v="49990"/>
    <n v="0"/>
    <n v="0"/>
    <n v="49990"/>
  </r>
  <r>
    <x v="6"/>
    <n v="1"/>
    <n v="34"/>
    <s v="Del Giro"/>
    <s v="76020773-K"/>
    <x v="46"/>
    <n v="38"/>
    <d v="2025-07-04T00:00:00"/>
    <d v="2025-07-04T10:00:00"/>
    <m/>
    <m/>
    <n v="70000"/>
    <n v="0"/>
    <n v="0"/>
    <n v="70000"/>
  </r>
  <r>
    <x v="6"/>
    <n v="2"/>
    <n v="34"/>
    <s v="Del Giro"/>
    <s v="76020773-K"/>
    <x v="46"/>
    <n v="39"/>
    <d v="2025-07-21T00:00:00"/>
    <d v="2025-07-21T21:09:31"/>
    <m/>
    <m/>
    <n v="35000"/>
    <n v="0"/>
    <n v="0"/>
    <n v="35000"/>
  </r>
  <r>
    <x v="6"/>
    <n v="3"/>
    <n v="34"/>
    <s v="Del Giro"/>
    <s v="76020773-K"/>
    <x v="46"/>
    <n v="40"/>
    <d v="2025-07-24T00:00:00"/>
    <d v="2025-07-24T10:34:58"/>
    <m/>
    <m/>
    <n v="49990"/>
    <n v="0"/>
    <n v="0"/>
    <n v="49990"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7"/>
    <m/>
    <m/>
    <m/>
    <m/>
    <x v="47"/>
    <m/>
    <m/>
    <m/>
    <m/>
    <m/>
    <m/>
    <m/>
    <m/>
    <m/>
  </r>
  <r>
    <x v="8"/>
    <m/>
    <m/>
    <m/>
    <m/>
    <x v="4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F9047D-3875-473F-83A5-B20108BC7559}" name="TablaDinámica5" cacheId="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19:L25" firstHeaderRow="1" firstDataRow="1" firstDataCol="1"/>
  <pivotFields count="16">
    <pivotField showAll="0"/>
    <pivotField showAll="0"/>
    <pivotField showAll="0"/>
    <pivotField showAll="0"/>
    <pivotField showAll="0"/>
    <pivotField axis="axisRow" showAll="0" measureFilter="1" sortType="descending">
      <items count="175">
        <item x="22"/>
        <item x="62"/>
        <item x="45"/>
        <item x="61"/>
        <item x="11"/>
        <item x="26"/>
        <item x="24"/>
        <item x="46"/>
        <item x="56"/>
        <item x="23"/>
        <item x="3"/>
        <item x="12"/>
        <item x="8"/>
        <item x="44"/>
        <item x="67"/>
        <item x="25"/>
        <item x="47"/>
        <item x="43"/>
        <item x="16"/>
        <item x="50"/>
        <item x="1"/>
        <item x="10"/>
        <item x="13"/>
        <item x="38"/>
        <item x="14"/>
        <item x="6"/>
        <item x="35"/>
        <item x="40"/>
        <item x="39"/>
        <item x="42"/>
        <item x="53"/>
        <item x="48"/>
        <item x="2"/>
        <item x="65"/>
        <item x="17"/>
        <item x="5"/>
        <item x="41"/>
        <item x="7"/>
        <item x="29"/>
        <item x="9"/>
        <item x="19"/>
        <item x="4"/>
        <item x="18"/>
        <item x="20"/>
        <item x="21"/>
        <item x="28"/>
        <item x="32"/>
        <item x="68"/>
        <item x="31"/>
        <item x="37"/>
        <item x="34"/>
        <item x="36"/>
        <item x="49"/>
        <item x="64"/>
        <item x="58"/>
        <item x="15"/>
        <item x="59"/>
        <item x="55"/>
        <item x="63"/>
        <item x="51"/>
        <item x="54"/>
        <item x="60"/>
        <item x="57"/>
        <item x="30"/>
        <item x="27"/>
        <item x="33"/>
        <item x="66"/>
        <item x="0"/>
        <item x="52"/>
        <item x="74"/>
        <item m="1" x="75"/>
        <item m="1" x="76"/>
        <item m="1" x="77"/>
        <item m="1" x="78"/>
        <item m="1" x="79"/>
        <item m="1" x="80"/>
        <item m="1" x="81"/>
        <item m="1" x="82"/>
        <item x="69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x="70"/>
        <item x="71"/>
        <item x="72"/>
        <item x="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5"/>
  </rowFields>
  <rowItems count="6">
    <i>
      <x v="5"/>
    </i>
    <i>
      <x v="53"/>
    </i>
    <i>
      <x v="15"/>
    </i>
    <i>
      <x v="27"/>
    </i>
    <i>
      <x v="65"/>
    </i>
    <i t="grand">
      <x/>
    </i>
  </rowItems>
  <colItems count="1">
    <i/>
  </colItems>
  <dataFields count="1">
    <dataField name="Suma de Monto Total" fld="15" baseField="0" baseItem="0" numFmtId="172"/>
  </dataFields>
  <formats count="2">
    <format dxfId="2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1BD1FF-A320-4C27-9489-04953EC238E5}" name="TablaDinámica1" cacheId="17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9">
  <location ref="I5:J13" firstHeaderRow="1" firstDataRow="1" firstDataCol="1"/>
  <pivotFields count="3">
    <pivotField axis="axisRow" showAll="0" measureFilter="1">
      <items count="10">
        <item x="0"/>
        <item x="1"/>
        <item x="2"/>
        <item x="4"/>
        <item x="3"/>
        <item m="1" x="8"/>
        <item x="5"/>
        <item x="6"/>
        <item x="7"/>
        <item t="default"/>
      </items>
    </pivotField>
    <pivotField showAll="0"/>
    <pivotField dataField="1" numFmtId="164" showAll="0"/>
  </pivotFields>
  <rowFields count="1">
    <field x="0"/>
  </rowFields>
  <rowItems count="8">
    <i>
      <x/>
    </i>
    <i>
      <x v="1"/>
    </i>
    <i>
      <x v="2"/>
    </i>
    <i>
      <x v="3"/>
    </i>
    <i>
      <x v="6"/>
    </i>
    <i>
      <x v="7"/>
    </i>
    <i>
      <x v="8"/>
    </i>
    <i t="grand">
      <x/>
    </i>
  </rowItems>
  <colItems count="1">
    <i/>
  </colItems>
  <dataFields count="1">
    <dataField name="Suma de Monto Neto" fld="2" baseField="0" baseItem="0" numFmtId="164"/>
  </dataFields>
  <pivotTableStyleInfo name="PivotStyleLight16" showRowHeaders="1" showColHeaders="1" showRowStripes="0" showColStripes="0" showLastColumn="1"/>
  <filters count="1">
    <filter fld="0" type="valueGreaterThan" evalOrder="-1" id="49" iMeasureFld="0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004A52-8C6D-4F4B-B33E-C46612FE3868}" name="TablaDinámica8" cacheId="18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>
  <location ref="N19:S27" firstHeaderRow="0" firstDataRow="1" firstDataCol="1"/>
  <pivotFields count="6">
    <pivotField axis="axisRow" showAll="0" measureFilter="1">
      <items count="9">
        <item x="0"/>
        <item x="1"/>
        <item x="2"/>
        <item x="3"/>
        <item x="7"/>
        <item x="4"/>
        <item x="5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BASE" fld="1" baseField="0" baseItem="0"/>
    <dataField name="Suma de ETIQUETA" fld="2" baseField="0" baseItem="0"/>
    <dataField name="Suma de VALOR" fld="3" baseField="0" baseItem="0"/>
    <dataField name="Suma de VACIO" fld="4" baseField="0" baseItem="0"/>
    <dataField name="Suma de TAPA" fld="5" baseField="0" baseItem="0"/>
  </dataFields>
  <formats count="2"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35"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0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0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0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0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8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8" format="35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18" format="36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18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3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3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5" format="6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6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5" format="65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5" format="66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5" format="67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5" format="68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25" format="69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  <chartFormat chart="25" format="7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7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7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4" iMeasureFld="2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6">
  <location ref="F5:G68" firstHeaderRow="1" firstDataRow="1" firstDataCol="1"/>
  <pivotFields count="3">
    <pivotField showAll="0"/>
    <pivotField axis="axisRow" showAll="0">
      <items count="100">
        <item h="1" x="63"/>
        <item h="1" m="1" x="64"/>
        <item x="24"/>
        <item x="8"/>
        <item x="16"/>
        <item x="20"/>
        <item x="6"/>
        <item x="18"/>
        <item x="25"/>
        <item x="23"/>
        <item x="3"/>
        <item x="21"/>
        <item x="17"/>
        <item x="11"/>
        <item x="22"/>
        <item x="19"/>
        <item x="12"/>
        <item x="0"/>
        <item x="1"/>
        <item x="2"/>
        <item x="4"/>
        <item x="5"/>
        <item x="7"/>
        <item x="9"/>
        <item x="10"/>
        <item x="13"/>
        <item x="14"/>
        <item x="1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m="1" x="96"/>
        <item m="1" x="92"/>
        <item m="1" x="97"/>
        <item m="1" x="98"/>
        <item m="1" x="95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3"/>
        <item m="1" x="94"/>
        <item h="1" x="62"/>
        <item x="56"/>
        <item x="57"/>
        <item x="58"/>
        <item x="59"/>
        <item x="60"/>
        <item x="61"/>
        <item t="default"/>
      </items>
    </pivotField>
    <pivotField dataField="1" showAll="0"/>
  </pivotFields>
  <rowFields count="1">
    <field x="1"/>
  </rowFields>
  <rowItems count="6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dataFields count="1">
    <dataField name="Suma de Monto Neto" fld="2" baseField="0" baseItem="0" numFmtId="164"/>
  </dataFields>
  <formats count="1">
    <format dxfId="16">
      <pivotArea outline="0" collapsedLevelsAreSubtotals="1" fieldPosition="0"/>
    </format>
  </formats>
  <chartFormats count="1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41E03-BCFA-4ED8-B669-B4414D5B3AA2}" name="TablaDinámica6" cacheId="1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29:L35" firstHeaderRow="1" firstDataRow="1" firstDataCol="1" rowPageCount="1" colPageCount="1"/>
  <pivotFields count="16">
    <pivotField axis="axisPage" showAll="0">
      <items count="10">
        <item x="0"/>
        <item x="1"/>
        <item x="2"/>
        <item x="4"/>
        <item x="5"/>
        <item x="6"/>
        <item x="3"/>
        <item x="8"/>
        <item x="7"/>
        <item t="default"/>
      </items>
    </pivotField>
    <pivotField showAll="0"/>
    <pivotField showAll="0"/>
    <pivotField showAll="0"/>
    <pivotField showAll="0"/>
    <pivotField axis="axisRow" showAll="0" measureFilter="1" sortType="descending">
      <items count="175">
        <item x="22"/>
        <item x="62"/>
        <item x="45"/>
        <item x="61"/>
        <item x="11"/>
        <item x="26"/>
        <item x="24"/>
        <item x="46"/>
        <item x="56"/>
        <item x="23"/>
        <item x="3"/>
        <item x="12"/>
        <item x="8"/>
        <item x="44"/>
        <item x="67"/>
        <item x="25"/>
        <item x="47"/>
        <item x="43"/>
        <item x="16"/>
        <item x="50"/>
        <item x="1"/>
        <item x="10"/>
        <item x="13"/>
        <item x="38"/>
        <item x="14"/>
        <item x="6"/>
        <item x="35"/>
        <item x="40"/>
        <item x="39"/>
        <item x="42"/>
        <item x="53"/>
        <item x="48"/>
        <item x="2"/>
        <item x="65"/>
        <item x="17"/>
        <item x="5"/>
        <item x="41"/>
        <item x="7"/>
        <item x="29"/>
        <item x="9"/>
        <item x="19"/>
        <item x="4"/>
        <item x="18"/>
        <item x="20"/>
        <item x="21"/>
        <item x="28"/>
        <item x="32"/>
        <item x="68"/>
        <item x="31"/>
        <item x="37"/>
        <item x="34"/>
        <item x="36"/>
        <item x="49"/>
        <item x="64"/>
        <item x="58"/>
        <item x="15"/>
        <item x="59"/>
        <item x="55"/>
        <item x="63"/>
        <item x="51"/>
        <item x="54"/>
        <item x="60"/>
        <item x="57"/>
        <item x="30"/>
        <item x="27"/>
        <item x="33"/>
        <item x="66"/>
        <item x="0"/>
        <item x="52"/>
        <item x="74"/>
        <item m="1" x="75"/>
        <item m="1" x="76"/>
        <item m="1" x="77"/>
        <item m="1" x="78"/>
        <item m="1" x="79"/>
        <item m="1" x="80"/>
        <item m="1" x="81"/>
        <item m="1" x="82"/>
        <item x="69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x="70"/>
        <item x="71"/>
        <item x="72"/>
        <item x="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5"/>
  </rowFields>
  <rowItems count="6">
    <i>
      <x v="171"/>
    </i>
    <i>
      <x v="14"/>
    </i>
    <i>
      <x v="173"/>
    </i>
    <i>
      <x v="172"/>
    </i>
    <i>
      <x v="170"/>
    </i>
    <i t="grand">
      <x/>
    </i>
  </rowItems>
  <colItems count="1">
    <i/>
  </colItems>
  <pageFields count="1">
    <pageField fld="0" item="8" hier="-1"/>
  </pageFields>
  <dataFields count="1">
    <dataField name="Suma de Monto Total" fld="15" baseField="0" baseItem="0" numFmtId="172"/>
  </dataFields>
  <formats count="3">
    <format dxfId="19">
      <pivotArea outline="0" collapsedLevelsAreSubtotals="1" fieldPosition="0"/>
    </format>
    <format dxfId="18">
      <pivotArea dataOnly="0" labelOnly="1" outline="0" fieldPosition="0">
        <references count="1">
          <reference field="0" count="1">
            <x v="5"/>
          </reference>
        </references>
      </pivotArea>
    </format>
    <format dxfId="17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5" type="count" evalOrder="-1" id="1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EEACA-6644-43F7-8E33-EEC971EED828}" name="TablaDinámica10" cacheId="2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K18:L24" firstHeaderRow="1" firstDataRow="1" firstDataCol="1"/>
  <pivotFields count="15">
    <pivotField showAll="0"/>
    <pivotField showAll="0"/>
    <pivotField showAll="0"/>
    <pivotField showAll="0"/>
    <pivotField showAll="0"/>
    <pivotField axis="axisRow" showAll="0" measureFilter="1" sortType="descending">
      <items count="49">
        <item x="29"/>
        <item x="11"/>
        <item x="4"/>
        <item x="18"/>
        <item x="35"/>
        <item x="41"/>
        <item x="3"/>
        <item x="8"/>
        <item x="13"/>
        <item x="12"/>
        <item x="19"/>
        <item x="27"/>
        <item x="10"/>
        <item x="20"/>
        <item x="25"/>
        <item x="36"/>
        <item x="31"/>
        <item x="30"/>
        <item x="2"/>
        <item x="7"/>
        <item x="0"/>
        <item x="5"/>
        <item x="21"/>
        <item x="40"/>
        <item x="33"/>
        <item x="9"/>
        <item x="6"/>
        <item x="38"/>
        <item x="26"/>
        <item x="34"/>
        <item x="23"/>
        <item x="39"/>
        <item x="28"/>
        <item x="17"/>
        <item x="22"/>
        <item x="16"/>
        <item x="14"/>
        <item x="37"/>
        <item x="24"/>
        <item x="32"/>
        <item x="1"/>
        <item x="15"/>
        <item x="47"/>
        <item x="42"/>
        <item x="43"/>
        <item x="44"/>
        <item x="45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5"/>
  </rowFields>
  <rowItems count="6">
    <i>
      <x v="41"/>
    </i>
    <i>
      <x v="18"/>
    </i>
    <i>
      <x v="33"/>
    </i>
    <i>
      <x v="30"/>
    </i>
    <i>
      <x v="35"/>
    </i>
    <i t="grand">
      <x/>
    </i>
  </rowItems>
  <colItems count="1">
    <i/>
  </colItems>
  <dataFields count="1">
    <dataField name="Suma de Monto total" fld="14" baseField="0" baseItem="0" numFmtId="172"/>
  </dataFields>
  <formats count="2">
    <format dxfId="0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TablaDinámica7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I4:J12" firstHeaderRow="1" firstDataRow="1" firstDataCol="1"/>
  <pivotFields count="3">
    <pivotField axis="axisRow" showAll="0" measureFilter="1">
      <items count="12">
        <item x="9"/>
        <item x="0"/>
        <item m="1" x="10"/>
        <item x="1"/>
        <item x="2"/>
        <item x="3"/>
        <item x="8"/>
        <item x="4"/>
        <item x="5"/>
        <item x="6"/>
        <item x="7"/>
        <item t="default"/>
      </items>
    </pivotField>
    <pivotField showAll="0"/>
    <pivotField dataField="1" showAll="0"/>
  </pivotFields>
  <rowFields count="1">
    <field x="0"/>
  </rowFields>
  <rowItems count="8">
    <i>
      <x v="1"/>
    </i>
    <i>
      <x v="3"/>
    </i>
    <i>
      <x v="4"/>
    </i>
    <i>
      <x v="5"/>
    </i>
    <i>
      <x v="7"/>
    </i>
    <i>
      <x v="8"/>
    </i>
    <i>
      <x v="9"/>
    </i>
    <i t="grand">
      <x/>
    </i>
  </rowItems>
  <colItems count="1">
    <i/>
  </colItems>
  <dataFields count="1">
    <dataField name="Suma de Monto Neto" fld="2" baseField="0" baseItem="0" numFmtId="164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valueGreaterThan" evalOrder="-1" id="39" iMeasureFld="0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F985C-9D56-4D2E-82C8-9E3B0E7F4B6D}" name="TablaDinámica3" cacheId="2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28:L34" firstHeaderRow="1" firstDataRow="1" firstDataCol="1" rowPageCount="1" colPageCount="1"/>
  <pivotFields count="15">
    <pivotField axis="axisPage" showAll="0">
      <items count="10">
        <item x="0"/>
        <item x="1"/>
        <item x="2"/>
        <item x="3"/>
        <item x="4"/>
        <item x="5"/>
        <item x="7"/>
        <item x="8"/>
        <item x="6"/>
        <item t="default"/>
      </items>
    </pivotField>
    <pivotField showAll="0"/>
    <pivotField showAll="0"/>
    <pivotField showAll="0"/>
    <pivotField showAll="0"/>
    <pivotField axis="axisRow" showAll="0" measureFilter="1" sortType="descending">
      <items count="49">
        <item x="29"/>
        <item x="11"/>
        <item x="4"/>
        <item x="18"/>
        <item x="35"/>
        <item x="41"/>
        <item x="3"/>
        <item x="8"/>
        <item x="13"/>
        <item x="12"/>
        <item x="19"/>
        <item x="27"/>
        <item x="10"/>
        <item x="20"/>
        <item x="25"/>
        <item x="36"/>
        <item x="31"/>
        <item x="30"/>
        <item x="2"/>
        <item x="7"/>
        <item x="0"/>
        <item x="5"/>
        <item x="21"/>
        <item x="40"/>
        <item x="33"/>
        <item x="9"/>
        <item x="6"/>
        <item x="38"/>
        <item x="26"/>
        <item x="34"/>
        <item x="23"/>
        <item x="39"/>
        <item x="28"/>
        <item x="17"/>
        <item x="22"/>
        <item x="16"/>
        <item x="14"/>
        <item x="37"/>
        <item x="24"/>
        <item x="32"/>
        <item x="1"/>
        <item x="15"/>
        <item x="47"/>
        <item x="42"/>
        <item x="43"/>
        <item x="44"/>
        <item x="45"/>
        <item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5"/>
  </rowFields>
  <rowItems count="6">
    <i>
      <x v="44"/>
    </i>
    <i>
      <x v="43"/>
    </i>
    <i>
      <x v="47"/>
    </i>
    <i>
      <x v="25"/>
    </i>
    <i>
      <x v="46"/>
    </i>
    <i t="grand">
      <x/>
    </i>
  </rowItems>
  <colItems count="1">
    <i/>
  </colItems>
  <pageFields count="1">
    <pageField fld="0" item="8" hier="-1"/>
  </pageFields>
  <dataFields count="1">
    <dataField name="Suma de Monto total" fld="14" baseField="0" baseItem="0" numFmtId="172"/>
  </dataFields>
  <formats count="3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0" count="1">
            <x v="5"/>
          </reference>
        </references>
      </pivotArea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5" type="count" evalOrder="-1" id="1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49192A-C9D8-49CB-BB9F-C494E3774012}" name="TablaDinámica9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N18:S26" firstHeaderRow="0" firstDataRow="1" firstDataCol="1"/>
  <pivotFields count="6">
    <pivotField axis="axisRow" showAll="0" measureFilter="1">
      <items count="9">
        <item x="0"/>
        <item x="1"/>
        <item x="2"/>
        <item x="3"/>
        <item x="4"/>
        <item x="5"/>
        <item x="7"/>
        <item x="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BASE" fld="1" baseField="0" baseItem="0"/>
    <dataField name="Suma de ETIQUETA" fld="2" baseField="0" baseItem="0"/>
    <dataField name="Suma de VALOR" fld="3" baseField="0" baseItem="0"/>
    <dataField name="Suma de VACIO" fld="4" baseField="0" baseItem="0"/>
    <dataField name="Suma de TAPA" fld="5" baseField="0" baseItem="0"/>
  </dataFields>
  <formats count="1">
    <format dxfId="12">
      <pivotArea collapsedLevelsAreSubtotals="1" fieldPosition="0">
        <references count="1">
          <reference field="0" count="0"/>
        </references>
      </pivotArea>
    </format>
  </formats>
  <chartFormats count="12">
    <chartFormat chart="1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3" format="35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3" format="36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3" format="37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3" format="38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3" format="39">
      <pivotArea type="data" outline="0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chartFormat>
    <chartFormat chart="13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4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3" format="43">
      <pivotArea type="data" outline="0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" evalOrder="-1" id="13" iMeasureFld="2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6" cacheId="197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3">
  <location ref="F4:G34" firstHeaderRow="1" firstDataRow="1" firstDataCol="1"/>
  <pivotFields count="3">
    <pivotField showAll="0"/>
    <pivotField axis="axisRow" showAll="0">
      <items count="51">
        <item h="1" x="49"/>
        <item h="1" x="48"/>
        <item x="3"/>
        <item x="2"/>
        <item x="0"/>
        <item x="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t="default"/>
      </items>
    </pivotField>
    <pivotField dataField="1" showAll="0"/>
  </pivotFields>
  <rowFields count="1">
    <field x="1"/>
  </rowFields>
  <rowItems count="3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Suma de Monto Neto" fld="2" baseField="0" baseItem="0" numFmtId="164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3" xr16:uid="{5E832FE7-6D10-4C58-95AF-85AD9843AE57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1" xr16:uid="{837C5627-BA61-4E27-ADAC-5BF174F8E04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1" xr16:uid="{3998AC35-A982-4820-A566-CD16CFBC956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10" xr16:uid="{6A10108B-327D-4E4D-A80B-823C42B61F2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8" xr16:uid="{28485F28-588C-4341-9D22-35C0DFD67F12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9" xr16:uid="{7DCA08FC-2F0B-4C8B-B011-9BE8AAEF8CB2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7" xr16:uid="{50AE0C48-3647-4E08-9BB9-99851AE82B9A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4" connectionId="17" xr16:uid="{706324D6-9E35-40BA-96C0-8C6CE144B9D4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15" xr16:uid="{1CCDC536-75D9-4CD4-9BC6-9E572C5A8764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1" xr16:uid="{FC86C8C9-2A64-4722-A1DE-77617828DCC6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4" xr16:uid="{55C17517-59D7-4E53-8362-90A7A5036ECB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2" xr16:uid="{C9B07235-9718-41A4-ABB0-B83DE8D9A8F1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18" xr16:uid="{7AB3193E-A1DA-40EA-A738-C99193D783FE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26" xr16:uid="{67EAD2D5-251A-4816-98C9-C61AB782179D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3" xr16:uid="{D358C24F-F427-44B3-832A-CD2EE5BB850E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0" connectionId="6" xr16:uid="{473F55F6-E3A8-4780-B253-AAD488809D5E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0" xr16:uid="{70128A27-13B3-4B66-AAC0-873909E581BB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3" xr16:uid="{9F90B194-54CC-487B-9B5C-C1D4234E1E6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2" xr16:uid="{52EAD642-C3DF-4992-889E-3B47DD4DB9B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19" xr16:uid="{B17DA010-F86A-4FE7-8A06-2C4D4EC88CEC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25" xr16:uid="{2F78C036-4F42-4303-AE75-C3DCF8EA2188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24" xr16:uid="{601533FE-C161-4A15-A008-2BA0A012E064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5" xr16:uid="{9AC68DE5-E7DF-4A1F-A94F-D8A728DFCE1B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27" xr16:uid="{97704E6E-E0EE-4D5C-9C16-6398745D9EDC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6" xr16:uid="{A03D4575-8B70-4770-98AC-2482BBAD1941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4" xr16:uid="{97010C52-D585-4109-99BF-78C0870A3639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2" xr16:uid="{51F6E313-0396-432E-9401-21F917DD7927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28" xr16:uid="{E40AEAF4-381C-4407-8FC5-7A9CBA6FEF19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queryTable" Target="../queryTables/queryTable25.xml"/><Relationship Id="rId4" Type="http://schemas.openxmlformats.org/officeDocument/2006/relationships/queryTable" Target="../queryTables/queryTable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image" Target="../media/image1.jpeg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7" tint="0.59999389629810485"/>
  </sheetPr>
  <dimension ref="A1:Z1000"/>
  <sheetViews>
    <sheetView showGridLines="0" tabSelected="1" topLeftCell="D1" workbookViewId="0">
      <selection activeCell="C16" sqref="C16"/>
    </sheetView>
  </sheetViews>
  <sheetFormatPr baseColWidth="10" defaultColWidth="14.42578125" defaultRowHeight="15" customHeight="1"/>
  <cols>
    <col min="1" max="1" width="11.42578125" customWidth="1"/>
    <col min="2" max="2" width="24" customWidth="1"/>
    <col min="3" max="3" width="13.28515625" style="96" customWidth="1"/>
    <col min="4" max="4" width="12.42578125" customWidth="1"/>
    <col min="5" max="5" width="12.140625" customWidth="1"/>
    <col min="6" max="6" width="8.28515625" customWidth="1"/>
    <col min="7" max="7" width="6.140625" customWidth="1"/>
    <col min="8" max="8" width="40" customWidth="1"/>
    <col min="9" max="9" width="11.42578125" customWidth="1"/>
    <col min="10" max="10" width="18.7109375" customWidth="1"/>
    <col min="11" max="12" width="11.42578125" customWidth="1"/>
    <col min="13" max="26" width="10.7109375" customWidth="1"/>
  </cols>
  <sheetData>
    <row r="1" spans="1:26">
      <c r="A1" s="1"/>
      <c r="B1" s="1"/>
      <c r="C1" s="95"/>
      <c r="D1" s="1"/>
      <c r="E1" s="1"/>
      <c r="F1" s="1"/>
      <c r="G1" s="1"/>
      <c r="H1" s="1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"/>
      <c r="C2" s="95"/>
      <c r="D2" s="1"/>
      <c r="E2" s="1"/>
      <c r="F2" s="1"/>
      <c r="G2" s="1"/>
      <c r="H2" s="1"/>
      <c r="I2" s="2"/>
      <c r="J2" s="2"/>
      <c r="K2" s="2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customHeight="1">
      <c r="A3" s="1"/>
      <c r="B3" s="253" t="s">
        <v>0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 s="1"/>
      <c r="B4" s="1"/>
      <c r="C4" s="95"/>
      <c r="D4" s="1"/>
      <c r="E4" s="1"/>
      <c r="F4" s="1"/>
      <c r="G4" s="1"/>
      <c r="H4" s="1"/>
      <c r="I4" s="2"/>
      <c r="J4" s="2"/>
      <c r="K4" s="2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>
      <c r="A5" s="1"/>
      <c r="B5" s="1"/>
      <c r="C5" s="95"/>
      <c r="D5" s="1"/>
      <c r="E5" s="1"/>
      <c r="F5" s="1"/>
      <c r="G5" s="1"/>
      <c r="H5" s="3"/>
      <c r="I5" s="4"/>
      <c r="J5" s="4"/>
      <c r="K5" s="4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B6" s="3" t="s">
        <v>1</v>
      </c>
      <c r="C6" s="255">
        <v>2025</v>
      </c>
      <c r="D6" s="252"/>
      <c r="E6" s="3"/>
      <c r="F6" s="3"/>
      <c r="G6" s="3"/>
      <c r="H6" s="5" t="s">
        <v>2</v>
      </c>
      <c r="I6" s="6">
        <v>30</v>
      </c>
      <c r="J6" s="6" t="s">
        <v>147</v>
      </c>
      <c r="K6" s="6">
        <v>2025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>
      <c r="A7" s="1"/>
      <c r="B7" s="3"/>
      <c r="C7" s="148"/>
      <c r="D7" s="3"/>
      <c r="E7" s="3"/>
      <c r="F7" s="3"/>
      <c r="G7" s="3"/>
      <c r="H7" s="3"/>
      <c r="I7" s="4"/>
      <c r="J7" s="4"/>
      <c r="K7" s="4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1"/>
      <c r="B8" s="3" t="s">
        <v>4</v>
      </c>
      <c r="C8" s="255">
        <v>2024</v>
      </c>
      <c r="D8" s="252"/>
      <c r="E8" s="3"/>
      <c r="F8" s="3"/>
      <c r="G8" s="3"/>
      <c r="H8" s="5" t="s">
        <v>5</v>
      </c>
      <c r="I8" s="6">
        <v>30</v>
      </c>
      <c r="J8" s="6" t="s">
        <v>148</v>
      </c>
      <c r="K8" s="6">
        <v>2025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>
      <c r="A9" s="1"/>
      <c r="B9" s="3"/>
      <c r="C9" s="148"/>
      <c r="D9" s="3"/>
      <c r="E9" s="3"/>
      <c r="F9" s="3"/>
      <c r="G9" s="3"/>
      <c r="H9" s="5"/>
      <c r="I9" s="4"/>
      <c r="J9" s="4"/>
      <c r="K9" s="4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>
      <c r="A10" s="1"/>
      <c r="B10" s="5" t="s">
        <v>6</v>
      </c>
      <c r="C10" s="255" t="s">
        <v>168</v>
      </c>
      <c r="D10" s="256"/>
      <c r="E10" s="256"/>
      <c r="F10" s="252"/>
      <c r="G10" s="3"/>
      <c r="H10" s="5"/>
      <c r="I10" s="4"/>
      <c r="J10" s="4"/>
      <c r="K10" s="4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>
      <c r="A11" s="1"/>
      <c r="B11" s="5"/>
      <c r="C11" s="148" t="s">
        <v>7</v>
      </c>
      <c r="D11" s="3"/>
      <c r="E11" s="3"/>
      <c r="F11" s="3"/>
      <c r="G11" s="3"/>
      <c r="H11" s="6" t="s">
        <v>8</v>
      </c>
      <c r="I11" s="6" t="s">
        <v>9</v>
      </c>
      <c r="J11" s="7" t="s">
        <v>10</v>
      </c>
      <c r="K11" s="6" t="s">
        <v>11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>
      <c r="A12" s="1"/>
      <c r="B12" s="5" t="s">
        <v>12</v>
      </c>
      <c r="C12" s="149"/>
      <c r="D12" s="92"/>
      <c r="E12" s="92"/>
      <c r="F12" s="93"/>
      <c r="G12" s="3"/>
      <c r="H12" s="8"/>
      <c r="I12" s="9"/>
      <c r="J12" s="9"/>
      <c r="K12" s="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>
      <c r="A13" s="1"/>
      <c r="B13" s="5"/>
      <c r="C13" s="148"/>
      <c r="D13" s="3"/>
      <c r="E13" s="3"/>
      <c r="F13" s="3"/>
      <c r="G13" s="3"/>
      <c r="H13" s="8"/>
      <c r="I13" s="9"/>
      <c r="J13" s="9"/>
      <c r="K13" s="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5" t="s">
        <v>13</v>
      </c>
      <c r="C14" s="149"/>
      <c r="D14" s="92"/>
      <c r="E14" s="92"/>
      <c r="F14" s="93"/>
      <c r="G14" s="3"/>
      <c r="H14" s="5"/>
      <c r="I14" s="4"/>
      <c r="J14" s="4"/>
      <c r="K14" s="4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5"/>
      <c r="C15" s="148"/>
      <c r="D15" s="3"/>
      <c r="E15" s="3"/>
      <c r="F15" s="3"/>
      <c r="G15" s="3"/>
      <c r="H15" s="5"/>
      <c r="I15" s="4"/>
      <c r="J15" s="4"/>
      <c r="K15" s="4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5" t="s">
        <v>14</v>
      </c>
      <c r="C16" s="149" t="s">
        <v>455</v>
      </c>
      <c r="D16" s="92"/>
      <c r="E16" s="92"/>
      <c r="F16" s="93"/>
      <c r="G16" s="3"/>
      <c r="H16" s="5" t="s">
        <v>15</v>
      </c>
      <c r="I16" s="255" t="s">
        <v>16</v>
      </c>
      <c r="J16" s="256"/>
      <c r="K16" s="252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5"/>
      <c r="C17" s="148"/>
      <c r="D17" s="3"/>
      <c r="E17" s="3"/>
      <c r="F17" s="3"/>
      <c r="G17" s="3"/>
      <c r="H17" s="5"/>
      <c r="I17" s="4"/>
      <c r="J17" s="4"/>
      <c r="K17" s="4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5" t="s">
        <v>17</v>
      </c>
      <c r="C18" s="149" t="s">
        <v>456</v>
      </c>
      <c r="D18" s="92"/>
      <c r="E18" s="92"/>
      <c r="F18" s="93"/>
      <c r="G18" s="3"/>
      <c r="H18" s="5" t="s">
        <v>18</v>
      </c>
      <c r="I18" s="257">
        <v>1.25E-3</v>
      </c>
      <c r="J18" s="256"/>
      <c r="K18" s="252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5"/>
      <c r="C19" s="148"/>
      <c r="D19" s="3"/>
      <c r="E19" s="3"/>
      <c r="F19" s="3"/>
      <c r="G19" s="3"/>
      <c r="H19" s="1"/>
      <c r="I19" s="2"/>
      <c r="J19" s="2"/>
      <c r="K19" s="2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5" t="s">
        <v>19</v>
      </c>
      <c r="C20" s="149"/>
      <c r="D20" s="92"/>
      <c r="E20" s="92"/>
      <c r="F20" s="93"/>
      <c r="G20" s="3"/>
      <c r="H20" s="1"/>
      <c r="I20" s="2"/>
      <c r="J20" s="2"/>
      <c r="K20" s="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"/>
      <c r="B21" s="5"/>
      <c r="C21" s="148"/>
      <c r="D21" s="3"/>
      <c r="E21" s="3"/>
      <c r="F21" s="3"/>
      <c r="G21" s="3"/>
      <c r="H21" s="1"/>
      <c r="I21" s="2"/>
      <c r="J21" s="2"/>
      <c r="K21" s="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"/>
      <c r="B22" s="5" t="s">
        <v>20</v>
      </c>
      <c r="C22" s="149"/>
      <c r="D22" s="92"/>
      <c r="E22" s="92"/>
      <c r="F22" s="93"/>
      <c r="G22" s="3"/>
      <c r="H22" s="1"/>
      <c r="I22" s="2"/>
      <c r="J22" s="2"/>
      <c r="K22" s="2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"/>
      <c r="B23" s="5"/>
      <c r="C23" s="148"/>
      <c r="D23" s="3"/>
      <c r="E23" s="3"/>
      <c r="F23" s="3"/>
      <c r="G23" s="3"/>
      <c r="H23" s="1"/>
      <c r="I23" s="2"/>
      <c r="J23" s="2"/>
      <c r="K23" s="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"/>
      <c r="B24" s="5" t="s">
        <v>17</v>
      </c>
      <c r="C24" s="149"/>
      <c r="D24" s="92"/>
      <c r="E24" s="92"/>
      <c r="F24" s="93"/>
      <c r="G24" s="3"/>
      <c r="H24" s="1"/>
      <c r="I24" s="2"/>
      <c r="J24" s="2"/>
      <c r="K24" s="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"/>
      <c r="B25" s="5"/>
      <c r="C25" s="148"/>
      <c r="D25" s="3"/>
      <c r="E25" s="3"/>
      <c r="F25" s="3"/>
      <c r="G25" s="3"/>
      <c r="H25" s="1"/>
      <c r="I25" s="2"/>
      <c r="J25" s="2"/>
      <c r="K25" s="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1.25" customHeight="1">
      <c r="A26" s="1"/>
      <c r="B26" s="5" t="s">
        <v>21</v>
      </c>
      <c r="C26" s="251" t="s">
        <v>22</v>
      </c>
      <c r="D26" s="252"/>
      <c r="E26" s="3" t="s">
        <v>23</v>
      </c>
      <c r="F26" s="10">
        <f>+IF(C26='Base de datos'!$C$5,27%,10%)</f>
        <v>0.1</v>
      </c>
      <c r="G26" s="1"/>
      <c r="H26" s="1"/>
      <c r="I26" s="2"/>
      <c r="J26" s="2"/>
      <c r="K26" s="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1.25" customHeight="1">
      <c r="A27" s="1"/>
      <c r="B27" s="5"/>
      <c r="C27" s="148"/>
      <c r="D27" s="3"/>
      <c r="E27" s="3"/>
      <c r="F27" s="3"/>
      <c r="G27" s="1"/>
      <c r="H27" s="1"/>
      <c r="I27" s="2"/>
      <c r="J27" s="2"/>
      <c r="K27" s="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1.25" hidden="1" customHeight="1">
      <c r="A28" s="1"/>
      <c r="B28" s="1"/>
      <c r="C28" s="95"/>
      <c r="D28" s="1"/>
      <c r="E28" s="1"/>
      <c r="F28" s="1"/>
      <c r="G28" s="1"/>
      <c r="H28" s="1"/>
      <c r="I28" s="2"/>
      <c r="J28" s="2"/>
      <c r="K28" s="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1.25" hidden="1" customHeight="1">
      <c r="A29" s="1"/>
      <c r="B29" s="1"/>
      <c r="C29" s="95"/>
      <c r="D29" s="1"/>
      <c r="E29" s="1"/>
      <c r="F29" s="1"/>
      <c r="G29" s="1"/>
      <c r="H29" s="1"/>
      <c r="I29" s="2"/>
      <c r="J29" s="2"/>
      <c r="K29" s="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1.25" hidden="1" customHeight="1">
      <c r="A30" s="1"/>
      <c r="B30" s="1"/>
      <c r="C30" s="95"/>
      <c r="D30" s="1"/>
      <c r="E30" s="1"/>
      <c r="F30" s="1"/>
      <c r="G30" s="1"/>
      <c r="H30" s="1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1.25" hidden="1" customHeight="1">
      <c r="A31" s="1"/>
      <c r="B31" s="1"/>
      <c r="C31" s="95"/>
      <c r="D31" s="1"/>
      <c r="E31" s="1"/>
      <c r="F31" s="1"/>
      <c r="G31" s="1"/>
      <c r="H31" s="1"/>
      <c r="I31" s="2"/>
      <c r="J31" s="2"/>
      <c r="K31" s="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1.25" hidden="1" customHeight="1">
      <c r="A32" s="1"/>
      <c r="B32" s="1"/>
      <c r="C32" s="95"/>
      <c r="D32" s="1"/>
      <c r="E32" s="1"/>
      <c r="F32" s="1"/>
      <c r="G32" s="1"/>
      <c r="H32" s="1"/>
      <c r="I32" s="2"/>
      <c r="J32" s="2"/>
      <c r="K32" s="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1.25" hidden="1" customHeight="1">
      <c r="A33" s="1"/>
      <c r="B33" s="1"/>
      <c r="C33" s="95"/>
      <c r="D33" s="1"/>
      <c r="E33" s="1"/>
      <c r="F33" s="1"/>
      <c r="G33" s="1"/>
      <c r="H33" s="1"/>
      <c r="I33" s="2"/>
      <c r="J33" s="2"/>
      <c r="K33" s="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1.25" hidden="1" customHeight="1">
      <c r="A34" s="1"/>
      <c r="B34" s="1"/>
      <c r="C34" s="95"/>
      <c r="D34" s="1"/>
      <c r="E34" s="1"/>
      <c r="F34" s="1"/>
      <c r="G34" s="1"/>
      <c r="H34" s="1"/>
      <c r="I34" s="2"/>
      <c r="J34" s="2"/>
      <c r="K34" s="2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1.25" hidden="1" customHeight="1">
      <c r="A35" s="1"/>
      <c r="B35" s="1"/>
      <c r="C35" s="95"/>
      <c r="D35" s="1"/>
      <c r="E35" s="1"/>
      <c r="F35" s="1"/>
      <c r="G35" s="1"/>
      <c r="H35" s="1"/>
      <c r="I35" s="2"/>
      <c r="J35" s="2"/>
      <c r="K35" s="2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1.25" hidden="1" customHeight="1">
      <c r="A36" s="1"/>
      <c r="B36" s="1"/>
      <c r="C36" s="95"/>
      <c r="D36" s="1"/>
      <c r="E36" s="1"/>
      <c r="F36" s="1"/>
      <c r="G36" s="1"/>
      <c r="H36" s="1"/>
      <c r="I36" s="2"/>
      <c r="J36" s="2"/>
      <c r="K36" s="2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1.25" hidden="1" customHeight="1">
      <c r="A37" s="1"/>
      <c r="B37" s="1"/>
      <c r="C37" s="95"/>
      <c r="D37" s="1"/>
      <c r="E37" s="1"/>
      <c r="F37" s="1"/>
      <c r="G37" s="1"/>
      <c r="H37" s="1"/>
      <c r="I37" s="2"/>
      <c r="J37" s="2"/>
      <c r="K37" s="2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1.25" hidden="1" customHeight="1">
      <c r="A38" s="1"/>
      <c r="B38" s="1"/>
      <c r="C38" s="95"/>
      <c r="D38" s="1"/>
      <c r="E38" s="1"/>
      <c r="F38" s="1"/>
      <c r="G38" s="1"/>
      <c r="H38" s="1"/>
      <c r="I38" s="2"/>
      <c r="J38" s="2"/>
      <c r="K38" s="2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1.25" hidden="1" customHeight="1">
      <c r="A39" s="1"/>
      <c r="B39" s="1"/>
      <c r="C39" s="95"/>
      <c r="D39" s="1"/>
      <c r="E39" s="1"/>
      <c r="F39" s="1"/>
      <c r="G39" s="1"/>
      <c r="H39" s="1"/>
      <c r="I39" s="2"/>
      <c r="J39" s="2"/>
      <c r="K39" s="2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1.25" hidden="1" customHeight="1">
      <c r="A40" s="1"/>
      <c r="B40" s="1"/>
      <c r="C40" s="95"/>
      <c r="D40" s="1"/>
      <c r="E40" s="1"/>
      <c r="F40" s="1"/>
      <c r="G40" s="1"/>
      <c r="H40" s="1"/>
      <c r="I40" s="2"/>
      <c r="J40" s="2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1.25" hidden="1" customHeight="1">
      <c r="A41" s="1"/>
      <c r="B41" s="1"/>
      <c r="C41" s="95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1.25" hidden="1" customHeight="1">
      <c r="A42" s="1"/>
      <c r="B42" s="1"/>
      <c r="C42" s="95"/>
      <c r="D42" s="1"/>
      <c r="E42" s="1"/>
      <c r="F42" s="1"/>
      <c r="G42" s="1"/>
      <c r="H42" s="1"/>
      <c r="I42" s="2"/>
      <c r="J42" s="2"/>
      <c r="K42" s="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1.25" hidden="1" customHeight="1">
      <c r="A43" s="1"/>
      <c r="B43" s="1"/>
      <c r="C43" s="95"/>
      <c r="D43" s="1"/>
      <c r="E43" s="1"/>
      <c r="F43" s="1"/>
      <c r="G43" s="1"/>
      <c r="H43" s="1"/>
      <c r="I43" s="2"/>
      <c r="J43" s="2"/>
      <c r="K43" s="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" hidden="1" customHeight="1">
      <c r="A44" s="1"/>
      <c r="B44" s="1"/>
      <c r="C44" s="95"/>
      <c r="D44" s="1"/>
      <c r="E44" s="1"/>
      <c r="F44" s="1"/>
      <c r="G44" s="1"/>
      <c r="H44" s="1"/>
      <c r="I44" s="2"/>
      <c r="J44" s="2"/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" hidden="1" customHeight="1">
      <c r="A45" s="1"/>
      <c r="B45" s="1"/>
      <c r="C45" s="95"/>
      <c r="D45" s="1"/>
      <c r="E45" s="1"/>
      <c r="F45" s="1"/>
      <c r="G45" s="1"/>
      <c r="H45" s="1"/>
      <c r="I45" s="2"/>
      <c r="J45" s="2"/>
      <c r="K45" s="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" hidden="1" customHeight="1">
      <c r="A46" s="1"/>
      <c r="B46" s="1"/>
      <c r="C46" s="95"/>
      <c r="D46" s="1"/>
      <c r="E46" s="1"/>
      <c r="F46" s="1"/>
      <c r="G46" s="1"/>
      <c r="H46" s="1"/>
      <c r="I46" s="2"/>
      <c r="J46" s="2"/>
      <c r="K46" s="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95"/>
      <c r="D47" s="1"/>
      <c r="E47" s="1"/>
      <c r="F47" s="1"/>
      <c r="G47" s="1"/>
      <c r="H47" s="1"/>
      <c r="I47" s="2"/>
      <c r="J47" s="2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95"/>
      <c r="D48" s="1"/>
      <c r="E48" s="1"/>
      <c r="F48" s="1"/>
      <c r="G48" s="1"/>
      <c r="H48" s="1"/>
      <c r="I48" s="2"/>
      <c r="J48" s="2"/>
      <c r="K48" s="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95"/>
      <c r="D49" s="1"/>
      <c r="E49" s="1"/>
      <c r="F49" s="1"/>
      <c r="G49" s="1"/>
      <c r="H49" s="1"/>
      <c r="I49" s="2"/>
      <c r="J49" s="2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95"/>
      <c r="D50" s="1"/>
      <c r="E50" s="1"/>
      <c r="F50" s="1"/>
      <c r="G50" s="1"/>
      <c r="H50" s="1"/>
      <c r="I50" s="2"/>
      <c r="J50" s="2"/>
      <c r="K50" s="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95"/>
      <c r="D51" s="1"/>
      <c r="E51" s="1"/>
      <c r="F51" s="1"/>
      <c r="G51" s="1"/>
      <c r="H51" s="1"/>
      <c r="I51" s="2"/>
      <c r="J51" s="2"/>
      <c r="K51" s="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95"/>
      <c r="D52" s="1"/>
      <c r="E52" s="1"/>
      <c r="F52" s="1"/>
      <c r="G52" s="1"/>
      <c r="H52" s="1"/>
      <c r="I52" s="2"/>
      <c r="J52" s="2"/>
      <c r="K52" s="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95"/>
      <c r="D53" s="1"/>
      <c r="E53" s="1"/>
      <c r="F53" s="1"/>
      <c r="G53" s="1"/>
      <c r="H53" s="1"/>
      <c r="I53" s="2"/>
      <c r="J53" s="2"/>
      <c r="K53" s="2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95"/>
      <c r="D54" s="1"/>
      <c r="E54" s="1"/>
      <c r="F54" s="1"/>
      <c r="G54" s="1"/>
      <c r="H54" s="1"/>
      <c r="I54" s="2"/>
      <c r="J54" s="2"/>
      <c r="K54" s="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95"/>
      <c r="D55" s="1"/>
      <c r="E55" s="1"/>
      <c r="F55" s="1"/>
      <c r="G55" s="1"/>
      <c r="H55" s="1"/>
      <c r="I55" s="2"/>
      <c r="J55" s="2"/>
      <c r="K55" s="2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95"/>
      <c r="D56" s="1"/>
      <c r="E56" s="1"/>
      <c r="F56" s="1"/>
      <c r="G56" s="1"/>
      <c r="H56" s="1"/>
      <c r="I56" s="2"/>
      <c r="J56" s="2"/>
      <c r="K56" s="2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95"/>
      <c r="D57" s="1"/>
      <c r="E57" s="1"/>
      <c r="F57" s="1"/>
      <c r="G57" s="1"/>
      <c r="H57" s="1"/>
      <c r="I57" s="2"/>
      <c r="J57" s="2"/>
      <c r="K57" s="2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95"/>
      <c r="D58" s="1"/>
      <c r="E58" s="1"/>
      <c r="F58" s="1"/>
      <c r="G58" s="1"/>
      <c r="H58" s="1"/>
      <c r="I58" s="2"/>
      <c r="J58" s="2"/>
      <c r="K58" s="2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95"/>
      <c r="D59" s="1"/>
      <c r="E59" s="1"/>
      <c r="F59" s="1"/>
      <c r="G59" s="1"/>
      <c r="H59" s="1"/>
      <c r="I59" s="2"/>
      <c r="J59" s="2"/>
      <c r="K59" s="2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95"/>
      <c r="D60" s="1"/>
      <c r="E60" s="1"/>
      <c r="F60" s="1"/>
      <c r="G60" s="1"/>
      <c r="H60" s="1"/>
      <c r="I60" s="2"/>
      <c r="J60" s="2"/>
      <c r="K60" s="2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95"/>
      <c r="D61" s="1"/>
      <c r="E61" s="1"/>
      <c r="F61" s="1"/>
      <c r="G61" s="1"/>
      <c r="H61" s="1"/>
      <c r="I61" s="2"/>
      <c r="J61" s="2"/>
      <c r="K61" s="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95"/>
      <c r="D62" s="1"/>
      <c r="E62" s="1"/>
      <c r="F62" s="1"/>
      <c r="G62" s="1"/>
      <c r="H62" s="1"/>
      <c r="I62" s="2"/>
      <c r="J62" s="2"/>
      <c r="K62" s="2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95"/>
      <c r="D63" s="1"/>
      <c r="E63" s="1"/>
      <c r="F63" s="1"/>
      <c r="G63" s="1"/>
      <c r="H63" s="1"/>
      <c r="I63" s="2"/>
      <c r="J63" s="2"/>
      <c r="K63" s="2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95"/>
      <c r="D64" s="1"/>
      <c r="E64" s="1"/>
      <c r="F64" s="1"/>
      <c r="G64" s="1"/>
      <c r="H64" s="1"/>
      <c r="I64" s="2"/>
      <c r="J64" s="2"/>
      <c r="K64" s="2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95"/>
      <c r="D65" s="1"/>
      <c r="E65" s="1"/>
      <c r="F65" s="1"/>
      <c r="G65" s="1"/>
      <c r="H65" s="1"/>
      <c r="I65" s="2"/>
      <c r="J65" s="2"/>
      <c r="K65" s="2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95"/>
      <c r="D66" s="1"/>
      <c r="E66" s="1"/>
      <c r="F66" s="1"/>
      <c r="G66" s="1"/>
      <c r="H66" s="1"/>
      <c r="I66" s="2"/>
      <c r="J66" s="2"/>
      <c r="K66" s="2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95"/>
      <c r="D67" s="1"/>
      <c r="E67" s="1"/>
      <c r="F67" s="1"/>
      <c r="G67" s="1"/>
      <c r="H67" s="1"/>
      <c r="I67" s="2"/>
      <c r="J67" s="2"/>
      <c r="K67" s="2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95"/>
      <c r="D68" s="1"/>
      <c r="E68" s="1"/>
      <c r="F68" s="1"/>
      <c r="G68" s="1"/>
      <c r="H68" s="1"/>
      <c r="I68" s="2"/>
      <c r="J68" s="2"/>
      <c r="K68" s="2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95"/>
      <c r="D69" s="1"/>
      <c r="E69" s="1"/>
      <c r="F69" s="1"/>
      <c r="G69" s="1"/>
      <c r="H69" s="1"/>
      <c r="I69" s="2"/>
      <c r="J69" s="2"/>
      <c r="K69" s="2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95"/>
      <c r="D70" s="1"/>
      <c r="E70" s="1"/>
      <c r="F70" s="1"/>
      <c r="G70" s="1"/>
      <c r="H70" s="1"/>
      <c r="I70" s="2"/>
      <c r="J70" s="2"/>
      <c r="K70" s="2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95"/>
      <c r="D71" s="1"/>
      <c r="E71" s="1"/>
      <c r="F71" s="1"/>
      <c r="G71" s="1"/>
      <c r="H71" s="1"/>
      <c r="I71" s="2"/>
      <c r="J71" s="2"/>
      <c r="K71" s="2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95"/>
      <c r="D72" s="1"/>
      <c r="E72" s="1"/>
      <c r="F72" s="1"/>
      <c r="G72" s="1"/>
      <c r="H72" s="1"/>
      <c r="I72" s="2"/>
      <c r="J72" s="2"/>
      <c r="K72" s="2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95"/>
      <c r="D73" s="1"/>
      <c r="E73" s="1"/>
      <c r="F73" s="1"/>
      <c r="G73" s="1"/>
      <c r="H73" s="1"/>
      <c r="I73" s="2"/>
      <c r="J73" s="2"/>
      <c r="K73" s="2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95"/>
      <c r="D74" s="1"/>
      <c r="E74" s="1"/>
      <c r="F74" s="1"/>
      <c r="G74" s="1"/>
      <c r="H74" s="1"/>
      <c r="I74" s="2"/>
      <c r="J74" s="2"/>
      <c r="K74" s="2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95"/>
      <c r="D75" s="1"/>
      <c r="E75" s="1"/>
      <c r="F75" s="1"/>
      <c r="G75" s="1"/>
      <c r="H75" s="1"/>
      <c r="I75" s="2"/>
      <c r="J75" s="2"/>
      <c r="K75" s="2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95"/>
      <c r="D76" s="1"/>
      <c r="E76" s="1"/>
      <c r="F76" s="1"/>
      <c r="G76" s="1"/>
      <c r="H76" s="1"/>
      <c r="I76" s="2"/>
      <c r="J76" s="2"/>
      <c r="K76" s="2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95"/>
      <c r="D77" s="1"/>
      <c r="E77" s="1"/>
      <c r="F77" s="1"/>
      <c r="G77" s="1"/>
      <c r="H77" s="1"/>
      <c r="I77" s="2"/>
      <c r="J77" s="2"/>
      <c r="K77" s="2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95"/>
      <c r="D78" s="1"/>
      <c r="E78" s="1"/>
      <c r="F78" s="1"/>
      <c r="G78" s="1"/>
      <c r="H78" s="1"/>
      <c r="I78" s="2"/>
      <c r="J78" s="2"/>
      <c r="K78" s="2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95"/>
      <c r="D79" s="1"/>
      <c r="E79" s="1"/>
      <c r="F79" s="1"/>
      <c r="G79" s="1"/>
      <c r="H79" s="1"/>
      <c r="I79" s="2"/>
      <c r="J79" s="2"/>
      <c r="K79" s="2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95"/>
      <c r="D80" s="1"/>
      <c r="E80" s="1"/>
      <c r="F80" s="1"/>
      <c r="G80" s="1"/>
      <c r="H80" s="1"/>
      <c r="I80" s="2"/>
      <c r="J80" s="2"/>
      <c r="K80" s="2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95"/>
      <c r="D81" s="1"/>
      <c r="E81" s="1"/>
      <c r="F81" s="1"/>
      <c r="G81" s="1"/>
      <c r="H81" s="1"/>
      <c r="I81" s="2"/>
      <c r="J81" s="2"/>
      <c r="K81" s="2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95"/>
      <c r="D82" s="1"/>
      <c r="E82" s="1"/>
      <c r="F82" s="1"/>
      <c r="G82" s="1"/>
      <c r="H82" s="1"/>
      <c r="I82" s="2"/>
      <c r="J82" s="2"/>
      <c r="K82" s="2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95"/>
      <c r="D83" s="1"/>
      <c r="E83" s="1"/>
      <c r="F83" s="1"/>
      <c r="G83" s="1"/>
      <c r="H83" s="1"/>
      <c r="I83" s="2"/>
      <c r="J83" s="2"/>
      <c r="K83" s="2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95"/>
      <c r="D84" s="1"/>
      <c r="E84" s="1"/>
      <c r="F84" s="1"/>
      <c r="G84" s="1"/>
      <c r="H84" s="1"/>
      <c r="I84" s="2"/>
      <c r="J84" s="2"/>
      <c r="K84" s="2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95"/>
      <c r="D85" s="1"/>
      <c r="E85" s="1"/>
      <c r="F85" s="1"/>
      <c r="G85" s="1"/>
      <c r="H85" s="1"/>
      <c r="I85" s="2"/>
      <c r="J85" s="2"/>
      <c r="K85" s="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95"/>
      <c r="D86" s="1"/>
      <c r="E86" s="1"/>
      <c r="F86" s="1"/>
      <c r="G86" s="1"/>
      <c r="H86" s="1"/>
      <c r="I86" s="2"/>
      <c r="J86" s="2"/>
      <c r="K86" s="2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95"/>
      <c r="D87" s="1"/>
      <c r="E87" s="1"/>
      <c r="F87" s="1"/>
      <c r="G87" s="1"/>
      <c r="H87" s="1"/>
      <c r="I87" s="2"/>
      <c r="J87" s="2"/>
      <c r="K87" s="2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95"/>
      <c r="D88" s="1"/>
      <c r="E88" s="1"/>
      <c r="F88" s="1"/>
      <c r="G88" s="1"/>
      <c r="H88" s="1"/>
      <c r="I88" s="2"/>
      <c r="J88" s="2"/>
      <c r="K88" s="2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95"/>
      <c r="D89" s="1"/>
      <c r="E89" s="1"/>
      <c r="F89" s="1"/>
      <c r="G89" s="1"/>
      <c r="H89" s="1"/>
      <c r="I89" s="2"/>
      <c r="J89" s="2"/>
      <c r="K89" s="2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95"/>
      <c r="D90" s="1"/>
      <c r="E90" s="1"/>
      <c r="F90" s="1"/>
      <c r="G90" s="1"/>
      <c r="H90" s="1"/>
      <c r="I90" s="2"/>
      <c r="J90" s="2"/>
      <c r="K90" s="2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95"/>
      <c r="D91" s="1"/>
      <c r="E91" s="1"/>
      <c r="F91" s="1"/>
      <c r="G91" s="1"/>
      <c r="H91" s="1"/>
      <c r="I91" s="2"/>
      <c r="J91" s="2"/>
      <c r="K91" s="2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95"/>
      <c r="D92" s="1"/>
      <c r="E92" s="1"/>
      <c r="F92" s="1"/>
      <c r="G92" s="1"/>
      <c r="H92" s="1"/>
      <c r="I92" s="2"/>
      <c r="J92" s="2"/>
      <c r="K92" s="2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95"/>
      <c r="D93" s="1"/>
      <c r="E93" s="1"/>
      <c r="F93" s="1"/>
      <c r="G93" s="1"/>
      <c r="H93" s="1"/>
      <c r="I93" s="2"/>
      <c r="J93" s="2"/>
      <c r="K93" s="2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95"/>
      <c r="D94" s="1"/>
      <c r="E94" s="1"/>
      <c r="F94" s="1"/>
      <c r="G94" s="1"/>
      <c r="H94" s="1"/>
      <c r="I94" s="2"/>
      <c r="J94" s="2"/>
      <c r="K94" s="2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95"/>
      <c r="D95" s="1"/>
      <c r="E95" s="1"/>
      <c r="F95" s="1"/>
      <c r="G95" s="1"/>
      <c r="H95" s="1"/>
      <c r="I95" s="2"/>
      <c r="J95" s="2"/>
      <c r="K95" s="2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95"/>
      <c r="D96" s="1"/>
      <c r="E96" s="1"/>
      <c r="F96" s="1"/>
      <c r="G96" s="1"/>
      <c r="H96" s="1"/>
      <c r="I96" s="2"/>
      <c r="J96" s="2"/>
      <c r="K96" s="2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95"/>
      <c r="D97" s="1"/>
      <c r="E97" s="1"/>
      <c r="F97" s="1"/>
      <c r="G97" s="1"/>
      <c r="H97" s="1"/>
      <c r="I97" s="2"/>
      <c r="J97" s="2"/>
      <c r="K97" s="2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95"/>
      <c r="D98" s="1"/>
      <c r="E98" s="1"/>
      <c r="F98" s="1"/>
      <c r="G98" s="1"/>
      <c r="H98" s="1"/>
      <c r="I98" s="2"/>
      <c r="J98" s="2"/>
      <c r="K98" s="2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95"/>
      <c r="D99" s="1"/>
      <c r="E99" s="1"/>
      <c r="F99" s="1"/>
      <c r="G99" s="1"/>
      <c r="H99" s="1"/>
      <c r="I99" s="2"/>
      <c r="J99" s="2"/>
      <c r="K99" s="2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95"/>
      <c r="D100" s="1"/>
      <c r="E100" s="1"/>
      <c r="F100" s="1"/>
      <c r="G100" s="1"/>
      <c r="H100" s="1"/>
      <c r="I100" s="2"/>
      <c r="J100" s="2"/>
      <c r="K100" s="2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95"/>
      <c r="D101" s="1"/>
      <c r="E101" s="1"/>
      <c r="F101" s="1"/>
      <c r="G101" s="1"/>
      <c r="H101" s="1"/>
      <c r="I101" s="2"/>
      <c r="J101" s="2"/>
      <c r="K101" s="2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95"/>
      <c r="D102" s="1"/>
      <c r="E102" s="1"/>
      <c r="F102" s="1"/>
      <c r="G102" s="1"/>
      <c r="H102" s="1"/>
      <c r="I102" s="2"/>
      <c r="J102" s="2"/>
      <c r="K102" s="2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95"/>
      <c r="D103" s="1"/>
      <c r="E103" s="1"/>
      <c r="F103" s="1"/>
      <c r="G103" s="1"/>
      <c r="H103" s="1"/>
      <c r="I103" s="2"/>
      <c r="J103" s="2"/>
      <c r="K103" s="2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95"/>
      <c r="D104" s="1"/>
      <c r="E104" s="1"/>
      <c r="F104" s="1"/>
      <c r="G104" s="1"/>
      <c r="H104" s="1"/>
      <c r="I104" s="2"/>
      <c r="J104" s="2"/>
      <c r="K104" s="2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95"/>
      <c r="D105" s="1"/>
      <c r="E105" s="1"/>
      <c r="F105" s="1"/>
      <c r="G105" s="1"/>
      <c r="H105" s="1"/>
      <c r="I105" s="2"/>
      <c r="J105" s="2"/>
      <c r="K105" s="2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95"/>
      <c r="D106" s="1"/>
      <c r="E106" s="1"/>
      <c r="F106" s="1"/>
      <c r="G106" s="1"/>
      <c r="H106" s="1"/>
      <c r="I106" s="2"/>
      <c r="J106" s="2"/>
      <c r="K106" s="2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95"/>
      <c r="D107" s="1"/>
      <c r="E107" s="1"/>
      <c r="F107" s="1"/>
      <c r="G107" s="1"/>
      <c r="H107" s="1"/>
      <c r="I107" s="2"/>
      <c r="J107" s="2"/>
      <c r="K107" s="2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95"/>
      <c r="D108" s="1"/>
      <c r="E108" s="1"/>
      <c r="F108" s="1"/>
      <c r="G108" s="1"/>
      <c r="H108" s="1"/>
      <c r="I108" s="2"/>
      <c r="J108" s="2"/>
      <c r="K108" s="2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95"/>
      <c r="D109" s="1"/>
      <c r="E109" s="1"/>
      <c r="F109" s="1"/>
      <c r="G109" s="1"/>
      <c r="H109" s="1"/>
      <c r="I109" s="2"/>
      <c r="J109" s="2"/>
      <c r="K109" s="2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95"/>
      <c r="D110" s="1"/>
      <c r="E110" s="1"/>
      <c r="F110" s="1"/>
      <c r="G110" s="1"/>
      <c r="H110" s="1"/>
      <c r="I110" s="2"/>
      <c r="J110" s="2"/>
      <c r="K110" s="2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95"/>
      <c r="D111" s="1"/>
      <c r="E111" s="1"/>
      <c r="F111" s="1"/>
      <c r="G111" s="1"/>
      <c r="H111" s="1"/>
      <c r="I111" s="2"/>
      <c r="J111" s="2"/>
      <c r="K111" s="2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95"/>
      <c r="D112" s="1"/>
      <c r="E112" s="1"/>
      <c r="F112" s="1"/>
      <c r="G112" s="1"/>
      <c r="H112" s="1"/>
      <c r="I112" s="2"/>
      <c r="J112" s="2"/>
      <c r="K112" s="2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95"/>
      <c r="D113" s="1"/>
      <c r="E113" s="1"/>
      <c r="F113" s="1"/>
      <c r="G113" s="1"/>
      <c r="H113" s="1"/>
      <c r="I113" s="2"/>
      <c r="J113" s="2"/>
      <c r="K113" s="2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95"/>
      <c r="D114" s="1"/>
      <c r="E114" s="1"/>
      <c r="F114" s="1"/>
      <c r="G114" s="1"/>
      <c r="H114" s="1"/>
      <c r="I114" s="2"/>
      <c r="J114" s="2"/>
      <c r="K114" s="2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95"/>
      <c r="D115" s="1"/>
      <c r="E115" s="1"/>
      <c r="F115" s="1"/>
      <c r="G115" s="1"/>
      <c r="H115" s="1"/>
      <c r="I115" s="2"/>
      <c r="J115" s="2"/>
      <c r="K115" s="2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95"/>
      <c r="D116" s="1"/>
      <c r="E116" s="1"/>
      <c r="F116" s="1"/>
      <c r="G116" s="1"/>
      <c r="H116" s="1"/>
      <c r="I116" s="2"/>
      <c r="J116" s="2"/>
      <c r="K116" s="2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95"/>
      <c r="D117" s="1"/>
      <c r="E117" s="1"/>
      <c r="F117" s="1"/>
      <c r="G117" s="1"/>
      <c r="H117" s="1"/>
      <c r="I117" s="2"/>
      <c r="J117" s="2"/>
      <c r="K117" s="2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95"/>
      <c r="D118" s="1"/>
      <c r="E118" s="1"/>
      <c r="F118" s="1"/>
      <c r="G118" s="1"/>
      <c r="H118" s="1"/>
      <c r="I118" s="2"/>
      <c r="J118" s="2"/>
      <c r="K118" s="2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95"/>
      <c r="D119" s="1"/>
      <c r="E119" s="1"/>
      <c r="F119" s="1"/>
      <c r="G119" s="1"/>
      <c r="H119" s="1"/>
      <c r="I119" s="2"/>
      <c r="J119" s="2"/>
      <c r="K119" s="2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95"/>
      <c r="D120" s="1"/>
      <c r="E120" s="1"/>
      <c r="F120" s="1"/>
      <c r="G120" s="1"/>
      <c r="H120" s="1"/>
      <c r="I120" s="2"/>
      <c r="J120" s="2"/>
      <c r="K120" s="2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95"/>
      <c r="D121" s="1"/>
      <c r="E121" s="1"/>
      <c r="F121" s="1"/>
      <c r="G121" s="1"/>
      <c r="H121" s="1"/>
      <c r="I121" s="2"/>
      <c r="J121" s="2"/>
      <c r="K121" s="2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95"/>
      <c r="D122" s="1"/>
      <c r="E122" s="1"/>
      <c r="F122" s="1"/>
      <c r="G122" s="1"/>
      <c r="H122" s="1"/>
      <c r="I122" s="2"/>
      <c r="J122" s="2"/>
      <c r="K122" s="2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95"/>
      <c r="D123" s="1"/>
      <c r="E123" s="1"/>
      <c r="F123" s="1"/>
      <c r="G123" s="1"/>
      <c r="H123" s="1"/>
      <c r="I123" s="2"/>
      <c r="J123" s="2"/>
      <c r="K123" s="2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95"/>
      <c r="D124" s="1"/>
      <c r="E124" s="1"/>
      <c r="F124" s="1"/>
      <c r="G124" s="1"/>
      <c r="H124" s="1"/>
      <c r="I124" s="2"/>
      <c r="J124" s="2"/>
      <c r="K124" s="2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95"/>
      <c r="D125" s="1"/>
      <c r="E125" s="1"/>
      <c r="F125" s="1"/>
      <c r="G125" s="1"/>
      <c r="H125" s="1"/>
      <c r="I125" s="2"/>
      <c r="J125" s="2"/>
      <c r="K125" s="2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95"/>
      <c r="D126" s="1"/>
      <c r="E126" s="1"/>
      <c r="F126" s="1"/>
      <c r="G126" s="1"/>
      <c r="H126" s="1"/>
      <c r="I126" s="2"/>
      <c r="J126" s="2"/>
      <c r="K126" s="2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95"/>
      <c r="D127" s="1"/>
      <c r="E127" s="1"/>
      <c r="F127" s="1"/>
      <c r="G127" s="1"/>
      <c r="H127" s="1"/>
      <c r="I127" s="2"/>
      <c r="J127" s="2"/>
      <c r="K127" s="2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95"/>
      <c r="D128" s="1"/>
      <c r="E128" s="1"/>
      <c r="F128" s="1"/>
      <c r="G128" s="1"/>
      <c r="H128" s="1"/>
      <c r="I128" s="2"/>
      <c r="J128" s="2"/>
      <c r="K128" s="2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95"/>
      <c r="D129" s="1"/>
      <c r="E129" s="1"/>
      <c r="F129" s="1"/>
      <c r="G129" s="1"/>
      <c r="H129" s="1"/>
      <c r="I129" s="2"/>
      <c r="J129" s="2"/>
      <c r="K129" s="2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95"/>
      <c r="D130" s="1"/>
      <c r="E130" s="1"/>
      <c r="F130" s="1"/>
      <c r="G130" s="1"/>
      <c r="H130" s="1"/>
      <c r="I130" s="2"/>
      <c r="J130" s="2"/>
      <c r="K130" s="2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95"/>
      <c r="D131" s="1"/>
      <c r="E131" s="1"/>
      <c r="F131" s="1"/>
      <c r="G131" s="1"/>
      <c r="H131" s="1"/>
      <c r="I131" s="2"/>
      <c r="J131" s="2"/>
      <c r="K131" s="2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95"/>
      <c r="D132" s="1"/>
      <c r="E132" s="1"/>
      <c r="F132" s="1"/>
      <c r="G132" s="1"/>
      <c r="H132" s="1"/>
      <c r="I132" s="2"/>
      <c r="J132" s="2"/>
      <c r="K132" s="2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95"/>
      <c r="D133" s="1"/>
      <c r="E133" s="1"/>
      <c r="F133" s="1"/>
      <c r="G133" s="1"/>
      <c r="H133" s="1"/>
      <c r="I133" s="2"/>
      <c r="J133" s="2"/>
      <c r="K133" s="2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95"/>
      <c r="D134" s="1"/>
      <c r="E134" s="1"/>
      <c r="F134" s="1"/>
      <c r="G134" s="1"/>
      <c r="H134" s="1"/>
      <c r="I134" s="2"/>
      <c r="J134" s="2"/>
      <c r="K134" s="2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95"/>
      <c r="D135" s="1"/>
      <c r="E135" s="1"/>
      <c r="F135" s="1"/>
      <c r="G135" s="1"/>
      <c r="H135" s="1"/>
      <c r="I135" s="2"/>
      <c r="J135" s="2"/>
      <c r="K135" s="2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95"/>
      <c r="D136" s="1"/>
      <c r="E136" s="1"/>
      <c r="F136" s="1"/>
      <c r="G136" s="1"/>
      <c r="H136" s="1"/>
      <c r="I136" s="2"/>
      <c r="J136" s="2"/>
      <c r="K136" s="2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95"/>
      <c r="D137" s="1"/>
      <c r="E137" s="1"/>
      <c r="F137" s="1"/>
      <c r="G137" s="1"/>
      <c r="H137" s="1"/>
      <c r="I137" s="2"/>
      <c r="J137" s="2"/>
      <c r="K137" s="2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95"/>
      <c r="D138" s="1"/>
      <c r="E138" s="1"/>
      <c r="F138" s="1"/>
      <c r="G138" s="1"/>
      <c r="H138" s="1"/>
      <c r="I138" s="2"/>
      <c r="J138" s="2"/>
      <c r="K138" s="2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95"/>
      <c r="D139" s="1"/>
      <c r="E139" s="1"/>
      <c r="F139" s="1"/>
      <c r="G139" s="1"/>
      <c r="H139" s="1"/>
      <c r="I139" s="2"/>
      <c r="J139" s="2"/>
      <c r="K139" s="2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95"/>
      <c r="D140" s="1"/>
      <c r="E140" s="1"/>
      <c r="F140" s="1"/>
      <c r="G140" s="1"/>
      <c r="H140" s="1"/>
      <c r="I140" s="2"/>
      <c r="J140" s="2"/>
      <c r="K140" s="2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95"/>
      <c r="D141" s="1"/>
      <c r="E141" s="1"/>
      <c r="F141" s="1"/>
      <c r="G141" s="1"/>
      <c r="H141" s="1"/>
      <c r="I141" s="2"/>
      <c r="J141" s="2"/>
      <c r="K141" s="2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95"/>
      <c r="D142" s="1"/>
      <c r="E142" s="1"/>
      <c r="F142" s="1"/>
      <c r="G142" s="1"/>
      <c r="H142" s="1"/>
      <c r="I142" s="2"/>
      <c r="J142" s="2"/>
      <c r="K142" s="2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95"/>
      <c r="D143" s="1"/>
      <c r="E143" s="1"/>
      <c r="F143" s="1"/>
      <c r="G143" s="1"/>
      <c r="H143" s="1"/>
      <c r="I143" s="2"/>
      <c r="J143" s="2"/>
      <c r="K143" s="2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95"/>
      <c r="D144" s="1"/>
      <c r="E144" s="1"/>
      <c r="F144" s="1"/>
      <c r="G144" s="1"/>
      <c r="H144" s="1"/>
      <c r="I144" s="2"/>
      <c r="J144" s="2"/>
      <c r="K144" s="2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95"/>
      <c r="D145" s="1"/>
      <c r="E145" s="1"/>
      <c r="F145" s="1"/>
      <c r="G145" s="1"/>
      <c r="H145" s="1"/>
      <c r="I145" s="2"/>
      <c r="J145" s="2"/>
      <c r="K145" s="2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95"/>
      <c r="D146" s="1"/>
      <c r="E146" s="1"/>
      <c r="F146" s="1"/>
      <c r="G146" s="1"/>
      <c r="H146" s="1"/>
      <c r="I146" s="2"/>
      <c r="J146" s="2"/>
      <c r="K146" s="2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95"/>
      <c r="D147" s="1"/>
      <c r="E147" s="1"/>
      <c r="F147" s="1"/>
      <c r="G147" s="1"/>
      <c r="H147" s="1"/>
      <c r="I147" s="2"/>
      <c r="J147" s="2"/>
      <c r="K147" s="2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95"/>
      <c r="D148" s="1"/>
      <c r="E148" s="1"/>
      <c r="F148" s="1"/>
      <c r="G148" s="1"/>
      <c r="H148" s="1"/>
      <c r="I148" s="2"/>
      <c r="J148" s="2"/>
      <c r="K148" s="2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95"/>
      <c r="D149" s="1"/>
      <c r="E149" s="1"/>
      <c r="F149" s="1"/>
      <c r="G149" s="1"/>
      <c r="H149" s="1"/>
      <c r="I149" s="2"/>
      <c r="J149" s="2"/>
      <c r="K149" s="2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95"/>
      <c r="D150" s="1"/>
      <c r="E150" s="1"/>
      <c r="F150" s="1"/>
      <c r="G150" s="1"/>
      <c r="H150" s="1"/>
      <c r="I150" s="2"/>
      <c r="J150" s="2"/>
      <c r="K150" s="2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95"/>
      <c r="D151" s="1"/>
      <c r="E151" s="1"/>
      <c r="F151" s="1"/>
      <c r="G151" s="1"/>
      <c r="H151" s="1"/>
      <c r="I151" s="2"/>
      <c r="J151" s="2"/>
      <c r="K151" s="2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95"/>
      <c r="D152" s="1"/>
      <c r="E152" s="1"/>
      <c r="F152" s="1"/>
      <c r="G152" s="1"/>
      <c r="H152" s="1"/>
      <c r="I152" s="2"/>
      <c r="J152" s="2"/>
      <c r="K152" s="2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95"/>
      <c r="D153" s="1"/>
      <c r="E153" s="1"/>
      <c r="F153" s="1"/>
      <c r="G153" s="1"/>
      <c r="H153" s="1"/>
      <c r="I153" s="2"/>
      <c r="J153" s="2"/>
      <c r="K153" s="2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95"/>
      <c r="D154" s="1"/>
      <c r="E154" s="1"/>
      <c r="F154" s="1"/>
      <c r="G154" s="1"/>
      <c r="H154" s="1"/>
      <c r="I154" s="2"/>
      <c r="J154" s="2"/>
      <c r="K154" s="2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95"/>
      <c r="D155" s="1"/>
      <c r="E155" s="1"/>
      <c r="F155" s="1"/>
      <c r="G155" s="1"/>
      <c r="H155" s="1"/>
      <c r="I155" s="2"/>
      <c r="J155" s="2"/>
      <c r="K155" s="2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95"/>
      <c r="D156" s="1"/>
      <c r="E156" s="1"/>
      <c r="F156" s="1"/>
      <c r="G156" s="1"/>
      <c r="H156" s="1"/>
      <c r="I156" s="2"/>
      <c r="J156" s="2"/>
      <c r="K156" s="2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95"/>
      <c r="D157" s="1"/>
      <c r="E157" s="1"/>
      <c r="F157" s="1"/>
      <c r="G157" s="1"/>
      <c r="H157" s="1"/>
      <c r="I157" s="2"/>
      <c r="J157" s="2"/>
      <c r="K157" s="2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95"/>
      <c r="D158" s="1"/>
      <c r="E158" s="1"/>
      <c r="F158" s="1"/>
      <c r="G158" s="1"/>
      <c r="H158" s="1"/>
      <c r="I158" s="2"/>
      <c r="J158" s="2"/>
      <c r="K158" s="2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95"/>
      <c r="D159" s="1"/>
      <c r="E159" s="1"/>
      <c r="F159" s="1"/>
      <c r="G159" s="1"/>
      <c r="H159" s="1"/>
      <c r="I159" s="2"/>
      <c r="J159" s="2"/>
      <c r="K159" s="2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95"/>
      <c r="D160" s="1"/>
      <c r="E160" s="1"/>
      <c r="F160" s="1"/>
      <c r="G160" s="1"/>
      <c r="H160" s="1"/>
      <c r="I160" s="2"/>
      <c r="J160" s="2"/>
      <c r="K160" s="2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95"/>
      <c r="D161" s="1"/>
      <c r="E161" s="1"/>
      <c r="F161" s="1"/>
      <c r="G161" s="1"/>
      <c r="H161" s="1"/>
      <c r="I161" s="2"/>
      <c r="J161" s="2"/>
      <c r="K161" s="2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95"/>
      <c r="D162" s="1"/>
      <c r="E162" s="1"/>
      <c r="F162" s="1"/>
      <c r="G162" s="1"/>
      <c r="H162" s="1"/>
      <c r="I162" s="2"/>
      <c r="J162" s="2"/>
      <c r="K162" s="2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95"/>
      <c r="D163" s="1"/>
      <c r="E163" s="1"/>
      <c r="F163" s="1"/>
      <c r="G163" s="1"/>
      <c r="H163" s="1"/>
      <c r="I163" s="2"/>
      <c r="J163" s="2"/>
      <c r="K163" s="2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95"/>
      <c r="D164" s="1"/>
      <c r="E164" s="1"/>
      <c r="F164" s="1"/>
      <c r="G164" s="1"/>
      <c r="H164" s="1"/>
      <c r="I164" s="2"/>
      <c r="J164" s="2"/>
      <c r="K164" s="2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95"/>
      <c r="D165" s="1"/>
      <c r="E165" s="1"/>
      <c r="F165" s="1"/>
      <c r="G165" s="1"/>
      <c r="H165" s="1"/>
      <c r="I165" s="2"/>
      <c r="J165" s="2"/>
      <c r="K165" s="2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95"/>
      <c r="D166" s="1"/>
      <c r="E166" s="1"/>
      <c r="F166" s="1"/>
      <c r="G166" s="1"/>
      <c r="H166" s="1"/>
      <c r="I166" s="2"/>
      <c r="J166" s="2"/>
      <c r="K166" s="2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95"/>
      <c r="D167" s="1"/>
      <c r="E167" s="1"/>
      <c r="F167" s="1"/>
      <c r="G167" s="1"/>
      <c r="H167" s="1"/>
      <c r="I167" s="2"/>
      <c r="J167" s="2"/>
      <c r="K167" s="2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95"/>
      <c r="D168" s="1"/>
      <c r="E168" s="1"/>
      <c r="F168" s="1"/>
      <c r="G168" s="1"/>
      <c r="H168" s="1"/>
      <c r="I168" s="2"/>
      <c r="J168" s="2"/>
      <c r="K168" s="2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95"/>
      <c r="D169" s="1"/>
      <c r="E169" s="1"/>
      <c r="F169" s="1"/>
      <c r="G169" s="1"/>
      <c r="H169" s="1"/>
      <c r="I169" s="2"/>
      <c r="J169" s="2"/>
      <c r="K169" s="2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95"/>
      <c r="D170" s="1"/>
      <c r="E170" s="1"/>
      <c r="F170" s="1"/>
      <c r="G170" s="1"/>
      <c r="H170" s="1"/>
      <c r="I170" s="2"/>
      <c r="J170" s="2"/>
      <c r="K170" s="2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95"/>
      <c r="D171" s="1"/>
      <c r="E171" s="1"/>
      <c r="F171" s="1"/>
      <c r="G171" s="1"/>
      <c r="H171" s="1"/>
      <c r="I171" s="2"/>
      <c r="J171" s="2"/>
      <c r="K171" s="2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95"/>
      <c r="D172" s="1"/>
      <c r="E172" s="1"/>
      <c r="F172" s="1"/>
      <c r="G172" s="1"/>
      <c r="H172" s="1"/>
      <c r="I172" s="2"/>
      <c r="J172" s="2"/>
      <c r="K172" s="2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95"/>
      <c r="D173" s="1"/>
      <c r="E173" s="1"/>
      <c r="F173" s="1"/>
      <c r="G173" s="1"/>
      <c r="H173" s="1"/>
      <c r="I173" s="2"/>
      <c r="J173" s="2"/>
      <c r="K173" s="2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95"/>
      <c r="D174" s="1"/>
      <c r="E174" s="1"/>
      <c r="F174" s="1"/>
      <c r="G174" s="1"/>
      <c r="H174" s="1"/>
      <c r="I174" s="2"/>
      <c r="J174" s="2"/>
      <c r="K174" s="2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95"/>
      <c r="D175" s="1"/>
      <c r="E175" s="1"/>
      <c r="F175" s="1"/>
      <c r="G175" s="1"/>
      <c r="H175" s="1"/>
      <c r="I175" s="2"/>
      <c r="J175" s="2"/>
      <c r="K175" s="2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95"/>
      <c r="D176" s="1"/>
      <c r="E176" s="1"/>
      <c r="F176" s="1"/>
      <c r="G176" s="1"/>
      <c r="H176" s="1"/>
      <c r="I176" s="2"/>
      <c r="J176" s="2"/>
      <c r="K176" s="2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95"/>
      <c r="D177" s="1"/>
      <c r="E177" s="1"/>
      <c r="F177" s="1"/>
      <c r="G177" s="1"/>
      <c r="H177" s="1"/>
      <c r="I177" s="2"/>
      <c r="J177" s="2"/>
      <c r="K177" s="2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95"/>
      <c r="D178" s="1"/>
      <c r="E178" s="1"/>
      <c r="F178" s="1"/>
      <c r="G178" s="1"/>
      <c r="H178" s="1"/>
      <c r="I178" s="2"/>
      <c r="J178" s="2"/>
      <c r="K178" s="2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95"/>
      <c r="D179" s="1"/>
      <c r="E179" s="1"/>
      <c r="F179" s="1"/>
      <c r="G179" s="1"/>
      <c r="H179" s="1"/>
      <c r="I179" s="2"/>
      <c r="J179" s="2"/>
      <c r="K179" s="2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95"/>
      <c r="D180" s="1"/>
      <c r="E180" s="1"/>
      <c r="F180" s="1"/>
      <c r="G180" s="1"/>
      <c r="H180" s="1"/>
      <c r="I180" s="2"/>
      <c r="J180" s="2"/>
      <c r="K180" s="2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95"/>
      <c r="D181" s="1"/>
      <c r="E181" s="1"/>
      <c r="F181" s="1"/>
      <c r="G181" s="1"/>
      <c r="H181" s="1"/>
      <c r="I181" s="2"/>
      <c r="J181" s="2"/>
      <c r="K181" s="2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95"/>
      <c r="D182" s="1"/>
      <c r="E182" s="1"/>
      <c r="F182" s="1"/>
      <c r="G182" s="1"/>
      <c r="H182" s="1"/>
      <c r="I182" s="2"/>
      <c r="J182" s="2"/>
      <c r="K182" s="2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95"/>
      <c r="D183" s="1"/>
      <c r="E183" s="1"/>
      <c r="F183" s="1"/>
      <c r="G183" s="1"/>
      <c r="H183" s="1"/>
      <c r="I183" s="2"/>
      <c r="J183" s="2"/>
      <c r="K183" s="2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95"/>
      <c r="D184" s="1"/>
      <c r="E184" s="1"/>
      <c r="F184" s="1"/>
      <c r="G184" s="1"/>
      <c r="H184" s="1"/>
      <c r="I184" s="2"/>
      <c r="J184" s="2"/>
      <c r="K184" s="2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95"/>
      <c r="D185" s="1"/>
      <c r="E185" s="1"/>
      <c r="F185" s="1"/>
      <c r="G185" s="1"/>
      <c r="H185" s="1"/>
      <c r="I185" s="2"/>
      <c r="J185" s="2"/>
      <c r="K185" s="2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95"/>
      <c r="D186" s="1"/>
      <c r="E186" s="1"/>
      <c r="F186" s="1"/>
      <c r="G186" s="1"/>
      <c r="H186" s="1"/>
      <c r="I186" s="2"/>
      <c r="J186" s="2"/>
      <c r="K186" s="2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95"/>
      <c r="D187" s="1"/>
      <c r="E187" s="1"/>
      <c r="F187" s="1"/>
      <c r="G187" s="1"/>
      <c r="H187" s="1"/>
      <c r="I187" s="2"/>
      <c r="J187" s="2"/>
      <c r="K187" s="2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95"/>
      <c r="D188" s="1"/>
      <c r="E188" s="1"/>
      <c r="F188" s="1"/>
      <c r="G188" s="1"/>
      <c r="H188" s="1"/>
      <c r="I188" s="2"/>
      <c r="J188" s="2"/>
      <c r="K188" s="2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95"/>
      <c r="D189" s="1"/>
      <c r="E189" s="1"/>
      <c r="F189" s="1"/>
      <c r="G189" s="1"/>
      <c r="H189" s="1"/>
      <c r="I189" s="2"/>
      <c r="J189" s="2"/>
      <c r="K189" s="2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95"/>
      <c r="D190" s="1"/>
      <c r="E190" s="1"/>
      <c r="F190" s="1"/>
      <c r="G190" s="1"/>
      <c r="H190" s="1"/>
      <c r="I190" s="2"/>
      <c r="J190" s="2"/>
      <c r="K190" s="2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95"/>
      <c r="D191" s="1"/>
      <c r="E191" s="1"/>
      <c r="F191" s="1"/>
      <c r="G191" s="1"/>
      <c r="H191" s="1"/>
      <c r="I191" s="2"/>
      <c r="J191" s="2"/>
      <c r="K191" s="2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95"/>
      <c r="D192" s="1"/>
      <c r="E192" s="1"/>
      <c r="F192" s="1"/>
      <c r="G192" s="1"/>
      <c r="H192" s="1"/>
      <c r="I192" s="2"/>
      <c r="J192" s="2"/>
      <c r="K192" s="2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95"/>
      <c r="D193" s="1"/>
      <c r="E193" s="1"/>
      <c r="F193" s="1"/>
      <c r="G193" s="1"/>
      <c r="H193" s="1"/>
      <c r="I193" s="2"/>
      <c r="J193" s="2"/>
      <c r="K193" s="2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95"/>
      <c r="D194" s="1"/>
      <c r="E194" s="1"/>
      <c r="F194" s="1"/>
      <c r="G194" s="1"/>
      <c r="H194" s="1"/>
      <c r="I194" s="2"/>
      <c r="J194" s="2"/>
      <c r="K194" s="2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95"/>
      <c r="D195" s="1"/>
      <c r="E195" s="1"/>
      <c r="F195" s="1"/>
      <c r="G195" s="1"/>
      <c r="H195" s="1"/>
      <c r="I195" s="2"/>
      <c r="J195" s="2"/>
      <c r="K195" s="2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95"/>
      <c r="D196" s="1"/>
      <c r="E196" s="1"/>
      <c r="F196" s="1"/>
      <c r="G196" s="1"/>
      <c r="H196" s="1"/>
      <c r="I196" s="2"/>
      <c r="J196" s="2"/>
      <c r="K196" s="2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95"/>
      <c r="D197" s="1"/>
      <c r="E197" s="1"/>
      <c r="F197" s="1"/>
      <c r="G197" s="1"/>
      <c r="H197" s="1"/>
      <c r="I197" s="2"/>
      <c r="J197" s="2"/>
      <c r="K197" s="2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95"/>
      <c r="D198" s="1"/>
      <c r="E198" s="1"/>
      <c r="F198" s="1"/>
      <c r="G198" s="1"/>
      <c r="H198" s="1"/>
      <c r="I198" s="2"/>
      <c r="J198" s="2"/>
      <c r="K198" s="2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95"/>
      <c r="D199" s="1"/>
      <c r="E199" s="1"/>
      <c r="F199" s="1"/>
      <c r="G199" s="1"/>
      <c r="H199" s="1"/>
      <c r="I199" s="2"/>
      <c r="J199" s="2"/>
      <c r="K199" s="2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95"/>
      <c r="D200" s="1"/>
      <c r="E200" s="1"/>
      <c r="F200" s="1"/>
      <c r="G200" s="1"/>
      <c r="H200" s="1"/>
      <c r="I200" s="2"/>
      <c r="J200" s="2"/>
      <c r="K200" s="2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95"/>
      <c r="D201" s="1"/>
      <c r="E201" s="1"/>
      <c r="F201" s="1"/>
      <c r="G201" s="1"/>
      <c r="H201" s="1"/>
      <c r="I201" s="2"/>
      <c r="J201" s="2"/>
      <c r="K201" s="2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95"/>
      <c r="D202" s="1"/>
      <c r="E202" s="1"/>
      <c r="F202" s="1"/>
      <c r="G202" s="1"/>
      <c r="H202" s="1"/>
      <c r="I202" s="2"/>
      <c r="J202" s="2"/>
      <c r="K202" s="2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95"/>
      <c r="D203" s="1"/>
      <c r="E203" s="1"/>
      <c r="F203" s="1"/>
      <c r="G203" s="1"/>
      <c r="H203" s="1"/>
      <c r="I203" s="2"/>
      <c r="J203" s="2"/>
      <c r="K203" s="2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95"/>
      <c r="D204" s="1"/>
      <c r="E204" s="1"/>
      <c r="F204" s="1"/>
      <c r="G204" s="1"/>
      <c r="H204" s="1"/>
      <c r="I204" s="2"/>
      <c r="J204" s="2"/>
      <c r="K204" s="2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95"/>
      <c r="D205" s="1"/>
      <c r="E205" s="1"/>
      <c r="F205" s="1"/>
      <c r="G205" s="1"/>
      <c r="H205" s="1"/>
      <c r="I205" s="2"/>
      <c r="J205" s="2"/>
      <c r="K205" s="2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95"/>
      <c r="D206" s="1"/>
      <c r="E206" s="1"/>
      <c r="F206" s="1"/>
      <c r="G206" s="1"/>
      <c r="H206" s="1"/>
      <c r="I206" s="2"/>
      <c r="J206" s="2"/>
      <c r="K206" s="2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95"/>
      <c r="D207" s="1"/>
      <c r="E207" s="1"/>
      <c r="F207" s="1"/>
      <c r="G207" s="1"/>
      <c r="H207" s="1"/>
      <c r="I207" s="2"/>
      <c r="J207" s="2"/>
      <c r="K207" s="2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95"/>
      <c r="D208" s="1"/>
      <c r="E208" s="1"/>
      <c r="F208" s="1"/>
      <c r="G208" s="1"/>
      <c r="H208" s="1"/>
      <c r="I208" s="2"/>
      <c r="J208" s="2"/>
      <c r="K208" s="2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95"/>
      <c r="D209" s="1"/>
      <c r="E209" s="1"/>
      <c r="F209" s="1"/>
      <c r="G209" s="1"/>
      <c r="H209" s="1"/>
      <c r="I209" s="2"/>
      <c r="J209" s="2"/>
      <c r="K209" s="2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95"/>
      <c r="D210" s="1"/>
      <c r="E210" s="1"/>
      <c r="F210" s="1"/>
      <c r="G210" s="1"/>
      <c r="H210" s="1"/>
      <c r="I210" s="2"/>
      <c r="J210" s="2"/>
      <c r="K210" s="2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95"/>
      <c r="D211" s="1"/>
      <c r="E211" s="1"/>
      <c r="F211" s="1"/>
      <c r="G211" s="1"/>
      <c r="H211" s="1"/>
      <c r="I211" s="2"/>
      <c r="J211" s="2"/>
      <c r="K211" s="2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95"/>
      <c r="D212" s="1"/>
      <c r="E212" s="1"/>
      <c r="F212" s="1"/>
      <c r="G212" s="1"/>
      <c r="H212" s="1"/>
      <c r="I212" s="2"/>
      <c r="J212" s="2"/>
      <c r="K212" s="2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95"/>
      <c r="D213" s="1"/>
      <c r="E213" s="1"/>
      <c r="F213" s="1"/>
      <c r="G213" s="1"/>
      <c r="H213" s="1"/>
      <c r="I213" s="2"/>
      <c r="J213" s="2"/>
      <c r="K213" s="2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95"/>
      <c r="D214" s="1"/>
      <c r="E214" s="1"/>
      <c r="F214" s="1"/>
      <c r="G214" s="1"/>
      <c r="H214" s="1"/>
      <c r="I214" s="2"/>
      <c r="J214" s="2"/>
      <c r="K214" s="2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95"/>
      <c r="D215" s="1"/>
      <c r="E215" s="1"/>
      <c r="F215" s="1"/>
      <c r="G215" s="1"/>
      <c r="H215" s="1"/>
      <c r="I215" s="2"/>
      <c r="J215" s="2"/>
      <c r="K215" s="2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95"/>
      <c r="D216" s="1"/>
      <c r="E216" s="1"/>
      <c r="F216" s="1"/>
      <c r="G216" s="1"/>
      <c r="H216" s="1"/>
      <c r="I216" s="2"/>
      <c r="J216" s="2"/>
      <c r="K216" s="2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95"/>
      <c r="D217" s="1"/>
      <c r="E217" s="1"/>
      <c r="F217" s="1"/>
      <c r="G217" s="1"/>
      <c r="H217" s="1"/>
      <c r="I217" s="2"/>
      <c r="J217" s="2"/>
      <c r="K217" s="2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95"/>
      <c r="D218" s="1"/>
      <c r="E218" s="1"/>
      <c r="F218" s="1"/>
      <c r="G218" s="1"/>
      <c r="H218" s="1"/>
      <c r="I218" s="2"/>
      <c r="J218" s="2"/>
      <c r="K218" s="2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95"/>
      <c r="D219" s="1"/>
      <c r="E219" s="1"/>
      <c r="F219" s="1"/>
      <c r="G219" s="1"/>
      <c r="H219" s="1"/>
      <c r="I219" s="2"/>
      <c r="J219" s="2"/>
      <c r="K219" s="2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95"/>
      <c r="D220" s="1"/>
      <c r="E220" s="1"/>
      <c r="F220" s="1"/>
      <c r="G220" s="1"/>
      <c r="H220" s="1"/>
      <c r="I220" s="2"/>
      <c r="J220" s="2"/>
      <c r="K220" s="2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95"/>
      <c r="D221" s="1"/>
      <c r="E221" s="1"/>
      <c r="F221" s="1"/>
      <c r="G221" s="1"/>
      <c r="H221" s="1"/>
      <c r="I221" s="2"/>
      <c r="J221" s="2"/>
      <c r="K221" s="2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95"/>
      <c r="D222" s="1"/>
      <c r="E222" s="1"/>
      <c r="F222" s="1"/>
      <c r="G222" s="1"/>
      <c r="H222" s="1"/>
      <c r="I222" s="2"/>
      <c r="J222" s="2"/>
      <c r="K222" s="2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95"/>
      <c r="D223" s="1"/>
      <c r="E223" s="1"/>
      <c r="F223" s="1"/>
      <c r="G223" s="1"/>
      <c r="H223" s="1"/>
      <c r="I223" s="2"/>
      <c r="J223" s="2"/>
      <c r="K223" s="2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95"/>
      <c r="D224" s="1"/>
      <c r="E224" s="1"/>
      <c r="F224" s="1"/>
      <c r="G224" s="1"/>
      <c r="H224" s="1"/>
      <c r="I224" s="2"/>
      <c r="J224" s="2"/>
      <c r="K224" s="2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95"/>
      <c r="D225" s="1"/>
      <c r="E225" s="1"/>
      <c r="F225" s="1"/>
      <c r="G225" s="1"/>
      <c r="H225" s="1"/>
      <c r="I225" s="2"/>
      <c r="J225" s="2"/>
      <c r="K225" s="2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95"/>
      <c r="D226" s="1"/>
      <c r="E226" s="1"/>
      <c r="F226" s="1"/>
      <c r="G226" s="1"/>
      <c r="H226" s="1"/>
      <c r="I226" s="2"/>
      <c r="J226" s="2"/>
      <c r="K226" s="2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95"/>
      <c r="D227" s="1"/>
      <c r="E227" s="1"/>
      <c r="F227" s="1"/>
      <c r="G227" s="1"/>
      <c r="H227" s="1"/>
      <c r="I227" s="2"/>
      <c r="J227" s="2"/>
      <c r="K227" s="2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95"/>
      <c r="D228" s="1"/>
      <c r="E228" s="1"/>
      <c r="F228" s="1"/>
      <c r="G228" s="1"/>
      <c r="H228" s="1"/>
      <c r="I228" s="2"/>
      <c r="J228" s="2"/>
      <c r="K228" s="2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95"/>
      <c r="D229" s="1"/>
      <c r="E229" s="1"/>
      <c r="F229" s="1"/>
      <c r="G229" s="1"/>
      <c r="H229" s="1"/>
      <c r="I229" s="2"/>
      <c r="J229" s="2"/>
      <c r="K229" s="2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95"/>
      <c r="D230" s="1"/>
      <c r="E230" s="1"/>
      <c r="F230" s="1"/>
      <c r="G230" s="1"/>
      <c r="H230" s="1"/>
      <c r="I230" s="2"/>
      <c r="J230" s="2"/>
      <c r="K230" s="2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95"/>
      <c r="D231" s="1"/>
      <c r="E231" s="1"/>
      <c r="F231" s="1"/>
      <c r="G231" s="1"/>
      <c r="H231" s="1"/>
      <c r="I231" s="2"/>
      <c r="J231" s="2"/>
      <c r="K231" s="2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95"/>
      <c r="D232" s="1"/>
      <c r="E232" s="1"/>
      <c r="F232" s="1"/>
      <c r="G232" s="1"/>
      <c r="H232" s="1"/>
      <c r="I232" s="2"/>
      <c r="J232" s="2"/>
      <c r="K232" s="2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95"/>
      <c r="D233" s="1"/>
      <c r="E233" s="1"/>
      <c r="F233" s="1"/>
      <c r="G233" s="1"/>
      <c r="H233" s="1"/>
      <c r="I233" s="2"/>
      <c r="J233" s="2"/>
      <c r="K233" s="2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95"/>
      <c r="D234" s="1"/>
      <c r="E234" s="1"/>
      <c r="F234" s="1"/>
      <c r="G234" s="1"/>
      <c r="H234" s="1"/>
      <c r="I234" s="2"/>
      <c r="J234" s="2"/>
      <c r="K234" s="2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95"/>
      <c r="D235" s="1"/>
      <c r="E235" s="1"/>
      <c r="F235" s="1"/>
      <c r="G235" s="1"/>
      <c r="H235" s="1"/>
      <c r="I235" s="2"/>
      <c r="J235" s="2"/>
      <c r="K235" s="2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95"/>
      <c r="D236" s="1"/>
      <c r="E236" s="1"/>
      <c r="F236" s="1"/>
      <c r="G236" s="1"/>
      <c r="H236" s="1"/>
      <c r="I236" s="2"/>
      <c r="J236" s="2"/>
      <c r="K236" s="2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95"/>
      <c r="D237" s="1"/>
      <c r="E237" s="1"/>
      <c r="F237" s="1"/>
      <c r="G237" s="1"/>
      <c r="H237" s="1"/>
      <c r="I237" s="2"/>
      <c r="J237" s="2"/>
      <c r="K237" s="2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95"/>
      <c r="D238" s="1"/>
      <c r="E238" s="1"/>
      <c r="F238" s="1"/>
      <c r="G238" s="1"/>
      <c r="H238" s="1"/>
      <c r="I238" s="2"/>
      <c r="J238" s="2"/>
      <c r="K238" s="2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95"/>
      <c r="D239" s="1"/>
      <c r="E239" s="1"/>
      <c r="F239" s="1"/>
      <c r="G239" s="1"/>
      <c r="H239" s="1"/>
      <c r="I239" s="2"/>
      <c r="J239" s="2"/>
      <c r="K239" s="2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95"/>
      <c r="D240" s="1"/>
      <c r="E240" s="1"/>
      <c r="F240" s="1"/>
      <c r="G240" s="1"/>
      <c r="H240" s="1"/>
      <c r="I240" s="2"/>
      <c r="J240" s="2"/>
      <c r="K240" s="2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95"/>
      <c r="D241" s="1"/>
      <c r="E241" s="1"/>
      <c r="F241" s="1"/>
      <c r="G241" s="1"/>
      <c r="H241" s="1"/>
      <c r="I241" s="2"/>
      <c r="J241" s="2"/>
      <c r="K241" s="2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95"/>
      <c r="D242" s="1"/>
      <c r="E242" s="1"/>
      <c r="F242" s="1"/>
      <c r="G242" s="1"/>
      <c r="H242" s="1"/>
      <c r="I242" s="2"/>
      <c r="J242" s="2"/>
      <c r="K242" s="2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95"/>
      <c r="D243" s="1"/>
      <c r="E243" s="1"/>
      <c r="F243" s="1"/>
      <c r="G243" s="1"/>
      <c r="H243" s="1"/>
      <c r="I243" s="2"/>
      <c r="J243" s="2"/>
      <c r="K243" s="2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95"/>
      <c r="D244" s="1"/>
      <c r="E244" s="1"/>
      <c r="F244" s="1"/>
      <c r="G244" s="1"/>
      <c r="H244" s="1"/>
      <c r="I244" s="2"/>
      <c r="J244" s="2"/>
      <c r="K244" s="2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95"/>
      <c r="D245" s="1"/>
      <c r="E245" s="1"/>
      <c r="F245" s="1"/>
      <c r="G245" s="1"/>
      <c r="H245" s="1"/>
      <c r="I245" s="2"/>
      <c r="J245" s="2"/>
      <c r="K245" s="2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95"/>
      <c r="D246" s="1"/>
      <c r="E246" s="1"/>
      <c r="F246" s="1"/>
      <c r="G246" s="1"/>
      <c r="H246" s="1"/>
      <c r="I246" s="2"/>
      <c r="J246" s="2"/>
      <c r="K246" s="2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95"/>
      <c r="D247" s="1"/>
      <c r="E247" s="1"/>
      <c r="F247" s="1"/>
      <c r="G247" s="1"/>
      <c r="H247" s="1"/>
      <c r="I247" s="2"/>
      <c r="J247" s="2"/>
      <c r="K247" s="2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95"/>
      <c r="D248" s="1"/>
      <c r="E248" s="1"/>
      <c r="F248" s="1"/>
      <c r="G248" s="1"/>
      <c r="H248" s="1"/>
      <c r="I248" s="2"/>
      <c r="J248" s="2"/>
      <c r="K248" s="2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95"/>
      <c r="D249" s="1"/>
      <c r="E249" s="1"/>
      <c r="F249" s="1"/>
      <c r="G249" s="1"/>
      <c r="H249" s="1"/>
      <c r="I249" s="2"/>
      <c r="J249" s="2"/>
      <c r="K249" s="2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95"/>
      <c r="D250" s="1"/>
      <c r="E250" s="1"/>
      <c r="F250" s="1"/>
      <c r="G250" s="1"/>
      <c r="H250" s="1"/>
      <c r="I250" s="2"/>
      <c r="J250" s="2"/>
      <c r="K250" s="2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95"/>
      <c r="D251" s="1"/>
      <c r="E251" s="1"/>
      <c r="F251" s="1"/>
      <c r="G251" s="1"/>
      <c r="H251" s="1"/>
      <c r="I251" s="2"/>
      <c r="J251" s="2"/>
      <c r="K251" s="2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95"/>
      <c r="D252" s="1"/>
      <c r="E252" s="1"/>
      <c r="F252" s="1"/>
      <c r="G252" s="1"/>
      <c r="H252" s="1"/>
      <c r="I252" s="2"/>
      <c r="J252" s="2"/>
      <c r="K252" s="2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95"/>
      <c r="D253" s="1"/>
      <c r="E253" s="1"/>
      <c r="F253" s="1"/>
      <c r="G253" s="1"/>
      <c r="H253" s="1"/>
      <c r="I253" s="2"/>
      <c r="J253" s="2"/>
      <c r="K253" s="2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95"/>
      <c r="D254" s="1"/>
      <c r="E254" s="1"/>
      <c r="F254" s="1"/>
      <c r="G254" s="1"/>
      <c r="H254" s="1"/>
      <c r="I254" s="2"/>
      <c r="J254" s="2"/>
      <c r="K254" s="2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95"/>
      <c r="D255" s="1"/>
      <c r="E255" s="1"/>
      <c r="F255" s="1"/>
      <c r="G255" s="1"/>
      <c r="H255" s="1"/>
      <c r="I255" s="2"/>
      <c r="J255" s="2"/>
      <c r="K255" s="2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95"/>
      <c r="D256" s="1"/>
      <c r="E256" s="1"/>
      <c r="F256" s="1"/>
      <c r="G256" s="1"/>
      <c r="H256" s="1"/>
      <c r="I256" s="2"/>
      <c r="J256" s="2"/>
      <c r="K256" s="2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95"/>
      <c r="D257" s="1"/>
      <c r="E257" s="1"/>
      <c r="F257" s="1"/>
      <c r="G257" s="1"/>
      <c r="H257" s="1"/>
      <c r="I257" s="2"/>
      <c r="J257" s="2"/>
      <c r="K257" s="2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95"/>
      <c r="D258" s="1"/>
      <c r="E258" s="1"/>
      <c r="F258" s="1"/>
      <c r="G258" s="1"/>
      <c r="H258" s="1"/>
      <c r="I258" s="2"/>
      <c r="J258" s="2"/>
      <c r="K258" s="2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95"/>
      <c r="D259" s="1"/>
      <c r="E259" s="1"/>
      <c r="F259" s="1"/>
      <c r="G259" s="1"/>
      <c r="H259" s="1"/>
      <c r="I259" s="2"/>
      <c r="J259" s="2"/>
      <c r="K259" s="2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95"/>
      <c r="D260" s="1"/>
      <c r="E260" s="1"/>
      <c r="F260" s="1"/>
      <c r="G260" s="1"/>
      <c r="H260" s="1"/>
      <c r="I260" s="2"/>
      <c r="J260" s="2"/>
      <c r="K260" s="2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95"/>
      <c r="D261" s="1"/>
      <c r="E261" s="1"/>
      <c r="F261" s="1"/>
      <c r="G261" s="1"/>
      <c r="H261" s="1"/>
      <c r="I261" s="2"/>
      <c r="J261" s="2"/>
      <c r="K261" s="2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95"/>
      <c r="D262" s="1"/>
      <c r="E262" s="1"/>
      <c r="F262" s="1"/>
      <c r="G262" s="1"/>
      <c r="H262" s="1"/>
      <c r="I262" s="2"/>
      <c r="J262" s="2"/>
      <c r="K262" s="2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95"/>
      <c r="D263" s="1"/>
      <c r="E263" s="1"/>
      <c r="F263" s="1"/>
      <c r="G263" s="1"/>
      <c r="H263" s="1"/>
      <c r="I263" s="2"/>
      <c r="J263" s="2"/>
      <c r="K263" s="2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95"/>
      <c r="D264" s="1"/>
      <c r="E264" s="1"/>
      <c r="F264" s="1"/>
      <c r="G264" s="1"/>
      <c r="H264" s="1"/>
      <c r="I264" s="2"/>
      <c r="J264" s="2"/>
      <c r="K264" s="2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95"/>
      <c r="D265" s="1"/>
      <c r="E265" s="1"/>
      <c r="F265" s="1"/>
      <c r="G265" s="1"/>
      <c r="H265" s="1"/>
      <c r="I265" s="2"/>
      <c r="J265" s="2"/>
      <c r="K265" s="2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95"/>
      <c r="D266" s="1"/>
      <c r="E266" s="1"/>
      <c r="F266" s="1"/>
      <c r="G266" s="1"/>
      <c r="H266" s="1"/>
      <c r="I266" s="2"/>
      <c r="J266" s="2"/>
      <c r="K266" s="2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95"/>
      <c r="D267" s="1"/>
      <c r="E267" s="1"/>
      <c r="F267" s="1"/>
      <c r="G267" s="1"/>
      <c r="H267" s="1"/>
      <c r="I267" s="2"/>
      <c r="J267" s="2"/>
      <c r="K267" s="2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95"/>
      <c r="D268" s="1"/>
      <c r="E268" s="1"/>
      <c r="F268" s="1"/>
      <c r="G268" s="1"/>
      <c r="H268" s="1"/>
      <c r="I268" s="2"/>
      <c r="J268" s="2"/>
      <c r="K268" s="2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95"/>
      <c r="D269" s="1"/>
      <c r="E269" s="1"/>
      <c r="F269" s="1"/>
      <c r="G269" s="1"/>
      <c r="H269" s="1"/>
      <c r="I269" s="2"/>
      <c r="J269" s="2"/>
      <c r="K269" s="2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95"/>
      <c r="D270" s="1"/>
      <c r="E270" s="1"/>
      <c r="F270" s="1"/>
      <c r="G270" s="1"/>
      <c r="H270" s="1"/>
      <c r="I270" s="2"/>
      <c r="J270" s="2"/>
      <c r="K270" s="2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95"/>
      <c r="D271" s="1"/>
      <c r="E271" s="1"/>
      <c r="F271" s="1"/>
      <c r="G271" s="1"/>
      <c r="H271" s="1"/>
      <c r="I271" s="2"/>
      <c r="J271" s="2"/>
      <c r="K271" s="2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95"/>
      <c r="D272" s="1"/>
      <c r="E272" s="1"/>
      <c r="F272" s="1"/>
      <c r="G272" s="1"/>
      <c r="H272" s="1"/>
      <c r="I272" s="2"/>
      <c r="J272" s="2"/>
      <c r="K272" s="2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95"/>
      <c r="D273" s="1"/>
      <c r="E273" s="1"/>
      <c r="F273" s="1"/>
      <c r="G273" s="1"/>
      <c r="H273" s="1"/>
      <c r="I273" s="2"/>
      <c r="J273" s="2"/>
      <c r="K273" s="2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95"/>
      <c r="D274" s="1"/>
      <c r="E274" s="1"/>
      <c r="F274" s="1"/>
      <c r="G274" s="1"/>
      <c r="H274" s="1"/>
      <c r="I274" s="2"/>
      <c r="J274" s="2"/>
      <c r="K274" s="2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95"/>
      <c r="D275" s="1"/>
      <c r="E275" s="1"/>
      <c r="F275" s="1"/>
      <c r="G275" s="1"/>
      <c r="H275" s="1"/>
      <c r="I275" s="2"/>
      <c r="J275" s="2"/>
      <c r="K275" s="2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95"/>
      <c r="D276" s="1"/>
      <c r="E276" s="1"/>
      <c r="F276" s="1"/>
      <c r="G276" s="1"/>
      <c r="H276" s="1"/>
      <c r="I276" s="2"/>
      <c r="J276" s="2"/>
      <c r="K276" s="2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95"/>
      <c r="D277" s="1"/>
      <c r="E277" s="1"/>
      <c r="F277" s="1"/>
      <c r="G277" s="1"/>
      <c r="H277" s="1"/>
      <c r="I277" s="2"/>
      <c r="J277" s="2"/>
      <c r="K277" s="2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95"/>
      <c r="D278" s="1"/>
      <c r="E278" s="1"/>
      <c r="F278" s="1"/>
      <c r="G278" s="1"/>
      <c r="H278" s="1"/>
      <c r="I278" s="2"/>
      <c r="J278" s="2"/>
      <c r="K278" s="2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95"/>
      <c r="D279" s="1"/>
      <c r="E279" s="1"/>
      <c r="F279" s="1"/>
      <c r="G279" s="1"/>
      <c r="H279" s="1"/>
      <c r="I279" s="2"/>
      <c r="J279" s="2"/>
      <c r="K279" s="2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95"/>
      <c r="D280" s="1"/>
      <c r="E280" s="1"/>
      <c r="F280" s="1"/>
      <c r="G280" s="1"/>
      <c r="H280" s="1"/>
      <c r="I280" s="2"/>
      <c r="J280" s="2"/>
      <c r="K280" s="2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95"/>
      <c r="D281" s="1"/>
      <c r="E281" s="1"/>
      <c r="F281" s="1"/>
      <c r="G281" s="1"/>
      <c r="H281" s="1"/>
      <c r="I281" s="2"/>
      <c r="J281" s="2"/>
      <c r="K281" s="2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95"/>
      <c r="D282" s="1"/>
      <c r="E282" s="1"/>
      <c r="F282" s="1"/>
      <c r="G282" s="1"/>
      <c r="H282" s="1"/>
      <c r="I282" s="2"/>
      <c r="J282" s="2"/>
      <c r="K282" s="2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95"/>
      <c r="D283" s="1"/>
      <c r="E283" s="1"/>
      <c r="F283" s="1"/>
      <c r="G283" s="1"/>
      <c r="H283" s="1"/>
      <c r="I283" s="2"/>
      <c r="J283" s="2"/>
      <c r="K283" s="2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95"/>
      <c r="D284" s="1"/>
      <c r="E284" s="1"/>
      <c r="F284" s="1"/>
      <c r="G284" s="1"/>
      <c r="H284" s="1"/>
      <c r="I284" s="2"/>
      <c r="J284" s="2"/>
      <c r="K284" s="2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95"/>
      <c r="D285" s="1"/>
      <c r="E285" s="1"/>
      <c r="F285" s="1"/>
      <c r="G285" s="1"/>
      <c r="H285" s="1"/>
      <c r="I285" s="2"/>
      <c r="J285" s="2"/>
      <c r="K285" s="2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95"/>
      <c r="D286" s="1"/>
      <c r="E286" s="1"/>
      <c r="F286" s="1"/>
      <c r="G286" s="1"/>
      <c r="H286" s="1"/>
      <c r="I286" s="2"/>
      <c r="J286" s="2"/>
      <c r="K286" s="2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95"/>
      <c r="D287" s="1"/>
      <c r="E287" s="1"/>
      <c r="F287" s="1"/>
      <c r="G287" s="1"/>
      <c r="H287" s="1"/>
      <c r="I287" s="2"/>
      <c r="J287" s="2"/>
      <c r="K287" s="2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95"/>
      <c r="D288" s="1"/>
      <c r="E288" s="1"/>
      <c r="F288" s="1"/>
      <c r="G288" s="1"/>
      <c r="H288" s="1"/>
      <c r="I288" s="2"/>
      <c r="J288" s="2"/>
      <c r="K288" s="2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95"/>
      <c r="D289" s="1"/>
      <c r="E289" s="1"/>
      <c r="F289" s="1"/>
      <c r="G289" s="1"/>
      <c r="H289" s="1"/>
      <c r="I289" s="2"/>
      <c r="J289" s="2"/>
      <c r="K289" s="2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95"/>
      <c r="D290" s="1"/>
      <c r="E290" s="1"/>
      <c r="F290" s="1"/>
      <c r="G290" s="1"/>
      <c r="H290" s="1"/>
      <c r="I290" s="2"/>
      <c r="J290" s="2"/>
      <c r="K290" s="2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95"/>
      <c r="D291" s="1"/>
      <c r="E291" s="1"/>
      <c r="F291" s="1"/>
      <c r="G291" s="1"/>
      <c r="H291" s="1"/>
      <c r="I291" s="2"/>
      <c r="J291" s="2"/>
      <c r="K291" s="2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95"/>
      <c r="D292" s="1"/>
      <c r="E292" s="1"/>
      <c r="F292" s="1"/>
      <c r="G292" s="1"/>
      <c r="H292" s="1"/>
      <c r="I292" s="2"/>
      <c r="J292" s="2"/>
      <c r="K292" s="2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95"/>
      <c r="D293" s="1"/>
      <c r="E293" s="1"/>
      <c r="F293" s="1"/>
      <c r="G293" s="1"/>
      <c r="H293" s="1"/>
      <c r="I293" s="2"/>
      <c r="J293" s="2"/>
      <c r="K293" s="2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95"/>
      <c r="D294" s="1"/>
      <c r="E294" s="1"/>
      <c r="F294" s="1"/>
      <c r="G294" s="1"/>
      <c r="H294" s="1"/>
      <c r="I294" s="2"/>
      <c r="J294" s="2"/>
      <c r="K294" s="2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95"/>
      <c r="D295" s="1"/>
      <c r="E295" s="1"/>
      <c r="F295" s="1"/>
      <c r="G295" s="1"/>
      <c r="H295" s="1"/>
      <c r="I295" s="2"/>
      <c r="J295" s="2"/>
      <c r="K295" s="2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95"/>
      <c r="D296" s="1"/>
      <c r="E296" s="1"/>
      <c r="F296" s="1"/>
      <c r="G296" s="1"/>
      <c r="H296" s="1"/>
      <c r="I296" s="2"/>
      <c r="J296" s="2"/>
      <c r="K296" s="2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95"/>
      <c r="D297" s="1"/>
      <c r="E297" s="1"/>
      <c r="F297" s="1"/>
      <c r="G297" s="1"/>
      <c r="H297" s="1"/>
      <c r="I297" s="2"/>
      <c r="J297" s="2"/>
      <c r="K297" s="2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95"/>
      <c r="D298" s="1"/>
      <c r="E298" s="1"/>
      <c r="F298" s="1"/>
      <c r="G298" s="1"/>
      <c r="H298" s="1"/>
      <c r="I298" s="2"/>
      <c r="J298" s="2"/>
      <c r="K298" s="2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95"/>
      <c r="D299" s="1"/>
      <c r="E299" s="1"/>
      <c r="F299" s="1"/>
      <c r="G299" s="1"/>
      <c r="H299" s="1"/>
      <c r="I299" s="2"/>
      <c r="J299" s="2"/>
      <c r="K299" s="2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95"/>
      <c r="D300" s="1"/>
      <c r="E300" s="1"/>
      <c r="F300" s="1"/>
      <c r="G300" s="1"/>
      <c r="H300" s="1"/>
      <c r="I300" s="2"/>
      <c r="J300" s="2"/>
      <c r="K300" s="2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95"/>
      <c r="D301" s="1"/>
      <c r="E301" s="1"/>
      <c r="F301" s="1"/>
      <c r="G301" s="1"/>
      <c r="H301" s="1"/>
      <c r="I301" s="2"/>
      <c r="J301" s="2"/>
      <c r="K301" s="2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95"/>
      <c r="D302" s="1"/>
      <c r="E302" s="1"/>
      <c r="F302" s="1"/>
      <c r="G302" s="1"/>
      <c r="H302" s="1"/>
      <c r="I302" s="2"/>
      <c r="J302" s="2"/>
      <c r="K302" s="2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95"/>
      <c r="D303" s="1"/>
      <c r="E303" s="1"/>
      <c r="F303" s="1"/>
      <c r="G303" s="1"/>
      <c r="H303" s="1"/>
      <c r="I303" s="2"/>
      <c r="J303" s="2"/>
      <c r="K303" s="2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95"/>
      <c r="D304" s="1"/>
      <c r="E304" s="1"/>
      <c r="F304" s="1"/>
      <c r="G304" s="1"/>
      <c r="H304" s="1"/>
      <c r="I304" s="2"/>
      <c r="J304" s="2"/>
      <c r="K304" s="2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95"/>
      <c r="D305" s="1"/>
      <c r="E305" s="1"/>
      <c r="F305" s="1"/>
      <c r="G305" s="1"/>
      <c r="H305" s="1"/>
      <c r="I305" s="2"/>
      <c r="J305" s="2"/>
      <c r="K305" s="2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95"/>
      <c r="D306" s="1"/>
      <c r="E306" s="1"/>
      <c r="F306" s="1"/>
      <c r="G306" s="1"/>
      <c r="H306" s="1"/>
      <c r="I306" s="2"/>
      <c r="J306" s="2"/>
      <c r="K306" s="2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95"/>
      <c r="D307" s="1"/>
      <c r="E307" s="1"/>
      <c r="F307" s="1"/>
      <c r="G307" s="1"/>
      <c r="H307" s="1"/>
      <c r="I307" s="2"/>
      <c r="J307" s="2"/>
      <c r="K307" s="2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95"/>
      <c r="D308" s="1"/>
      <c r="E308" s="1"/>
      <c r="F308" s="1"/>
      <c r="G308" s="1"/>
      <c r="H308" s="1"/>
      <c r="I308" s="2"/>
      <c r="J308" s="2"/>
      <c r="K308" s="2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95"/>
      <c r="D309" s="1"/>
      <c r="E309" s="1"/>
      <c r="F309" s="1"/>
      <c r="G309" s="1"/>
      <c r="H309" s="1"/>
      <c r="I309" s="2"/>
      <c r="J309" s="2"/>
      <c r="K309" s="2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95"/>
      <c r="D310" s="1"/>
      <c r="E310" s="1"/>
      <c r="F310" s="1"/>
      <c r="G310" s="1"/>
      <c r="H310" s="1"/>
      <c r="I310" s="2"/>
      <c r="J310" s="2"/>
      <c r="K310" s="2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95"/>
      <c r="D311" s="1"/>
      <c r="E311" s="1"/>
      <c r="F311" s="1"/>
      <c r="G311" s="1"/>
      <c r="H311" s="1"/>
      <c r="I311" s="2"/>
      <c r="J311" s="2"/>
      <c r="K311" s="2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95"/>
      <c r="D312" s="1"/>
      <c r="E312" s="1"/>
      <c r="F312" s="1"/>
      <c r="G312" s="1"/>
      <c r="H312" s="1"/>
      <c r="I312" s="2"/>
      <c r="J312" s="2"/>
      <c r="K312" s="2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95"/>
      <c r="D313" s="1"/>
      <c r="E313" s="1"/>
      <c r="F313" s="1"/>
      <c r="G313" s="1"/>
      <c r="H313" s="1"/>
      <c r="I313" s="2"/>
      <c r="J313" s="2"/>
      <c r="K313" s="2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95"/>
      <c r="D314" s="1"/>
      <c r="E314" s="1"/>
      <c r="F314" s="1"/>
      <c r="G314" s="1"/>
      <c r="H314" s="1"/>
      <c r="I314" s="2"/>
      <c r="J314" s="2"/>
      <c r="K314" s="2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95"/>
      <c r="D315" s="1"/>
      <c r="E315" s="1"/>
      <c r="F315" s="1"/>
      <c r="G315" s="1"/>
      <c r="H315" s="1"/>
      <c r="I315" s="2"/>
      <c r="J315" s="2"/>
      <c r="K315" s="2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95"/>
      <c r="D316" s="1"/>
      <c r="E316" s="1"/>
      <c r="F316" s="1"/>
      <c r="G316" s="1"/>
      <c r="H316" s="1"/>
      <c r="I316" s="2"/>
      <c r="J316" s="2"/>
      <c r="K316" s="2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95"/>
      <c r="D317" s="1"/>
      <c r="E317" s="1"/>
      <c r="F317" s="1"/>
      <c r="G317" s="1"/>
      <c r="H317" s="1"/>
      <c r="I317" s="2"/>
      <c r="J317" s="2"/>
      <c r="K317" s="2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95"/>
      <c r="D318" s="1"/>
      <c r="E318" s="1"/>
      <c r="F318" s="1"/>
      <c r="G318" s="1"/>
      <c r="H318" s="1"/>
      <c r="I318" s="2"/>
      <c r="J318" s="2"/>
      <c r="K318" s="2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95"/>
      <c r="D319" s="1"/>
      <c r="E319" s="1"/>
      <c r="F319" s="1"/>
      <c r="G319" s="1"/>
      <c r="H319" s="1"/>
      <c r="I319" s="2"/>
      <c r="J319" s="2"/>
      <c r="K319" s="2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95"/>
      <c r="D320" s="1"/>
      <c r="E320" s="1"/>
      <c r="F320" s="1"/>
      <c r="G320" s="1"/>
      <c r="H320" s="1"/>
      <c r="I320" s="2"/>
      <c r="J320" s="2"/>
      <c r="K320" s="2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95"/>
      <c r="D321" s="1"/>
      <c r="E321" s="1"/>
      <c r="F321" s="1"/>
      <c r="G321" s="1"/>
      <c r="H321" s="1"/>
      <c r="I321" s="2"/>
      <c r="J321" s="2"/>
      <c r="K321" s="2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95"/>
      <c r="D322" s="1"/>
      <c r="E322" s="1"/>
      <c r="F322" s="1"/>
      <c r="G322" s="1"/>
      <c r="H322" s="1"/>
      <c r="I322" s="2"/>
      <c r="J322" s="2"/>
      <c r="K322" s="2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95"/>
      <c r="D323" s="1"/>
      <c r="E323" s="1"/>
      <c r="F323" s="1"/>
      <c r="G323" s="1"/>
      <c r="H323" s="1"/>
      <c r="I323" s="2"/>
      <c r="J323" s="2"/>
      <c r="K323" s="2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95"/>
      <c r="D324" s="1"/>
      <c r="E324" s="1"/>
      <c r="F324" s="1"/>
      <c r="G324" s="1"/>
      <c r="H324" s="1"/>
      <c r="I324" s="2"/>
      <c r="J324" s="2"/>
      <c r="K324" s="2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95"/>
      <c r="D325" s="1"/>
      <c r="E325" s="1"/>
      <c r="F325" s="1"/>
      <c r="G325" s="1"/>
      <c r="H325" s="1"/>
      <c r="I325" s="2"/>
      <c r="J325" s="2"/>
      <c r="K325" s="2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95"/>
      <c r="D326" s="1"/>
      <c r="E326" s="1"/>
      <c r="F326" s="1"/>
      <c r="G326" s="1"/>
      <c r="H326" s="1"/>
      <c r="I326" s="2"/>
      <c r="J326" s="2"/>
      <c r="K326" s="2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95"/>
      <c r="D327" s="1"/>
      <c r="E327" s="1"/>
      <c r="F327" s="1"/>
      <c r="G327" s="1"/>
      <c r="H327" s="1"/>
      <c r="I327" s="2"/>
      <c r="J327" s="2"/>
      <c r="K327" s="2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95"/>
      <c r="D328" s="1"/>
      <c r="E328" s="1"/>
      <c r="F328" s="1"/>
      <c r="G328" s="1"/>
      <c r="H328" s="1"/>
      <c r="I328" s="2"/>
      <c r="J328" s="2"/>
      <c r="K328" s="2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95"/>
      <c r="D329" s="1"/>
      <c r="E329" s="1"/>
      <c r="F329" s="1"/>
      <c r="G329" s="1"/>
      <c r="H329" s="1"/>
      <c r="I329" s="2"/>
      <c r="J329" s="2"/>
      <c r="K329" s="2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95"/>
      <c r="D330" s="1"/>
      <c r="E330" s="1"/>
      <c r="F330" s="1"/>
      <c r="G330" s="1"/>
      <c r="H330" s="1"/>
      <c r="I330" s="2"/>
      <c r="J330" s="2"/>
      <c r="K330" s="2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95"/>
      <c r="D331" s="1"/>
      <c r="E331" s="1"/>
      <c r="F331" s="1"/>
      <c r="G331" s="1"/>
      <c r="H331" s="1"/>
      <c r="I331" s="2"/>
      <c r="J331" s="2"/>
      <c r="K331" s="2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95"/>
      <c r="D332" s="1"/>
      <c r="E332" s="1"/>
      <c r="F332" s="1"/>
      <c r="G332" s="1"/>
      <c r="H332" s="1"/>
      <c r="I332" s="2"/>
      <c r="J332" s="2"/>
      <c r="K332" s="2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95"/>
      <c r="D333" s="1"/>
      <c r="E333" s="1"/>
      <c r="F333" s="1"/>
      <c r="G333" s="1"/>
      <c r="H333" s="1"/>
      <c r="I333" s="2"/>
      <c r="J333" s="2"/>
      <c r="K333" s="2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95"/>
      <c r="D334" s="1"/>
      <c r="E334" s="1"/>
      <c r="F334" s="1"/>
      <c r="G334" s="1"/>
      <c r="H334" s="1"/>
      <c r="I334" s="2"/>
      <c r="J334" s="2"/>
      <c r="K334" s="2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95"/>
      <c r="D335" s="1"/>
      <c r="E335" s="1"/>
      <c r="F335" s="1"/>
      <c r="G335" s="1"/>
      <c r="H335" s="1"/>
      <c r="I335" s="2"/>
      <c r="J335" s="2"/>
      <c r="K335" s="2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95"/>
      <c r="D336" s="1"/>
      <c r="E336" s="1"/>
      <c r="F336" s="1"/>
      <c r="G336" s="1"/>
      <c r="H336" s="1"/>
      <c r="I336" s="2"/>
      <c r="J336" s="2"/>
      <c r="K336" s="2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95"/>
      <c r="D337" s="1"/>
      <c r="E337" s="1"/>
      <c r="F337" s="1"/>
      <c r="G337" s="1"/>
      <c r="H337" s="1"/>
      <c r="I337" s="2"/>
      <c r="J337" s="2"/>
      <c r="K337" s="2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95"/>
      <c r="D338" s="1"/>
      <c r="E338" s="1"/>
      <c r="F338" s="1"/>
      <c r="G338" s="1"/>
      <c r="H338" s="1"/>
      <c r="I338" s="2"/>
      <c r="J338" s="2"/>
      <c r="K338" s="2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95"/>
      <c r="D339" s="1"/>
      <c r="E339" s="1"/>
      <c r="F339" s="1"/>
      <c r="G339" s="1"/>
      <c r="H339" s="1"/>
      <c r="I339" s="2"/>
      <c r="J339" s="2"/>
      <c r="K339" s="2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95"/>
      <c r="D340" s="1"/>
      <c r="E340" s="1"/>
      <c r="F340" s="1"/>
      <c r="G340" s="1"/>
      <c r="H340" s="1"/>
      <c r="I340" s="2"/>
      <c r="J340" s="2"/>
      <c r="K340" s="2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95"/>
      <c r="D341" s="1"/>
      <c r="E341" s="1"/>
      <c r="F341" s="1"/>
      <c r="G341" s="1"/>
      <c r="H341" s="1"/>
      <c r="I341" s="2"/>
      <c r="J341" s="2"/>
      <c r="K341" s="2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95"/>
      <c r="D342" s="1"/>
      <c r="E342" s="1"/>
      <c r="F342" s="1"/>
      <c r="G342" s="1"/>
      <c r="H342" s="1"/>
      <c r="I342" s="2"/>
      <c r="J342" s="2"/>
      <c r="K342" s="2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95"/>
      <c r="D343" s="1"/>
      <c r="E343" s="1"/>
      <c r="F343" s="1"/>
      <c r="G343" s="1"/>
      <c r="H343" s="1"/>
      <c r="I343" s="2"/>
      <c r="J343" s="2"/>
      <c r="K343" s="2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95"/>
      <c r="D344" s="1"/>
      <c r="E344" s="1"/>
      <c r="F344" s="1"/>
      <c r="G344" s="1"/>
      <c r="H344" s="1"/>
      <c r="I344" s="2"/>
      <c r="J344" s="2"/>
      <c r="K344" s="2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95"/>
      <c r="D345" s="1"/>
      <c r="E345" s="1"/>
      <c r="F345" s="1"/>
      <c r="G345" s="1"/>
      <c r="H345" s="1"/>
      <c r="I345" s="2"/>
      <c r="J345" s="2"/>
      <c r="K345" s="2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95"/>
      <c r="D346" s="1"/>
      <c r="E346" s="1"/>
      <c r="F346" s="1"/>
      <c r="G346" s="1"/>
      <c r="H346" s="1"/>
      <c r="I346" s="2"/>
      <c r="J346" s="2"/>
      <c r="K346" s="2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95"/>
      <c r="D347" s="1"/>
      <c r="E347" s="1"/>
      <c r="F347" s="1"/>
      <c r="G347" s="1"/>
      <c r="H347" s="1"/>
      <c r="I347" s="2"/>
      <c r="J347" s="2"/>
      <c r="K347" s="2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95"/>
      <c r="D348" s="1"/>
      <c r="E348" s="1"/>
      <c r="F348" s="1"/>
      <c r="G348" s="1"/>
      <c r="H348" s="1"/>
      <c r="I348" s="2"/>
      <c r="J348" s="2"/>
      <c r="K348" s="2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95"/>
      <c r="D349" s="1"/>
      <c r="E349" s="1"/>
      <c r="F349" s="1"/>
      <c r="G349" s="1"/>
      <c r="H349" s="1"/>
      <c r="I349" s="2"/>
      <c r="J349" s="2"/>
      <c r="K349" s="2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95"/>
      <c r="D350" s="1"/>
      <c r="E350" s="1"/>
      <c r="F350" s="1"/>
      <c r="G350" s="1"/>
      <c r="H350" s="1"/>
      <c r="I350" s="2"/>
      <c r="J350" s="2"/>
      <c r="K350" s="2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95"/>
      <c r="D351" s="1"/>
      <c r="E351" s="1"/>
      <c r="F351" s="1"/>
      <c r="G351" s="1"/>
      <c r="H351" s="1"/>
      <c r="I351" s="2"/>
      <c r="J351" s="2"/>
      <c r="K351" s="2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95"/>
      <c r="D352" s="1"/>
      <c r="E352" s="1"/>
      <c r="F352" s="1"/>
      <c r="G352" s="1"/>
      <c r="H352" s="1"/>
      <c r="I352" s="2"/>
      <c r="J352" s="2"/>
      <c r="K352" s="2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95"/>
      <c r="D353" s="1"/>
      <c r="E353" s="1"/>
      <c r="F353" s="1"/>
      <c r="G353" s="1"/>
      <c r="H353" s="1"/>
      <c r="I353" s="2"/>
      <c r="J353" s="2"/>
      <c r="K353" s="2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95"/>
      <c r="D354" s="1"/>
      <c r="E354" s="1"/>
      <c r="F354" s="1"/>
      <c r="G354" s="1"/>
      <c r="H354" s="1"/>
      <c r="I354" s="2"/>
      <c r="J354" s="2"/>
      <c r="K354" s="2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95"/>
      <c r="D355" s="1"/>
      <c r="E355" s="1"/>
      <c r="F355" s="1"/>
      <c r="G355" s="1"/>
      <c r="H355" s="1"/>
      <c r="I355" s="2"/>
      <c r="J355" s="2"/>
      <c r="K355" s="2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95"/>
      <c r="D356" s="1"/>
      <c r="E356" s="1"/>
      <c r="F356" s="1"/>
      <c r="G356" s="1"/>
      <c r="H356" s="1"/>
      <c r="I356" s="2"/>
      <c r="J356" s="2"/>
      <c r="K356" s="2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95"/>
      <c r="D357" s="1"/>
      <c r="E357" s="1"/>
      <c r="F357" s="1"/>
      <c r="G357" s="1"/>
      <c r="H357" s="1"/>
      <c r="I357" s="2"/>
      <c r="J357" s="2"/>
      <c r="K357" s="2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95"/>
      <c r="D358" s="1"/>
      <c r="E358" s="1"/>
      <c r="F358" s="1"/>
      <c r="G358" s="1"/>
      <c r="H358" s="1"/>
      <c r="I358" s="2"/>
      <c r="J358" s="2"/>
      <c r="K358" s="2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95"/>
      <c r="D359" s="1"/>
      <c r="E359" s="1"/>
      <c r="F359" s="1"/>
      <c r="G359" s="1"/>
      <c r="H359" s="1"/>
      <c r="I359" s="2"/>
      <c r="J359" s="2"/>
      <c r="K359" s="2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95"/>
      <c r="D360" s="1"/>
      <c r="E360" s="1"/>
      <c r="F360" s="1"/>
      <c r="G360" s="1"/>
      <c r="H360" s="1"/>
      <c r="I360" s="2"/>
      <c r="J360" s="2"/>
      <c r="K360" s="2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95"/>
      <c r="D361" s="1"/>
      <c r="E361" s="1"/>
      <c r="F361" s="1"/>
      <c r="G361" s="1"/>
      <c r="H361" s="1"/>
      <c r="I361" s="2"/>
      <c r="J361" s="2"/>
      <c r="K361" s="2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95"/>
      <c r="D362" s="1"/>
      <c r="E362" s="1"/>
      <c r="F362" s="1"/>
      <c r="G362" s="1"/>
      <c r="H362" s="1"/>
      <c r="I362" s="2"/>
      <c r="J362" s="2"/>
      <c r="K362" s="2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95"/>
      <c r="D363" s="1"/>
      <c r="E363" s="1"/>
      <c r="F363" s="1"/>
      <c r="G363" s="1"/>
      <c r="H363" s="1"/>
      <c r="I363" s="2"/>
      <c r="J363" s="2"/>
      <c r="K363" s="2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95"/>
      <c r="D364" s="1"/>
      <c r="E364" s="1"/>
      <c r="F364" s="1"/>
      <c r="G364" s="1"/>
      <c r="H364" s="1"/>
      <c r="I364" s="2"/>
      <c r="J364" s="2"/>
      <c r="K364" s="2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95"/>
      <c r="D365" s="1"/>
      <c r="E365" s="1"/>
      <c r="F365" s="1"/>
      <c r="G365" s="1"/>
      <c r="H365" s="1"/>
      <c r="I365" s="2"/>
      <c r="J365" s="2"/>
      <c r="K365" s="2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95"/>
      <c r="D366" s="1"/>
      <c r="E366" s="1"/>
      <c r="F366" s="1"/>
      <c r="G366" s="1"/>
      <c r="H366" s="1"/>
      <c r="I366" s="2"/>
      <c r="J366" s="2"/>
      <c r="K366" s="2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95"/>
      <c r="D367" s="1"/>
      <c r="E367" s="1"/>
      <c r="F367" s="1"/>
      <c r="G367" s="1"/>
      <c r="H367" s="1"/>
      <c r="I367" s="2"/>
      <c r="J367" s="2"/>
      <c r="K367" s="2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95"/>
      <c r="D368" s="1"/>
      <c r="E368" s="1"/>
      <c r="F368" s="1"/>
      <c r="G368" s="1"/>
      <c r="H368" s="1"/>
      <c r="I368" s="2"/>
      <c r="J368" s="2"/>
      <c r="K368" s="2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95"/>
      <c r="D369" s="1"/>
      <c r="E369" s="1"/>
      <c r="F369" s="1"/>
      <c r="G369" s="1"/>
      <c r="H369" s="1"/>
      <c r="I369" s="2"/>
      <c r="J369" s="2"/>
      <c r="K369" s="2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95"/>
      <c r="D370" s="1"/>
      <c r="E370" s="1"/>
      <c r="F370" s="1"/>
      <c r="G370" s="1"/>
      <c r="H370" s="1"/>
      <c r="I370" s="2"/>
      <c r="J370" s="2"/>
      <c r="K370" s="2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95"/>
      <c r="D371" s="1"/>
      <c r="E371" s="1"/>
      <c r="F371" s="1"/>
      <c r="G371" s="1"/>
      <c r="H371" s="1"/>
      <c r="I371" s="2"/>
      <c r="J371" s="2"/>
      <c r="K371" s="2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95"/>
      <c r="D372" s="1"/>
      <c r="E372" s="1"/>
      <c r="F372" s="1"/>
      <c r="G372" s="1"/>
      <c r="H372" s="1"/>
      <c r="I372" s="2"/>
      <c r="J372" s="2"/>
      <c r="K372" s="2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95"/>
      <c r="D373" s="1"/>
      <c r="E373" s="1"/>
      <c r="F373" s="1"/>
      <c r="G373" s="1"/>
      <c r="H373" s="1"/>
      <c r="I373" s="2"/>
      <c r="J373" s="2"/>
      <c r="K373" s="2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95"/>
      <c r="D374" s="1"/>
      <c r="E374" s="1"/>
      <c r="F374" s="1"/>
      <c r="G374" s="1"/>
      <c r="H374" s="1"/>
      <c r="I374" s="2"/>
      <c r="J374" s="2"/>
      <c r="K374" s="2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95"/>
      <c r="D375" s="1"/>
      <c r="E375" s="1"/>
      <c r="F375" s="1"/>
      <c r="G375" s="1"/>
      <c r="H375" s="1"/>
      <c r="I375" s="2"/>
      <c r="J375" s="2"/>
      <c r="K375" s="2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95"/>
      <c r="D376" s="1"/>
      <c r="E376" s="1"/>
      <c r="F376" s="1"/>
      <c r="G376" s="1"/>
      <c r="H376" s="1"/>
      <c r="I376" s="2"/>
      <c r="J376" s="2"/>
      <c r="K376" s="2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95"/>
      <c r="D377" s="1"/>
      <c r="E377" s="1"/>
      <c r="F377" s="1"/>
      <c r="G377" s="1"/>
      <c r="H377" s="1"/>
      <c r="I377" s="2"/>
      <c r="J377" s="2"/>
      <c r="K377" s="2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95"/>
      <c r="D378" s="1"/>
      <c r="E378" s="1"/>
      <c r="F378" s="1"/>
      <c r="G378" s="1"/>
      <c r="H378" s="1"/>
      <c r="I378" s="2"/>
      <c r="J378" s="2"/>
      <c r="K378" s="2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95"/>
      <c r="D379" s="1"/>
      <c r="E379" s="1"/>
      <c r="F379" s="1"/>
      <c r="G379" s="1"/>
      <c r="H379" s="1"/>
      <c r="I379" s="2"/>
      <c r="J379" s="2"/>
      <c r="K379" s="2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95"/>
      <c r="D380" s="1"/>
      <c r="E380" s="1"/>
      <c r="F380" s="1"/>
      <c r="G380" s="1"/>
      <c r="H380" s="1"/>
      <c r="I380" s="2"/>
      <c r="J380" s="2"/>
      <c r="K380" s="2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95"/>
      <c r="D381" s="1"/>
      <c r="E381" s="1"/>
      <c r="F381" s="1"/>
      <c r="G381" s="1"/>
      <c r="H381" s="1"/>
      <c r="I381" s="2"/>
      <c r="J381" s="2"/>
      <c r="K381" s="2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95"/>
      <c r="D382" s="1"/>
      <c r="E382" s="1"/>
      <c r="F382" s="1"/>
      <c r="G382" s="1"/>
      <c r="H382" s="1"/>
      <c r="I382" s="2"/>
      <c r="J382" s="2"/>
      <c r="K382" s="2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95"/>
      <c r="D383" s="1"/>
      <c r="E383" s="1"/>
      <c r="F383" s="1"/>
      <c r="G383" s="1"/>
      <c r="H383" s="1"/>
      <c r="I383" s="2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95"/>
      <c r="D384" s="1"/>
      <c r="E384" s="1"/>
      <c r="F384" s="1"/>
      <c r="G384" s="1"/>
      <c r="H384" s="1"/>
      <c r="I384" s="2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95"/>
      <c r="D385" s="1"/>
      <c r="E385" s="1"/>
      <c r="F385" s="1"/>
      <c r="G385" s="1"/>
      <c r="H385" s="1"/>
      <c r="I385" s="2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95"/>
      <c r="D386" s="1"/>
      <c r="E386" s="1"/>
      <c r="F386" s="1"/>
      <c r="G386" s="1"/>
      <c r="H386" s="1"/>
      <c r="I386" s="2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95"/>
      <c r="D387" s="1"/>
      <c r="E387" s="1"/>
      <c r="F387" s="1"/>
      <c r="G387" s="1"/>
      <c r="H387" s="1"/>
      <c r="I387" s="2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95"/>
      <c r="D388" s="1"/>
      <c r="E388" s="1"/>
      <c r="F388" s="1"/>
      <c r="G388" s="1"/>
      <c r="H388" s="1"/>
      <c r="I388" s="2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95"/>
      <c r="D389" s="1"/>
      <c r="E389" s="1"/>
      <c r="F389" s="1"/>
      <c r="G389" s="1"/>
      <c r="H389" s="1"/>
      <c r="I389" s="2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95"/>
      <c r="D390" s="1"/>
      <c r="E390" s="1"/>
      <c r="F390" s="1"/>
      <c r="G390" s="1"/>
      <c r="H390" s="1"/>
      <c r="I390" s="2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95"/>
      <c r="D391" s="1"/>
      <c r="E391" s="1"/>
      <c r="F391" s="1"/>
      <c r="G391" s="1"/>
      <c r="H391" s="1"/>
      <c r="I391" s="2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95"/>
      <c r="D392" s="1"/>
      <c r="E392" s="1"/>
      <c r="F392" s="1"/>
      <c r="G392" s="1"/>
      <c r="H392" s="1"/>
      <c r="I392" s="2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95"/>
      <c r="D393" s="1"/>
      <c r="E393" s="1"/>
      <c r="F393" s="1"/>
      <c r="G393" s="1"/>
      <c r="H393" s="1"/>
      <c r="I393" s="2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95"/>
      <c r="D394" s="1"/>
      <c r="E394" s="1"/>
      <c r="F394" s="1"/>
      <c r="G394" s="1"/>
      <c r="H394" s="1"/>
      <c r="I394" s="2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95"/>
      <c r="D395" s="1"/>
      <c r="E395" s="1"/>
      <c r="F395" s="1"/>
      <c r="G395" s="1"/>
      <c r="H395" s="1"/>
      <c r="I395" s="2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95"/>
      <c r="D396" s="1"/>
      <c r="E396" s="1"/>
      <c r="F396" s="1"/>
      <c r="G396" s="1"/>
      <c r="H396" s="1"/>
      <c r="I396" s="2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95"/>
      <c r="D397" s="1"/>
      <c r="E397" s="1"/>
      <c r="F397" s="1"/>
      <c r="G397" s="1"/>
      <c r="H397" s="1"/>
      <c r="I397" s="2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95"/>
      <c r="D398" s="1"/>
      <c r="E398" s="1"/>
      <c r="F398" s="1"/>
      <c r="G398" s="1"/>
      <c r="H398" s="1"/>
      <c r="I398" s="2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95"/>
      <c r="D399" s="1"/>
      <c r="E399" s="1"/>
      <c r="F399" s="1"/>
      <c r="G399" s="1"/>
      <c r="H399" s="1"/>
      <c r="I399" s="2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95"/>
      <c r="D400" s="1"/>
      <c r="E400" s="1"/>
      <c r="F400" s="1"/>
      <c r="G400" s="1"/>
      <c r="H400" s="1"/>
      <c r="I400" s="2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95"/>
      <c r="D401" s="1"/>
      <c r="E401" s="1"/>
      <c r="F401" s="1"/>
      <c r="G401" s="1"/>
      <c r="H401" s="1"/>
      <c r="I401" s="2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95"/>
      <c r="D402" s="1"/>
      <c r="E402" s="1"/>
      <c r="F402" s="1"/>
      <c r="G402" s="1"/>
      <c r="H402" s="1"/>
      <c r="I402" s="2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95"/>
      <c r="D403" s="1"/>
      <c r="E403" s="1"/>
      <c r="F403" s="1"/>
      <c r="G403" s="1"/>
      <c r="H403" s="1"/>
      <c r="I403" s="2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95"/>
      <c r="D404" s="1"/>
      <c r="E404" s="1"/>
      <c r="F404" s="1"/>
      <c r="G404" s="1"/>
      <c r="H404" s="1"/>
      <c r="I404" s="2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95"/>
      <c r="D405" s="1"/>
      <c r="E405" s="1"/>
      <c r="F405" s="1"/>
      <c r="G405" s="1"/>
      <c r="H405" s="1"/>
      <c r="I405" s="2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95"/>
      <c r="D406" s="1"/>
      <c r="E406" s="1"/>
      <c r="F406" s="1"/>
      <c r="G406" s="1"/>
      <c r="H406" s="1"/>
      <c r="I406" s="2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95"/>
      <c r="D407" s="1"/>
      <c r="E407" s="1"/>
      <c r="F407" s="1"/>
      <c r="G407" s="1"/>
      <c r="H407" s="1"/>
      <c r="I407" s="2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95"/>
      <c r="D408" s="1"/>
      <c r="E408" s="1"/>
      <c r="F408" s="1"/>
      <c r="G408" s="1"/>
      <c r="H408" s="1"/>
      <c r="I408" s="2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95"/>
      <c r="D409" s="1"/>
      <c r="E409" s="1"/>
      <c r="F409" s="1"/>
      <c r="G409" s="1"/>
      <c r="H409" s="1"/>
      <c r="I409" s="2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95"/>
      <c r="D410" s="1"/>
      <c r="E410" s="1"/>
      <c r="F410" s="1"/>
      <c r="G410" s="1"/>
      <c r="H410" s="1"/>
      <c r="I410" s="2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95"/>
      <c r="D411" s="1"/>
      <c r="E411" s="1"/>
      <c r="F411" s="1"/>
      <c r="G411" s="1"/>
      <c r="H411" s="1"/>
      <c r="I411" s="2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95"/>
      <c r="D412" s="1"/>
      <c r="E412" s="1"/>
      <c r="F412" s="1"/>
      <c r="G412" s="1"/>
      <c r="H412" s="1"/>
      <c r="I412" s="2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95"/>
      <c r="D413" s="1"/>
      <c r="E413" s="1"/>
      <c r="F413" s="1"/>
      <c r="G413" s="1"/>
      <c r="H413" s="1"/>
      <c r="I413" s="2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95"/>
      <c r="D414" s="1"/>
      <c r="E414" s="1"/>
      <c r="F414" s="1"/>
      <c r="G414" s="1"/>
      <c r="H414" s="1"/>
      <c r="I414" s="2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95"/>
      <c r="D415" s="1"/>
      <c r="E415" s="1"/>
      <c r="F415" s="1"/>
      <c r="G415" s="1"/>
      <c r="H415" s="1"/>
      <c r="I415" s="2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95"/>
      <c r="D416" s="1"/>
      <c r="E416" s="1"/>
      <c r="F416" s="1"/>
      <c r="G416" s="1"/>
      <c r="H416" s="1"/>
      <c r="I416" s="2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95"/>
      <c r="D417" s="1"/>
      <c r="E417" s="1"/>
      <c r="F417" s="1"/>
      <c r="G417" s="1"/>
      <c r="H417" s="1"/>
      <c r="I417" s="2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95"/>
      <c r="D418" s="1"/>
      <c r="E418" s="1"/>
      <c r="F418" s="1"/>
      <c r="G418" s="1"/>
      <c r="H418" s="1"/>
      <c r="I418" s="2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95"/>
      <c r="D419" s="1"/>
      <c r="E419" s="1"/>
      <c r="F419" s="1"/>
      <c r="G419" s="1"/>
      <c r="H419" s="1"/>
      <c r="I419" s="2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95"/>
      <c r="D420" s="1"/>
      <c r="E420" s="1"/>
      <c r="F420" s="1"/>
      <c r="G420" s="1"/>
      <c r="H420" s="1"/>
      <c r="I420" s="2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95"/>
      <c r="D421" s="1"/>
      <c r="E421" s="1"/>
      <c r="F421" s="1"/>
      <c r="G421" s="1"/>
      <c r="H421" s="1"/>
      <c r="I421" s="2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95"/>
      <c r="D422" s="1"/>
      <c r="E422" s="1"/>
      <c r="F422" s="1"/>
      <c r="G422" s="1"/>
      <c r="H422" s="1"/>
      <c r="I422" s="2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95"/>
      <c r="D423" s="1"/>
      <c r="E423" s="1"/>
      <c r="F423" s="1"/>
      <c r="G423" s="1"/>
      <c r="H423" s="1"/>
      <c r="I423" s="2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95"/>
      <c r="D424" s="1"/>
      <c r="E424" s="1"/>
      <c r="F424" s="1"/>
      <c r="G424" s="1"/>
      <c r="H424" s="1"/>
      <c r="I424" s="2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95"/>
      <c r="D425" s="1"/>
      <c r="E425" s="1"/>
      <c r="F425" s="1"/>
      <c r="G425" s="1"/>
      <c r="H425" s="1"/>
      <c r="I425" s="2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95"/>
      <c r="D426" s="1"/>
      <c r="E426" s="1"/>
      <c r="F426" s="1"/>
      <c r="G426" s="1"/>
      <c r="H426" s="1"/>
      <c r="I426" s="2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95"/>
      <c r="D427" s="1"/>
      <c r="E427" s="1"/>
      <c r="F427" s="1"/>
      <c r="G427" s="1"/>
      <c r="H427" s="1"/>
      <c r="I427" s="2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95"/>
      <c r="D428" s="1"/>
      <c r="E428" s="1"/>
      <c r="F428" s="1"/>
      <c r="G428" s="1"/>
      <c r="H428" s="1"/>
      <c r="I428" s="2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95"/>
      <c r="D429" s="1"/>
      <c r="E429" s="1"/>
      <c r="F429" s="1"/>
      <c r="G429" s="1"/>
      <c r="H429" s="1"/>
      <c r="I429" s="2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95"/>
      <c r="D430" s="1"/>
      <c r="E430" s="1"/>
      <c r="F430" s="1"/>
      <c r="G430" s="1"/>
      <c r="H430" s="1"/>
      <c r="I430" s="2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95"/>
      <c r="D431" s="1"/>
      <c r="E431" s="1"/>
      <c r="F431" s="1"/>
      <c r="G431" s="1"/>
      <c r="H431" s="1"/>
      <c r="I431" s="2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95"/>
      <c r="D432" s="1"/>
      <c r="E432" s="1"/>
      <c r="F432" s="1"/>
      <c r="G432" s="1"/>
      <c r="H432" s="1"/>
      <c r="I432" s="2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95"/>
      <c r="D433" s="1"/>
      <c r="E433" s="1"/>
      <c r="F433" s="1"/>
      <c r="G433" s="1"/>
      <c r="H433" s="1"/>
      <c r="I433" s="2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95"/>
      <c r="D434" s="1"/>
      <c r="E434" s="1"/>
      <c r="F434" s="1"/>
      <c r="G434" s="1"/>
      <c r="H434" s="1"/>
      <c r="I434" s="2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95"/>
      <c r="D435" s="1"/>
      <c r="E435" s="1"/>
      <c r="F435" s="1"/>
      <c r="G435" s="1"/>
      <c r="H435" s="1"/>
      <c r="I435" s="2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95"/>
      <c r="D436" s="1"/>
      <c r="E436" s="1"/>
      <c r="F436" s="1"/>
      <c r="G436" s="1"/>
      <c r="H436" s="1"/>
      <c r="I436" s="2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95"/>
      <c r="D437" s="1"/>
      <c r="E437" s="1"/>
      <c r="F437" s="1"/>
      <c r="G437" s="1"/>
      <c r="H437" s="1"/>
      <c r="I437" s="2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95"/>
      <c r="D438" s="1"/>
      <c r="E438" s="1"/>
      <c r="F438" s="1"/>
      <c r="G438" s="1"/>
      <c r="H438" s="1"/>
      <c r="I438" s="2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95"/>
      <c r="D439" s="1"/>
      <c r="E439" s="1"/>
      <c r="F439" s="1"/>
      <c r="G439" s="1"/>
      <c r="H439" s="1"/>
      <c r="I439" s="2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95"/>
      <c r="D440" s="1"/>
      <c r="E440" s="1"/>
      <c r="F440" s="1"/>
      <c r="G440" s="1"/>
      <c r="H440" s="1"/>
      <c r="I440" s="2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95"/>
      <c r="D441" s="1"/>
      <c r="E441" s="1"/>
      <c r="F441" s="1"/>
      <c r="G441" s="1"/>
      <c r="H441" s="1"/>
      <c r="I441" s="2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95"/>
      <c r="D442" s="1"/>
      <c r="E442" s="1"/>
      <c r="F442" s="1"/>
      <c r="G442" s="1"/>
      <c r="H442" s="1"/>
      <c r="I442" s="2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95"/>
      <c r="D443" s="1"/>
      <c r="E443" s="1"/>
      <c r="F443" s="1"/>
      <c r="G443" s="1"/>
      <c r="H443" s="1"/>
      <c r="I443" s="2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95"/>
      <c r="D444" s="1"/>
      <c r="E444" s="1"/>
      <c r="F444" s="1"/>
      <c r="G444" s="1"/>
      <c r="H444" s="1"/>
      <c r="I444" s="2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95"/>
      <c r="D445" s="1"/>
      <c r="E445" s="1"/>
      <c r="F445" s="1"/>
      <c r="G445" s="1"/>
      <c r="H445" s="1"/>
      <c r="I445" s="2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95"/>
      <c r="D446" s="1"/>
      <c r="E446" s="1"/>
      <c r="F446" s="1"/>
      <c r="G446" s="1"/>
      <c r="H446" s="1"/>
      <c r="I446" s="2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95"/>
      <c r="D447" s="1"/>
      <c r="E447" s="1"/>
      <c r="F447" s="1"/>
      <c r="G447" s="1"/>
      <c r="H447" s="1"/>
      <c r="I447" s="2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95"/>
      <c r="D448" s="1"/>
      <c r="E448" s="1"/>
      <c r="F448" s="1"/>
      <c r="G448" s="1"/>
      <c r="H448" s="1"/>
      <c r="I448" s="2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95"/>
      <c r="D449" s="1"/>
      <c r="E449" s="1"/>
      <c r="F449" s="1"/>
      <c r="G449" s="1"/>
      <c r="H449" s="1"/>
      <c r="I449" s="2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95"/>
      <c r="D450" s="1"/>
      <c r="E450" s="1"/>
      <c r="F450" s="1"/>
      <c r="G450" s="1"/>
      <c r="H450" s="1"/>
      <c r="I450" s="2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95"/>
      <c r="D451" s="1"/>
      <c r="E451" s="1"/>
      <c r="F451" s="1"/>
      <c r="G451" s="1"/>
      <c r="H451" s="1"/>
      <c r="I451" s="2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95"/>
      <c r="D452" s="1"/>
      <c r="E452" s="1"/>
      <c r="F452" s="1"/>
      <c r="G452" s="1"/>
      <c r="H452" s="1"/>
      <c r="I452" s="2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95"/>
      <c r="D453" s="1"/>
      <c r="E453" s="1"/>
      <c r="F453" s="1"/>
      <c r="G453" s="1"/>
      <c r="H453" s="1"/>
      <c r="I453" s="2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95"/>
      <c r="D454" s="1"/>
      <c r="E454" s="1"/>
      <c r="F454" s="1"/>
      <c r="G454" s="1"/>
      <c r="H454" s="1"/>
      <c r="I454" s="2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95"/>
      <c r="D455" s="1"/>
      <c r="E455" s="1"/>
      <c r="F455" s="1"/>
      <c r="G455" s="1"/>
      <c r="H455" s="1"/>
      <c r="I455" s="2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95"/>
      <c r="D456" s="1"/>
      <c r="E456" s="1"/>
      <c r="F456" s="1"/>
      <c r="G456" s="1"/>
      <c r="H456" s="1"/>
      <c r="I456" s="2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95"/>
      <c r="D457" s="1"/>
      <c r="E457" s="1"/>
      <c r="F457" s="1"/>
      <c r="G457" s="1"/>
      <c r="H457" s="1"/>
      <c r="I457" s="2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95"/>
      <c r="D458" s="1"/>
      <c r="E458" s="1"/>
      <c r="F458" s="1"/>
      <c r="G458" s="1"/>
      <c r="H458" s="1"/>
      <c r="I458" s="2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95"/>
      <c r="D459" s="1"/>
      <c r="E459" s="1"/>
      <c r="F459" s="1"/>
      <c r="G459" s="1"/>
      <c r="H459" s="1"/>
      <c r="I459" s="2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95"/>
      <c r="D460" s="1"/>
      <c r="E460" s="1"/>
      <c r="F460" s="1"/>
      <c r="G460" s="1"/>
      <c r="H460" s="1"/>
      <c r="I460" s="2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95"/>
      <c r="D461" s="1"/>
      <c r="E461" s="1"/>
      <c r="F461" s="1"/>
      <c r="G461" s="1"/>
      <c r="H461" s="1"/>
      <c r="I461" s="2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95"/>
      <c r="D462" s="1"/>
      <c r="E462" s="1"/>
      <c r="F462" s="1"/>
      <c r="G462" s="1"/>
      <c r="H462" s="1"/>
      <c r="I462" s="2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95"/>
      <c r="D463" s="1"/>
      <c r="E463" s="1"/>
      <c r="F463" s="1"/>
      <c r="G463" s="1"/>
      <c r="H463" s="1"/>
      <c r="I463" s="2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95"/>
      <c r="D464" s="1"/>
      <c r="E464" s="1"/>
      <c r="F464" s="1"/>
      <c r="G464" s="1"/>
      <c r="H464" s="1"/>
      <c r="I464" s="2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95"/>
      <c r="D465" s="1"/>
      <c r="E465" s="1"/>
      <c r="F465" s="1"/>
      <c r="G465" s="1"/>
      <c r="H465" s="1"/>
      <c r="I465" s="2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95"/>
      <c r="D466" s="1"/>
      <c r="E466" s="1"/>
      <c r="F466" s="1"/>
      <c r="G466" s="1"/>
      <c r="H466" s="1"/>
      <c r="I466" s="2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95"/>
      <c r="D467" s="1"/>
      <c r="E467" s="1"/>
      <c r="F467" s="1"/>
      <c r="G467" s="1"/>
      <c r="H467" s="1"/>
      <c r="I467" s="2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95"/>
      <c r="D468" s="1"/>
      <c r="E468" s="1"/>
      <c r="F468" s="1"/>
      <c r="G468" s="1"/>
      <c r="H468" s="1"/>
      <c r="I468" s="2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95"/>
      <c r="D469" s="1"/>
      <c r="E469" s="1"/>
      <c r="F469" s="1"/>
      <c r="G469" s="1"/>
      <c r="H469" s="1"/>
      <c r="I469" s="2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95"/>
      <c r="D470" s="1"/>
      <c r="E470" s="1"/>
      <c r="F470" s="1"/>
      <c r="G470" s="1"/>
      <c r="H470" s="1"/>
      <c r="I470" s="2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95"/>
      <c r="D471" s="1"/>
      <c r="E471" s="1"/>
      <c r="F471" s="1"/>
      <c r="G471" s="1"/>
      <c r="H471" s="1"/>
      <c r="I471" s="2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95"/>
      <c r="D472" s="1"/>
      <c r="E472" s="1"/>
      <c r="F472" s="1"/>
      <c r="G472" s="1"/>
      <c r="H472" s="1"/>
      <c r="I472" s="2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95"/>
      <c r="D473" s="1"/>
      <c r="E473" s="1"/>
      <c r="F473" s="1"/>
      <c r="G473" s="1"/>
      <c r="H473" s="1"/>
      <c r="I473" s="2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95"/>
      <c r="D474" s="1"/>
      <c r="E474" s="1"/>
      <c r="F474" s="1"/>
      <c r="G474" s="1"/>
      <c r="H474" s="1"/>
      <c r="I474" s="2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95"/>
      <c r="D475" s="1"/>
      <c r="E475" s="1"/>
      <c r="F475" s="1"/>
      <c r="G475" s="1"/>
      <c r="H475" s="1"/>
      <c r="I475" s="2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95"/>
      <c r="D476" s="1"/>
      <c r="E476" s="1"/>
      <c r="F476" s="1"/>
      <c r="G476" s="1"/>
      <c r="H476" s="1"/>
      <c r="I476" s="2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95"/>
      <c r="D477" s="1"/>
      <c r="E477" s="1"/>
      <c r="F477" s="1"/>
      <c r="G477" s="1"/>
      <c r="H477" s="1"/>
      <c r="I477" s="2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95"/>
      <c r="D478" s="1"/>
      <c r="E478" s="1"/>
      <c r="F478" s="1"/>
      <c r="G478" s="1"/>
      <c r="H478" s="1"/>
      <c r="I478" s="2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95"/>
      <c r="D479" s="1"/>
      <c r="E479" s="1"/>
      <c r="F479" s="1"/>
      <c r="G479" s="1"/>
      <c r="H479" s="1"/>
      <c r="I479" s="2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95"/>
      <c r="D480" s="1"/>
      <c r="E480" s="1"/>
      <c r="F480" s="1"/>
      <c r="G480" s="1"/>
      <c r="H480" s="1"/>
      <c r="I480" s="2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95"/>
      <c r="D481" s="1"/>
      <c r="E481" s="1"/>
      <c r="F481" s="1"/>
      <c r="G481" s="1"/>
      <c r="H481" s="1"/>
      <c r="I481" s="2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95"/>
      <c r="D482" s="1"/>
      <c r="E482" s="1"/>
      <c r="F482" s="1"/>
      <c r="G482" s="1"/>
      <c r="H482" s="1"/>
      <c r="I482" s="2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95"/>
      <c r="D483" s="1"/>
      <c r="E483" s="1"/>
      <c r="F483" s="1"/>
      <c r="G483" s="1"/>
      <c r="H483" s="1"/>
      <c r="I483" s="2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95"/>
      <c r="D484" s="1"/>
      <c r="E484" s="1"/>
      <c r="F484" s="1"/>
      <c r="G484" s="1"/>
      <c r="H484" s="1"/>
      <c r="I484" s="2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95"/>
      <c r="D485" s="1"/>
      <c r="E485" s="1"/>
      <c r="F485" s="1"/>
      <c r="G485" s="1"/>
      <c r="H485" s="1"/>
      <c r="I485" s="2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95"/>
      <c r="D486" s="1"/>
      <c r="E486" s="1"/>
      <c r="F486" s="1"/>
      <c r="G486" s="1"/>
      <c r="H486" s="1"/>
      <c r="I486" s="2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95"/>
      <c r="D487" s="1"/>
      <c r="E487" s="1"/>
      <c r="F487" s="1"/>
      <c r="G487" s="1"/>
      <c r="H487" s="1"/>
      <c r="I487" s="2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95"/>
      <c r="D488" s="1"/>
      <c r="E488" s="1"/>
      <c r="F488" s="1"/>
      <c r="G488" s="1"/>
      <c r="H488" s="1"/>
      <c r="I488" s="2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95"/>
      <c r="D489" s="1"/>
      <c r="E489" s="1"/>
      <c r="F489" s="1"/>
      <c r="G489" s="1"/>
      <c r="H489" s="1"/>
      <c r="I489" s="2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95"/>
      <c r="D490" s="1"/>
      <c r="E490" s="1"/>
      <c r="F490" s="1"/>
      <c r="G490" s="1"/>
      <c r="H490" s="1"/>
      <c r="I490" s="2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95"/>
      <c r="D491" s="1"/>
      <c r="E491" s="1"/>
      <c r="F491" s="1"/>
      <c r="G491" s="1"/>
      <c r="H491" s="1"/>
      <c r="I491" s="2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95"/>
      <c r="D492" s="1"/>
      <c r="E492" s="1"/>
      <c r="F492" s="1"/>
      <c r="G492" s="1"/>
      <c r="H492" s="1"/>
      <c r="I492" s="2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95"/>
      <c r="D493" s="1"/>
      <c r="E493" s="1"/>
      <c r="F493" s="1"/>
      <c r="G493" s="1"/>
      <c r="H493" s="1"/>
      <c r="I493" s="2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95"/>
      <c r="D494" s="1"/>
      <c r="E494" s="1"/>
      <c r="F494" s="1"/>
      <c r="G494" s="1"/>
      <c r="H494" s="1"/>
      <c r="I494" s="2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95"/>
      <c r="D495" s="1"/>
      <c r="E495" s="1"/>
      <c r="F495" s="1"/>
      <c r="G495" s="1"/>
      <c r="H495" s="1"/>
      <c r="I495" s="2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95"/>
      <c r="D496" s="1"/>
      <c r="E496" s="1"/>
      <c r="F496" s="1"/>
      <c r="G496" s="1"/>
      <c r="H496" s="1"/>
      <c r="I496" s="2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95"/>
      <c r="D497" s="1"/>
      <c r="E497" s="1"/>
      <c r="F497" s="1"/>
      <c r="G497" s="1"/>
      <c r="H497" s="1"/>
      <c r="I497" s="2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95"/>
      <c r="D498" s="1"/>
      <c r="E498" s="1"/>
      <c r="F498" s="1"/>
      <c r="G498" s="1"/>
      <c r="H498" s="1"/>
      <c r="I498" s="2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95"/>
      <c r="D499" s="1"/>
      <c r="E499" s="1"/>
      <c r="F499" s="1"/>
      <c r="G499" s="1"/>
      <c r="H499" s="1"/>
      <c r="I499" s="2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95"/>
      <c r="D500" s="1"/>
      <c r="E500" s="1"/>
      <c r="F500" s="1"/>
      <c r="G500" s="1"/>
      <c r="H500" s="1"/>
      <c r="I500" s="2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95"/>
      <c r="D501" s="1"/>
      <c r="E501" s="1"/>
      <c r="F501" s="1"/>
      <c r="G501" s="1"/>
      <c r="H501" s="1"/>
      <c r="I501" s="2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95"/>
      <c r="D502" s="1"/>
      <c r="E502" s="1"/>
      <c r="F502" s="1"/>
      <c r="G502" s="1"/>
      <c r="H502" s="1"/>
      <c r="I502" s="2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95"/>
      <c r="D503" s="1"/>
      <c r="E503" s="1"/>
      <c r="F503" s="1"/>
      <c r="G503" s="1"/>
      <c r="H503" s="1"/>
      <c r="I503" s="2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95"/>
      <c r="D504" s="1"/>
      <c r="E504" s="1"/>
      <c r="F504" s="1"/>
      <c r="G504" s="1"/>
      <c r="H504" s="1"/>
      <c r="I504" s="2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95"/>
      <c r="D505" s="1"/>
      <c r="E505" s="1"/>
      <c r="F505" s="1"/>
      <c r="G505" s="1"/>
      <c r="H505" s="1"/>
      <c r="I505" s="2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95"/>
      <c r="D506" s="1"/>
      <c r="E506" s="1"/>
      <c r="F506" s="1"/>
      <c r="G506" s="1"/>
      <c r="H506" s="1"/>
      <c r="I506" s="2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95"/>
      <c r="D507" s="1"/>
      <c r="E507" s="1"/>
      <c r="F507" s="1"/>
      <c r="G507" s="1"/>
      <c r="H507" s="1"/>
      <c r="I507" s="2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95"/>
      <c r="D508" s="1"/>
      <c r="E508" s="1"/>
      <c r="F508" s="1"/>
      <c r="G508" s="1"/>
      <c r="H508" s="1"/>
      <c r="I508" s="2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95"/>
      <c r="D509" s="1"/>
      <c r="E509" s="1"/>
      <c r="F509" s="1"/>
      <c r="G509" s="1"/>
      <c r="H509" s="1"/>
      <c r="I509" s="2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95"/>
      <c r="D510" s="1"/>
      <c r="E510" s="1"/>
      <c r="F510" s="1"/>
      <c r="G510" s="1"/>
      <c r="H510" s="1"/>
      <c r="I510" s="2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95"/>
      <c r="D511" s="1"/>
      <c r="E511" s="1"/>
      <c r="F511" s="1"/>
      <c r="G511" s="1"/>
      <c r="H511" s="1"/>
      <c r="I511" s="2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95"/>
      <c r="D512" s="1"/>
      <c r="E512" s="1"/>
      <c r="F512" s="1"/>
      <c r="G512" s="1"/>
      <c r="H512" s="1"/>
      <c r="I512" s="2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95"/>
      <c r="D513" s="1"/>
      <c r="E513" s="1"/>
      <c r="F513" s="1"/>
      <c r="G513" s="1"/>
      <c r="H513" s="1"/>
      <c r="I513" s="2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95"/>
      <c r="D514" s="1"/>
      <c r="E514" s="1"/>
      <c r="F514" s="1"/>
      <c r="G514" s="1"/>
      <c r="H514" s="1"/>
      <c r="I514" s="2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95"/>
      <c r="D515" s="1"/>
      <c r="E515" s="1"/>
      <c r="F515" s="1"/>
      <c r="G515" s="1"/>
      <c r="H515" s="1"/>
      <c r="I515" s="2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95"/>
      <c r="D516" s="1"/>
      <c r="E516" s="1"/>
      <c r="F516" s="1"/>
      <c r="G516" s="1"/>
      <c r="H516" s="1"/>
      <c r="I516" s="2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95"/>
      <c r="D517" s="1"/>
      <c r="E517" s="1"/>
      <c r="F517" s="1"/>
      <c r="G517" s="1"/>
      <c r="H517" s="1"/>
      <c r="I517" s="2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95"/>
      <c r="D518" s="1"/>
      <c r="E518" s="1"/>
      <c r="F518" s="1"/>
      <c r="G518" s="1"/>
      <c r="H518" s="1"/>
      <c r="I518" s="2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95"/>
      <c r="D519" s="1"/>
      <c r="E519" s="1"/>
      <c r="F519" s="1"/>
      <c r="G519" s="1"/>
      <c r="H519" s="1"/>
      <c r="I519" s="2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95"/>
      <c r="D520" s="1"/>
      <c r="E520" s="1"/>
      <c r="F520" s="1"/>
      <c r="G520" s="1"/>
      <c r="H520" s="1"/>
      <c r="I520" s="2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95"/>
      <c r="D521" s="1"/>
      <c r="E521" s="1"/>
      <c r="F521" s="1"/>
      <c r="G521" s="1"/>
      <c r="H521" s="1"/>
      <c r="I521" s="2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95"/>
      <c r="D522" s="1"/>
      <c r="E522" s="1"/>
      <c r="F522" s="1"/>
      <c r="G522" s="1"/>
      <c r="H522" s="1"/>
      <c r="I522" s="2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95"/>
      <c r="D523" s="1"/>
      <c r="E523" s="1"/>
      <c r="F523" s="1"/>
      <c r="G523" s="1"/>
      <c r="H523" s="1"/>
      <c r="I523" s="2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95"/>
      <c r="D524" s="1"/>
      <c r="E524" s="1"/>
      <c r="F524" s="1"/>
      <c r="G524" s="1"/>
      <c r="H524" s="1"/>
      <c r="I524" s="2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95"/>
      <c r="D525" s="1"/>
      <c r="E525" s="1"/>
      <c r="F525" s="1"/>
      <c r="G525" s="1"/>
      <c r="H525" s="1"/>
      <c r="I525" s="2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95"/>
      <c r="D526" s="1"/>
      <c r="E526" s="1"/>
      <c r="F526" s="1"/>
      <c r="G526" s="1"/>
      <c r="H526" s="1"/>
      <c r="I526" s="2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95"/>
      <c r="D527" s="1"/>
      <c r="E527" s="1"/>
      <c r="F527" s="1"/>
      <c r="G527" s="1"/>
      <c r="H527" s="1"/>
      <c r="I527" s="2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95"/>
      <c r="D528" s="1"/>
      <c r="E528" s="1"/>
      <c r="F528" s="1"/>
      <c r="G528" s="1"/>
      <c r="H528" s="1"/>
      <c r="I528" s="2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95"/>
      <c r="D529" s="1"/>
      <c r="E529" s="1"/>
      <c r="F529" s="1"/>
      <c r="G529" s="1"/>
      <c r="H529" s="1"/>
      <c r="I529" s="2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95"/>
      <c r="D530" s="1"/>
      <c r="E530" s="1"/>
      <c r="F530" s="1"/>
      <c r="G530" s="1"/>
      <c r="H530" s="1"/>
      <c r="I530" s="2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95"/>
      <c r="D531" s="1"/>
      <c r="E531" s="1"/>
      <c r="F531" s="1"/>
      <c r="G531" s="1"/>
      <c r="H531" s="1"/>
      <c r="I531" s="2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95"/>
      <c r="D532" s="1"/>
      <c r="E532" s="1"/>
      <c r="F532" s="1"/>
      <c r="G532" s="1"/>
      <c r="H532" s="1"/>
      <c r="I532" s="2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95"/>
      <c r="D533" s="1"/>
      <c r="E533" s="1"/>
      <c r="F533" s="1"/>
      <c r="G533" s="1"/>
      <c r="H533" s="1"/>
      <c r="I533" s="2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95"/>
      <c r="D534" s="1"/>
      <c r="E534" s="1"/>
      <c r="F534" s="1"/>
      <c r="G534" s="1"/>
      <c r="H534" s="1"/>
      <c r="I534" s="2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95"/>
      <c r="D535" s="1"/>
      <c r="E535" s="1"/>
      <c r="F535" s="1"/>
      <c r="G535" s="1"/>
      <c r="H535" s="1"/>
      <c r="I535" s="2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95"/>
      <c r="D536" s="1"/>
      <c r="E536" s="1"/>
      <c r="F536" s="1"/>
      <c r="G536" s="1"/>
      <c r="H536" s="1"/>
      <c r="I536" s="2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95"/>
      <c r="D537" s="1"/>
      <c r="E537" s="1"/>
      <c r="F537" s="1"/>
      <c r="G537" s="1"/>
      <c r="H537" s="1"/>
      <c r="I537" s="2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95"/>
      <c r="D538" s="1"/>
      <c r="E538" s="1"/>
      <c r="F538" s="1"/>
      <c r="G538" s="1"/>
      <c r="H538" s="1"/>
      <c r="I538" s="2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95"/>
      <c r="D539" s="1"/>
      <c r="E539" s="1"/>
      <c r="F539" s="1"/>
      <c r="G539" s="1"/>
      <c r="H539" s="1"/>
      <c r="I539" s="2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95"/>
      <c r="D540" s="1"/>
      <c r="E540" s="1"/>
      <c r="F540" s="1"/>
      <c r="G540" s="1"/>
      <c r="H540" s="1"/>
      <c r="I540" s="2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95"/>
      <c r="D541" s="1"/>
      <c r="E541" s="1"/>
      <c r="F541" s="1"/>
      <c r="G541" s="1"/>
      <c r="H541" s="1"/>
      <c r="I541" s="2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95"/>
      <c r="D542" s="1"/>
      <c r="E542" s="1"/>
      <c r="F542" s="1"/>
      <c r="G542" s="1"/>
      <c r="H542" s="1"/>
      <c r="I542" s="2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95"/>
      <c r="D543" s="1"/>
      <c r="E543" s="1"/>
      <c r="F543" s="1"/>
      <c r="G543" s="1"/>
      <c r="H543" s="1"/>
      <c r="I543" s="2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95"/>
      <c r="D544" s="1"/>
      <c r="E544" s="1"/>
      <c r="F544" s="1"/>
      <c r="G544" s="1"/>
      <c r="H544" s="1"/>
      <c r="I544" s="2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95"/>
      <c r="D545" s="1"/>
      <c r="E545" s="1"/>
      <c r="F545" s="1"/>
      <c r="G545" s="1"/>
      <c r="H545" s="1"/>
      <c r="I545" s="2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95"/>
      <c r="D546" s="1"/>
      <c r="E546" s="1"/>
      <c r="F546" s="1"/>
      <c r="G546" s="1"/>
      <c r="H546" s="1"/>
      <c r="I546" s="2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95"/>
      <c r="D547" s="1"/>
      <c r="E547" s="1"/>
      <c r="F547" s="1"/>
      <c r="G547" s="1"/>
      <c r="H547" s="1"/>
      <c r="I547" s="2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95"/>
      <c r="D548" s="1"/>
      <c r="E548" s="1"/>
      <c r="F548" s="1"/>
      <c r="G548" s="1"/>
      <c r="H548" s="1"/>
      <c r="I548" s="2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95"/>
      <c r="D549" s="1"/>
      <c r="E549" s="1"/>
      <c r="F549" s="1"/>
      <c r="G549" s="1"/>
      <c r="H549" s="1"/>
      <c r="I549" s="2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95"/>
      <c r="D550" s="1"/>
      <c r="E550" s="1"/>
      <c r="F550" s="1"/>
      <c r="G550" s="1"/>
      <c r="H550" s="1"/>
      <c r="I550" s="2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95"/>
      <c r="D551" s="1"/>
      <c r="E551" s="1"/>
      <c r="F551" s="1"/>
      <c r="G551" s="1"/>
      <c r="H551" s="1"/>
      <c r="I551" s="2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95"/>
      <c r="D552" s="1"/>
      <c r="E552" s="1"/>
      <c r="F552" s="1"/>
      <c r="G552" s="1"/>
      <c r="H552" s="1"/>
      <c r="I552" s="2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95"/>
      <c r="D553" s="1"/>
      <c r="E553" s="1"/>
      <c r="F553" s="1"/>
      <c r="G553" s="1"/>
      <c r="H553" s="1"/>
      <c r="I553" s="2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95"/>
      <c r="D554" s="1"/>
      <c r="E554" s="1"/>
      <c r="F554" s="1"/>
      <c r="G554" s="1"/>
      <c r="H554" s="1"/>
      <c r="I554" s="2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95"/>
      <c r="D555" s="1"/>
      <c r="E555" s="1"/>
      <c r="F555" s="1"/>
      <c r="G555" s="1"/>
      <c r="H555" s="1"/>
      <c r="I555" s="2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95"/>
      <c r="D556" s="1"/>
      <c r="E556" s="1"/>
      <c r="F556" s="1"/>
      <c r="G556" s="1"/>
      <c r="H556" s="1"/>
      <c r="I556" s="2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95"/>
      <c r="D557" s="1"/>
      <c r="E557" s="1"/>
      <c r="F557" s="1"/>
      <c r="G557" s="1"/>
      <c r="H557" s="1"/>
      <c r="I557" s="2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95"/>
      <c r="D558" s="1"/>
      <c r="E558" s="1"/>
      <c r="F558" s="1"/>
      <c r="G558" s="1"/>
      <c r="H558" s="1"/>
      <c r="I558" s="2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95"/>
      <c r="D559" s="1"/>
      <c r="E559" s="1"/>
      <c r="F559" s="1"/>
      <c r="G559" s="1"/>
      <c r="H559" s="1"/>
      <c r="I559" s="2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95"/>
      <c r="D560" s="1"/>
      <c r="E560" s="1"/>
      <c r="F560" s="1"/>
      <c r="G560" s="1"/>
      <c r="H560" s="1"/>
      <c r="I560" s="2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95"/>
      <c r="D561" s="1"/>
      <c r="E561" s="1"/>
      <c r="F561" s="1"/>
      <c r="G561" s="1"/>
      <c r="H561" s="1"/>
      <c r="I561" s="2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95"/>
      <c r="D562" s="1"/>
      <c r="E562" s="1"/>
      <c r="F562" s="1"/>
      <c r="G562" s="1"/>
      <c r="H562" s="1"/>
      <c r="I562" s="2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95"/>
      <c r="D563" s="1"/>
      <c r="E563" s="1"/>
      <c r="F563" s="1"/>
      <c r="G563" s="1"/>
      <c r="H563" s="1"/>
      <c r="I563" s="2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95"/>
      <c r="D564" s="1"/>
      <c r="E564" s="1"/>
      <c r="F564" s="1"/>
      <c r="G564" s="1"/>
      <c r="H564" s="1"/>
      <c r="I564" s="2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95"/>
      <c r="D565" s="1"/>
      <c r="E565" s="1"/>
      <c r="F565" s="1"/>
      <c r="G565" s="1"/>
      <c r="H565" s="1"/>
      <c r="I565" s="2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95"/>
      <c r="D566" s="1"/>
      <c r="E566" s="1"/>
      <c r="F566" s="1"/>
      <c r="G566" s="1"/>
      <c r="H566" s="1"/>
      <c r="I566" s="2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95"/>
      <c r="D567" s="1"/>
      <c r="E567" s="1"/>
      <c r="F567" s="1"/>
      <c r="G567" s="1"/>
      <c r="H567" s="1"/>
      <c r="I567" s="2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95"/>
      <c r="D568" s="1"/>
      <c r="E568" s="1"/>
      <c r="F568" s="1"/>
      <c r="G568" s="1"/>
      <c r="H568" s="1"/>
      <c r="I568" s="2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95"/>
      <c r="D569" s="1"/>
      <c r="E569" s="1"/>
      <c r="F569" s="1"/>
      <c r="G569" s="1"/>
      <c r="H569" s="1"/>
      <c r="I569" s="2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95"/>
      <c r="D570" s="1"/>
      <c r="E570" s="1"/>
      <c r="F570" s="1"/>
      <c r="G570" s="1"/>
      <c r="H570" s="1"/>
      <c r="I570" s="2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95"/>
      <c r="D571" s="1"/>
      <c r="E571" s="1"/>
      <c r="F571" s="1"/>
      <c r="G571" s="1"/>
      <c r="H571" s="1"/>
      <c r="I571" s="2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95"/>
      <c r="D572" s="1"/>
      <c r="E572" s="1"/>
      <c r="F572" s="1"/>
      <c r="G572" s="1"/>
      <c r="H572" s="1"/>
      <c r="I572" s="2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95"/>
      <c r="D573" s="1"/>
      <c r="E573" s="1"/>
      <c r="F573" s="1"/>
      <c r="G573" s="1"/>
      <c r="H573" s="1"/>
      <c r="I573" s="2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95"/>
      <c r="D574" s="1"/>
      <c r="E574" s="1"/>
      <c r="F574" s="1"/>
      <c r="G574" s="1"/>
      <c r="H574" s="1"/>
      <c r="I574" s="2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95"/>
      <c r="D575" s="1"/>
      <c r="E575" s="1"/>
      <c r="F575" s="1"/>
      <c r="G575" s="1"/>
      <c r="H575" s="1"/>
      <c r="I575" s="2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95"/>
      <c r="D576" s="1"/>
      <c r="E576" s="1"/>
      <c r="F576" s="1"/>
      <c r="G576" s="1"/>
      <c r="H576" s="1"/>
      <c r="I576" s="2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95"/>
      <c r="D577" s="1"/>
      <c r="E577" s="1"/>
      <c r="F577" s="1"/>
      <c r="G577" s="1"/>
      <c r="H577" s="1"/>
      <c r="I577" s="2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95"/>
      <c r="D578" s="1"/>
      <c r="E578" s="1"/>
      <c r="F578" s="1"/>
      <c r="G578" s="1"/>
      <c r="H578" s="1"/>
      <c r="I578" s="2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95"/>
      <c r="D579" s="1"/>
      <c r="E579" s="1"/>
      <c r="F579" s="1"/>
      <c r="G579" s="1"/>
      <c r="H579" s="1"/>
      <c r="I579" s="2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95"/>
      <c r="D580" s="1"/>
      <c r="E580" s="1"/>
      <c r="F580" s="1"/>
      <c r="G580" s="1"/>
      <c r="H580" s="1"/>
      <c r="I580" s="2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95"/>
      <c r="D581" s="1"/>
      <c r="E581" s="1"/>
      <c r="F581" s="1"/>
      <c r="G581" s="1"/>
      <c r="H581" s="1"/>
      <c r="I581" s="2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95"/>
      <c r="D582" s="1"/>
      <c r="E582" s="1"/>
      <c r="F582" s="1"/>
      <c r="G582" s="1"/>
      <c r="H582" s="1"/>
      <c r="I582" s="2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95"/>
      <c r="D583" s="1"/>
      <c r="E583" s="1"/>
      <c r="F583" s="1"/>
      <c r="G583" s="1"/>
      <c r="H583" s="1"/>
      <c r="I583" s="2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95"/>
      <c r="D584" s="1"/>
      <c r="E584" s="1"/>
      <c r="F584" s="1"/>
      <c r="G584" s="1"/>
      <c r="H584" s="1"/>
      <c r="I584" s="2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95"/>
      <c r="D585" s="1"/>
      <c r="E585" s="1"/>
      <c r="F585" s="1"/>
      <c r="G585" s="1"/>
      <c r="H585" s="1"/>
      <c r="I585" s="2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95"/>
      <c r="D586" s="1"/>
      <c r="E586" s="1"/>
      <c r="F586" s="1"/>
      <c r="G586" s="1"/>
      <c r="H586" s="1"/>
      <c r="I586" s="2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95"/>
      <c r="D587" s="1"/>
      <c r="E587" s="1"/>
      <c r="F587" s="1"/>
      <c r="G587" s="1"/>
      <c r="H587" s="1"/>
      <c r="I587" s="2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95"/>
      <c r="D588" s="1"/>
      <c r="E588" s="1"/>
      <c r="F588" s="1"/>
      <c r="G588" s="1"/>
      <c r="H588" s="1"/>
      <c r="I588" s="2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95"/>
      <c r="D589" s="1"/>
      <c r="E589" s="1"/>
      <c r="F589" s="1"/>
      <c r="G589" s="1"/>
      <c r="H589" s="1"/>
      <c r="I589" s="2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95"/>
      <c r="D590" s="1"/>
      <c r="E590" s="1"/>
      <c r="F590" s="1"/>
      <c r="G590" s="1"/>
      <c r="H590" s="1"/>
      <c r="I590" s="2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95"/>
      <c r="D591" s="1"/>
      <c r="E591" s="1"/>
      <c r="F591" s="1"/>
      <c r="G591" s="1"/>
      <c r="H591" s="1"/>
      <c r="I591" s="2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95"/>
      <c r="D592" s="1"/>
      <c r="E592" s="1"/>
      <c r="F592" s="1"/>
      <c r="G592" s="1"/>
      <c r="H592" s="1"/>
      <c r="I592" s="2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95"/>
      <c r="D593" s="1"/>
      <c r="E593" s="1"/>
      <c r="F593" s="1"/>
      <c r="G593" s="1"/>
      <c r="H593" s="1"/>
      <c r="I593" s="2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95"/>
      <c r="D594" s="1"/>
      <c r="E594" s="1"/>
      <c r="F594" s="1"/>
      <c r="G594" s="1"/>
      <c r="H594" s="1"/>
      <c r="I594" s="2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95"/>
      <c r="D595" s="1"/>
      <c r="E595" s="1"/>
      <c r="F595" s="1"/>
      <c r="G595" s="1"/>
      <c r="H595" s="1"/>
      <c r="I595" s="2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95"/>
      <c r="D596" s="1"/>
      <c r="E596" s="1"/>
      <c r="F596" s="1"/>
      <c r="G596" s="1"/>
      <c r="H596" s="1"/>
      <c r="I596" s="2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95"/>
      <c r="D597" s="1"/>
      <c r="E597" s="1"/>
      <c r="F597" s="1"/>
      <c r="G597" s="1"/>
      <c r="H597" s="1"/>
      <c r="I597" s="2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95"/>
      <c r="D598" s="1"/>
      <c r="E598" s="1"/>
      <c r="F598" s="1"/>
      <c r="G598" s="1"/>
      <c r="H598" s="1"/>
      <c r="I598" s="2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95"/>
      <c r="D599" s="1"/>
      <c r="E599" s="1"/>
      <c r="F599" s="1"/>
      <c r="G599" s="1"/>
      <c r="H599" s="1"/>
      <c r="I599" s="2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95"/>
      <c r="D600" s="1"/>
      <c r="E600" s="1"/>
      <c r="F600" s="1"/>
      <c r="G600" s="1"/>
      <c r="H600" s="1"/>
      <c r="I600" s="2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95"/>
      <c r="D601" s="1"/>
      <c r="E601" s="1"/>
      <c r="F601" s="1"/>
      <c r="G601" s="1"/>
      <c r="H601" s="1"/>
      <c r="I601" s="2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95"/>
      <c r="D602" s="1"/>
      <c r="E602" s="1"/>
      <c r="F602" s="1"/>
      <c r="G602" s="1"/>
      <c r="H602" s="1"/>
      <c r="I602" s="2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95"/>
      <c r="D603" s="1"/>
      <c r="E603" s="1"/>
      <c r="F603" s="1"/>
      <c r="G603" s="1"/>
      <c r="H603" s="1"/>
      <c r="I603" s="2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95"/>
      <c r="D604" s="1"/>
      <c r="E604" s="1"/>
      <c r="F604" s="1"/>
      <c r="G604" s="1"/>
      <c r="H604" s="1"/>
      <c r="I604" s="2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95"/>
      <c r="D605" s="1"/>
      <c r="E605" s="1"/>
      <c r="F605" s="1"/>
      <c r="G605" s="1"/>
      <c r="H605" s="1"/>
      <c r="I605" s="2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95"/>
      <c r="D606" s="1"/>
      <c r="E606" s="1"/>
      <c r="F606" s="1"/>
      <c r="G606" s="1"/>
      <c r="H606" s="1"/>
      <c r="I606" s="2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95"/>
      <c r="D607" s="1"/>
      <c r="E607" s="1"/>
      <c r="F607" s="1"/>
      <c r="G607" s="1"/>
      <c r="H607" s="1"/>
      <c r="I607" s="2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95"/>
      <c r="D608" s="1"/>
      <c r="E608" s="1"/>
      <c r="F608" s="1"/>
      <c r="G608" s="1"/>
      <c r="H608" s="1"/>
      <c r="I608" s="2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95"/>
      <c r="D609" s="1"/>
      <c r="E609" s="1"/>
      <c r="F609" s="1"/>
      <c r="G609" s="1"/>
      <c r="H609" s="1"/>
      <c r="I609" s="2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95"/>
      <c r="D610" s="1"/>
      <c r="E610" s="1"/>
      <c r="F610" s="1"/>
      <c r="G610" s="1"/>
      <c r="H610" s="1"/>
      <c r="I610" s="2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95"/>
      <c r="D611" s="1"/>
      <c r="E611" s="1"/>
      <c r="F611" s="1"/>
      <c r="G611" s="1"/>
      <c r="H611" s="1"/>
      <c r="I611" s="2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95"/>
      <c r="D612" s="1"/>
      <c r="E612" s="1"/>
      <c r="F612" s="1"/>
      <c r="G612" s="1"/>
      <c r="H612" s="1"/>
      <c r="I612" s="2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95"/>
      <c r="D613" s="1"/>
      <c r="E613" s="1"/>
      <c r="F613" s="1"/>
      <c r="G613" s="1"/>
      <c r="H613" s="1"/>
      <c r="I613" s="2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95"/>
      <c r="D614" s="1"/>
      <c r="E614" s="1"/>
      <c r="F614" s="1"/>
      <c r="G614" s="1"/>
      <c r="H614" s="1"/>
      <c r="I614" s="2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95"/>
      <c r="D615" s="1"/>
      <c r="E615" s="1"/>
      <c r="F615" s="1"/>
      <c r="G615" s="1"/>
      <c r="H615" s="1"/>
      <c r="I615" s="2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95"/>
      <c r="D616" s="1"/>
      <c r="E616" s="1"/>
      <c r="F616" s="1"/>
      <c r="G616" s="1"/>
      <c r="H616" s="1"/>
      <c r="I616" s="2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95"/>
      <c r="D617" s="1"/>
      <c r="E617" s="1"/>
      <c r="F617" s="1"/>
      <c r="G617" s="1"/>
      <c r="H617" s="1"/>
      <c r="I617" s="2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95"/>
      <c r="D618" s="1"/>
      <c r="E618" s="1"/>
      <c r="F618" s="1"/>
      <c r="G618" s="1"/>
      <c r="H618" s="1"/>
      <c r="I618" s="2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95"/>
      <c r="D619" s="1"/>
      <c r="E619" s="1"/>
      <c r="F619" s="1"/>
      <c r="G619" s="1"/>
      <c r="H619" s="1"/>
      <c r="I619" s="2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95"/>
      <c r="D620" s="1"/>
      <c r="E620" s="1"/>
      <c r="F620" s="1"/>
      <c r="G620" s="1"/>
      <c r="H620" s="1"/>
      <c r="I620" s="2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95"/>
      <c r="D621" s="1"/>
      <c r="E621" s="1"/>
      <c r="F621" s="1"/>
      <c r="G621" s="1"/>
      <c r="H621" s="1"/>
      <c r="I621" s="2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95"/>
      <c r="D622" s="1"/>
      <c r="E622" s="1"/>
      <c r="F622" s="1"/>
      <c r="G622" s="1"/>
      <c r="H622" s="1"/>
      <c r="I622" s="2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95"/>
      <c r="D623" s="1"/>
      <c r="E623" s="1"/>
      <c r="F623" s="1"/>
      <c r="G623" s="1"/>
      <c r="H623" s="1"/>
      <c r="I623" s="2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95"/>
      <c r="D624" s="1"/>
      <c r="E624" s="1"/>
      <c r="F624" s="1"/>
      <c r="G624" s="1"/>
      <c r="H624" s="1"/>
      <c r="I624" s="2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95"/>
      <c r="D625" s="1"/>
      <c r="E625" s="1"/>
      <c r="F625" s="1"/>
      <c r="G625" s="1"/>
      <c r="H625" s="1"/>
      <c r="I625" s="2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95"/>
      <c r="D626" s="1"/>
      <c r="E626" s="1"/>
      <c r="F626" s="1"/>
      <c r="G626" s="1"/>
      <c r="H626" s="1"/>
      <c r="I626" s="2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95"/>
      <c r="D627" s="1"/>
      <c r="E627" s="1"/>
      <c r="F627" s="1"/>
      <c r="G627" s="1"/>
      <c r="H627" s="1"/>
      <c r="I627" s="2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95"/>
      <c r="D628" s="1"/>
      <c r="E628" s="1"/>
      <c r="F628" s="1"/>
      <c r="G628" s="1"/>
      <c r="H628" s="1"/>
      <c r="I628" s="2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95"/>
      <c r="D629" s="1"/>
      <c r="E629" s="1"/>
      <c r="F629" s="1"/>
      <c r="G629" s="1"/>
      <c r="H629" s="1"/>
      <c r="I629" s="2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95"/>
      <c r="D630" s="1"/>
      <c r="E630" s="1"/>
      <c r="F630" s="1"/>
      <c r="G630" s="1"/>
      <c r="H630" s="1"/>
      <c r="I630" s="2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95"/>
      <c r="D631" s="1"/>
      <c r="E631" s="1"/>
      <c r="F631" s="1"/>
      <c r="G631" s="1"/>
      <c r="H631" s="1"/>
      <c r="I631" s="2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95"/>
      <c r="D632" s="1"/>
      <c r="E632" s="1"/>
      <c r="F632" s="1"/>
      <c r="G632" s="1"/>
      <c r="H632" s="1"/>
      <c r="I632" s="2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95"/>
      <c r="D633" s="1"/>
      <c r="E633" s="1"/>
      <c r="F633" s="1"/>
      <c r="G633" s="1"/>
      <c r="H633" s="1"/>
      <c r="I633" s="2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95"/>
      <c r="D634" s="1"/>
      <c r="E634" s="1"/>
      <c r="F634" s="1"/>
      <c r="G634" s="1"/>
      <c r="H634" s="1"/>
      <c r="I634" s="2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95"/>
      <c r="D635" s="1"/>
      <c r="E635" s="1"/>
      <c r="F635" s="1"/>
      <c r="G635" s="1"/>
      <c r="H635" s="1"/>
      <c r="I635" s="2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95"/>
      <c r="D636" s="1"/>
      <c r="E636" s="1"/>
      <c r="F636" s="1"/>
      <c r="G636" s="1"/>
      <c r="H636" s="1"/>
      <c r="I636" s="2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95"/>
      <c r="D637" s="1"/>
      <c r="E637" s="1"/>
      <c r="F637" s="1"/>
      <c r="G637" s="1"/>
      <c r="H637" s="1"/>
      <c r="I637" s="2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95"/>
      <c r="D638" s="1"/>
      <c r="E638" s="1"/>
      <c r="F638" s="1"/>
      <c r="G638" s="1"/>
      <c r="H638" s="1"/>
      <c r="I638" s="2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95"/>
      <c r="D639" s="1"/>
      <c r="E639" s="1"/>
      <c r="F639" s="1"/>
      <c r="G639" s="1"/>
      <c r="H639" s="1"/>
      <c r="I639" s="2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95"/>
      <c r="D640" s="1"/>
      <c r="E640" s="1"/>
      <c r="F640" s="1"/>
      <c r="G640" s="1"/>
      <c r="H640" s="1"/>
      <c r="I640" s="2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95"/>
      <c r="D641" s="1"/>
      <c r="E641" s="1"/>
      <c r="F641" s="1"/>
      <c r="G641" s="1"/>
      <c r="H641" s="1"/>
      <c r="I641" s="2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95"/>
      <c r="D642" s="1"/>
      <c r="E642" s="1"/>
      <c r="F642" s="1"/>
      <c r="G642" s="1"/>
      <c r="H642" s="1"/>
      <c r="I642" s="2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95"/>
      <c r="D643" s="1"/>
      <c r="E643" s="1"/>
      <c r="F643" s="1"/>
      <c r="G643" s="1"/>
      <c r="H643" s="1"/>
      <c r="I643" s="2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95"/>
      <c r="D644" s="1"/>
      <c r="E644" s="1"/>
      <c r="F644" s="1"/>
      <c r="G644" s="1"/>
      <c r="H644" s="1"/>
      <c r="I644" s="2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95"/>
      <c r="D645" s="1"/>
      <c r="E645" s="1"/>
      <c r="F645" s="1"/>
      <c r="G645" s="1"/>
      <c r="H645" s="1"/>
      <c r="I645" s="2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95"/>
      <c r="D646" s="1"/>
      <c r="E646" s="1"/>
      <c r="F646" s="1"/>
      <c r="G646" s="1"/>
      <c r="H646" s="1"/>
      <c r="I646" s="2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95"/>
      <c r="D647" s="1"/>
      <c r="E647" s="1"/>
      <c r="F647" s="1"/>
      <c r="G647" s="1"/>
      <c r="H647" s="1"/>
      <c r="I647" s="2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95"/>
      <c r="D648" s="1"/>
      <c r="E648" s="1"/>
      <c r="F648" s="1"/>
      <c r="G648" s="1"/>
      <c r="H648" s="1"/>
      <c r="I648" s="2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95"/>
      <c r="D649" s="1"/>
      <c r="E649" s="1"/>
      <c r="F649" s="1"/>
      <c r="G649" s="1"/>
      <c r="H649" s="1"/>
      <c r="I649" s="2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95"/>
      <c r="D650" s="1"/>
      <c r="E650" s="1"/>
      <c r="F650" s="1"/>
      <c r="G650" s="1"/>
      <c r="H650" s="1"/>
      <c r="I650" s="2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95"/>
      <c r="D651" s="1"/>
      <c r="E651" s="1"/>
      <c r="F651" s="1"/>
      <c r="G651" s="1"/>
      <c r="H651" s="1"/>
      <c r="I651" s="2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95"/>
      <c r="D652" s="1"/>
      <c r="E652" s="1"/>
      <c r="F652" s="1"/>
      <c r="G652" s="1"/>
      <c r="H652" s="1"/>
      <c r="I652" s="2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95"/>
      <c r="D653" s="1"/>
      <c r="E653" s="1"/>
      <c r="F653" s="1"/>
      <c r="G653" s="1"/>
      <c r="H653" s="1"/>
      <c r="I653" s="2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95"/>
      <c r="D654" s="1"/>
      <c r="E654" s="1"/>
      <c r="F654" s="1"/>
      <c r="G654" s="1"/>
      <c r="H654" s="1"/>
      <c r="I654" s="2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95"/>
      <c r="D655" s="1"/>
      <c r="E655" s="1"/>
      <c r="F655" s="1"/>
      <c r="G655" s="1"/>
      <c r="H655" s="1"/>
      <c r="I655" s="2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95"/>
      <c r="D656" s="1"/>
      <c r="E656" s="1"/>
      <c r="F656" s="1"/>
      <c r="G656" s="1"/>
      <c r="H656" s="1"/>
      <c r="I656" s="2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95"/>
      <c r="D657" s="1"/>
      <c r="E657" s="1"/>
      <c r="F657" s="1"/>
      <c r="G657" s="1"/>
      <c r="H657" s="1"/>
      <c r="I657" s="2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95"/>
      <c r="D658" s="1"/>
      <c r="E658" s="1"/>
      <c r="F658" s="1"/>
      <c r="G658" s="1"/>
      <c r="H658" s="1"/>
      <c r="I658" s="2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95"/>
      <c r="D659" s="1"/>
      <c r="E659" s="1"/>
      <c r="F659" s="1"/>
      <c r="G659" s="1"/>
      <c r="H659" s="1"/>
      <c r="I659" s="2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95"/>
      <c r="D660" s="1"/>
      <c r="E660" s="1"/>
      <c r="F660" s="1"/>
      <c r="G660" s="1"/>
      <c r="H660" s="1"/>
      <c r="I660" s="2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95"/>
      <c r="D661" s="1"/>
      <c r="E661" s="1"/>
      <c r="F661" s="1"/>
      <c r="G661" s="1"/>
      <c r="H661" s="1"/>
      <c r="I661" s="2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95"/>
      <c r="D662" s="1"/>
      <c r="E662" s="1"/>
      <c r="F662" s="1"/>
      <c r="G662" s="1"/>
      <c r="H662" s="1"/>
      <c r="I662" s="2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95"/>
      <c r="D663" s="1"/>
      <c r="E663" s="1"/>
      <c r="F663" s="1"/>
      <c r="G663" s="1"/>
      <c r="H663" s="1"/>
      <c r="I663" s="2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95"/>
      <c r="D664" s="1"/>
      <c r="E664" s="1"/>
      <c r="F664" s="1"/>
      <c r="G664" s="1"/>
      <c r="H664" s="1"/>
      <c r="I664" s="2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95"/>
      <c r="D665" s="1"/>
      <c r="E665" s="1"/>
      <c r="F665" s="1"/>
      <c r="G665" s="1"/>
      <c r="H665" s="1"/>
      <c r="I665" s="2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95"/>
      <c r="D666" s="1"/>
      <c r="E666" s="1"/>
      <c r="F666" s="1"/>
      <c r="G666" s="1"/>
      <c r="H666" s="1"/>
      <c r="I666" s="2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95"/>
      <c r="D667" s="1"/>
      <c r="E667" s="1"/>
      <c r="F667" s="1"/>
      <c r="G667" s="1"/>
      <c r="H667" s="1"/>
      <c r="I667" s="2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95"/>
      <c r="D668" s="1"/>
      <c r="E668" s="1"/>
      <c r="F668" s="1"/>
      <c r="G668" s="1"/>
      <c r="H668" s="1"/>
      <c r="I668" s="2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95"/>
      <c r="D669" s="1"/>
      <c r="E669" s="1"/>
      <c r="F669" s="1"/>
      <c r="G669" s="1"/>
      <c r="H669" s="1"/>
      <c r="I669" s="2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95"/>
      <c r="D670" s="1"/>
      <c r="E670" s="1"/>
      <c r="F670" s="1"/>
      <c r="G670" s="1"/>
      <c r="H670" s="1"/>
      <c r="I670" s="2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95"/>
      <c r="D671" s="1"/>
      <c r="E671" s="1"/>
      <c r="F671" s="1"/>
      <c r="G671" s="1"/>
      <c r="H671" s="1"/>
      <c r="I671" s="2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95"/>
      <c r="D672" s="1"/>
      <c r="E672" s="1"/>
      <c r="F672" s="1"/>
      <c r="G672" s="1"/>
      <c r="H672" s="1"/>
      <c r="I672" s="2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95"/>
      <c r="D673" s="1"/>
      <c r="E673" s="1"/>
      <c r="F673" s="1"/>
      <c r="G673" s="1"/>
      <c r="H673" s="1"/>
      <c r="I673" s="2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95"/>
      <c r="D674" s="1"/>
      <c r="E674" s="1"/>
      <c r="F674" s="1"/>
      <c r="G674" s="1"/>
      <c r="H674" s="1"/>
      <c r="I674" s="2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95"/>
      <c r="D675" s="1"/>
      <c r="E675" s="1"/>
      <c r="F675" s="1"/>
      <c r="G675" s="1"/>
      <c r="H675" s="1"/>
      <c r="I675" s="2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95"/>
      <c r="D676" s="1"/>
      <c r="E676" s="1"/>
      <c r="F676" s="1"/>
      <c r="G676" s="1"/>
      <c r="H676" s="1"/>
      <c r="I676" s="2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95"/>
      <c r="D677" s="1"/>
      <c r="E677" s="1"/>
      <c r="F677" s="1"/>
      <c r="G677" s="1"/>
      <c r="H677" s="1"/>
      <c r="I677" s="2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95"/>
      <c r="D678" s="1"/>
      <c r="E678" s="1"/>
      <c r="F678" s="1"/>
      <c r="G678" s="1"/>
      <c r="H678" s="1"/>
      <c r="I678" s="2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95"/>
      <c r="D679" s="1"/>
      <c r="E679" s="1"/>
      <c r="F679" s="1"/>
      <c r="G679" s="1"/>
      <c r="H679" s="1"/>
      <c r="I679" s="2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95"/>
      <c r="D680" s="1"/>
      <c r="E680" s="1"/>
      <c r="F680" s="1"/>
      <c r="G680" s="1"/>
      <c r="H680" s="1"/>
      <c r="I680" s="2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95"/>
      <c r="D681" s="1"/>
      <c r="E681" s="1"/>
      <c r="F681" s="1"/>
      <c r="G681" s="1"/>
      <c r="H681" s="1"/>
      <c r="I681" s="2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95"/>
      <c r="D682" s="1"/>
      <c r="E682" s="1"/>
      <c r="F682" s="1"/>
      <c r="G682" s="1"/>
      <c r="H682" s="1"/>
      <c r="I682" s="2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95"/>
      <c r="D683" s="1"/>
      <c r="E683" s="1"/>
      <c r="F683" s="1"/>
      <c r="G683" s="1"/>
      <c r="H683" s="1"/>
      <c r="I683" s="2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95"/>
      <c r="D684" s="1"/>
      <c r="E684" s="1"/>
      <c r="F684" s="1"/>
      <c r="G684" s="1"/>
      <c r="H684" s="1"/>
      <c r="I684" s="2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95"/>
      <c r="D685" s="1"/>
      <c r="E685" s="1"/>
      <c r="F685" s="1"/>
      <c r="G685" s="1"/>
      <c r="H685" s="1"/>
      <c r="I685" s="2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95"/>
      <c r="D686" s="1"/>
      <c r="E686" s="1"/>
      <c r="F686" s="1"/>
      <c r="G686" s="1"/>
      <c r="H686" s="1"/>
      <c r="I686" s="2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95"/>
      <c r="D687" s="1"/>
      <c r="E687" s="1"/>
      <c r="F687" s="1"/>
      <c r="G687" s="1"/>
      <c r="H687" s="1"/>
      <c r="I687" s="2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95"/>
      <c r="D688" s="1"/>
      <c r="E688" s="1"/>
      <c r="F688" s="1"/>
      <c r="G688" s="1"/>
      <c r="H688" s="1"/>
      <c r="I688" s="2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95"/>
      <c r="D689" s="1"/>
      <c r="E689" s="1"/>
      <c r="F689" s="1"/>
      <c r="G689" s="1"/>
      <c r="H689" s="1"/>
      <c r="I689" s="2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95"/>
      <c r="D690" s="1"/>
      <c r="E690" s="1"/>
      <c r="F690" s="1"/>
      <c r="G690" s="1"/>
      <c r="H690" s="1"/>
      <c r="I690" s="2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95"/>
      <c r="D691" s="1"/>
      <c r="E691" s="1"/>
      <c r="F691" s="1"/>
      <c r="G691" s="1"/>
      <c r="H691" s="1"/>
      <c r="I691" s="2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95"/>
      <c r="D692" s="1"/>
      <c r="E692" s="1"/>
      <c r="F692" s="1"/>
      <c r="G692" s="1"/>
      <c r="H692" s="1"/>
      <c r="I692" s="2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95"/>
      <c r="D693" s="1"/>
      <c r="E693" s="1"/>
      <c r="F693" s="1"/>
      <c r="G693" s="1"/>
      <c r="H693" s="1"/>
      <c r="I693" s="2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95"/>
      <c r="D694" s="1"/>
      <c r="E694" s="1"/>
      <c r="F694" s="1"/>
      <c r="G694" s="1"/>
      <c r="H694" s="1"/>
      <c r="I694" s="2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95"/>
      <c r="D695" s="1"/>
      <c r="E695" s="1"/>
      <c r="F695" s="1"/>
      <c r="G695" s="1"/>
      <c r="H695" s="1"/>
      <c r="I695" s="2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95"/>
      <c r="D696" s="1"/>
      <c r="E696" s="1"/>
      <c r="F696" s="1"/>
      <c r="G696" s="1"/>
      <c r="H696" s="1"/>
      <c r="I696" s="2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95"/>
      <c r="D697" s="1"/>
      <c r="E697" s="1"/>
      <c r="F697" s="1"/>
      <c r="G697" s="1"/>
      <c r="H697" s="1"/>
      <c r="I697" s="2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95"/>
      <c r="D698" s="1"/>
      <c r="E698" s="1"/>
      <c r="F698" s="1"/>
      <c r="G698" s="1"/>
      <c r="H698" s="1"/>
      <c r="I698" s="2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95"/>
      <c r="D699" s="1"/>
      <c r="E699" s="1"/>
      <c r="F699" s="1"/>
      <c r="G699" s="1"/>
      <c r="H699" s="1"/>
      <c r="I699" s="2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95"/>
      <c r="D700" s="1"/>
      <c r="E700" s="1"/>
      <c r="F700" s="1"/>
      <c r="G700" s="1"/>
      <c r="H700" s="1"/>
      <c r="I700" s="2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95"/>
      <c r="D701" s="1"/>
      <c r="E701" s="1"/>
      <c r="F701" s="1"/>
      <c r="G701" s="1"/>
      <c r="H701" s="1"/>
      <c r="I701" s="2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95"/>
      <c r="D702" s="1"/>
      <c r="E702" s="1"/>
      <c r="F702" s="1"/>
      <c r="G702" s="1"/>
      <c r="H702" s="1"/>
      <c r="I702" s="2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95"/>
      <c r="D703" s="1"/>
      <c r="E703" s="1"/>
      <c r="F703" s="1"/>
      <c r="G703" s="1"/>
      <c r="H703" s="1"/>
      <c r="I703" s="2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95"/>
      <c r="D704" s="1"/>
      <c r="E704" s="1"/>
      <c r="F704" s="1"/>
      <c r="G704" s="1"/>
      <c r="H704" s="1"/>
      <c r="I704" s="2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95"/>
      <c r="D705" s="1"/>
      <c r="E705" s="1"/>
      <c r="F705" s="1"/>
      <c r="G705" s="1"/>
      <c r="H705" s="1"/>
      <c r="I705" s="2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95"/>
      <c r="D706" s="1"/>
      <c r="E706" s="1"/>
      <c r="F706" s="1"/>
      <c r="G706" s="1"/>
      <c r="H706" s="1"/>
      <c r="I706" s="2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95"/>
      <c r="D707" s="1"/>
      <c r="E707" s="1"/>
      <c r="F707" s="1"/>
      <c r="G707" s="1"/>
      <c r="H707" s="1"/>
      <c r="I707" s="2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95"/>
      <c r="D708" s="1"/>
      <c r="E708" s="1"/>
      <c r="F708" s="1"/>
      <c r="G708" s="1"/>
      <c r="H708" s="1"/>
      <c r="I708" s="2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95"/>
      <c r="D709" s="1"/>
      <c r="E709" s="1"/>
      <c r="F709" s="1"/>
      <c r="G709" s="1"/>
      <c r="H709" s="1"/>
      <c r="I709" s="2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95"/>
      <c r="D710" s="1"/>
      <c r="E710" s="1"/>
      <c r="F710" s="1"/>
      <c r="G710" s="1"/>
      <c r="H710" s="1"/>
      <c r="I710" s="2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95"/>
      <c r="D711" s="1"/>
      <c r="E711" s="1"/>
      <c r="F711" s="1"/>
      <c r="G711" s="1"/>
      <c r="H711" s="1"/>
      <c r="I711" s="2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95"/>
      <c r="D712" s="1"/>
      <c r="E712" s="1"/>
      <c r="F712" s="1"/>
      <c r="G712" s="1"/>
      <c r="H712" s="1"/>
      <c r="I712" s="2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95"/>
      <c r="D713" s="1"/>
      <c r="E713" s="1"/>
      <c r="F713" s="1"/>
      <c r="G713" s="1"/>
      <c r="H713" s="1"/>
      <c r="I713" s="2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95"/>
      <c r="D714" s="1"/>
      <c r="E714" s="1"/>
      <c r="F714" s="1"/>
      <c r="G714" s="1"/>
      <c r="H714" s="1"/>
      <c r="I714" s="2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95"/>
      <c r="D715" s="1"/>
      <c r="E715" s="1"/>
      <c r="F715" s="1"/>
      <c r="G715" s="1"/>
      <c r="H715" s="1"/>
      <c r="I715" s="2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95"/>
      <c r="D716" s="1"/>
      <c r="E716" s="1"/>
      <c r="F716" s="1"/>
      <c r="G716" s="1"/>
      <c r="H716" s="1"/>
      <c r="I716" s="2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95"/>
      <c r="D717" s="1"/>
      <c r="E717" s="1"/>
      <c r="F717" s="1"/>
      <c r="G717" s="1"/>
      <c r="H717" s="1"/>
      <c r="I717" s="2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95"/>
      <c r="D718" s="1"/>
      <c r="E718" s="1"/>
      <c r="F718" s="1"/>
      <c r="G718" s="1"/>
      <c r="H718" s="1"/>
      <c r="I718" s="2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95"/>
      <c r="D719" s="1"/>
      <c r="E719" s="1"/>
      <c r="F719" s="1"/>
      <c r="G719" s="1"/>
      <c r="H719" s="1"/>
      <c r="I719" s="2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95"/>
      <c r="D720" s="1"/>
      <c r="E720" s="1"/>
      <c r="F720" s="1"/>
      <c r="G720" s="1"/>
      <c r="H720" s="1"/>
      <c r="I720" s="2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95"/>
      <c r="D721" s="1"/>
      <c r="E721" s="1"/>
      <c r="F721" s="1"/>
      <c r="G721" s="1"/>
      <c r="H721" s="1"/>
      <c r="I721" s="2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95"/>
      <c r="D722" s="1"/>
      <c r="E722" s="1"/>
      <c r="F722" s="1"/>
      <c r="G722" s="1"/>
      <c r="H722" s="1"/>
      <c r="I722" s="2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95"/>
      <c r="D723" s="1"/>
      <c r="E723" s="1"/>
      <c r="F723" s="1"/>
      <c r="G723" s="1"/>
      <c r="H723" s="1"/>
      <c r="I723" s="2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95"/>
      <c r="D724" s="1"/>
      <c r="E724" s="1"/>
      <c r="F724" s="1"/>
      <c r="G724" s="1"/>
      <c r="H724" s="1"/>
      <c r="I724" s="2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95"/>
      <c r="D725" s="1"/>
      <c r="E725" s="1"/>
      <c r="F725" s="1"/>
      <c r="G725" s="1"/>
      <c r="H725" s="1"/>
      <c r="I725" s="2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95"/>
      <c r="D726" s="1"/>
      <c r="E726" s="1"/>
      <c r="F726" s="1"/>
      <c r="G726" s="1"/>
      <c r="H726" s="1"/>
      <c r="I726" s="2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95"/>
      <c r="D727" s="1"/>
      <c r="E727" s="1"/>
      <c r="F727" s="1"/>
      <c r="G727" s="1"/>
      <c r="H727" s="1"/>
      <c r="I727" s="2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95"/>
      <c r="D728" s="1"/>
      <c r="E728" s="1"/>
      <c r="F728" s="1"/>
      <c r="G728" s="1"/>
      <c r="H728" s="1"/>
      <c r="I728" s="2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95"/>
      <c r="D729" s="1"/>
      <c r="E729" s="1"/>
      <c r="F729" s="1"/>
      <c r="G729" s="1"/>
      <c r="H729" s="1"/>
      <c r="I729" s="2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95"/>
      <c r="D730" s="1"/>
      <c r="E730" s="1"/>
      <c r="F730" s="1"/>
      <c r="G730" s="1"/>
      <c r="H730" s="1"/>
      <c r="I730" s="2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95"/>
      <c r="D731" s="1"/>
      <c r="E731" s="1"/>
      <c r="F731" s="1"/>
      <c r="G731" s="1"/>
      <c r="H731" s="1"/>
      <c r="I731" s="2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95"/>
      <c r="D732" s="1"/>
      <c r="E732" s="1"/>
      <c r="F732" s="1"/>
      <c r="G732" s="1"/>
      <c r="H732" s="1"/>
      <c r="I732" s="2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95"/>
      <c r="D733" s="1"/>
      <c r="E733" s="1"/>
      <c r="F733" s="1"/>
      <c r="G733" s="1"/>
      <c r="H733" s="1"/>
      <c r="I733" s="2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95"/>
      <c r="D734" s="1"/>
      <c r="E734" s="1"/>
      <c r="F734" s="1"/>
      <c r="G734" s="1"/>
      <c r="H734" s="1"/>
      <c r="I734" s="2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95"/>
      <c r="D735" s="1"/>
      <c r="E735" s="1"/>
      <c r="F735" s="1"/>
      <c r="G735" s="1"/>
      <c r="H735" s="1"/>
      <c r="I735" s="2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95"/>
      <c r="D736" s="1"/>
      <c r="E736" s="1"/>
      <c r="F736" s="1"/>
      <c r="G736" s="1"/>
      <c r="H736" s="1"/>
      <c r="I736" s="2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95"/>
      <c r="D737" s="1"/>
      <c r="E737" s="1"/>
      <c r="F737" s="1"/>
      <c r="G737" s="1"/>
      <c r="H737" s="1"/>
      <c r="I737" s="2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95"/>
      <c r="D738" s="1"/>
      <c r="E738" s="1"/>
      <c r="F738" s="1"/>
      <c r="G738" s="1"/>
      <c r="H738" s="1"/>
      <c r="I738" s="2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95"/>
      <c r="D739" s="1"/>
      <c r="E739" s="1"/>
      <c r="F739" s="1"/>
      <c r="G739" s="1"/>
      <c r="H739" s="1"/>
      <c r="I739" s="2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95"/>
      <c r="D740" s="1"/>
      <c r="E740" s="1"/>
      <c r="F740" s="1"/>
      <c r="G740" s="1"/>
      <c r="H740" s="1"/>
      <c r="I740" s="2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95"/>
      <c r="D741" s="1"/>
      <c r="E741" s="1"/>
      <c r="F741" s="1"/>
      <c r="G741" s="1"/>
      <c r="H741" s="1"/>
      <c r="I741" s="2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95"/>
      <c r="D742" s="1"/>
      <c r="E742" s="1"/>
      <c r="F742" s="1"/>
      <c r="G742" s="1"/>
      <c r="H742" s="1"/>
      <c r="I742" s="2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95"/>
      <c r="D743" s="1"/>
      <c r="E743" s="1"/>
      <c r="F743" s="1"/>
      <c r="G743" s="1"/>
      <c r="H743" s="1"/>
      <c r="I743" s="2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95"/>
      <c r="D744" s="1"/>
      <c r="E744" s="1"/>
      <c r="F744" s="1"/>
      <c r="G744" s="1"/>
      <c r="H744" s="1"/>
      <c r="I744" s="2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95"/>
      <c r="D745" s="1"/>
      <c r="E745" s="1"/>
      <c r="F745" s="1"/>
      <c r="G745" s="1"/>
      <c r="H745" s="1"/>
      <c r="I745" s="2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95"/>
      <c r="D746" s="1"/>
      <c r="E746" s="1"/>
      <c r="F746" s="1"/>
      <c r="G746" s="1"/>
      <c r="H746" s="1"/>
      <c r="I746" s="2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95"/>
      <c r="D747" s="1"/>
      <c r="E747" s="1"/>
      <c r="F747" s="1"/>
      <c r="G747" s="1"/>
      <c r="H747" s="1"/>
      <c r="I747" s="2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95"/>
      <c r="D748" s="1"/>
      <c r="E748" s="1"/>
      <c r="F748" s="1"/>
      <c r="G748" s="1"/>
      <c r="H748" s="1"/>
      <c r="I748" s="2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95"/>
      <c r="D749" s="1"/>
      <c r="E749" s="1"/>
      <c r="F749" s="1"/>
      <c r="G749" s="1"/>
      <c r="H749" s="1"/>
      <c r="I749" s="2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95"/>
      <c r="D750" s="1"/>
      <c r="E750" s="1"/>
      <c r="F750" s="1"/>
      <c r="G750" s="1"/>
      <c r="H750" s="1"/>
      <c r="I750" s="2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95"/>
      <c r="D751" s="1"/>
      <c r="E751" s="1"/>
      <c r="F751" s="1"/>
      <c r="G751" s="1"/>
      <c r="H751" s="1"/>
      <c r="I751" s="2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95"/>
      <c r="D752" s="1"/>
      <c r="E752" s="1"/>
      <c r="F752" s="1"/>
      <c r="G752" s="1"/>
      <c r="H752" s="1"/>
      <c r="I752" s="2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95"/>
      <c r="D753" s="1"/>
      <c r="E753" s="1"/>
      <c r="F753" s="1"/>
      <c r="G753" s="1"/>
      <c r="H753" s="1"/>
      <c r="I753" s="2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95"/>
      <c r="D754" s="1"/>
      <c r="E754" s="1"/>
      <c r="F754" s="1"/>
      <c r="G754" s="1"/>
      <c r="H754" s="1"/>
      <c r="I754" s="2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95"/>
      <c r="D755" s="1"/>
      <c r="E755" s="1"/>
      <c r="F755" s="1"/>
      <c r="G755" s="1"/>
      <c r="H755" s="1"/>
      <c r="I755" s="2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95"/>
      <c r="D756" s="1"/>
      <c r="E756" s="1"/>
      <c r="F756" s="1"/>
      <c r="G756" s="1"/>
      <c r="H756" s="1"/>
      <c r="I756" s="2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95"/>
      <c r="D757" s="1"/>
      <c r="E757" s="1"/>
      <c r="F757" s="1"/>
      <c r="G757" s="1"/>
      <c r="H757" s="1"/>
      <c r="I757" s="2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95"/>
      <c r="D758" s="1"/>
      <c r="E758" s="1"/>
      <c r="F758" s="1"/>
      <c r="G758" s="1"/>
      <c r="H758" s="1"/>
      <c r="I758" s="2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95"/>
      <c r="D759" s="1"/>
      <c r="E759" s="1"/>
      <c r="F759" s="1"/>
      <c r="G759" s="1"/>
      <c r="H759" s="1"/>
      <c r="I759" s="2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95"/>
      <c r="D760" s="1"/>
      <c r="E760" s="1"/>
      <c r="F760" s="1"/>
      <c r="G760" s="1"/>
      <c r="H760" s="1"/>
      <c r="I760" s="2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95"/>
      <c r="D761" s="1"/>
      <c r="E761" s="1"/>
      <c r="F761" s="1"/>
      <c r="G761" s="1"/>
      <c r="H761" s="1"/>
      <c r="I761" s="2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95"/>
      <c r="D762" s="1"/>
      <c r="E762" s="1"/>
      <c r="F762" s="1"/>
      <c r="G762" s="1"/>
      <c r="H762" s="1"/>
      <c r="I762" s="2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95"/>
      <c r="D763" s="1"/>
      <c r="E763" s="1"/>
      <c r="F763" s="1"/>
      <c r="G763" s="1"/>
      <c r="H763" s="1"/>
      <c r="I763" s="2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95"/>
      <c r="D764" s="1"/>
      <c r="E764" s="1"/>
      <c r="F764" s="1"/>
      <c r="G764" s="1"/>
      <c r="H764" s="1"/>
      <c r="I764" s="2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95"/>
      <c r="D765" s="1"/>
      <c r="E765" s="1"/>
      <c r="F765" s="1"/>
      <c r="G765" s="1"/>
      <c r="H765" s="1"/>
      <c r="I765" s="2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95"/>
      <c r="D766" s="1"/>
      <c r="E766" s="1"/>
      <c r="F766" s="1"/>
      <c r="G766" s="1"/>
      <c r="H766" s="1"/>
      <c r="I766" s="2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95"/>
      <c r="D767" s="1"/>
      <c r="E767" s="1"/>
      <c r="F767" s="1"/>
      <c r="G767" s="1"/>
      <c r="H767" s="1"/>
      <c r="I767" s="2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95"/>
      <c r="D768" s="1"/>
      <c r="E768" s="1"/>
      <c r="F768" s="1"/>
      <c r="G768" s="1"/>
      <c r="H768" s="1"/>
      <c r="I768" s="2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95"/>
      <c r="D769" s="1"/>
      <c r="E769" s="1"/>
      <c r="F769" s="1"/>
      <c r="G769" s="1"/>
      <c r="H769" s="1"/>
      <c r="I769" s="2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95"/>
      <c r="D770" s="1"/>
      <c r="E770" s="1"/>
      <c r="F770" s="1"/>
      <c r="G770" s="1"/>
      <c r="H770" s="1"/>
      <c r="I770" s="2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95"/>
      <c r="D771" s="1"/>
      <c r="E771" s="1"/>
      <c r="F771" s="1"/>
      <c r="G771" s="1"/>
      <c r="H771" s="1"/>
      <c r="I771" s="2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95"/>
      <c r="D772" s="1"/>
      <c r="E772" s="1"/>
      <c r="F772" s="1"/>
      <c r="G772" s="1"/>
      <c r="H772" s="1"/>
      <c r="I772" s="2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95"/>
      <c r="D773" s="1"/>
      <c r="E773" s="1"/>
      <c r="F773" s="1"/>
      <c r="G773" s="1"/>
      <c r="H773" s="1"/>
      <c r="I773" s="2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95"/>
      <c r="D774" s="1"/>
      <c r="E774" s="1"/>
      <c r="F774" s="1"/>
      <c r="G774" s="1"/>
      <c r="H774" s="1"/>
      <c r="I774" s="2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95"/>
      <c r="D775" s="1"/>
      <c r="E775" s="1"/>
      <c r="F775" s="1"/>
      <c r="G775" s="1"/>
      <c r="H775" s="1"/>
      <c r="I775" s="2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95"/>
      <c r="D776" s="1"/>
      <c r="E776" s="1"/>
      <c r="F776" s="1"/>
      <c r="G776" s="1"/>
      <c r="H776" s="1"/>
      <c r="I776" s="2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95"/>
      <c r="D777" s="1"/>
      <c r="E777" s="1"/>
      <c r="F777" s="1"/>
      <c r="G777" s="1"/>
      <c r="H777" s="1"/>
      <c r="I777" s="2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95"/>
      <c r="D778" s="1"/>
      <c r="E778" s="1"/>
      <c r="F778" s="1"/>
      <c r="G778" s="1"/>
      <c r="H778" s="1"/>
      <c r="I778" s="2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95"/>
      <c r="D779" s="1"/>
      <c r="E779" s="1"/>
      <c r="F779" s="1"/>
      <c r="G779" s="1"/>
      <c r="H779" s="1"/>
      <c r="I779" s="2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95"/>
      <c r="D780" s="1"/>
      <c r="E780" s="1"/>
      <c r="F780" s="1"/>
      <c r="G780" s="1"/>
      <c r="H780" s="1"/>
      <c r="I780" s="2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95"/>
      <c r="D781" s="1"/>
      <c r="E781" s="1"/>
      <c r="F781" s="1"/>
      <c r="G781" s="1"/>
      <c r="H781" s="1"/>
      <c r="I781" s="2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95"/>
      <c r="D782" s="1"/>
      <c r="E782" s="1"/>
      <c r="F782" s="1"/>
      <c r="G782" s="1"/>
      <c r="H782" s="1"/>
      <c r="I782" s="2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95"/>
      <c r="D783" s="1"/>
      <c r="E783" s="1"/>
      <c r="F783" s="1"/>
      <c r="G783" s="1"/>
      <c r="H783" s="1"/>
      <c r="I783" s="2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95"/>
      <c r="D784" s="1"/>
      <c r="E784" s="1"/>
      <c r="F784" s="1"/>
      <c r="G784" s="1"/>
      <c r="H784" s="1"/>
      <c r="I784" s="2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95"/>
      <c r="D785" s="1"/>
      <c r="E785" s="1"/>
      <c r="F785" s="1"/>
      <c r="G785" s="1"/>
      <c r="H785" s="1"/>
      <c r="I785" s="2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95"/>
      <c r="D786" s="1"/>
      <c r="E786" s="1"/>
      <c r="F786" s="1"/>
      <c r="G786" s="1"/>
      <c r="H786" s="1"/>
      <c r="I786" s="2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95"/>
      <c r="D787" s="1"/>
      <c r="E787" s="1"/>
      <c r="F787" s="1"/>
      <c r="G787" s="1"/>
      <c r="H787" s="1"/>
      <c r="I787" s="2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95"/>
      <c r="D788" s="1"/>
      <c r="E788" s="1"/>
      <c r="F788" s="1"/>
      <c r="G788" s="1"/>
      <c r="H788" s="1"/>
      <c r="I788" s="2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95"/>
      <c r="D789" s="1"/>
      <c r="E789" s="1"/>
      <c r="F789" s="1"/>
      <c r="G789" s="1"/>
      <c r="H789" s="1"/>
      <c r="I789" s="2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95"/>
      <c r="D790" s="1"/>
      <c r="E790" s="1"/>
      <c r="F790" s="1"/>
      <c r="G790" s="1"/>
      <c r="H790" s="1"/>
      <c r="I790" s="2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95"/>
      <c r="D791" s="1"/>
      <c r="E791" s="1"/>
      <c r="F791" s="1"/>
      <c r="G791" s="1"/>
      <c r="H791" s="1"/>
      <c r="I791" s="2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95"/>
      <c r="D792" s="1"/>
      <c r="E792" s="1"/>
      <c r="F792" s="1"/>
      <c r="G792" s="1"/>
      <c r="H792" s="1"/>
      <c r="I792" s="2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95"/>
      <c r="D793" s="1"/>
      <c r="E793" s="1"/>
      <c r="F793" s="1"/>
      <c r="G793" s="1"/>
      <c r="H793" s="1"/>
      <c r="I793" s="2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95"/>
      <c r="D794" s="1"/>
      <c r="E794" s="1"/>
      <c r="F794" s="1"/>
      <c r="G794" s="1"/>
      <c r="H794" s="1"/>
      <c r="I794" s="2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95"/>
      <c r="D795" s="1"/>
      <c r="E795" s="1"/>
      <c r="F795" s="1"/>
      <c r="G795" s="1"/>
      <c r="H795" s="1"/>
      <c r="I795" s="2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95"/>
      <c r="D796" s="1"/>
      <c r="E796" s="1"/>
      <c r="F796" s="1"/>
      <c r="G796" s="1"/>
      <c r="H796" s="1"/>
      <c r="I796" s="2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95"/>
      <c r="D797" s="1"/>
      <c r="E797" s="1"/>
      <c r="F797" s="1"/>
      <c r="G797" s="1"/>
      <c r="H797" s="1"/>
      <c r="I797" s="2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95"/>
      <c r="D798" s="1"/>
      <c r="E798" s="1"/>
      <c r="F798" s="1"/>
      <c r="G798" s="1"/>
      <c r="H798" s="1"/>
      <c r="I798" s="2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95"/>
      <c r="D799" s="1"/>
      <c r="E799" s="1"/>
      <c r="F799" s="1"/>
      <c r="G799" s="1"/>
      <c r="H799" s="1"/>
      <c r="I799" s="2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95"/>
      <c r="D800" s="1"/>
      <c r="E800" s="1"/>
      <c r="F800" s="1"/>
      <c r="G800" s="1"/>
      <c r="H800" s="1"/>
      <c r="I800" s="2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95"/>
      <c r="D801" s="1"/>
      <c r="E801" s="1"/>
      <c r="F801" s="1"/>
      <c r="G801" s="1"/>
      <c r="H801" s="1"/>
      <c r="I801" s="2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95"/>
      <c r="D802" s="1"/>
      <c r="E802" s="1"/>
      <c r="F802" s="1"/>
      <c r="G802" s="1"/>
      <c r="H802" s="1"/>
      <c r="I802" s="2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95"/>
      <c r="D803" s="1"/>
      <c r="E803" s="1"/>
      <c r="F803" s="1"/>
      <c r="G803" s="1"/>
      <c r="H803" s="1"/>
      <c r="I803" s="2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95"/>
      <c r="D804" s="1"/>
      <c r="E804" s="1"/>
      <c r="F804" s="1"/>
      <c r="G804" s="1"/>
      <c r="H804" s="1"/>
      <c r="I804" s="2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95"/>
      <c r="D805" s="1"/>
      <c r="E805" s="1"/>
      <c r="F805" s="1"/>
      <c r="G805" s="1"/>
      <c r="H805" s="1"/>
      <c r="I805" s="2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95"/>
      <c r="D806" s="1"/>
      <c r="E806" s="1"/>
      <c r="F806" s="1"/>
      <c r="G806" s="1"/>
      <c r="H806" s="1"/>
      <c r="I806" s="2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95"/>
      <c r="D807" s="1"/>
      <c r="E807" s="1"/>
      <c r="F807" s="1"/>
      <c r="G807" s="1"/>
      <c r="H807" s="1"/>
      <c r="I807" s="2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95"/>
      <c r="D808" s="1"/>
      <c r="E808" s="1"/>
      <c r="F808" s="1"/>
      <c r="G808" s="1"/>
      <c r="H808" s="1"/>
      <c r="I808" s="2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95"/>
      <c r="D809" s="1"/>
      <c r="E809" s="1"/>
      <c r="F809" s="1"/>
      <c r="G809" s="1"/>
      <c r="H809" s="1"/>
      <c r="I809" s="2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95"/>
      <c r="D810" s="1"/>
      <c r="E810" s="1"/>
      <c r="F810" s="1"/>
      <c r="G810" s="1"/>
      <c r="H810" s="1"/>
      <c r="I810" s="2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95"/>
      <c r="D811" s="1"/>
      <c r="E811" s="1"/>
      <c r="F811" s="1"/>
      <c r="G811" s="1"/>
      <c r="H811" s="1"/>
      <c r="I811" s="2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95"/>
      <c r="D812" s="1"/>
      <c r="E812" s="1"/>
      <c r="F812" s="1"/>
      <c r="G812" s="1"/>
      <c r="H812" s="1"/>
      <c r="I812" s="2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95"/>
      <c r="D813" s="1"/>
      <c r="E813" s="1"/>
      <c r="F813" s="1"/>
      <c r="G813" s="1"/>
      <c r="H813" s="1"/>
      <c r="I813" s="2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95"/>
      <c r="D814" s="1"/>
      <c r="E814" s="1"/>
      <c r="F814" s="1"/>
      <c r="G814" s="1"/>
      <c r="H814" s="1"/>
      <c r="I814" s="2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95"/>
      <c r="D815" s="1"/>
      <c r="E815" s="1"/>
      <c r="F815" s="1"/>
      <c r="G815" s="1"/>
      <c r="H815" s="1"/>
      <c r="I815" s="2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95"/>
      <c r="D816" s="1"/>
      <c r="E816" s="1"/>
      <c r="F816" s="1"/>
      <c r="G816" s="1"/>
      <c r="H816" s="1"/>
      <c r="I816" s="2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95"/>
      <c r="D817" s="1"/>
      <c r="E817" s="1"/>
      <c r="F817" s="1"/>
      <c r="G817" s="1"/>
      <c r="H817" s="1"/>
      <c r="I817" s="2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95"/>
      <c r="D818" s="1"/>
      <c r="E818" s="1"/>
      <c r="F818" s="1"/>
      <c r="G818" s="1"/>
      <c r="H818" s="1"/>
      <c r="I818" s="2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95"/>
      <c r="D819" s="1"/>
      <c r="E819" s="1"/>
      <c r="F819" s="1"/>
      <c r="G819" s="1"/>
      <c r="H819" s="1"/>
      <c r="I819" s="2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95"/>
      <c r="D820" s="1"/>
      <c r="E820" s="1"/>
      <c r="F820" s="1"/>
      <c r="G820" s="1"/>
      <c r="H820" s="1"/>
      <c r="I820" s="2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95"/>
      <c r="D821" s="1"/>
      <c r="E821" s="1"/>
      <c r="F821" s="1"/>
      <c r="G821" s="1"/>
      <c r="H821" s="1"/>
      <c r="I821" s="2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95"/>
      <c r="D822" s="1"/>
      <c r="E822" s="1"/>
      <c r="F822" s="1"/>
      <c r="G822" s="1"/>
      <c r="H822" s="1"/>
      <c r="I822" s="2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95"/>
      <c r="D823" s="1"/>
      <c r="E823" s="1"/>
      <c r="F823" s="1"/>
      <c r="G823" s="1"/>
      <c r="H823" s="1"/>
      <c r="I823" s="2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95"/>
      <c r="D824" s="1"/>
      <c r="E824" s="1"/>
      <c r="F824" s="1"/>
      <c r="G824" s="1"/>
      <c r="H824" s="1"/>
      <c r="I824" s="2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95"/>
      <c r="D825" s="1"/>
      <c r="E825" s="1"/>
      <c r="F825" s="1"/>
      <c r="G825" s="1"/>
      <c r="H825" s="1"/>
      <c r="I825" s="2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95"/>
      <c r="D826" s="1"/>
      <c r="E826" s="1"/>
      <c r="F826" s="1"/>
      <c r="G826" s="1"/>
      <c r="H826" s="1"/>
      <c r="I826" s="2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95"/>
      <c r="D827" s="1"/>
      <c r="E827" s="1"/>
      <c r="F827" s="1"/>
      <c r="G827" s="1"/>
      <c r="H827" s="1"/>
      <c r="I827" s="2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95"/>
      <c r="D828" s="1"/>
      <c r="E828" s="1"/>
      <c r="F828" s="1"/>
      <c r="G828" s="1"/>
      <c r="H828" s="1"/>
      <c r="I828" s="2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95"/>
      <c r="D829" s="1"/>
      <c r="E829" s="1"/>
      <c r="F829" s="1"/>
      <c r="G829" s="1"/>
      <c r="H829" s="1"/>
      <c r="I829" s="2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95"/>
      <c r="D830" s="1"/>
      <c r="E830" s="1"/>
      <c r="F830" s="1"/>
      <c r="G830" s="1"/>
      <c r="H830" s="1"/>
      <c r="I830" s="2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95"/>
      <c r="D831" s="1"/>
      <c r="E831" s="1"/>
      <c r="F831" s="1"/>
      <c r="G831" s="1"/>
      <c r="H831" s="1"/>
      <c r="I831" s="2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95"/>
      <c r="D832" s="1"/>
      <c r="E832" s="1"/>
      <c r="F832" s="1"/>
      <c r="G832" s="1"/>
      <c r="H832" s="1"/>
      <c r="I832" s="2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95"/>
      <c r="D833" s="1"/>
      <c r="E833" s="1"/>
      <c r="F833" s="1"/>
      <c r="G833" s="1"/>
      <c r="H833" s="1"/>
      <c r="I833" s="2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95"/>
      <c r="D834" s="1"/>
      <c r="E834" s="1"/>
      <c r="F834" s="1"/>
      <c r="G834" s="1"/>
      <c r="H834" s="1"/>
      <c r="I834" s="2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95"/>
      <c r="D835" s="1"/>
      <c r="E835" s="1"/>
      <c r="F835" s="1"/>
      <c r="G835" s="1"/>
      <c r="H835" s="1"/>
      <c r="I835" s="2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95"/>
      <c r="D836" s="1"/>
      <c r="E836" s="1"/>
      <c r="F836" s="1"/>
      <c r="G836" s="1"/>
      <c r="H836" s="1"/>
      <c r="I836" s="2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95"/>
      <c r="D837" s="1"/>
      <c r="E837" s="1"/>
      <c r="F837" s="1"/>
      <c r="G837" s="1"/>
      <c r="H837" s="1"/>
      <c r="I837" s="2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95"/>
      <c r="D838" s="1"/>
      <c r="E838" s="1"/>
      <c r="F838" s="1"/>
      <c r="G838" s="1"/>
      <c r="H838" s="1"/>
      <c r="I838" s="2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95"/>
      <c r="D839" s="1"/>
      <c r="E839" s="1"/>
      <c r="F839" s="1"/>
      <c r="G839" s="1"/>
      <c r="H839" s="1"/>
      <c r="I839" s="2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95"/>
      <c r="D840" s="1"/>
      <c r="E840" s="1"/>
      <c r="F840" s="1"/>
      <c r="G840" s="1"/>
      <c r="H840" s="1"/>
      <c r="I840" s="2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95"/>
      <c r="D841" s="1"/>
      <c r="E841" s="1"/>
      <c r="F841" s="1"/>
      <c r="G841" s="1"/>
      <c r="H841" s="1"/>
      <c r="I841" s="2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95"/>
      <c r="D842" s="1"/>
      <c r="E842" s="1"/>
      <c r="F842" s="1"/>
      <c r="G842" s="1"/>
      <c r="H842" s="1"/>
      <c r="I842" s="2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95"/>
      <c r="D843" s="1"/>
      <c r="E843" s="1"/>
      <c r="F843" s="1"/>
      <c r="G843" s="1"/>
      <c r="H843" s="1"/>
      <c r="I843" s="2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95"/>
      <c r="D844" s="1"/>
      <c r="E844" s="1"/>
      <c r="F844" s="1"/>
      <c r="G844" s="1"/>
      <c r="H844" s="1"/>
      <c r="I844" s="2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95"/>
      <c r="D845" s="1"/>
      <c r="E845" s="1"/>
      <c r="F845" s="1"/>
      <c r="G845" s="1"/>
      <c r="H845" s="1"/>
      <c r="I845" s="2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95"/>
      <c r="D846" s="1"/>
      <c r="E846" s="1"/>
      <c r="F846" s="1"/>
      <c r="G846" s="1"/>
      <c r="H846" s="1"/>
      <c r="I846" s="2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95"/>
      <c r="D847" s="1"/>
      <c r="E847" s="1"/>
      <c r="F847" s="1"/>
      <c r="G847" s="1"/>
      <c r="H847" s="1"/>
      <c r="I847" s="2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95"/>
      <c r="D848" s="1"/>
      <c r="E848" s="1"/>
      <c r="F848" s="1"/>
      <c r="G848" s="1"/>
      <c r="H848" s="1"/>
      <c r="I848" s="2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95"/>
      <c r="D849" s="1"/>
      <c r="E849" s="1"/>
      <c r="F849" s="1"/>
      <c r="G849" s="1"/>
      <c r="H849" s="1"/>
      <c r="I849" s="2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95"/>
      <c r="D850" s="1"/>
      <c r="E850" s="1"/>
      <c r="F850" s="1"/>
      <c r="G850" s="1"/>
      <c r="H850" s="1"/>
      <c r="I850" s="2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95"/>
      <c r="D851" s="1"/>
      <c r="E851" s="1"/>
      <c r="F851" s="1"/>
      <c r="G851" s="1"/>
      <c r="H851" s="1"/>
      <c r="I851" s="2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95"/>
      <c r="D852" s="1"/>
      <c r="E852" s="1"/>
      <c r="F852" s="1"/>
      <c r="G852" s="1"/>
      <c r="H852" s="1"/>
      <c r="I852" s="2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95"/>
      <c r="D853" s="1"/>
      <c r="E853" s="1"/>
      <c r="F853" s="1"/>
      <c r="G853" s="1"/>
      <c r="H853" s="1"/>
      <c r="I853" s="2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95"/>
      <c r="D854" s="1"/>
      <c r="E854" s="1"/>
      <c r="F854" s="1"/>
      <c r="G854" s="1"/>
      <c r="H854" s="1"/>
      <c r="I854" s="2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95"/>
      <c r="D855" s="1"/>
      <c r="E855" s="1"/>
      <c r="F855" s="1"/>
      <c r="G855" s="1"/>
      <c r="H855" s="1"/>
      <c r="I855" s="2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95"/>
      <c r="D856" s="1"/>
      <c r="E856" s="1"/>
      <c r="F856" s="1"/>
      <c r="G856" s="1"/>
      <c r="H856" s="1"/>
      <c r="I856" s="2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95"/>
      <c r="D857" s="1"/>
      <c r="E857" s="1"/>
      <c r="F857" s="1"/>
      <c r="G857" s="1"/>
      <c r="H857" s="1"/>
      <c r="I857" s="2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95"/>
      <c r="D858" s="1"/>
      <c r="E858" s="1"/>
      <c r="F858" s="1"/>
      <c r="G858" s="1"/>
      <c r="H858" s="1"/>
      <c r="I858" s="2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95"/>
      <c r="D859" s="1"/>
      <c r="E859" s="1"/>
      <c r="F859" s="1"/>
      <c r="G859" s="1"/>
      <c r="H859" s="1"/>
      <c r="I859" s="2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95"/>
      <c r="D860" s="1"/>
      <c r="E860" s="1"/>
      <c r="F860" s="1"/>
      <c r="G860" s="1"/>
      <c r="H860" s="1"/>
      <c r="I860" s="2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95"/>
      <c r="D861" s="1"/>
      <c r="E861" s="1"/>
      <c r="F861" s="1"/>
      <c r="G861" s="1"/>
      <c r="H861" s="1"/>
      <c r="I861" s="2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95"/>
      <c r="D862" s="1"/>
      <c r="E862" s="1"/>
      <c r="F862" s="1"/>
      <c r="G862" s="1"/>
      <c r="H862" s="1"/>
      <c r="I862" s="2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95"/>
      <c r="D863" s="1"/>
      <c r="E863" s="1"/>
      <c r="F863" s="1"/>
      <c r="G863" s="1"/>
      <c r="H863" s="1"/>
      <c r="I863" s="2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95"/>
      <c r="D864" s="1"/>
      <c r="E864" s="1"/>
      <c r="F864" s="1"/>
      <c r="G864" s="1"/>
      <c r="H864" s="1"/>
      <c r="I864" s="2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95"/>
      <c r="D865" s="1"/>
      <c r="E865" s="1"/>
      <c r="F865" s="1"/>
      <c r="G865" s="1"/>
      <c r="H865" s="1"/>
      <c r="I865" s="2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95"/>
      <c r="D866" s="1"/>
      <c r="E866" s="1"/>
      <c r="F866" s="1"/>
      <c r="G866" s="1"/>
      <c r="H866" s="1"/>
      <c r="I866" s="2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95"/>
      <c r="D867" s="1"/>
      <c r="E867" s="1"/>
      <c r="F867" s="1"/>
      <c r="G867" s="1"/>
      <c r="H867" s="1"/>
      <c r="I867" s="2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95"/>
      <c r="D868" s="1"/>
      <c r="E868" s="1"/>
      <c r="F868" s="1"/>
      <c r="G868" s="1"/>
      <c r="H868" s="1"/>
      <c r="I868" s="2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95"/>
      <c r="D869" s="1"/>
      <c r="E869" s="1"/>
      <c r="F869" s="1"/>
      <c r="G869" s="1"/>
      <c r="H869" s="1"/>
      <c r="I869" s="2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95"/>
      <c r="D870" s="1"/>
      <c r="E870" s="1"/>
      <c r="F870" s="1"/>
      <c r="G870" s="1"/>
      <c r="H870" s="1"/>
      <c r="I870" s="2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95"/>
      <c r="D871" s="1"/>
      <c r="E871" s="1"/>
      <c r="F871" s="1"/>
      <c r="G871" s="1"/>
      <c r="H871" s="1"/>
      <c r="I871" s="2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95"/>
      <c r="D872" s="1"/>
      <c r="E872" s="1"/>
      <c r="F872" s="1"/>
      <c r="G872" s="1"/>
      <c r="H872" s="1"/>
      <c r="I872" s="2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95"/>
      <c r="D873" s="1"/>
      <c r="E873" s="1"/>
      <c r="F873" s="1"/>
      <c r="G873" s="1"/>
      <c r="H873" s="1"/>
      <c r="I873" s="2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95"/>
      <c r="D874" s="1"/>
      <c r="E874" s="1"/>
      <c r="F874" s="1"/>
      <c r="G874" s="1"/>
      <c r="H874" s="1"/>
      <c r="I874" s="2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95"/>
      <c r="D875" s="1"/>
      <c r="E875" s="1"/>
      <c r="F875" s="1"/>
      <c r="G875" s="1"/>
      <c r="H875" s="1"/>
      <c r="I875" s="2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95"/>
      <c r="D876" s="1"/>
      <c r="E876" s="1"/>
      <c r="F876" s="1"/>
      <c r="G876" s="1"/>
      <c r="H876" s="1"/>
      <c r="I876" s="2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95"/>
      <c r="D877" s="1"/>
      <c r="E877" s="1"/>
      <c r="F877" s="1"/>
      <c r="G877" s="1"/>
      <c r="H877" s="1"/>
      <c r="I877" s="2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95"/>
      <c r="D878" s="1"/>
      <c r="E878" s="1"/>
      <c r="F878" s="1"/>
      <c r="G878" s="1"/>
      <c r="H878" s="1"/>
      <c r="I878" s="2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95"/>
      <c r="D879" s="1"/>
      <c r="E879" s="1"/>
      <c r="F879" s="1"/>
      <c r="G879" s="1"/>
      <c r="H879" s="1"/>
      <c r="I879" s="2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95"/>
      <c r="D880" s="1"/>
      <c r="E880" s="1"/>
      <c r="F880" s="1"/>
      <c r="G880" s="1"/>
      <c r="H880" s="1"/>
      <c r="I880" s="2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95"/>
      <c r="D881" s="1"/>
      <c r="E881" s="1"/>
      <c r="F881" s="1"/>
      <c r="G881" s="1"/>
      <c r="H881" s="1"/>
      <c r="I881" s="2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95"/>
      <c r="D882" s="1"/>
      <c r="E882" s="1"/>
      <c r="F882" s="1"/>
      <c r="G882" s="1"/>
      <c r="H882" s="1"/>
      <c r="I882" s="2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95"/>
      <c r="D883" s="1"/>
      <c r="E883" s="1"/>
      <c r="F883" s="1"/>
      <c r="G883" s="1"/>
      <c r="H883" s="1"/>
      <c r="I883" s="2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95"/>
      <c r="D884" s="1"/>
      <c r="E884" s="1"/>
      <c r="F884" s="1"/>
      <c r="G884" s="1"/>
      <c r="H884" s="1"/>
      <c r="I884" s="2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95"/>
      <c r="D885" s="1"/>
      <c r="E885" s="1"/>
      <c r="F885" s="1"/>
      <c r="G885" s="1"/>
      <c r="H885" s="1"/>
      <c r="I885" s="2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95"/>
      <c r="D886" s="1"/>
      <c r="E886" s="1"/>
      <c r="F886" s="1"/>
      <c r="G886" s="1"/>
      <c r="H886" s="1"/>
      <c r="I886" s="2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95"/>
      <c r="D887" s="1"/>
      <c r="E887" s="1"/>
      <c r="F887" s="1"/>
      <c r="G887" s="1"/>
      <c r="H887" s="1"/>
      <c r="I887" s="2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95"/>
      <c r="D888" s="1"/>
      <c r="E888" s="1"/>
      <c r="F888" s="1"/>
      <c r="G888" s="1"/>
      <c r="H888" s="1"/>
      <c r="I888" s="2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95"/>
      <c r="D889" s="1"/>
      <c r="E889" s="1"/>
      <c r="F889" s="1"/>
      <c r="G889" s="1"/>
      <c r="H889" s="1"/>
      <c r="I889" s="2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95"/>
      <c r="D890" s="1"/>
      <c r="E890" s="1"/>
      <c r="F890" s="1"/>
      <c r="G890" s="1"/>
      <c r="H890" s="1"/>
      <c r="I890" s="2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95"/>
      <c r="D891" s="1"/>
      <c r="E891" s="1"/>
      <c r="F891" s="1"/>
      <c r="G891" s="1"/>
      <c r="H891" s="1"/>
      <c r="I891" s="2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95"/>
      <c r="D892" s="1"/>
      <c r="E892" s="1"/>
      <c r="F892" s="1"/>
      <c r="G892" s="1"/>
      <c r="H892" s="1"/>
      <c r="I892" s="2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95"/>
      <c r="D893" s="1"/>
      <c r="E893" s="1"/>
      <c r="F893" s="1"/>
      <c r="G893" s="1"/>
      <c r="H893" s="1"/>
      <c r="I893" s="2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95"/>
      <c r="D894" s="1"/>
      <c r="E894" s="1"/>
      <c r="F894" s="1"/>
      <c r="G894" s="1"/>
      <c r="H894" s="1"/>
      <c r="I894" s="2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95"/>
      <c r="D895" s="1"/>
      <c r="E895" s="1"/>
      <c r="F895" s="1"/>
      <c r="G895" s="1"/>
      <c r="H895" s="1"/>
      <c r="I895" s="2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95"/>
      <c r="D896" s="1"/>
      <c r="E896" s="1"/>
      <c r="F896" s="1"/>
      <c r="G896" s="1"/>
      <c r="H896" s="1"/>
      <c r="I896" s="2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95"/>
      <c r="D897" s="1"/>
      <c r="E897" s="1"/>
      <c r="F897" s="1"/>
      <c r="G897" s="1"/>
      <c r="H897" s="1"/>
      <c r="I897" s="2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95"/>
      <c r="D898" s="1"/>
      <c r="E898" s="1"/>
      <c r="F898" s="1"/>
      <c r="G898" s="1"/>
      <c r="H898" s="1"/>
      <c r="I898" s="2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95"/>
      <c r="D899" s="1"/>
      <c r="E899" s="1"/>
      <c r="F899" s="1"/>
      <c r="G899" s="1"/>
      <c r="H899" s="1"/>
      <c r="I899" s="2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95"/>
      <c r="D900" s="1"/>
      <c r="E900" s="1"/>
      <c r="F900" s="1"/>
      <c r="G900" s="1"/>
      <c r="H900" s="1"/>
      <c r="I900" s="2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95"/>
      <c r="D901" s="1"/>
      <c r="E901" s="1"/>
      <c r="F901" s="1"/>
      <c r="G901" s="1"/>
      <c r="H901" s="1"/>
      <c r="I901" s="2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95"/>
      <c r="D902" s="1"/>
      <c r="E902" s="1"/>
      <c r="F902" s="1"/>
      <c r="G902" s="1"/>
      <c r="H902" s="1"/>
      <c r="I902" s="2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95"/>
      <c r="D903" s="1"/>
      <c r="E903" s="1"/>
      <c r="F903" s="1"/>
      <c r="G903" s="1"/>
      <c r="H903" s="1"/>
      <c r="I903" s="2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95"/>
      <c r="D904" s="1"/>
      <c r="E904" s="1"/>
      <c r="F904" s="1"/>
      <c r="G904" s="1"/>
      <c r="H904" s="1"/>
      <c r="I904" s="2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95"/>
      <c r="D905" s="1"/>
      <c r="E905" s="1"/>
      <c r="F905" s="1"/>
      <c r="G905" s="1"/>
      <c r="H905" s="1"/>
      <c r="I905" s="2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95"/>
      <c r="D906" s="1"/>
      <c r="E906" s="1"/>
      <c r="F906" s="1"/>
      <c r="G906" s="1"/>
      <c r="H906" s="1"/>
      <c r="I906" s="2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95"/>
      <c r="D907" s="1"/>
      <c r="E907" s="1"/>
      <c r="F907" s="1"/>
      <c r="G907" s="1"/>
      <c r="H907" s="1"/>
      <c r="I907" s="2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95"/>
      <c r="D908" s="1"/>
      <c r="E908" s="1"/>
      <c r="F908" s="1"/>
      <c r="G908" s="1"/>
      <c r="H908" s="1"/>
      <c r="I908" s="2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95"/>
      <c r="D909" s="1"/>
      <c r="E909" s="1"/>
      <c r="F909" s="1"/>
      <c r="G909" s="1"/>
      <c r="H909" s="1"/>
      <c r="I909" s="2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95"/>
      <c r="D910" s="1"/>
      <c r="E910" s="1"/>
      <c r="F910" s="1"/>
      <c r="G910" s="1"/>
      <c r="H910" s="1"/>
      <c r="I910" s="2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95"/>
      <c r="D911" s="1"/>
      <c r="E911" s="1"/>
      <c r="F911" s="1"/>
      <c r="G911" s="1"/>
      <c r="H911" s="1"/>
      <c r="I911" s="2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95"/>
      <c r="D912" s="1"/>
      <c r="E912" s="1"/>
      <c r="F912" s="1"/>
      <c r="G912" s="1"/>
      <c r="H912" s="1"/>
      <c r="I912" s="2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95"/>
      <c r="D913" s="1"/>
      <c r="E913" s="1"/>
      <c r="F913" s="1"/>
      <c r="G913" s="1"/>
      <c r="H913" s="1"/>
      <c r="I913" s="2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95"/>
      <c r="D914" s="1"/>
      <c r="E914" s="1"/>
      <c r="F914" s="1"/>
      <c r="G914" s="1"/>
      <c r="H914" s="1"/>
      <c r="I914" s="2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95"/>
      <c r="D915" s="1"/>
      <c r="E915" s="1"/>
      <c r="F915" s="1"/>
      <c r="G915" s="1"/>
      <c r="H915" s="1"/>
      <c r="I915" s="2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95"/>
      <c r="D916" s="1"/>
      <c r="E916" s="1"/>
      <c r="F916" s="1"/>
      <c r="G916" s="1"/>
      <c r="H916" s="1"/>
      <c r="I916" s="2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95"/>
      <c r="D917" s="1"/>
      <c r="E917" s="1"/>
      <c r="F917" s="1"/>
      <c r="G917" s="1"/>
      <c r="H917" s="1"/>
      <c r="I917" s="2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95"/>
      <c r="D918" s="1"/>
      <c r="E918" s="1"/>
      <c r="F918" s="1"/>
      <c r="G918" s="1"/>
      <c r="H918" s="1"/>
      <c r="I918" s="2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95"/>
      <c r="D919" s="1"/>
      <c r="E919" s="1"/>
      <c r="F919" s="1"/>
      <c r="G919" s="1"/>
      <c r="H919" s="1"/>
      <c r="I919" s="2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95"/>
      <c r="D920" s="1"/>
      <c r="E920" s="1"/>
      <c r="F920" s="1"/>
      <c r="G920" s="1"/>
      <c r="H920" s="1"/>
      <c r="I920" s="2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95"/>
      <c r="D921" s="1"/>
      <c r="E921" s="1"/>
      <c r="F921" s="1"/>
      <c r="G921" s="1"/>
      <c r="H921" s="1"/>
      <c r="I921" s="2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95"/>
      <c r="D922" s="1"/>
      <c r="E922" s="1"/>
      <c r="F922" s="1"/>
      <c r="G922" s="1"/>
      <c r="H922" s="1"/>
      <c r="I922" s="2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95"/>
      <c r="D923" s="1"/>
      <c r="E923" s="1"/>
      <c r="F923" s="1"/>
      <c r="G923" s="1"/>
      <c r="H923" s="1"/>
      <c r="I923" s="2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95"/>
      <c r="D924" s="1"/>
      <c r="E924" s="1"/>
      <c r="F924" s="1"/>
      <c r="G924" s="1"/>
      <c r="H924" s="1"/>
      <c r="I924" s="2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95"/>
      <c r="D925" s="1"/>
      <c r="E925" s="1"/>
      <c r="F925" s="1"/>
      <c r="G925" s="1"/>
      <c r="H925" s="1"/>
      <c r="I925" s="2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95"/>
      <c r="D926" s="1"/>
      <c r="E926" s="1"/>
      <c r="F926" s="1"/>
      <c r="G926" s="1"/>
      <c r="H926" s="1"/>
      <c r="I926" s="2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95"/>
      <c r="D927" s="1"/>
      <c r="E927" s="1"/>
      <c r="F927" s="1"/>
      <c r="G927" s="1"/>
      <c r="H927" s="1"/>
      <c r="I927" s="2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95"/>
      <c r="D928" s="1"/>
      <c r="E928" s="1"/>
      <c r="F928" s="1"/>
      <c r="G928" s="1"/>
      <c r="H928" s="1"/>
      <c r="I928" s="2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95"/>
      <c r="D929" s="1"/>
      <c r="E929" s="1"/>
      <c r="F929" s="1"/>
      <c r="G929" s="1"/>
      <c r="H929" s="1"/>
      <c r="I929" s="2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95"/>
      <c r="D930" s="1"/>
      <c r="E930" s="1"/>
      <c r="F930" s="1"/>
      <c r="G930" s="1"/>
      <c r="H930" s="1"/>
      <c r="I930" s="2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95"/>
      <c r="D931" s="1"/>
      <c r="E931" s="1"/>
      <c r="F931" s="1"/>
      <c r="G931" s="1"/>
      <c r="H931" s="1"/>
      <c r="I931" s="2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95"/>
      <c r="D932" s="1"/>
      <c r="E932" s="1"/>
      <c r="F932" s="1"/>
      <c r="G932" s="1"/>
      <c r="H932" s="1"/>
      <c r="I932" s="2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95"/>
      <c r="D933" s="1"/>
      <c r="E933" s="1"/>
      <c r="F933" s="1"/>
      <c r="G933" s="1"/>
      <c r="H933" s="1"/>
      <c r="I933" s="2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95"/>
      <c r="D934" s="1"/>
      <c r="E934" s="1"/>
      <c r="F934" s="1"/>
      <c r="G934" s="1"/>
      <c r="H934" s="1"/>
      <c r="I934" s="2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95"/>
      <c r="D935" s="1"/>
      <c r="E935" s="1"/>
      <c r="F935" s="1"/>
      <c r="G935" s="1"/>
      <c r="H935" s="1"/>
      <c r="I935" s="2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95"/>
      <c r="D936" s="1"/>
      <c r="E936" s="1"/>
      <c r="F936" s="1"/>
      <c r="G936" s="1"/>
      <c r="H936" s="1"/>
      <c r="I936" s="2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95"/>
      <c r="D937" s="1"/>
      <c r="E937" s="1"/>
      <c r="F937" s="1"/>
      <c r="G937" s="1"/>
      <c r="H937" s="1"/>
      <c r="I937" s="2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95"/>
      <c r="D938" s="1"/>
      <c r="E938" s="1"/>
      <c r="F938" s="1"/>
      <c r="G938" s="1"/>
      <c r="H938" s="1"/>
      <c r="I938" s="2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95"/>
      <c r="D939" s="1"/>
      <c r="E939" s="1"/>
      <c r="F939" s="1"/>
      <c r="G939" s="1"/>
      <c r="H939" s="1"/>
      <c r="I939" s="2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95"/>
      <c r="D940" s="1"/>
      <c r="E940" s="1"/>
      <c r="F940" s="1"/>
      <c r="G940" s="1"/>
      <c r="H940" s="1"/>
      <c r="I940" s="2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95"/>
      <c r="D941" s="1"/>
      <c r="E941" s="1"/>
      <c r="F941" s="1"/>
      <c r="G941" s="1"/>
      <c r="H941" s="1"/>
      <c r="I941" s="2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95"/>
      <c r="D942" s="1"/>
      <c r="E942" s="1"/>
      <c r="F942" s="1"/>
      <c r="G942" s="1"/>
      <c r="H942" s="1"/>
      <c r="I942" s="2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95"/>
      <c r="D943" s="1"/>
      <c r="E943" s="1"/>
      <c r="F943" s="1"/>
      <c r="G943" s="1"/>
      <c r="H943" s="1"/>
      <c r="I943" s="2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95"/>
      <c r="D944" s="1"/>
      <c r="E944" s="1"/>
      <c r="F944" s="1"/>
      <c r="G944" s="1"/>
      <c r="H944" s="1"/>
      <c r="I944" s="2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95"/>
      <c r="D945" s="1"/>
      <c r="E945" s="1"/>
      <c r="F945" s="1"/>
      <c r="G945" s="1"/>
      <c r="H945" s="1"/>
      <c r="I945" s="2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95"/>
      <c r="D946" s="1"/>
      <c r="E946" s="1"/>
      <c r="F946" s="1"/>
      <c r="G946" s="1"/>
      <c r="H946" s="1"/>
      <c r="I946" s="2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95"/>
      <c r="D947" s="1"/>
      <c r="E947" s="1"/>
      <c r="F947" s="1"/>
      <c r="G947" s="1"/>
      <c r="H947" s="1"/>
      <c r="I947" s="2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95"/>
      <c r="D948" s="1"/>
      <c r="E948" s="1"/>
      <c r="F948" s="1"/>
      <c r="G948" s="1"/>
      <c r="H948" s="1"/>
      <c r="I948" s="2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95"/>
      <c r="D949" s="1"/>
      <c r="E949" s="1"/>
      <c r="F949" s="1"/>
      <c r="G949" s="1"/>
      <c r="H949" s="1"/>
      <c r="I949" s="2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95"/>
      <c r="D950" s="1"/>
      <c r="E950" s="1"/>
      <c r="F950" s="1"/>
      <c r="G950" s="1"/>
      <c r="H950" s="1"/>
      <c r="I950" s="2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95"/>
      <c r="D951" s="1"/>
      <c r="E951" s="1"/>
      <c r="F951" s="1"/>
      <c r="G951" s="1"/>
      <c r="H951" s="1"/>
      <c r="I951" s="2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95"/>
      <c r="D952" s="1"/>
      <c r="E952" s="1"/>
      <c r="F952" s="1"/>
      <c r="G952" s="1"/>
      <c r="H952" s="1"/>
      <c r="I952" s="2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95"/>
      <c r="D953" s="1"/>
      <c r="E953" s="1"/>
      <c r="F953" s="1"/>
      <c r="G953" s="1"/>
      <c r="H953" s="1"/>
      <c r="I953" s="2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95"/>
      <c r="D954" s="1"/>
      <c r="E954" s="1"/>
      <c r="F954" s="1"/>
      <c r="G954" s="1"/>
      <c r="H954" s="1"/>
      <c r="I954" s="2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95"/>
      <c r="D955" s="1"/>
      <c r="E955" s="1"/>
      <c r="F955" s="1"/>
      <c r="G955" s="1"/>
      <c r="H955" s="1"/>
      <c r="I955" s="2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95"/>
      <c r="D956" s="1"/>
      <c r="E956" s="1"/>
      <c r="F956" s="1"/>
      <c r="G956" s="1"/>
      <c r="H956" s="1"/>
      <c r="I956" s="2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95"/>
      <c r="D957" s="1"/>
      <c r="E957" s="1"/>
      <c r="F957" s="1"/>
      <c r="G957" s="1"/>
      <c r="H957" s="1"/>
      <c r="I957" s="2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95"/>
      <c r="D958" s="1"/>
      <c r="E958" s="1"/>
      <c r="F958" s="1"/>
      <c r="G958" s="1"/>
      <c r="H958" s="1"/>
      <c r="I958" s="2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95"/>
      <c r="D959" s="1"/>
      <c r="E959" s="1"/>
      <c r="F959" s="1"/>
      <c r="G959" s="1"/>
      <c r="H959" s="1"/>
      <c r="I959" s="2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95"/>
      <c r="D960" s="1"/>
      <c r="E960" s="1"/>
      <c r="F960" s="1"/>
      <c r="G960" s="1"/>
      <c r="H960" s="1"/>
      <c r="I960" s="2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95"/>
      <c r="D961" s="1"/>
      <c r="E961" s="1"/>
      <c r="F961" s="1"/>
      <c r="G961" s="1"/>
      <c r="H961" s="1"/>
      <c r="I961" s="2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95"/>
      <c r="D962" s="1"/>
      <c r="E962" s="1"/>
      <c r="F962" s="1"/>
      <c r="G962" s="1"/>
      <c r="H962" s="1"/>
      <c r="I962" s="2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95"/>
      <c r="D963" s="1"/>
      <c r="E963" s="1"/>
      <c r="F963" s="1"/>
      <c r="G963" s="1"/>
      <c r="H963" s="1"/>
      <c r="I963" s="2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95"/>
      <c r="D964" s="1"/>
      <c r="E964" s="1"/>
      <c r="F964" s="1"/>
      <c r="G964" s="1"/>
      <c r="H964" s="1"/>
      <c r="I964" s="2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95"/>
      <c r="D965" s="1"/>
      <c r="E965" s="1"/>
      <c r="F965" s="1"/>
      <c r="G965" s="1"/>
      <c r="H965" s="1"/>
      <c r="I965" s="2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95"/>
      <c r="D966" s="1"/>
      <c r="E966" s="1"/>
      <c r="F966" s="1"/>
      <c r="G966" s="1"/>
      <c r="H966" s="1"/>
      <c r="I966" s="2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95"/>
      <c r="D967" s="1"/>
      <c r="E967" s="1"/>
      <c r="F967" s="1"/>
      <c r="G967" s="1"/>
      <c r="H967" s="1"/>
      <c r="I967" s="2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95"/>
      <c r="D968" s="1"/>
      <c r="E968" s="1"/>
      <c r="F968" s="1"/>
      <c r="G968" s="1"/>
      <c r="H968" s="1"/>
      <c r="I968" s="2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95"/>
      <c r="D969" s="1"/>
      <c r="E969" s="1"/>
      <c r="F969" s="1"/>
      <c r="G969" s="1"/>
      <c r="H969" s="1"/>
      <c r="I969" s="2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95"/>
      <c r="D970" s="1"/>
      <c r="E970" s="1"/>
      <c r="F970" s="1"/>
      <c r="G970" s="1"/>
      <c r="H970" s="1"/>
      <c r="I970" s="2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95"/>
      <c r="D971" s="1"/>
      <c r="E971" s="1"/>
      <c r="F971" s="1"/>
      <c r="G971" s="1"/>
      <c r="H971" s="1"/>
      <c r="I971" s="2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95"/>
      <c r="D972" s="1"/>
      <c r="E972" s="1"/>
      <c r="F972" s="1"/>
      <c r="G972" s="1"/>
      <c r="H972" s="1"/>
      <c r="I972" s="2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95"/>
      <c r="D973" s="1"/>
      <c r="E973" s="1"/>
      <c r="F973" s="1"/>
      <c r="G973" s="1"/>
      <c r="H973" s="1"/>
      <c r="I973" s="2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95"/>
      <c r="D974" s="1"/>
      <c r="E974" s="1"/>
      <c r="F974" s="1"/>
      <c r="G974" s="1"/>
      <c r="H974" s="1"/>
      <c r="I974" s="2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95"/>
      <c r="D975" s="1"/>
      <c r="E975" s="1"/>
      <c r="F975" s="1"/>
      <c r="G975" s="1"/>
      <c r="H975" s="1"/>
      <c r="I975" s="2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95"/>
      <c r="D976" s="1"/>
      <c r="E976" s="1"/>
      <c r="F976" s="1"/>
      <c r="G976" s="1"/>
      <c r="H976" s="1"/>
      <c r="I976" s="2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95"/>
      <c r="D977" s="1"/>
      <c r="E977" s="1"/>
      <c r="F977" s="1"/>
      <c r="G977" s="1"/>
      <c r="H977" s="1"/>
      <c r="I977" s="2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95"/>
      <c r="D978" s="1"/>
      <c r="E978" s="1"/>
      <c r="F978" s="1"/>
      <c r="G978" s="1"/>
      <c r="H978" s="1"/>
      <c r="I978" s="2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95"/>
      <c r="D979" s="1"/>
      <c r="E979" s="1"/>
      <c r="F979" s="1"/>
      <c r="G979" s="1"/>
      <c r="H979" s="1"/>
      <c r="I979" s="2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95"/>
      <c r="D980" s="1"/>
      <c r="E980" s="1"/>
      <c r="F980" s="1"/>
      <c r="G980" s="1"/>
      <c r="H980" s="1"/>
      <c r="I980" s="2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95"/>
      <c r="D981" s="1"/>
      <c r="E981" s="1"/>
      <c r="F981" s="1"/>
      <c r="G981" s="1"/>
      <c r="H981" s="1"/>
      <c r="I981" s="2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95"/>
      <c r="D982" s="1"/>
      <c r="E982" s="1"/>
      <c r="F982" s="1"/>
      <c r="G982" s="1"/>
      <c r="H982" s="1"/>
      <c r="I982" s="2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95"/>
      <c r="D983" s="1"/>
      <c r="E983" s="1"/>
      <c r="F983" s="1"/>
      <c r="G983" s="1"/>
      <c r="H983" s="1"/>
      <c r="I983" s="2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95"/>
      <c r="D984" s="1"/>
      <c r="E984" s="1"/>
      <c r="F984" s="1"/>
      <c r="G984" s="1"/>
      <c r="H984" s="1"/>
      <c r="I984" s="2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95"/>
      <c r="D985" s="1"/>
      <c r="E985" s="1"/>
      <c r="F985" s="1"/>
      <c r="G985" s="1"/>
      <c r="H985" s="1"/>
      <c r="I985" s="2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95"/>
      <c r="D986" s="1"/>
      <c r="E986" s="1"/>
      <c r="F986" s="1"/>
      <c r="G986" s="1"/>
      <c r="H986" s="1"/>
      <c r="I986" s="2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95"/>
      <c r="D987" s="1"/>
      <c r="E987" s="1"/>
      <c r="F987" s="1"/>
      <c r="G987" s="1"/>
      <c r="H987" s="1"/>
      <c r="I987" s="2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95"/>
      <c r="D988" s="1"/>
      <c r="E988" s="1"/>
      <c r="F988" s="1"/>
      <c r="G988" s="1"/>
      <c r="H988" s="1"/>
      <c r="I988" s="2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95"/>
      <c r="D989" s="1"/>
      <c r="E989" s="1"/>
      <c r="F989" s="1"/>
      <c r="G989" s="1"/>
      <c r="H989" s="1"/>
      <c r="I989" s="2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95"/>
      <c r="D990" s="1"/>
      <c r="E990" s="1"/>
      <c r="F990" s="1"/>
      <c r="G990" s="1"/>
      <c r="H990" s="1"/>
      <c r="I990" s="2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95"/>
      <c r="D991" s="1"/>
      <c r="E991" s="1"/>
      <c r="F991" s="1"/>
      <c r="G991" s="1"/>
      <c r="H991" s="1"/>
      <c r="I991" s="2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95"/>
      <c r="D992" s="1"/>
      <c r="E992" s="1"/>
      <c r="F992" s="1"/>
      <c r="G992" s="1"/>
      <c r="H992" s="1"/>
      <c r="I992" s="2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95"/>
      <c r="D993" s="1"/>
      <c r="E993" s="1"/>
      <c r="F993" s="1"/>
      <c r="G993" s="1"/>
      <c r="H993" s="1"/>
      <c r="I993" s="2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95"/>
      <c r="D994" s="1"/>
      <c r="E994" s="1"/>
      <c r="F994" s="1"/>
      <c r="G994" s="1"/>
      <c r="H994" s="1"/>
      <c r="I994" s="2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95"/>
      <c r="D995" s="1"/>
      <c r="E995" s="1"/>
      <c r="F995" s="1"/>
      <c r="G995" s="1"/>
      <c r="H995" s="1"/>
      <c r="I995" s="2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95"/>
      <c r="D996" s="1"/>
      <c r="E996" s="1"/>
      <c r="F996" s="1"/>
      <c r="G996" s="1"/>
      <c r="H996" s="1"/>
      <c r="I996" s="2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95"/>
      <c r="D997" s="1"/>
      <c r="E997" s="1"/>
      <c r="F997" s="1"/>
      <c r="G997" s="1"/>
      <c r="H997" s="1"/>
      <c r="I997" s="2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95"/>
      <c r="D998" s="1"/>
      <c r="E998" s="1"/>
      <c r="F998" s="1"/>
      <c r="G998" s="1"/>
      <c r="H998" s="1"/>
      <c r="I998" s="2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95"/>
      <c r="D999" s="1"/>
      <c r="E999" s="1"/>
      <c r="F999" s="1"/>
      <c r="G999" s="1"/>
      <c r="H999" s="1"/>
      <c r="I999" s="2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95"/>
      <c r="D1000" s="1"/>
      <c r="E1000" s="1"/>
      <c r="F1000" s="1"/>
      <c r="G1000" s="1"/>
      <c r="H1000" s="1"/>
      <c r="I1000" s="2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7">
    <mergeCell ref="C26:D26"/>
    <mergeCell ref="B3:L3"/>
    <mergeCell ref="C6:D6"/>
    <mergeCell ref="C8:D8"/>
    <mergeCell ref="C10:F10"/>
    <mergeCell ref="I16:K16"/>
    <mergeCell ref="I18:K18"/>
  </mergeCells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escargarRCVComprasYVentas">
                <anchor moveWithCells="1" sizeWithCells="1">
                  <from>
                    <xdr:col>12</xdr:col>
                    <xdr:colOff>219075</xdr:colOff>
                    <xdr:row>4</xdr:row>
                    <xdr:rowOff>171450</xdr:rowOff>
                  </from>
                  <to>
                    <xdr:col>15</xdr:col>
                    <xdr:colOff>57150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DescargarHonorarios">
                <anchor moveWithCells="1" sizeWithCells="1">
                  <from>
                    <xdr:col>12</xdr:col>
                    <xdr:colOff>228600</xdr:colOff>
                    <xdr:row>9</xdr:row>
                    <xdr:rowOff>47625</xdr:rowOff>
                  </from>
                  <to>
                    <xdr:col>15</xdr:col>
                    <xdr:colOff>66675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6" name="Button 6">
              <controlPr defaultSize="0" print="0" autoFill="0" autoPict="0" macro="[0]!MacroMaestraRCV">
                <anchor moveWithCells="1" sizeWithCells="1">
                  <from>
                    <xdr:col>12</xdr:col>
                    <xdr:colOff>238125</xdr:colOff>
                    <xdr:row>17</xdr:row>
                    <xdr:rowOff>28575</xdr:rowOff>
                  </from>
                  <to>
                    <xdr:col>15</xdr:col>
                    <xdr:colOff>57150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000-000000000000}">
          <x14:formula1>
            <xm:f>'Base de datos'!$A$11:$A$12</xm:f>
          </x14:formula1>
          <xm:sqref>I16</xm:sqref>
        </x14:dataValidation>
        <x14:dataValidation type="list" allowBlank="1" showErrorMessage="1" xr:uid="{00000000-0002-0000-0000-000001000000}">
          <x14:formula1>
            <xm:f>'Base de datos'!$C$3:$C$5</xm:f>
          </x14:formula1>
          <xm:sqref>C26</xm:sqref>
        </x14:dataValidation>
        <x14:dataValidation type="list" allowBlank="1" showErrorMessage="1" xr:uid="{00000000-0002-0000-0000-000002000000}">
          <x14:formula1>
            <xm:f>'Base de datos'!$A$2:$A$6</xm:f>
          </x14:formula1>
          <xm:sqref>C14</xm:sqref>
        </x14:dataValidation>
        <x14:dataValidation type="list" allowBlank="1" showErrorMessage="1" xr:uid="{00000000-0002-0000-0000-000003000000}">
          <x14:formula1>
            <xm:f>'Base de datos'!$G$3:$G$33</xm:f>
          </x14:formula1>
          <xm:sqref>I6 I8</xm:sqref>
        </x14:dataValidation>
        <x14:dataValidation type="list" allowBlank="1" showErrorMessage="1" xr:uid="{00000000-0002-0000-0000-000004000000}">
          <x14:formula1>
            <xm:f>'Base de datos'!$H$3:$H$14</xm:f>
          </x14:formula1>
          <xm:sqref>J6 J8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1:G21"/>
  <sheetViews>
    <sheetView showGridLines="0" workbookViewId="0">
      <selection activeCell="C15" sqref="C15"/>
    </sheetView>
  </sheetViews>
  <sheetFormatPr baseColWidth="10" defaultRowHeight="15"/>
  <cols>
    <col min="2" max="2" width="16.7109375" customWidth="1"/>
    <col min="3" max="3" width="9" bestFit="1" customWidth="1"/>
    <col min="5" max="5" width="30.7109375" bestFit="1" customWidth="1"/>
    <col min="6" max="6" width="24.7109375" customWidth="1"/>
    <col min="7" max="7" width="11.5703125" style="31" bestFit="1" customWidth="1"/>
  </cols>
  <sheetData>
    <row r="1" spans="2:7" ht="15.75" thickBot="1"/>
    <row r="2" spans="2:7">
      <c r="E2" s="84"/>
      <c r="F2" s="89"/>
      <c r="G2" s="85"/>
    </row>
    <row r="3" spans="2:7" ht="15.75">
      <c r="E3" s="91" t="s">
        <v>160</v>
      </c>
      <c r="F3" s="59">
        <v>1000000</v>
      </c>
      <c r="G3" s="90"/>
    </row>
    <row r="4" spans="2:7" ht="16.5" thickBot="1">
      <c r="B4" s="258">
        <v>2025</v>
      </c>
      <c r="C4" s="258"/>
      <c r="E4" s="86"/>
      <c r="F4" s="88"/>
      <c r="G4" s="87"/>
    </row>
    <row r="5" spans="2:7" ht="15.75" thickBot="1"/>
    <row r="6" spans="2:7" ht="16.5" thickBot="1">
      <c r="B6" s="54" t="s">
        <v>157</v>
      </c>
      <c r="C6" s="55"/>
      <c r="E6" s="34"/>
      <c r="F6" s="34" t="s">
        <v>153</v>
      </c>
      <c r="G6" s="35" t="s">
        <v>124</v>
      </c>
    </row>
    <row r="7" spans="2:7" ht="16.5" thickBot="1">
      <c r="B7" s="56" t="s">
        <v>153</v>
      </c>
      <c r="C7" s="57" t="s">
        <v>158</v>
      </c>
      <c r="E7" s="45" t="s">
        <v>160</v>
      </c>
      <c r="F7" s="36" t="str">
        <f>+Datos!J6</f>
        <v>Julio</v>
      </c>
      <c r="G7" s="77">
        <f>+F3</f>
        <v>1000000</v>
      </c>
    </row>
    <row r="8" spans="2:7" ht="15.75">
      <c r="B8" s="50" t="s">
        <v>137</v>
      </c>
      <c r="C8" s="52">
        <v>67429</v>
      </c>
      <c r="E8" s="46" t="s">
        <v>159</v>
      </c>
      <c r="F8" s="37"/>
      <c r="G8" s="38">
        <f>+VLOOKUP(F7,B8:C19,2,0)</f>
        <v>68647</v>
      </c>
    </row>
    <row r="9" spans="2:7" ht="16.5" thickBot="1">
      <c r="B9" s="51" t="s">
        <v>140</v>
      </c>
      <c r="C9" s="52">
        <v>67294</v>
      </c>
      <c r="E9" s="47" t="s">
        <v>161</v>
      </c>
      <c r="F9" s="39"/>
      <c r="G9" s="40">
        <f>+ROUND(G7/G8,2)</f>
        <v>14.57</v>
      </c>
    </row>
    <row r="10" spans="2:7" ht="15.75">
      <c r="B10" s="51" t="s">
        <v>143</v>
      </c>
      <c r="C10" s="52">
        <v>68034</v>
      </c>
      <c r="E10" s="34"/>
      <c r="F10" s="34"/>
      <c r="G10" s="35"/>
    </row>
    <row r="11" spans="2:7" ht="16.5" thickBot="1">
      <c r="B11" s="51" t="s">
        <v>3</v>
      </c>
      <c r="C11" s="52">
        <v>68306</v>
      </c>
      <c r="E11" s="34"/>
      <c r="F11" s="34"/>
      <c r="G11" s="35"/>
    </row>
    <row r="12" spans="2:7" ht="16.5" thickBot="1">
      <c r="B12" s="51" t="s">
        <v>145</v>
      </c>
      <c r="C12" s="52">
        <v>68648</v>
      </c>
      <c r="E12" s="48" t="s">
        <v>162</v>
      </c>
      <c r="F12" s="41" t="str">
        <f>+Datos!J8</f>
        <v>Agosto</v>
      </c>
      <c r="G12" s="42">
        <f>+VLOOKUP(F12,B8:C19,2,0)</f>
        <v>0</v>
      </c>
    </row>
    <row r="13" spans="2:7" ht="15.75">
      <c r="B13" s="51" t="s">
        <v>146</v>
      </c>
      <c r="C13" s="52">
        <v>68923</v>
      </c>
      <c r="E13" s="34"/>
      <c r="F13" s="34"/>
      <c r="G13" s="35"/>
    </row>
    <row r="14" spans="2:7" ht="16.5" thickBot="1">
      <c r="B14" s="51" t="s">
        <v>147</v>
      </c>
      <c r="C14" s="52">
        <v>68647</v>
      </c>
      <c r="E14" s="49" t="s">
        <v>163</v>
      </c>
      <c r="F14" s="43"/>
      <c r="G14" s="44">
        <f>+G9*G12</f>
        <v>0</v>
      </c>
    </row>
    <row r="15" spans="2:7" ht="15.75" thickTop="1">
      <c r="B15" s="51" t="s">
        <v>148</v>
      </c>
      <c r="C15" s="52"/>
    </row>
    <row r="16" spans="2:7">
      <c r="B16" s="51" t="s">
        <v>149</v>
      </c>
      <c r="C16" s="52"/>
    </row>
    <row r="17" spans="2:3">
      <c r="B17" s="51" t="s">
        <v>150</v>
      </c>
      <c r="C17" s="52"/>
    </row>
    <row r="18" spans="2:3">
      <c r="B18" s="51" t="s">
        <v>151</v>
      </c>
      <c r="C18" s="52"/>
    </row>
    <row r="19" spans="2:3" ht="15.75" thickBot="1">
      <c r="B19" s="53" t="s">
        <v>152</v>
      </c>
      <c r="C19" s="76"/>
    </row>
    <row r="21" spans="2:3" ht="15.75">
      <c r="B21" s="258"/>
      <c r="C21" s="258"/>
    </row>
  </sheetData>
  <mergeCells count="2">
    <mergeCell ref="B4:C4"/>
    <mergeCell ref="B21:C21"/>
  </mergeCells>
  <phoneticPr fontId="40" type="noConversion"/>
  <dataValidations count="1">
    <dataValidation type="list" allowBlank="1" showInputMessage="1" showErrorMessage="1" sqref="F7" xr:uid="{00000000-0002-0000-0300-000000000000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D1010"/>
  <sheetViews>
    <sheetView zoomScaleNormal="100" workbookViewId="0">
      <selection activeCell="E29" sqref="E29"/>
    </sheetView>
  </sheetViews>
  <sheetFormatPr baseColWidth="10" defaultColWidth="14.42578125" defaultRowHeight="15"/>
  <cols>
    <col min="1" max="1" width="4.28515625" bestFit="1" customWidth="1"/>
    <col min="2" max="2" width="9" bestFit="1" customWidth="1"/>
    <col min="3" max="3" width="13.140625" bestFit="1" customWidth="1"/>
    <col min="4" max="4" width="13.42578125" bestFit="1" customWidth="1"/>
    <col min="5" max="5" width="53.5703125" bestFit="1" customWidth="1"/>
    <col min="6" max="6" width="9.28515625" style="99" bestFit="1" customWidth="1"/>
    <col min="7" max="7" width="11.5703125" style="105" bestFit="1" customWidth="1"/>
    <col min="8" max="8" width="16.5703125" style="105" bestFit="1" customWidth="1"/>
    <col min="9" max="9" width="13.28515625" style="105" bestFit="1" customWidth="1"/>
    <col min="10" max="10" width="12.5703125" style="102" bestFit="1" customWidth="1"/>
    <col min="11" max="11" width="10.5703125" style="102" bestFit="1" customWidth="1"/>
    <col min="12" max="12" width="20.7109375" style="102" bestFit="1" customWidth="1"/>
    <col min="13" max="13" width="22.85546875" style="102" bestFit="1" customWidth="1"/>
    <col min="14" max="14" width="17.7109375" style="102" bestFit="1" customWidth="1"/>
    <col min="15" max="15" width="10.7109375" style="102" bestFit="1" customWidth="1"/>
    <col min="16" max="16" width="19.85546875" style="102" bestFit="1" customWidth="1"/>
    <col min="17" max="17" width="13.140625" style="102" bestFit="1" customWidth="1"/>
    <col min="18" max="18" width="14" style="102" bestFit="1" customWidth="1"/>
    <col min="19" max="19" width="32.42578125" style="102" bestFit="1" customWidth="1"/>
    <col min="20" max="20" width="18.5703125" style="102" bestFit="1" customWidth="1"/>
    <col min="21" max="21" width="17.42578125" style="102" bestFit="1" customWidth="1"/>
    <col min="22" max="22" width="16.85546875" style="102" bestFit="1" customWidth="1"/>
    <col min="23" max="23" width="23.5703125" style="102" bestFit="1" customWidth="1"/>
    <col min="24" max="24" width="39.28515625" style="102" bestFit="1" customWidth="1"/>
    <col min="25" max="25" width="24.7109375" style="102" bestFit="1" customWidth="1"/>
    <col min="26" max="26" width="17.7109375" style="102" bestFit="1" customWidth="1"/>
    <col min="27" max="27" width="22.42578125" style="102" bestFit="1" customWidth="1"/>
    <col min="28" max="28" width="11.42578125" customWidth="1"/>
  </cols>
  <sheetData>
    <row r="1" spans="1:30" ht="15.75" thickBot="1">
      <c r="A1" s="1"/>
      <c r="B1" s="1"/>
      <c r="C1" s="108"/>
      <c r="D1" s="112" t="s">
        <v>24</v>
      </c>
      <c r="E1" s="113" t="s">
        <v>25</v>
      </c>
      <c r="F1" s="114" t="s">
        <v>26</v>
      </c>
      <c r="G1" s="115" t="s">
        <v>27</v>
      </c>
      <c r="H1" s="115" t="s">
        <v>28</v>
      </c>
      <c r="I1" s="116" t="s">
        <v>29</v>
      </c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"/>
    </row>
    <row r="2" spans="1:30">
      <c r="A2" s="1"/>
      <c r="B2" s="11">
        <v>33</v>
      </c>
      <c r="C2" s="109" t="s">
        <v>30</v>
      </c>
      <c r="D2" s="117">
        <f>+COUNTIF($B$11:$B$1048576,B2)</f>
        <v>7</v>
      </c>
      <c r="E2" s="12">
        <f>+SUMIF(B:B,B2,J:J)</f>
        <v>0</v>
      </c>
      <c r="F2" s="120">
        <f>+SUMIF(B:B,B2,K:K)</f>
        <v>116972</v>
      </c>
      <c r="G2" s="120">
        <f>+SUMIF(B:B,B2,M:M)</f>
        <v>0</v>
      </c>
      <c r="H2" s="120">
        <f>+SUMIF(B:B,B2,L:L)</f>
        <v>22224</v>
      </c>
      <c r="I2" s="121">
        <f>+SUMIF(B:B,B2,O:O)</f>
        <v>139196</v>
      </c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"/>
    </row>
    <row r="3" spans="1:30">
      <c r="A3" s="1"/>
      <c r="B3" s="11">
        <v>34</v>
      </c>
      <c r="C3" s="109" t="s">
        <v>31</v>
      </c>
      <c r="D3" s="118">
        <f>+COUNTIF($B$11:$B$1048576,B3)</f>
        <v>1</v>
      </c>
      <c r="E3" s="13">
        <f>+SUMIF(B:B,B3,J:J)</f>
        <v>45000</v>
      </c>
      <c r="F3" s="122">
        <f>+SUMIF(B:B,B3,K:K)</f>
        <v>0</v>
      </c>
      <c r="G3" s="120">
        <f>+SUMIF(B:B,B3,M:M)</f>
        <v>0</v>
      </c>
      <c r="H3" s="120">
        <f>+SUMIF(B:B,B3,L:L)</f>
        <v>0</v>
      </c>
      <c r="I3" s="121">
        <f>+SUMIF(B:B,B3,O:O)</f>
        <v>45000</v>
      </c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"/>
    </row>
    <row r="4" spans="1:30">
      <c r="A4" s="1"/>
      <c r="B4" s="11">
        <v>61</v>
      </c>
      <c r="C4" s="109" t="s">
        <v>32</v>
      </c>
      <c r="D4" s="118">
        <f>+COUNTIF($B$11:$B$1048576,B4)</f>
        <v>0</v>
      </c>
      <c r="E4" s="14">
        <f>+SUMIF(B:B,B4,J:J)</f>
        <v>0</v>
      </c>
      <c r="F4" s="123">
        <f>+SUMIF(B:B,B4,K:K)</f>
        <v>0</v>
      </c>
      <c r="G4" s="124">
        <f>+SUMIF(B:B,B4,M:M)</f>
        <v>0</v>
      </c>
      <c r="H4" s="124">
        <f>+SUMIF(B:B,B4,L:L)</f>
        <v>0</v>
      </c>
      <c r="I4" s="125">
        <f>+SUMIF(B:B,B4,O:O)</f>
        <v>0</v>
      </c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"/>
    </row>
    <row r="5" spans="1:30">
      <c r="A5" s="1"/>
      <c r="B5" s="11">
        <v>56</v>
      </c>
      <c r="C5" s="110" t="s">
        <v>33</v>
      </c>
      <c r="D5" s="119">
        <f>+COUNTIF($B$11:$B$1048576,B5)</f>
        <v>0</v>
      </c>
      <c r="E5" s="15">
        <f>+SUMIF(B:B,B5,J:J)</f>
        <v>0</v>
      </c>
      <c r="F5" s="126">
        <f>+SUMIF(B:B,B5,K:K)</f>
        <v>0</v>
      </c>
      <c r="G5" s="120">
        <f>+SUMIF(B:B,B5,M:M)</f>
        <v>0</v>
      </c>
      <c r="H5" s="120">
        <f>+SUMIF(B:B,B5,L:L)</f>
        <v>0</v>
      </c>
      <c r="I5" s="121">
        <f>+SUMIF(B:B,B5,O:O)</f>
        <v>0</v>
      </c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"/>
    </row>
    <row r="6" spans="1:30" ht="15.75" thickBot="1">
      <c r="A6" s="1"/>
      <c r="B6" s="11">
        <v>45</v>
      </c>
      <c r="C6" s="110" t="s">
        <v>34</v>
      </c>
      <c r="D6" s="119">
        <f>+COUNTIF($B$11:$B$1048576,B6)</f>
        <v>0</v>
      </c>
      <c r="E6" s="15">
        <f>+SUMIF(B:B,B6,J:J)</f>
        <v>0</v>
      </c>
      <c r="F6" s="126">
        <f>+SUMIF(B:B,B6,K:K)</f>
        <v>0</v>
      </c>
      <c r="G6" s="127">
        <f>+SUMIF(B:B,B6,M:M)</f>
        <v>0</v>
      </c>
      <c r="H6" s="127">
        <f>+SUMIF(B:B,B6,L:L)</f>
        <v>0</v>
      </c>
      <c r="I6" s="128">
        <f>+SUMIF(B:B,B6,O:O)</f>
        <v>0</v>
      </c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"/>
    </row>
    <row r="7" spans="1:30" ht="15.75" thickBot="1">
      <c r="A7" s="1"/>
      <c r="B7" s="1"/>
      <c r="C7" s="111" t="s">
        <v>35</v>
      </c>
      <c r="D7" s="106">
        <f>SUM(D2:D5)</f>
        <v>8</v>
      </c>
      <c r="E7" s="107">
        <f>+SUM(E2+E3+E5+E6-E4)</f>
        <v>45000</v>
      </c>
      <c r="F7" s="107">
        <f t="shared" ref="F7:H7" si="0">+SUM(F2+F3+F5+F6-F4)</f>
        <v>116972</v>
      </c>
      <c r="G7" s="107">
        <f t="shared" si="0"/>
        <v>0</v>
      </c>
      <c r="H7" s="107">
        <f t="shared" si="0"/>
        <v>22224</v>
      </c>
      <c r="I7" s="129">
        <f>+SUM(I2+I3+I5+I6-I4)</f>
        <v>184196</v>
      </c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"/>
    </row>
    <row r="8" spans="1:30">
      <c r="A8" s="1"/>
      <c r="B8" s="1"/>
      <c r="C8" s="1"/>
      <c r="D8" s="1"/>
      <c r="E8" s="16" t="str">
        <f t="shared" ref="E8:F8" si="1">+IF(E7=J8,"OK","Revisar")</f>
        <v>OK</v>
      </c>
      <c r="F8" s="97" t="str">
        <f t="shared" si="1"/>
        <v>OK</v>
      </c>
      <c r="G8" s="103" t="str">
        <f>+IF(G7=M8,"OK","Revisar")</f>
        <v>OK</v>
      </c>
      <c r="H8" s="103" t="str">
        <f>+IF(H7=L8,"OK","Revisar")</f>
        <v>OK</v>
      </c>
      <c r="I8" s="103" t="str">
        <f>+IF(I7=O8,"OK","Revisar")</f>
        <v>OK</v>
      </c>
      <c r="J8" s="100">
        <f>SUMIF($B$12:$B$2000,$B$3,J12:J2000)+SUMIF($B$12:$B$2000,$B$2,J12:J2000)+SUMIF($B$12:$B$2000,$B$5,J12:J2000)+SUMIF($B$12:$B$2000,$B$6,J12:J2000)-SUMIF($B$12:$B$2000,$B$4,J12:J2000)</f>
        <v>45000</v>
      </c>
      <c r="K8" s="100">
        <f t="shared" ref="K8:AA8" si="2">SUMIF($B$12:$B$2000,$B$3,K12:K2000)+SUMIF($B$12:$B$2000,$B$2,K12:K2000)+SUMIF($B$12:$B$2000,$B$5,K12:K2000)+SUMIF($B$12:$B$2000,$B$6,K12:K2000)-SUMIF($B$12:$B$2000,$B$4,K12:K2000)</f>
        <v>116972</v>
      </c>
      <c r="L8" s="100">
        <f t="shared" si="2"/>
        <v>22224</v>
      </c>
      <c r="M8" s="100">
        <f t="shared" si="2"/>
        <v>0</v>
      </c>
      <c r="N8" s="100">
        <f t="shared" si="2"/>
        <v>0</v>
      </c>
      <c r="O8" s="100">
        <f t="shared" si="2"/>
        <v>184196</v>
      </c>
      <c r="P8" s="100">
        <f t="shared" si="2"/>
        <v>0</v>
      </c>
      <c r="Q8" s="100">
        <f t="shared" si="2"/>
        <v>0</v>
      </c>
      <c r="R8" s="100">
        <f t="shared" si="2"/>
        <v>0</v>
      </c>
      <c r="S8" s="100">
        <f t="shared" si="2"/>
        <v>0</v>
      </c>
      <c r="T8" s="100">
        <f t="shared" si="2"/>
        <v>0</v>
      </c>
      <c r="U8" s="100">
        <f t="shared" si="2"/>
        <v>0</v>
      </c>
      <c r="V8" s="100">
        <f t="shared" si="2"/>
        <v>0</v>
      </c>
      <c r="W8" s="100">
        <f t="shared" si="2"/>
        <v>0</v>
      </c>
      <c r="X8" s="100">
        <f t="shared" si="2"/>
        <v>0</v>
      </c>
      <c r="Y8" s="100">
        <f t="shared" si="2"/>
        <v>0</v>
      </c>
      <c r="Z8" s="100">
        <f t="shared" si="2"/>
        <v>0</v>
      </c>
      <c r="AA8" s="100">
        <f t="shared" si="2"/>
        <v>0</v>
      </c>
      <c r="AB8" s="17">
        <f t="shared" ref="AB8" si="3">+SUM(AA11:AA1048576)</f>
        <v>0</v>
      </c>
    </row>
    <row r="9" spans="1:30">
      <c r="A9" s="1"/>
      <c r="B9" s="1"/>
      <c r="C9" s="1"/>
      <c r="D9" s="1"/>
      <c r="E9" s="18"/>
      <c r="F9" s="98"/>
      <c r="G9" s="104"/>
      <c r="H9" s="104"/>
      <c r="I9" s="104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7"/>
    </row>
    <row r="10" spans="1:30" s="96" customFormat="1">
      <c r="A10" s="94">
        <v>1</v>
      </c>
      <c r="B10" s="94">
        <v>2</v>
      </c>
      <c r="C10" s="94">
        <v>3</v>
      </c>
      <c r="D10" s="94">
        <v>4</v>
      </c>
      <c r="E10" s="94">
        <v>5</v>
      </c>
      <c r="F10" s="94">
        <v>6</v>
      </c>
      <c r="G10" s="94">
        <v>7</v>
      </c>
      <c r="H10" s="94">
        <v>8</v>
      </c>
      <c r="I10" s="94">
        <v>9</v>
      </c>
      <c r="J10" s="101">
        <v>10</v>
      </c>
      <c r="K10" s="101">
        <v>11</v>
      </c>
      <c r="L10" s="101">
        <v>12</v>
      </c>
      <c r="M10" s="101">
        <v>13</v>
      </c>
      <c r="N10" s="101">
        <v>14</v>
      </c>
      <c r="O10" s="101">
        <v>15</v>
      </c>
      <c r="P10" s="101">
        <v>16</v>
      </c>
      <c r="Q10" s="101">
        <v>17</v>
      </c>
      <c r="R10" s="101">
        <v>18</v>
      </c>
      <c r="S10" s="101">
        <v>19</v>
      </c>
      <c r="T10" s="101">
        <v>20</v>
      </c>
      <c r="U10" s="101">
        <v>21</v>
      </c>
      <c r="V10" s="101">
        <v>22</v>
      </c>
      <c r="W10" s="101">
        <v>23</v>
      </c>
      <c r="X10" s="101">
        <v>24</v>
      </c>
      <c r="Y10" s="101">
        <v>25</v>
      </c>
      <c r="Z10" s="101">
        <v>26</v>
      </c>
      <c r="AA10" s="101">
        <v>27</v>
      </c>
      <c r="AB10" s="95"/>
    </row>
    <row r="11" spans="1:30" ht="15.75">
      <c r="A11" t="s">
        <v>36</v>
      </c>
      <c r="B11" t="s">
        <v>37</v>
      </c>
      <c r="C11" t="s">
        <v>38</v>
      </c>
      <c r="D11" t="s">
        <v>39</v>
      </c>
      <c r="E11" t="s">
        <v>40</v>
      </c>
      <c r="F11" t="s">
        <v>41</v>
      </c>
      <c r="G11" t="s">
        <v>42</v>
      </c>
      <c r="H11" t="s">
        <v>43</v>
      </c>
      <c r="I11" t="s">
        <v>44</v>
      </c>
      <c r="J11" s="303" t="s">
        <v>45</v>
      </c>
      <c r="K11" s="303" t="s">
        <v>46</v>
      </c>
      <c r="L11" s="303" t="s">
        <v>47</v>
      </c>
      <c r="M11" s="303" t="s">
        <v>48</v>
      </c>
      <c r="N11" s="303" t="s">
        <v>49</v>
      </c>
      <c r="O11" s="303" t="s">
        <v>50</v>
      </c>
      <c r="P11" s="303" t="s">
        <v>51</v>
      </c>
      <c r="Q11" s="303" t="s">
        <v>52</v>
      </c>
      <c r="R11" s="303" t="s">
        <v>53</v>
      </c>
      <c r="S11" s="303" t="s">
        <v>54</v>
      </c>
      <c r="T11" s="303" t="s">
        <v>55</v>
      </c>
      <c r="U11" s="303" t="s">
        <v>56</v>
      </c>
      <c r="V11" s="303" t="s">
        <v>57</v>
      </c>
      <c r="W11" s="303" t="s">
        <v>58</v>
      </c>
      <c r="X11" s="303" t="s">
        <v>59</v>
      </c>
      <c r="Y11" s="303" t="s">
        <v>60</v>
      </c>
      <c r="Z11" s="303" t="s">
        <v>61</v>
      </c>
      <c r="AA11" s="303" t="s">
        <v>62</v>
      </c>
      <c r="AB11" s="62"/>
      <c r="AC11" s="62"/>
      <c r="AD11" s="62"/>
    </row>
    <row r="12" spans="1:30" ht="15.75">
      <c r="A12">
        <v>1</v>
      </c>
      <c r="B12">
        <v>33</v>
      </c>
      <c r="C12" t="s">
        <v>63</v>
      </c>
      <c r="D12" t="s">
        <v>449</v>
      </c>
      <c r="E12" t="s">
        <v>450</v>
      </c>
      <c r="F12" s="99">
        <v>55728925</v>
      </c>
      <c r="G12" s="302">
        <v>45838</v>
      </c>
      <c r="H12" s="302">
        <v>45839.573599537034</v>
      </c>
      <c r="I12" s="302"/>
      <c r="J12" s="303">
        <v>0</v>
      </c>
      <c r="K12" s="303">
        <v>1232</v>
      </c>
      <c r="L12" s="303">
        <v>234</v>
      </c>
      <c r="M12" s="303"/>
      <c r="N12" s="303"/>
      <c r="O12" s="303">
        <v>1466</v>
      </c>
      <c r="P12" s="303"/>
      <c r="Q12" s="303"/>
      <c r="R12" s="303"/>
      <c r="S12" s="303"/>
      <c r="T12" s="303">
        <v>0</v>
      </c>
      <c r="U12" s="303"/>
      <c r="V12" s="303"/>
      <c r="W12" s="303"/>
      <c r="X12" s="303">
        <v>0</v>
      </c>
      <c r="Y12" s="303"/>
      <c r="Z12" s="303"/>
      <c r="AA12" s="303"/>
      <c r="AB12" s="62"/>
      <c r="AC12" s="62"/>
      <c r="AD12" s="62"/>
    </row>
    <row r="13" spans="1:30" ht="15.75">
      <c r="A13">
        <v>2</v>
      </c>
      <c r="B13">
        <v>33</v>
      </c>
      <c r="C13" t="s">
        <v>63</v>
      </c>
      <c r="D13" t="s">
        <v>457</v>
      </c>
      <c r="E13" t="s">
        <v>458</v>
      </c>
      <c r="F13" s="99">
        <v>10229755</v>
      </c>
      <c r="G13" s="302">
        <v>45841</v>
      </c>
      <c r="H13" s="302">
        <v>45841.277812499997</v>
      </c>
      <c r="I13" s="302"/>
      <c r="J13" s="303">
        <v>0</v>
      </c>
      <c r="K13" s="303">
        <v>9678</v>
      </c>
      <c r="L13" s="303">
        <v>1839</v>
      </c>
      <c r="M13" s="303"/>
      <c r="N13" s="303"/>
      <c r="O13" s="303">
        <v>11517</v>
      </c>
      <c r="P13" s="303"/>
      <c r="Q13" s="303"/>
      <c r="R13" s="303"/>
      <c r="S13" s="303"/>
      <c r="T13" s="303">
        <v>0</v>
      </c>
      <c r="U13" s="303"/>
      <c r="V13" s="303"/>
      <c r="W13" s="303"/>
      <c r="X13" s="303">
        <v>0</v>
      </c>
      <c r="Y13" s="303"/>
      <c r="Z13" s="303"/>
      <c r="AA13" s="303"/>
      <c r="AB13" s="62"/>
      <c r="AC13" s="62"/>
      <c r="AD13" s="62"/>
    </row>
    <row r="14" spans="1:30" ht="15.75">
      <c r="A14">
        <v>3</v>
      </c>
      <c r="B14">
        <v>33</v>
      </c>
      <c r="C14" t="s">
        <v>63</v>
      </c>
      <c r="D14" t="s">
        <v>459</v>
      </c>
      <c r="E14" t="s">
        <v>460</v>
      </c>
      <c r="F14" s="99">
        <v>111560</v>
      </c>
      <c r="G14" s="302">
        <v>45838</v>
      </c>
      <c r="H14" s="302">
        <v>45841.871747685182</v>
      </c>
      <c r="I14" s="302"/>
      <c r="J14" s="303">
        <v>0</v>
      </c>
      <c r="K14" s="303">
        <v>20649</v>
      </c>
      <c r="L14" s="303">
        <v>3923</v>
      </c>
      <c r="M14" s="303"/>
      <c r="N14" s="303"/>
      <c r="O14" s="303">
        <v>24572</v>
      </c>
      <c r="P14" s="303"/>
      <c r="Q14" s="303"/>
      <c r="R14" s="303"/>
      <c r="S14" s="303"/>
      <c r="T14" s="303">
        <v>0</v>
      </c>
      <c r="U14" s="303"/>
      <c r="V14" s="303"/>
      <c r="W14" s="303"/>
      <c r="X14" s="303">
        <v>0</v>
      </c>
      <c r="Y14" s="303"/>
      <c r="Z14" s="303"/>
      <c r="AA14" s="303"/>
      <c r="AB14" s="62"/>
      <c r="AC14" s="62"/>
      <c r="AD14" s="62"/>
    </row>
    <row r="15" spans="1:30" ht="15.75">
      <c r="A15">
        <v>4</v>
      </c>
      <c r="B15">
        <v>33</v>
      </c>
      <c r="C15" t="s">
        <v>63</v>
      </c>
      <c r="D15" t="s">
        <v>459</v>
      </c>
      <c r="E15" t="s">
        <v>460</v>
      </c>
      <c r="F15" s="99">
        <v>116001</v>
      </c>
      <c r="G15" s="302">
        <v>45845</v>
      </c>
      <c r="H15" s="302">
        <v>45865.844826388886</v>
      </c>
      <c r="I15" s="302"/>
      <c r="J15" s="303">
        <v>0</v>
      </c>
      <c r="K15" s="303">
        <v>39285</v>
      </c>
      <c r="L15" s="303">
        <v>7464</v>
      </c>
      <c r="M15" s="303"/>
      <c r="N15" s="303"/>
      <c r="O15" s="303">
        <v>46749</v>
      </c>
      <c r="P15" s="303"/>
      <c r="Q15" s="303"/>
      <c r="R15" s="303"/>
      <c r="S15" s="303"/>
      <c r="T15" s="303">
        <v>0</v>
      </c>
      <c r="U15" s="303"/>
      <c r="V15" s="303"/>
      <c r="W15" s="303"/>
      <c r="X15" s="303">
        <v>0</v>
      </c>
      <c r="Y15" s="303"/>
      <c r="Z15" s="303"/>
      <c r="AA15" s="303"/>
      <c r="AB15" s="62"/>
      <c r="AC15" s="62"/>
      <c r="AD15" s="62"/>
    </row>
    <row r="16" spans="1:30" ht="15.75">
      <c r="A16">
        <v>5</v>
      </c>
      <c r="B16">
        <v>33</v>
      </c>
      <c r="C16" t="s">
        <v>63</v>
      </c>
      <c r="D16" t="s">
        <v>461</v>
      </c>
      <c r="E16" t="s">
        <v>462</v>
      </c>
      <c r="F16" s="99">
        <v>52498108</v>
      </c>
      <c r="G16" s="302">
        <v>45867</v>
      </c>
      <c r="H16" s="302">
        <v>45868.083749999998</v>
      </c>
      <c r="I16" s="302"/>
      <c r="J16" s="303">
        <v>0</v>
      </c>
      <c r="K16" s="303">
        <v>16169</v>
      </c>
      <c r="L16" s="303">
        <v>3072</v>
      </c>
      <c r="M16" s="303"/>
      <c r="N16" s="303"/>
      <c r="O16" s="303">
        <v>19241</v>
      </c>
      <c r="P16" s="303"/>
      <c r="Q16" s="303"/>
      <c r="R16" s="303"/>
      <c r="S16" s="303"/>
      <c r="T16" s="303">
        <v>0</v>
      </c>
      <c r="U16" s="303"/>
      <c r="V16" s="303"/>
      <c r="W16" s="303"/>
      <c r="X16" s="303">
        <v>0</v>
      </c>
      <c r="Y16" s="303"/>
      <c r="Z16" s="303"/>
      <c r="AA16" s="303"/>
      <c r="AB16" s="62"/>
      <c r="AC16" s="62"/>
      <c r="AD16" s="62"/>
    </row>
    <row r="17" spans="1:30" ht="15.75">
      <c r="A17">
        <v>6</v>
      </c>
      <c r="B17">
        <v>33</v>
      </c>
      <c r="C17" t="s">
        <v>63</v>
      </c>
      <c r="D17" t="s">
        <v>449</v>
      </c>
      <c r="E17" t="s">
        <v>450</v>
      </c>
      <c r="F17" s="99">
        <v>55835143</v>
      </c>
      <c r="G17" s="302">
        <v>45867</v>
      </c>
      <c r="H17" s="302">
        <v>45869.572372685187</v>
      </c>
      <c r="I17" s="302"/>
      <c r="J17" s="303">
        <v>0</v>
      </c>
      <c r="K17" s="303">
        <v>8355</v>
      </c>
      <c r="L17" s="303">
        <v>1587</v>
      </c>
      <c r="M17" s="303"/>
      <c r="N17" s="303"/>
      <c r="O17" s="303">
        <v>9942</v>
      </c>
      <c r="P17" s="303"/>
      <c r="Q17" s="303"/>
      <c r="R17" s="303"/>
      <c r="S17" s="303"/>
      <c r="T17" s="303">
        <v>0</v>
      </c>
      <c r="U17" s="303"/>
      <c r="V17" s="303"/>
      <c r="W17" s="303"/>
      <c r="X17" s="303">
        <v>0</v>
      </c>
      <c r="Y17" s="303"/>
      <c r="Z17" s="303"/>
      <c r="AA17" s="303"/>
      <c r="AB17" s="63"/>
      <c r="AC17" s="63"/>
      <c r="AD17" s="62"/>
    </row>
    <row r="18" spans="1:30" ht="15.75">
      <c r="A18">
        <v>7</v>
      </c>
      <c r="B18">
        <v>33</v>
      </c>
      <c r="C18" t="s">
        <v>63</v>
      </c>
      <c r="D18" t="s">
        <v>463</v>
      </c>
      <c r="E18" t="s">
        <v>464</v>
      </c>
      <c r="F18" s="99">
        <v>4669854</v>
      </c>
      <c r="G18" s="302">
        <v>45869</v>
      </c>
      <c r="H18" s="302">
        <v>45869.881597222222</v>
      </c>
      <c r="I18" s="302">
        <v>45869.908784722225</v>
      </c>
      <c r="J18" s="303">
        <v>0</v>
      </c>
      <c r="K18" s="303">
        <v>21604</v>
      </c>
      <c r="L18" s="303">
        <v>4105</v>
      </c>
      <c r="M18" s="303"/>
      <c r="N18" s="303"/>
      <c r="O18" s="303">
        <v>25709</v>
      </c>
      <c r="P18" s="303"/>
      <c r="Q18" s="303"/>
      <c r="R18" s="303"/>
      <c r="S18" s="303"/>
      <c r="T18" s="303">
        <v>0</v>
      </c>
      <c r="U18" s="303"/>
      <c r="V18" s="303"/>
      <c r="W18" s="303"/>
      <c r="X18" s="303">
        <v>0</v>
      </c>
      <c r="Y18" s="303"/>
      <c r="Z18" s="303"/>
      <c r="AA18" s="303"/>
      <c r="AB18" s="62"/>
      <c r="AC18" s="62"/>
      <c r="AD18" s="62"/>
    </row>
    <row r="19" spans="1:30" ht="15.75">
      <c r="A19">
        <v>8</v>
      </c>
      <c r="B19">
        <v>34</v>
      </c>
      <c r="C19" t="s">
        <v>63</v>
      </c>
      <c r="D19" t="s">
        <v>414</v>
      </c>
      <c r="E19" t="s">
        <v>415</v>
      </c>
      <c r="F19" s="99">
        <v>190</v>
      </c>
      <c r="G19" s="302">
        <v>45839</v>
      </c>
      <c r="H19" s="302">
        <v>45839.426076388889</v>
      </c>
      <c r="I19" s="302"/>
      <c r="J19" s="303">
        <v>45000</v>
      </c>
      <c r="K19" s="303">
        <v>0</v>
      </c>
      <c r="L19" s="303">
        <v>0</v>
      </c>
      <c r="M19" s="303"/>
      <c r="N19" s="303"/>
      <c r="O19" s="303">
        <v>45000</v>
      </c>
      <c r="P19" s="303"/>
      <c r="Q19" s="303"/>
      <c r="R19" s="303"/>
      <c r="S19" s="303"/>
      <c r="T19" s="303">
        <v>0</v>
      </c>
      <c r="U19" s="303"/>
      <c r="V19" s="303"/>
      <c r="W19" s="303"/>
      <c r="X19" s="303">
        <v>0</v>
      </c>
      <c r="Y19" s="303"/>
      <c r="Z19" s="303"/>
      <c r="AA19" s="303"/>
      <c r="AB19" s="62"/>
      <c r="AC19" s="62"/>
      <c r="AD19" s="62"/>
    </row>
    <row r="20" spans="1:30" ht="15.75">
      <c r="G20" s="302"/>
      <c r="H20" s="302"/>
      <c r="I20" s="302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A20" s="303"/>
      <c r="AB20" s="63"/>
      <c r="AC20" s="63"/>
      <c r="AD20" s="62"/>
    </row>
    <row r="21" spans="1:30" ht="15.75">
      <c r="G21" s="302"/>
      <c r="H21" s="302"/>
      <c r="I21" s="302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A21" s="303"/>
      <c r="AB21" s="62"/>
      <c r="AC21" s="62"/>
      <c r="AD21" s="62"/>
    </row>
    <row r="22" spans="1:30" ht="15.75">
      <c r="G22" s="302"/>
      <c r="H22" s="302"/>
      <c r="I22" s="302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3"/>
      <c r="AB22" s="62"/>
      <c r="AC22" s="62"/>
      <c r="AD22" s="62"/>
    </row>
    <row r="23" spans="1:30" ht="15.75">
      <c r="G23" s="302"/>
      <c r="H23" s="302"/>
      <c r="I23" s="302"/>
      <c r="J23" s="303"/>
      <c r="K23" s="303"/>
      <c r="L23" s="303"/>
      <c r="M23" s="303"/>
      <c r="N23" s="303"/>
      <c r="O23" s="303"/>
      <c r="P23" s="303"/>
      <c r="Q23" s="303"/>
      <c r="R23" s="303"/>
      <c r="S23" s="303"/>
      <c r="T23" s="303"/>
      <c r="U23" s="303"/>
      <c r="V23" s="303"/>
      <c r="W23" s="303"/>
      <c r="X23" s="303"/>
      <c r="Y23" s="303"/>
      <c r="Z23" s="303"/>
      <c r="AA23" s="303"/>
      <c r="AB23" s="62"/>
      <c r="AC23" s="62"/>
      <c r="AD23" s="62"/>
    </row>
    <row r="24" spans="1:30" ht="15.75">
      <c r="G24" s="302"/>
      <c r="H24" s="302"/>
      <c r="I24" s="302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3"/>
      <c r="AB24" s="62"/>
      <c r="AC24" s="62"/>
      <c r="AD24" s="62"/>
    </row>
    <row r="25" spans="1:30" ht="15.75">
      <c r="G25" s="302"/>
      <c r="H25" s="302"/>
      <c r="I25" s="302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3"/>
      <c r="AB25" s="62"/>
      <c r="AC25" s="62"/>
      <c r="AD25" s="62"/>
    </row>
    <row r="26" spans="1:30" ht="15.75">
      <c r="G26" s="302"/>
      <c r="H26" s="302"/>
      <c r="I26" s="302"/>
      <c r="J26" s="303"/>
      <c r="K26" s="303"/>
      <c r="L26" s="303"/>
      <c r="M26" s="303"/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  <c r="AA26" s="303"/>
      <c r="AB26" s="62"/>
      <c r="AC26" s="62"/>
      <c r="AD26" s="62"/>
    </row>
    <row r="27" spans="1:30" ht="15.75">
      <c r="G27" s="302"/>
      <c r="H27" s="302"/>
      <c r="I27" s="302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3"/>
      <c r="AB27" s="63"/>
      <c r="AC27" s="63"/>
      <c r="AD27" s="62"/>
    </row>
    <row r="28" spans="1:30" ht="15.75">
      <c r="G28" s="302"/>
      <c r="H28" s="302"/>
      <c r="I28" s="302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3"/>
      <c r="AA28" s="303"/>
      <c r="AB28" s="62"/>
      <c r="AC28" s="62"/>
      <c r="AD28" s="62"/>
    </row>
    <row r="29" spans="1:30" ht="15.75">
      <c r="G29" s="302"/>
      <c r="H29" s="302"/>
      <c r="I29" s="302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03"/>
      <c r="Y29" s="303"/>
      <c r="Z29" s="303"/>
      <c r="AA29" s="303"/>
      <c r="AB29" s="62"/>
      <c r="AC29" s="62"/>
      <c r="AD29" s="62"/>
    </row>
    <row r="30" spans="1:30" ht="15.75">
      <c r="G30" s="302"/>
      <c r="H30" s="302"/>
      <c r="I30" s="302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3"/>
      <c r="AA30" s="303"/>
      <c r="AB30" s="62"/>
      <c r="AC30" s="62"/>
      <c r="AD30" s="62"/>
    </row>
    <row r="31" spans="1:30" ht="15.75">
      <c r="G31" s="302"/>
      <c r="H31" s="302"/>
      <c r="I31" s="302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303"/>
      <c r="AB31" s="62"/>
      <c r="AC31" s="62"/>
      <c r="AD31" s="62"/>
    </row>
    <row r="32" spans="1:30" ht="15.75">
      <c r="G32" s="302"/>
      <c r="H32" s="302"/>
      <c r="I32" s="302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303"/>
      <c r="Y32" s="303"/>
      <c r="Z32" s="303"/>
      <c r="AA32" s="303"/>
      <c r="AB32" s="62"/>
      <c r="AC32" s="62"/>
      <c r="AD32" s="62"/>
    </row>
    <row r="33" spans="7:30" ht="15.75">
      <c r="G33" s="302"/>
      <c r="H33" s="302"/>
      <c r="I33" s="302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3"/>
      <c r="Y33" s="303"/>
      <c r="Z33" s="303"/>
      <c r="AA33" s="303"/>
      <c r="AB33" s="62"/>
      <c r="AC33" s="62"/>
      <c r="AD33" s="62"/>
    </row>
    <row r="34" spans="7:30" ht="15.75">
      <c r="G34" s="302"/>
      <c r="H34" s="302"/>
      <c r="I34" s="302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03"/>
      <c r="Y34" s="303"/>
      <c r="Z34" s="303"/>
      <c r="AA34" s="303"/>
      <c r="AB34" s="62"/>
      <c r="AC34" s="62"/>
      <c r="AD34" s="62"/>
    </row>
    <row r="35" spans="7:30" ht="15.75">
      <c r="G35" s="302"/>
      <c r="H35" s="302"/>
      <c r="I35" s="302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303"/>
      <c r="Y35" s="303"/>
      <c r="Z35" s="303"/>
      <c r="AA35" s="303"/>
      <c r="AB35" s="62"/>
    </row>
    <row r="36" spans="7:30" ht="15.75">
      <c r="G36" s="302"/>
      <c r="H36" s="302"/>
      <c r="I36" s="302"/>
      <c r="J36" s="303"/>
      <c r="K36" s="303"/>
      <c r="L36" s="303"/>
      <c r="M36" s="303"/>
      <c r="N36" s="303"/>
      <c r="O36" s="303"/>
      <c r="P36" s="303"/>
      <c r="Q36" s="303"/>
      <c r="R36" s="303"/>
      <c r="S36" s="303"/>
      <c r="T36" s="303"/>
      <c r="U36" s="303"/>
      <c r="V36" s="303"/>
      <c r="W36" s="303"/>
      <c r="X36" s="303"/>
      <c r="Y36" s="303"/>
      <c r="Z36" s="303"/>
      <c r="AA36" s="303"/>
      <c r="AB36" s="62"/>
    </row>
    <row r="37" spans="7:30" ht="15.75">
      <c r="G37" s="302"/>
      <c r="H37" s="302"/>
      <c r="I37" s="302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303"/>
      <c r="AB37" s="62"/>
    </row>
    <row r="38" spans="7:30" ht="15.75">
      <c r="G38" s="302"/>
      <c r="H38" s="302"/>
      <c r="I38" s="302"/>
      <c r="J38" s="303"/>
      <c r="K38" s="303"/>
      <c r="L38" s="30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303"/>
      <c r="AB38" s="62"/>
    </row>
    <row r="39" spans="7:30" ht="15.75">
      <c r="G39" s="302"/>
      <c r="H39" s="302"/>
      <c r="I39" s="302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303"/>
      <c r="Y39" s="303"/>
      <c r="Z39" s="303"/>
      <c r="AA39" s="303"/>
      <c r="AB39" s="62"/>
    </row>
    <row r="40" spans="7:30" ht="15.75">
      <c r="G40" s="302"/>
      <c r="H40" s="302"/>
      <c r="I40" s="302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  <c r="W40" s="303"/>
      <c r="X40" s="303"/>
      <c r="Y40" s="303"/>
      <c r="Z40" s="303"/>
      <c r="AA40" s="303"/>
      <c r="AB40" s="62"/>
    </row>
    <row r="41" spans="7:30" ht="15.75">
      <c r="G41" s="302"/>
      <c r="H41" s="302"/>
      <c r="I41" s="302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  <c r="W41" s="303"/>
      <c r="X41" s="303"/>
      <c r="Y41" s="303"/>
      <c r="Z41" s="303"/>
      <c r="AA41" s="303"/>
      <c r="AB41" s="62"/>
    </row>
    <row r="42" spans="7:30" ht="15.75">
      <c r="G42" s="302"/>
      <c r="H42" s="302"/>
      <c r="I42" s="302"/>
      <c r="J42" s="303"/>
      <c r="K42" s="303"/>
      <c r="L42" s="303"/>
      <c r="M42" s="303"/>
      <c r="N42" s="303"/>
      <c r="O42" s="303"/>
      <c r="P42" s="303"/>
      <c r="Q42" s="303"/>
      <c r="R42" s="303"/>
      <c r="S42" s="303"/>
      <c r="T42" s="303"/>
      <c r="U42" s="303"/>
      <c r="V42" s="303"/>
      <c r="W42" s="303"/>
      <c r="X42" s="303"/>
      <c r="Y42" s="303"/>
      <c r="Z42" s="303"/>
      <c r="AA42" s="303"/>
      <c r="AB42" s="62"/>
    </row>
    <row r="43" spans="7:30" ht="15.75">
      <c r="G43" s="302"/>
      <c r="H43" s="302"/>
      <c r="I43" s="302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62"/>
    </row>
    <row r="44" spans="7:30" ht="15.75">
      <c r="G44" s="302"/>
      <c r="H44" s="302"/>
      <c r="I44" s="302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  <c r="AA44" s="303"/>
      <c r="AB44" s="62"/>
    </row>
    <row r="45" spans="7:30" ht="15.75">
      <c r="G45" s="302"/>
      <c r="H45" s="302"/>
      <c r="I45" s="302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3"/>
      <c r="AB45" s="62"/>
    </row>
    <row r="46" spans="7:30" ht="15.75">
      <c r="G46" s="302"/>
      <c r="H46" s="302"/>
      <c r="I46" s="302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03"/>
      <c r="Y46" s="303"/>
      <c r="Z46" s="303"/>
      <c r="AA46" s="303"/>
      <c r="AB46" s="62"/>
    </row>
    <row r="47" spans="7:30" ht="15.75">
      <c r="G47" s="302"/>
      <c r="H47" s="302"/>
      <c r="I47" s="302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303"/>
      <c r="Y47" s="303"/>
      <c r="Z47" s="303"/>
      <c r="AA47" s="303"/>
      <c r="AB47" s="62"/>
    </row>
    <row r="48" spans="7:30" ht="15.75">
      <c r="G48" s="302"/>
      <c r="H48" s="302"/>
      <c r="I48" s="302"/>
      <c r="J48" s="303"/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62"/>
    </row>
    <row r="49" spans="7:28" ht="15.75">
      <c r="G49" s="302"/>
      <c r="H49" s="302"/>
      <c r="I49" s="302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303"/>
      <c r="Y49" s="303"/>
      <c r="Z49" s="303"/>
      <c r="AA49" s="303"/>
      <c r="AB49" s="62"/>
    </row>
    <row r="50" spans="7:28" ht="15.75">
      <c r="G50" s="302"/>
      <c r="H50" s="302"/>
      <c r="I50" s="302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303"/>
      <c r="Y50" s="303"/>
      <c r="Z50" s="303"/>
      <c r="AA50" s="303"/>
      <c r="AB50" s="62"/>
    </row>
    <row r="51" spans="7:28" ht="15.75">
      <c r="G51" s="302"/>
      <c r="H51" s="302"/>
      <c r="I51" s="302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  <c r="W51" s="303"/>
      <c r="X51" s="303"/>
      <c r="Y51" s="303"/>
      <c r="Z51" s="303"/>
      <c r="AA51" s="303"/>
      <c r="AB51" s="62"/>
    </row>
    <row r="52" spans="7:28" ht="15.75">
      <c r="G52" s="302"/>
      <c r="H52" s="302"/>
      <c r="I52" s="302"/>
      <c r="J52" s="303"/>
      <c r="K52" s="303"/>
      <c r="L52" s="303"/>
      <c r="M52" s="303"/>
      <c r="N52" s="303"/>
      <c r="O52" s="303"/>
      <c r="P52" s="303"/>
      <c r="Q52" s="303"/>
      <c r="R52" s="303"/>
      <c r="S52" s="303"/>
      <c r="T52" s="303"/>
      <c r="U52" s="303"/>
      <c r="V52" s="303"/>
      <c r="W52" s="303"/>
      <c r="X52" s="303"/>
      <c r="Y52" s="303"/>
      <c r="Z52" s="303"/>
      <c r="AA52" s="303"/>
      <c r="AB52" s="62"/>
    </row>
    <row r="53" spans="7:28" ht="15.75">
      <c r="G53" s="302"/>
      <c r="H53" s="302"/>
      <c r="I53" s="302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  <c r="W53" s="303"/>
      <c r="X53" s="303"/>
      <c r="Y53" s="303"/>
      <c r="Z53" s="303"/>
      <c r="AA53" s="303"/>
      <c r="AB53" s="62"/>
    </row>
    <row r="54" spans="7:28" ht="15.75">
      <c r="G54" s="302"/>
      <c r="H54" s="302"/>
      <c r="I54" s="302"/>
      <c r="J54" s="303"/>
      <c r="K54" s="303"/>
      <c r="L54" s="303"/>
      <c r="M54" s="303"/>
      <c r="N54" s="303"/>
      <c r="O54" s="303"/>
      <c r="P54" s="303"/>
      <c r="Q54" s="303"/>
      <c r="R54" s="303"/>
      <c r="S54" s="303"/>
      <c r="T54" s="303"/>
      <c r="U54" s="303"/>
      <c r="V54" s="303"/>
      <c r="W54" s="303"/>
      <c r="X54" s="303"/>
      <c r="Y54" s="303"/>
      <c r="Z54" s="303"/>
      <c r="AA54" s="303"/>
      <c r="AB54" s="62"/>
    </row>
    <row r="55" spans="7:28" ht="15.75">
      <c r="G55" s="302"/>
      <c r="H55" s="302"/>
      <c r="I55" s="302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62"/>
    </row>
    <row r="56" spans="7:28" ht="15.75">
      <c r="G56" s="302"/>
      <c r="H56" s="302"/>
      <c r="I56" s="302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62"/>
    </row>
    <row r="57" spans="7:28" ht="15.75">
      <c r="G57" s="302"/>
      <c r="H57" s="302"/>
      <c r="I57" s="302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62"/>
    </row>
    <row r="58" spans="7:28" ht="15.75">
      <c r="G58" s="302"/>
      <c r="H58" s="302"/>
      <c r="I58" s="302"/>
      <c r="J58" s="303"/>
      <c r="K58" s="303"/>
      <c r="L58" s="303"/>
      <c r="M58" s="303"/>
      <c r="N58" s="303"/>
      <c r="O58" s="303"/>
      <c r="P58" s="303"/>
      <c r="Q58" s="303"/>
      <c r="R58" s="303"/>
      <c r="S58" s="303"/>
      <c r="T58" s="303"/>
      <c r="U58" s="303"/>
      <c r="V58" s="303"/>
      <c r="W58" s="303"/>
      <c r="X58" s="303"/>
      <c r="Y58" s="303"/>
      <c r="Z58" s="303"/>
      <c r="AA58" s="303"/>
      <c r="AB58" s="62"/>
    </row>
    <row r="59" spans="7:28" ht="15.75">
      <c r="G59" s="302"/>
      <c r="H59" s="302"/>
      <c r="I59" s="302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303"/>
      <c r="Y59" s="303"/>
      <c r="Z59" s="303"/>
      <c r="AA59" s="303"/>
      <c r="AB59" s="62"/>
    </row>
    <row r="60" spans="7:28" ht="15.75">
      <c r="G60" s="302"/>
      <c r="H60" s="302"/>
      <c r="I60" s="302"/>
      <c r="J60" s="303"/>
      <c r="K60" s="303"/>
      <c r="L60" s="303"/>
      <c r="M60" s="303"/>
      <c r="N60" s="303"/>
      <c r="O60" s="303"/>
      <c r="P60" s="303"/>
      <c r="Q60" s="303"/>
      <c r="R60" s="303"/>
      <c r="S60" s="303"/>
      <c r="T60" s="303"/>
      <c r="U60" s="303"/>
      <c r="V60" s="303"/>
      <c r="W60" s="303"/>
      <c r="X60" s="303"/>
      <c r="Y60" s="303"/>
      <c r="Z60" s="303"/>
      <c r="AA60" s="303"/>
      <c r="AB60" s="62"/>
    </row>
    <row r="61" spans="7:28" ht="15.75">
      <c r="G61" s="302"/>
      <c r="H61" s="302"/>
      <c r="I61" s="302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03"/>
      <c r="Y61" s="303"/>
      <c r="Z61" s="303"/>
      <c r="AA61" s="303"/>
      <c r="AB61" s="62"/>
    </row>
    <row r="62" spans="7:28" ht="15.75">
      <c r="G62" s="302"/>
      <c r="H62" s="302"/>
      <c r="I62" s="302"/>
      <c r="J62" s="303"/>
      <c r="K62" s="303"/>
      <c r="L62" s="303"/>
      <c r="M62" s="303"/>
      <c r="N62" s="303"/>
      <c r="O62" s="303"/>
      <c r="P62" s="303"/>
      <c r="Q62" s="303"/>
      <c r="R62" s="303"/>
      <c r="S62" s="303"/>
      <c r="T62" s="303"/>
      <c r="U62" s="303"/>
      <c r="V62" s="303"/>
      <c r="W62" s="303"/>
      <c r="X62" s="303"/>
      <c r="Y62" s="303"/>
      <c r="Z62" s="303"/>
      <c r="AA62" s="303"/>
      <c r="AB62" s="62"/>
    </row>
    <row r="63" spans="7:28" ht="15.75">
      <c r="G63" s="302"/>
      <c r="H63" s="302"/>
      <c r="I63" s="302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03"/>
      <c r="Y63" s="303"/>
      <c r="Z63" s="303"/>
      <c r="AA63" s="303"/>
      <c r="AB63" s="62"/>
    </row>
    <row r="64" spans="7:28" ht="15.75">
      <c r="G64" s="302"/>
      <c r="H64" s="302"/>
      <c r="I64" s="302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303"/>
      <c r="Y64" s="303"/>
      <c r="Z64" s="303"/>
      <c r="AA64" s="303"/>
      <c r="AB64" s="62"/>
    </row>
    <row r="65" spans="7:28" ht="15.75">
      <c r="G65" s="302"/>
      <c r="H65" s="302"/>
      <c r="I65" s="302"/>
      <c r="J65" s="303"/>
      <c r="K65" s="303"/>
      <c r="L65" s="303"/>
      <c r="M65" s="303"/>
      <c r="N65" s="303"/>
      <c r="O65" s="303"/>
      <c r="P65" s="303"/>
      <c r="Q65" s="303"/>
      <c r="R65" s="303"/>
      <c r="S65" s="303"/>
      <c r="T65" s="303"/>
      <c r="U65" s="303"/>
      <c r="V65" s="303"/>
      <c r="W65" s="303"/>
      <c r="X65" s="303"/>
      <c r="Y65" s="303"/>
      <c r="Z65" s="303"/>
      <c r="AA65" s="303"/>
      <c r="AB65" s="62"/>
    </row>
    <row r="66" spans="7:28" ht="15.75">
      <c r="G66" s="302"/>
      <c r="H66" s="302"/>
      <c r="I66" s="302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3"/>
      <c r="Y66" s="303"/>
      <c r="Z66" s="303"/>
      <c r="AA66" s="303"/>
      <c r="AB66" s="62"/>
    </row>
    <row r="67" spans="7:28" ht="15.75">
      <c r="G67" s="302"/>
      <c r="H67" s="302"/>
      <c r="I67" s="302"/>
      <c r="J67" s="303"/>
      <c r="K67" s="303"/>
      <c r="L67" s="303"/>
      <c r="M67" s="303"/>
      <c r="N67" s="303"/>
      <c r="O67" s="303"/>
      <c r="P67" s="303"/>
      <c r="Q67" s="303"/>
      <c r="R67" s="303"/>
      <c r="S67" s="303"/>
      <c r="T67" s="303"/>
      <c r="U67" s="303"/>
      <c r="V67" s="303"/>
      <c r="W67" s="303"/>
      <c r="X67" s="303"/>
      <c r="Y67" s="303"/>
      <c r="Z67" s="303"/>
      <c r="AA67" s="303"/>
      <c r="AB67" s="62"/>
    </row>
    <row r="68" spans="7:28" ht="15.75">
      <c r="G68" s="302"/>
      <c r="H68" s="302"/>
      <c r="I68" s="302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03"/>
      <c r="Y68" s="303"/>
      <c r="Z68" s="303"/>
      <c r="AA68" s="303"/>
      <c r="AB68" s="62"/>
    </row>
    <row r="69" spans="7:28" ht="15.75">
      <c r="G69" s="302"/>
      <c r="H69" s="302"/>
      <c r="I69" s="302"/>
      <c r="J69" s="303"/>
      <c r="K69" s="303"/>
      <c r="L69" s="303"/>
      <c r="M69" s="303"/>
      <c r="N69" s="303"/>
      <c r="O69" s="303"/>
      <c r="P69" s="303"/>
      <c r="Q69" s="303"/>
      <c r="R69" s="303"/>
      <c r="S69" s="303"/>
      <c r="T69" s="303"/>
      <c r="U69" s="303"/>
      <c r="V69" s="303"/>
      <c r="W69" s="303"/>
      <c r="X69" s="303"/>
      <c r="Y69" s="303"/>
      <c r="Z69" s="303"/>
      <c r="AA69" s="303"/>
      <c r="AB69" s="62"/>
    </row>
    <row r="70" spans="7:28" ht="15.75">
      <c r="G70" s="302"/>
      <c r="H70" s="302"/>
      <c r="I70" s="302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  <c r="AA70" s="303"/>
      <c r="AB70" s="62"/>
    </row>
    <row r="71" spans="7:28" ht="15.75">
      <c r="G71" s="302"/>
      <c r="H71" s="302"/>
      <c r="I71" s="302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303"/>
      <c r="Y71" s="303"/>
      <c r="Z71" s="303"/>
      <c r="AA71" s="303"/>
      <c r="AB71" s="62"/>
    </row>
    <row r="72" spans="7:28" ht="15.75">
      <c r="G72" s="302"/>
      <c r="H72" s="302"/>
      <c r="I72" s="302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03"/>
      <c r="Y72" s="303"/>
      <c r="Z72" s="303"/>
      <c r="AA72" s="303"/>
      <c r="AB72" s="62"/>
    </row>
    <row r="73" spans="7:28" ht="15.75">
      <c r="G73" s="302"/>
      <c r="H73" s="302"/>
      <c r="I73" s="302"/>
      <c r="J73" s="303"/>
      <c r="K73" s="303"/>
      <c r="L73" s="303"/>
      <c r="M73" s="303"/>
      <c r="N73" s="303"/>
      <c r="O73" s="303"/>
      <c r="P73" s="303"/>
      <c r="Q73" s="303"/>
      <c r="R73" s="303"/>
      <c r="S73" s="303"/>
      <c r="T73" s="303"/>
      <c r="U73" s="303"/>
      <c r="V73" s="303"/>
      <c r="W73" s="303"/>
      <c r="X73" s="303"/>
      <c r="Y73" s="303"/>
      <c r="Z73" s="303"/>
      <c r="AA73" s="303"/>
      <c r="AB73" s="62"/>
    </row>
    <row r="74" spans="7:28" ht="15.75">
      <c r="G74" s="302"/>
      <c r="H74" s="302"/>
      <c r="I74" s="302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03"/>
      <c r="Y74" s="303"/>
      <c r="Z74" s="303"/>
      <c r="AA74" s="303"/>
      <c r="AB74" s="62"/>
    </row>
    <row r="75" spans="7:28" ht="15.75">
      <c r="G75" s="302"/>
      <c r="H75" s="302"/>
      <c r="I75" s="302"/>
      <c r="J75" s="303"/>
      <c r="K75" s="303"/>
      <c r="L75" s="303"/>
      <c r="M75" s="303"/>
      <c r="N75" s="303"/>
      <c r="O75" s="303"/>
      <c r="P75" s="303"/>
      <c r="Q75" s="303"/>
      <c r="R75" s="303"/>
      <c r="S75" s="303"/>
      <c r="T75" s="303"/>
      <c r="U75" s="303"/>
      <c r="V75" s="303"/>
      <c r="W75" s="303"/>
      <c r="X75" s="303"/>
      <c r="Y75" s="303"/>
      <c r="Z75" s="303"/>
      <c r="AA75" s="303"/>
      <c r="AB75" s="62"/>
    </row>
    <row r="76" spans="7:28" ht="15.75">
      <c r="G76" s="302"/>
      <c r="H76" s="302"/>
      <c r="I76" s="302"/>
      <c r="J76" s="303"/>
      <c r="K76" s="303"/>
      <c r="L76" s="303"/>
      <c r="M76" s="303"/>
      <c r="N76" s="303"/>
      <c r="O76" s="303"/>
      <c r="P76" s="303"/>
      <c r="Q76" s="303"/>
      <c r="R76" s="303"/>
      <c r="S76" s="303"/>
      <c r="T76" s="303"/>
      <c r="U76" s="303"/>
      <c r="V76" s="303"/>
      <c r="W76" s="303"/>
      <c r="X76" s="303"/>
      <c r="Y76" s="303"/>
      <c r="Z76" s="303"/>
      <c r="AA76" s="303"/>
      <c r="AB76" s="62"/>
    </row>
    <row r="77" spans="7:28" ht="15.75">
      <c r="G77" s="302"/>
      <c r="H77" s="302"/>
      <c r="I77" s="302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303"/>
      <c r="Y77" s="303"/>
      <c r="Z77" s="303"/>
      <c r="AA77" s="303"/>
      <c r="AB77" s="62"/>
    </row>
    <row r="78" spans="7:28" ht="15.75">
      <c r="G78" s="302"/>
      <c r="H78" s="302"/>
      <c r="I78" s="302"/>
      <c r="J78" s="303"/>
      <c r="K78" s="303"/>
      <c r="L78" s="303"/>
      <c r="M78" s="303"/>
      <c r="N78" s="303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  <c r="AA78" s="303"/>
      <c r="AB78" s="62"/>
    </row>
    <row r="79" spans="7:28" ht="15.75">
      <c r="G79" s="302"/>
      <c r="H79" s="302"/>
      <c r="I79" s="302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303"/>
      <c r="Y79" s="303"/>
      <c r="Z79" s="303"/>
      <c r="AA79" s="303"/>
      <c r="AB79" s="62"/>
    </row>
    <row r="80" spans="7:28" ht="15.75">
      <c r="G80" s="302"/>
      <c r="H80" s="302"/>
      <c r="I80" s="302"/>
      <c r="J80" s="303"/>
      <c r="K80" s="303"/>
      <c r="L80" s="303"/>
      <c r="M80" s="303"/>
      <c r="N80" s="303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  <c r="AA80" s="303"/>
      <c r="AB80" s="62"/>
    </row>
    <row r="81" spans="7:28" ht="15.75">
      <c r="G81" s="302"/>
      <c r="H81" s="302"/>
      <c r="I81" s="302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303"/>
      <c r="Y81" s="303"/>
      <c r="Z81" s="303"/>
      <c r="AA81" s="303"/>
      <c r="AB81" s="62"/>
    </row>
    <row r="82" spans="7:28" ht="15.75">
      <c r="G82" s="302"/>
      <c r="H82" s="302"/>
      <c r="I82" s="302"/>
      <c r="J82" s="303"/>
      <c r="K82" s="303"/>
      <c r="L82" s="303"/>
      <c r="M82" s="303"/>
      <c r="N82" s="303"/>
      <c r="O82" s="303"/>
      <c r="P82" s="303"/>
      <c r="Q82" s="303"/>
      <c r="R82" s="303"/>
      <c r="S82" s="303"/>
      <c r="T82" s="303"/>
      <c r="U82" s="303"/>
      <c r="V82" s="303"/>
      <c r="W82" s="303"/>
      <c r="X82" s="303"/>
      <c r="Y82" s="303"/>
      <c r="Z82" s="303"/>
      <c r="AA82" s="303"/>
      <c r="AB82" s="62"/>
    </row>
    <row r="83" spans="7:28" ht="15.75">
      <c r="G83" s="302"/>
      <c r="H83" s="302"/>
      <c r="I83" s="302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303"/>
      <c r="Y83" s="303"/>
      <c r="Z83" s="303"/>
      <c r="AA83" s="303"/>
      <c r="AB83" s="62"/>
    </row>
    <row r="84" spans="7:28">
      <c r="G84" s="302"/>
      <c r="H84" s="302"/>
      <c r="I84" s="302"/>
      <c r="J84" s="303"/>
      <c r="K84" s="303"/>
      <c r="L84" s="303"/>
      <c r="M84" s="303"/>
      <c r="N84" s="303"/>
      <c r="O84" s="303"/>
      <c r="P84" s="303"/>
      <c r="Q84" s="303"/>
      <c r="R84" s="303"/>
      <c r="S84" s="303"/>
      <c r="T84" s="303"/>
      <c r="U84" s="303"/>
      <c r="V84" s="303"/>
      <c r="W84" s="303"/>
      <c r="X84" s="303"/>
      <c r="Y84" s="303"/>
      <c r="Z84" s="303"/>
      <c r="AA84" s="303"/>
      <c r="AB84" s="1"/>
    </row>
    <row r="85" spans="7:28">
      <c r="G85" s="302"/>
      <c r="H85" s="302"/>
      <c r="I85" s="302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303"/>
      <c r="Y85" s="303"/>
      <c r="Z85" s="303"/>
      <c r="AA85" s="303"/>
      <c r="AB85" s="1"/>
    </row>
    <row r="86" spans="7:28">
      <c r="G86" s="302"/>
      <c r="H86" s="302"/>
      <c r="I86" s="302"/>
      <c r="J86" s="303"/>
      <c r="K86" s="303"/>
      <c r="L86" s="303"/>
      <c r="M86" s="303"/>
      <c r="N86" s="303"/>
      <c r="O86" s="303"/>
      <c r="P86" s="303"/>
      <c r="Q86" s="303"/>
      <c r="R86" s="303"/>
      <c r="S86" s="303"/>
      <c r="T86" s="303"/>
      <c r="U86" s="303"/>
      <c r="V86" s="303"/>
      <c r="W86" s="303"/>
      <c r="X86" s="303"/>
      <c r="Y86" s="303"/>
      <c r="Z86" s="303"/>
      <c r="AA86" s="303"/>
      <c r="AB86" s="1"/>
    </row>
    <row r="87" spans="7:28">
      <c r="G87" s="302"/>
      <c r="H87" s="302"/>
      <c r="I87" s="302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03"/>
      <c r="Y87" s="303"/>
      <c r="Z87" s="303"/>
      <c r="AA87" s="303"/>
      <c r="AB87" s="1"/>
    </row>
    <row r="88" spans="7:28">
      <c r="G88" s="302"/>
      <c r="H88" s="302"/>
      <c r="I88" s="302"/>
      <c r="J88" s="303"/>
      <c r="K88" s="303"/>
      <c r="L88" s="303"/>
      <c r="M88" s="303"/>
      <c r="N88" s="303"/>
      <c r="O88" s="303"/>
      <c r="P88" s="303"/>
      <c r="Q88" s="303"/>
      <c r="R88" s="303"/>
      <c r="S88" s="303"/>
      <c r="T88" s="303"/>
      <c r="U88" s="303"/>
      <c r="V88" s="303"/>
      <c r="W88" s="303"/>
      <c r="X88" s="303"/>
      <c r="Y88" s="303"/>
      <c r="Z88" s="303"/>
      <c r="AA88" s="303"/>
      <c r="AB88" s="1"/>
    </row>
    <row r="89" spans="7:28">
      <c r="G89" s="302"/>
      <c r="H89" s="302"/>
      <c r="I89" s="302"/>
      <c r="J89" s="303"/>
      <c r="K89" s="303"/>
      <c r="L89" s="303"/>
      <c r="M89" s="303"/>
      <c r="N89" s="303"/>
      <c r="O89" s="303"/>
      <c r="P89" s="303"/>
      <c r="Q89" s="303"/>
      <c r="R89" s="303"/>
      <c r="S89" s="303"/>
      <c r="T89" s="303"/>
      <c r="U89" s="303"/>
      <c r="V89" s="303"/>
      <c r="W89" s="303"/>
      <c r="X89" s="303"/>
      <c r="Y89" s="303"/>
      <c r="Z89" s="303"/>
      <c r="AA89" s="303"/>
      <c r="AB89" s="1"/>
    </row>
    <row r="90" spans="7:28">
      <c r="G90" s="302"/>
      <c r="H90" s="302"/>
      <c r="I90" s="302"/>
      <c r="J90" s="303"/>
      <c r="K90" s="303"/>
      <c r="L90" s="303"/>
      <c r="M90" s="303"/>
      <c r="N90" s="303"/>
      <c r="O90" s="303"/>
      <c r="P90" s="303"/>
      <c r="Q90" s="303"/>
      <c r="R90" s="303"/>
      <c r="S90" s="303"/>
      <c r="T90" s="303"/>
      <c r="U90" s="303"/>
      <c r="V90" s="303"/>
      <c r="W90" s="303"/>
      <c r="X90" s="303"/>
      <c r="Y90" s="303"/>
      <c r="Z90" s="303"/>
      <c r="AA90" s="303"/>
      <c r="AB90" s="1"/>
    </row>
    <row r="91" spans="7:28">
      <c r="G91" s="302"/>
      <c r="H91" s="302"/>
      <c r="I91" s="302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303"/>
      <c r="Y91" s="303"/>
      <c r="Z91" s="303"/>
      <c r="AA91" s="303"/>
      <c r="AB91" s="1"/>
    </row>
    <row r="92" spans="7:28">
      <c r="G92" s="302"/>
      <c r="H92" s="302"/>
      <c r="I92" s="302"/>
      <c r="J92" s="303"/>
      <c r="K92" s="303"/>
      <c r="L92" s="303"/>
      <c r="M92" s="303"/>
      <c r="N92" s="303"/>
      <c r="O92" s="303"/>
      <c r="P92" s="303"/>
      <c r="Q92" s="303"/>
      <c r="R92" s="303"/>
      <c r="S92" s="303"/>
      <c r="T92" s="303"/>
      <c r="U92" s="303"/>
      <c r="V92" s="303"/>
      <c r="W92" s="303"/>
      <c r="X92" s="303"/>
      <c r="Y92" s="303"/>
      <c r="Z92" s="303"/>
      <c r="AA92" s="303"/>
      <c r="AB92" s="1"/>
    </row>
    <row r="93" spans="7:28">
      <c r="G93" s="302"/>
      <c r="H93" s="302"/>
      <c r="I93" s="302"/>
      <c r="J93" s="303"/>
      <c r="K93" s="303"/>
      <c r="L93" s="303"/>
      <c r="M93" s="303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3"/>
      <c r="AB93" s="1"/>
    </row>
    <row r="94" spans="7:28">
      <c r="G94" s="302"/>
      <c r="H94" s="302"/>
      <c r="I94" s="302"/>
      <c r="J94" s="303"/>
      <c r="K94" s="303"/>
      <c r="L94" s="303"/>
      <c r="M94" s="303"/>
      <c r="N94" s="303"/>
      <c r="O94" s="303"/>
      <c r="P94" s="303"/>
      <c r="Q94" s="303"/>
      <c r="R94" s="303"/>
      <c r="S94" s="303"/>
      <c r="T94" s="303"/>
      <c r="U94" s="303"/>
      <c r="V94" s="303"/>
      <c r="W94" s="303"/>
      <c r="X94" s="303"/>
      <c r="Y94" s="303"/>
      <c r="Z94" s="303"/>
      <c r="AA94" s="303"/>
      <c r="AB94" s="1"/>
    </row>
    <row r="95" spans="7:28">
      <c r="G95" s="302"/>
      <c r="H95" s="302"/>
      <c r="I95" s="302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  <c r="AA95" s="303"/>
      <c r="AB95" s="1"/>
    </row>
    <row r="96" spans="7:28">
      <c r="G96" s="302"/>
      <c r="H96" s="302"/>
      <c r="I96" s="302"/>
      <c r="J96" s="303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  <c r="W96" s="303"/>
      <c r="X96" s="303"/>
      <c r="Y96" s="303"/>
      <c r="Z96" s="303"/>
      <c r="AA96" s="303"/>
      <c r="AB96" s="1"/>
    </row>
    <row r="97" spans="7:28">
      <c r="G97" s="302"/>
      <c r="H97" s="302"/>
      <c r="I97" s="302"/>
      <c r="J97" s="303"/>
      <c r="K97" s="303"/>
      <c r="L97" s="303"/>
      <c r="M97" s="303"/>
      <c r="N97" s="303"/>
      <c r="O97" s="303"/>
      <c r="P97" s="303"/>
      <c r="Q97" s="303"/>
      <c r="R97" s="303"/>
      <c r="S97" s="303"/>
      <c r="T97" s="303"/>
      <c r="U97" s="303"/>
      <c r="V97" s="303"/>
      <c r="W97" s="303"/>
      <c r="X97" s="303"/>
      <c r="Y97" s="303"/>
      <c r="Z97" s="303"/>
      <c r="AA97" s="303"/>
      <c r="AB97" s="1"/>
    </row>
    <row r="98" spans="7:28">
      <c r="G98" s="302"/>
      <c r="H98" s="302"/>
      <c r="I98" s="302"/>
      <c r="J98" s="303"/>
      <c r="K98" s="303"/>
      <c r="L98" s="303"/>
      <c r="M98" s="303"/>
      <c r="N98" s="303"/>
      <c r="O98" s="303"/>
      <c r="P98" s="303"/>
      <c r="Q98" s="303"/>
      <c r="R98" s="303"/>
      <c r="S98" s="303"/>
      <c r="T98" s="303"/>
      <c r="U98" s="303"/>
      <c r="V98" s="303"/>
      <c r="W98" s="303"/>
      <c r="X98" s="303"/>
      <c r="Y98" s="303"/>
      <c r="Z98" s="303"/>
      <c r="AA98" s="303"/>
      <c r="AB98" s="1"/>
    </row>
    <row r="99" spans="7:28">
      <c r="G99" s="302"/>
      <c r="H99" s="302"/>
      <c r="I99" s="302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3"/>
      <c r="Y99" s="303"/>
      <c r="Z99" s="303"/>
      <c r="AA99" s="303"/>
      <c r="AB99" s="1"/>
    </row>
    <row r="100" spans="7:28">
      <c r="G100" s="302"/>
      <c r="H100" s="302"/>
      <c r="I100" s="302"/>
      <c r="J100" s="303"/>
      <c r="K100" s="303"/>
      <c r="L100" s="303"/>
      <c r="M100" s="303"/>
      <c r="N100" s="303"/>
      <c r="O100" s="303"/>
      <c r="P100" s="303"/>
      <c r="Q100" s="303"/>
      <c r="R100" s="303"/>
      <c r="S100" s="303"/>
      <c r="T100" s="303"/>
      <c r="U100" s="303"/>
      <c r="V100" s="303"/>
      <c r="W100" s="303"/>
      <c r="X100" s="303"/>
      <c r="Y100" s="303"/>
      <c r="Z100" s="303"/>
      <c r="AA100" s="303"/>
      <c r="AB100" s="1"/>
    </row>
    <row r="101" spans="7:28">
      <c r="G101" s="302"/>
      <c r="H101" s="302"/>
      <c r="I101" s="302"/>
      <c r="J101" s="303"/>
      <c r="K101" s="303"/>
      <c r="L101" s="303"/>
      <c r="M101" s="303"/>
      <c r="N101" s="303"/>
      <c r="O101" s="303"/>
      <c r="P101" s="303"/>
      <c r="Q101" s="303"/>
      <c r="R101" s="303"/>
      <c r="S101" s="303"/>
      <c r="T101" s="303"/>
      <c r="U101" s="303"/>
      <c r="V101" s="303"/>
      <c r="W101" s="303"/>
      <c r="X101" s="303"/>
      <c r="Y101" s="303"/>
      <c r="Z101" s="303"/>
      <c r="AA101" s="303"/>
      <c r="AB101" s="1"/>
    </row>
    <row r="102" spans="7:28">
      <c r="G102" s="302"/>
      <c r="H102" s="302"/>
      <c r="I102" s="302"/>
      <c r="J102" s="303"/>
      <c r="K102" s="303"/>
      <c r="L102" s="303"/>
      <c r="M102" s="303"/>
      <c r="N102" s="303"/>
      <c r="O102" s="303"/>
      <c r="P102" s="303"/>
      <c r="Q102" s="303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  <c r="AB102" s="1"/>
    </row>
    <row r="103" spans="7:28">
      <c r="G103" s="302"/>
      <c r="H103" s="302"/>
      <c r="I103" s="302"/>
      <c r="J103" s="303"/>
      <c r="K103" s="303"/>
      <c r="L103" s="303"/>
      <c r="M103" s="303"/>
      <c r="N103" s="303"/>
      <c r="O103" s="303"/>
      <c r="P103" s="303"/>
      <c r="Q103" s="303"/>
      <c r="R103" s="303"/>
      <c r="S103" s="303"/>
      <c r="T103" s="303"/>
      <c r="U103" s="303"/>
      <c r="V103" s="303"/>
      <c r="W103" s="303"/>
      <c r="X103" s="303"/>
      <c r="Y103" s="303"/>
      <c r="Z103" s="303"/>
      <c r="AA103" s="303"/>
      <c r="AB103" s="1"/>
    </row>
    <row r="104" spans="7:28">
      <c r="G104" s="302"/>
      <c r="H104" s="302"/>
      <c r="I104" s="302"/>
      <c r="J104" s="303"/>
      <c r="K104" s="303"/>
      <c r="L104" s="303"/>
      <c r="M104" s="303"/>
      <c r="N104" s="303"/>
      <c r="O104" s="303"/>
      <c r="P104" s="303"/>
      <c r="Q104" s="303"/>
      <c r="R104" s="303"/>
      <c r="S104" s="303"/>
      <c r="T104" s="303"/>
      <c r="U104" s="303"/>
      <c r="V104" s="303"/>
      <c r="W104" s="303"/>
      <c r="X104" s="303"/>
      <c r="Y104" s="303"/>
      <c r="Z104" s="303"/>
      <c r="AA104" s="303"/>
      <c r="AB104" s="1"/>
    </row>
    <row r="105" spans="7:28">
      <c r="G105" s="302"/>
      <c r="H105" s="302"/>
      <c r="I105" s="302"/>
      <c r="J105" s="303"/>
      <c r="K105" s="303"/>
      <c r="L105" s="303"/>
      <c r="M105" s="303"/>
      <c r="N105" s="303"/>
      <c r="O105" s="303"/>
      <c r="P105" s="303"/>
      <c r="Q105" s="303"/>
      <c r="R105" s="303"/>
      <c r="S105" s="303"/>
      <c r="T105" s="303"/>
      <c r="U105" s="303"/>
      <c r="V105" s="303"/>
      <c r="W105" s="303"/>
      <c r="X105" s="303"/>
      <c r="Y105" s="303"/>
      <c r="Z105" s="303"/>
      <c r="AA105" s="303"/>
      <c r="AB105" s="1"/>
    </row>
    <row r="106" spans="7:28">
      <c r="G106" s="302"/>
      <c r="H106" s="302"/>
      <c r="I106" s="302"/>
      <c r="J106" s="303"/>
      <c r="K106" s="303"/>
      <c r="L106" s="303"/>
      <c r="M106" s="303"/>
      <c r="N106" s="303"/>
      <c r="O106" s="303"/>
      <c r="P106" s="303"/>
      <c r="Q106" s="303"/>
      <c r="R106" s="303"/>
      <c r="S106" s="303"/>
      <c r="T106" s="303"/>
      <c r="U106" s="303"/>
      <c r="V106" s="303"/>
      <c r="W106" s="303"/>
      <c r="X106" s="303"/>
      <c r="Y106" s="303"/>
      <c r="Z106" s="303"/>
      <c r="AA106" s="303"/>
      <c r="AB106" s="1"/>
    </row>
    <row r="107" spans="7:28">
      <c r="G107" s="302"/>
      <c r="H107" s="302"/>
      <c r="I107" s="302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03"/>
      <c r="Y107" s="303"/>
      <c r="Z107" s="303"/>
      <c r="AA107" s="303"/>
      <c r="AB107" s="1"/>
    </row>
    <row r="108" spans="7:28">
      <c r="G108" s="302"/>
      <c r="H108" s="302"/>
      <c r="I108" s="302"/>
      <c r="J108" s="303"/>
      <c r="K108" s="303"/>
      <c r="L108" s="303"/>
      <c r="M108" s="303"/>
      <c r="N108" s="303"/>
      <c r="O108" s="303"/>
      <c r="P108" s="303"/>
      <c r="Q108" s="303"/>
      <c r="R108" s="303"/>
      <c r="S108" s="303"/>
      <c r="T108" s="303"/>
      <c r="U108" s="303"/>
      <c r="V108" s="303"/>
      <c r="W108" s="303"/>
      <c r="X108" s="303"/>
      <c r="Y108" s="303"/>
      <c r="Z108" s="303"/>
      <c r="AA108" s="303"/>
      <c r="AB108" s="1"/>
    </row>
    <row r="109" spans="7:28">
      <c r="G109" s="302"/>
      <c r="H109" s="302"/>
      <c r="I109" s="302"/>
      <c r="J109" s="303"/>
      <c r="K109" s="303"/>
      <c r="L109" s="303"/>
      <c r="M109" s="303"/>
      <c r="N109" s="303"/>
      <c r="O109" s="303"/>
      <c r="P109" s="303"/>
      <c r="Q109" s="303"/>
      <c r="R109" s="303"/>
      <c r="S109" s="303"/>
      <c r="T109" s="303"/>
      <c r="U109" s="303"/>
      <c r="V109" s="303"/>
      <c r="W109" s="303"/>
      <c r="X109" s="303"/>
      <c r="Y109" s="303"/>
      <c r="Z109" s="303"/>
      <c r="AA109" s="303"/>
      <c r="AB109" s="1"/>
    </row>
    <row r="110" spans="7:28">
      <c r="G110" s="302"/>
      <c r="H110" s="302"/>
      <c r="I110" s="302"/>
      <c r="J110" s="303"/>
      <c r="K110" s="303"/>
      <c r="L110" s="303"/>
      <c r="M110" s="303"/>
      <c r="N110" s="303"/>
      <c r="O110" s="303"/>
      <c r="P110" s="303"/>
      <c r="Q110" s="303"/>
      <c r="R110" s="303"/>
      <c r="S110" s="303"/>
      <c r="T110" s="303"/>
      <c r="U110" s="303"/>
      <c r="V110" s="303"/>
      <c r="W110" s="303"/>
      <c r="X110" s="303"/>
      <c r="Y110" s="303"/>
      <c r="Z110" s="303"/>
      <c r="AA110" s="303"/>
      <c r="AB110" s="1"/>
    </row>
    <row r="111" spans="7:28">
      <c r="G111" s="302"/>
      <c r="H111" s="302"/>
      <c r="I111" s="302"/>
      <c r="J111" s="303"/>
      <c r="K111" s="303"/>
      <c r="L111" s="303"/>
      <c r="M111" s="303"/>
      <c r="N111" s="303"/>
      <c r="O111" s="303"/>
      <c r="P111" s="303"/>
      <c r="Q111" s="303"/>
      <c r="R111" s="303"/>
      <c r="S111" s="303"/>
      <c r="T111" s="303"/>
      <c r="U111" s="303"/>
      <c r="V111" s="303"/>
      <c r="W111" s="303"/>
      <c r="X111" s="303"/>
      <c r="Y111" s="303"/>
      <c r="Z111" s="303"/>
      <c r="AA111" s="303"/>
      <c r="AB111" s="1"/>
    </row>
    <row r="112" spans="7:28">
      <c r="G112" s="302"/>
      <c r="H112" s="302"/>
      <c r="I112" s="302"/>
      <c r="J112" s="303"/>
      <c r="K112" s="303"/>
      <c r="L112" s="303"/>
      <c r="M112" s="303"/>
      <c r="N112" s="303"/>
      <c r="O112" s="303"/>
      <c r="P112" s="303"/>
      <c r="Q112" s="303"/>
      <c r="R112" s="303"/>
      <c r="S112" s="303"/>
      <c r="T112" s="303"/>
      <c r="U112" s="303"/>
      <c r="V112" s="303"/>
      <c r="W112" s="303"/>
      <c r="X112" s="303"/>
      <c r="Y112" s="303"/>
      <c r="Z112" s="303"/>
      <c r="AA112" s="303"/>
      <c r="AB112" s="1"/>
    </row>
    <row r="113" spans="7:28">
      <c r="G113" s="302"/>
      <c r="H113" s="302"/>
      <c r="I113" s="302"/>
      <c r="J113" s="303"/>
      <c r="K113" s="303"/>
      <c r="L113" s="303"/>
      <c r="M113" s="303"/>
      <c r="N113" s="303"/>
      <c r="O113" s="303"/>
      <c r="P113" s="303"/>
      <c r="Q113" s="303"/>
      <c r="R113" s="303"/>
      <c r="S113" s="303"/>
      <c r="T113" s="303"/>
      <c r="U113" s="303"/>
      <c r="V113" s="303"/>
      <c r="W113" s="303"/>
      <c r="X113" s="303"/>
      <c r="Y113" s="303"/>
      <c r="Z113" s="303"/>
      <c r="AA113" s="303"/>
      <c r="AB113" s="1"/>
    </row>
    <row r="114" spans="7:28">
      <c r="G114" s="302"/>
      <c r="H114" s="302"/>
      <c r="I114" s="302"/>
      <c r="J114" s="303"/>
      <c r="K114" s="303"/>
      <c r="L114" s="303"/>
      <c r="M114" s="303"/>
      <c r="N114" s="303"/>
      <c r="O114" s="303"/>
      <c r="P114" s="303"/>
      <c r="Q114" s="303"/>
      <c r="R114" s="303"/>
      <c r="S114" s="303"/>
      <c r="T114" s="303"/>
      <c r="U114" s="303"/>
      <c r="V114" s="303"/>
      <c r="W114" s="303"/>
      <c r="X114" s="303"/>
      <c r="Y114" s="303"/>
      <c r="Z114" s="303"/>
      <c r="AA114" s="303"/>
      <c r="AB114" s="1"/>
    </row>
    <row r="115" spans="7:28">
      <c r="G115" s="302"/>
      <c r="H115" s="302"/>
      <c r="I115" s="302"/>
      <c r="J115" s="303"/>
      <c r="K115" s="303"/>
      <c r="L115" s="303"/>
      <c r="M115" s="303"/>
      <c r="N115" s="303"/>
      <c r="O115" s="303"/>
      <c r="P115" s="303"/>
      <c r="Q115" s="303"/>
      <c r="R115" s="303"/>
      <c r="S115" s="303"/>
      <c r="T115" s="303"/>
      <c r="U115" s="303"/>
      <c r="V115" s="303"/>
      <c r="W115" s="303"/>
      <c r="X115" s="303"/>
      <c r="Y115" s="303"/>
      <c r="Z115" s="303"/>
      <c r="AA115" s="303"/>
      <c r="AB115" s="1"/>
    </row>
    <row r="116" spans="7:28">
      <c r="G116" s="302"/>
      <c r="H116" s="302"/>
      <c r="I116" s="302"/>
      <c r="J116" s="303"/>
      <c r="K116" s="303"/>
      <c r="L116" s="303"/>
      <c r="M116" s="303"/>
      <c r="N116" s="303"/>
      <c r="O116" s="303"/>
      <c r="P116" s="303"/>
      <c r="Q116" s="303"/>
      <c r="R116" s="303"/>
      <c r="S116" s="303"/>
      <c r="T116" s="303"/>
      <c r="U116" s="303"/>
      <c r="V116" s="303"/>
      <c r="W116" s="303"/>
      <c r="X116" s="303"/>
      <c r="Y116" s="303"/>
      <c r="Z116" s="303"/>
      <c r="AA116" s="303"/>
      <c r="AB116" s="1"/>
    </row>
    <row r="117" spans="7:28">
      <c r="G117" s="302"/>
      <c r="H117" s="302"/>
      <c r="I117" s="302"/>
      <c r="J117" s="303"/>
      <c r="K117" s="303"/>
      <c r="L117" s="303"/>
      <c r="M117" s="303"/>
      <c r="N117" s="303"/>
      <c r="O117" s="303"/>
      <c r="P117" s="303"/>
      <c r="Q117" s="303"/>
      <c r="R117" s="303"/>
      <c r="S117" s="303"/>
      <c r="T117" s="303"/>
      <c r="U117" s="303"/>
      <c r="V117" s="303"/>
      <c r="W117" s="303"/>
      <c r="X117" s="303"/>
      <c r="Y117" s="303"/>
      <c r="Z117" s="303"/>
      <c r="AA117" s="303"/>
      <c r="AB117" s="1"/>
    </row>
    <row r="118" spans="7:28">
      <c r="G118" s="302"/>
      <c r="H118" s="302"/>
      <c r="I118" s="302"/>
      <c r="J118" s="303"/>
      <c r="K118" s="303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3"/>
      <c r="W118" s="303"/>
      <c r="X118" s="303"/>
      <c r="Y118" s="303"/>
      <c r="Z118" s="303"/>
      <c r="AA118" s="303"/>
      <c r="AB118" s="1"/>
    </row>
    <row r="119" spans="7:28">
      <c r="G119" s="302"/>
      <c r="H119" s="302"/>
      <c r="I119" s="302"/>
      <c r="J119" s="303"/>
      <c r="K119" s="303"/>
      <c r="L119" s="303"/>
      <c r="M119" s="303"/>
      <c r="N119" s="303"/>
      <c r="O119" s="303"/>
      <c r="P119" s="303"/>
      <c r="Q119" s="303"/>
      <c r="R119" s="303"/>
      <c r="S119" s="303"/>
      <c r="T119" s="303"/>
      <c r="U119" s="303"/>
      <c r="V119" s="303"/>
      <c r="W119" s="303"/>
      <c r="X119" s="303"/>
      <c r="Y119" s="303"/>
      <c r="Z119" s="303"/>
      <c r="AA119" s="303"/>
      <c r="AB119" s="1"/>
    </row>
    <row r="120" spans="7:28">
      <c r="G120" s="302"/>
      <c r="H120" s="302"/>
      <c r="I120" s="302"/>
      <c r="J120" s="303"/>
      <c r="K120" s="303"/>
      <c r="L120" s="303"/>
      <c r="M120" s="303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3"/>
      <c r="Y120" s="303"/>
      <c r="Z120" s="303"/>
      <c r="AA120" s="303"/>
      <c r="AB120" s="1"/>
    </row>
    <row r="121" spans="7:28">
      <c r="G121" s="302"/>
      <c r="H121" s="302"/>
      <c r="I121" s="302"/>
      <c r="J121" s="303"/>
      <c r="K121" s="303"/>
      <c r="L121" s="303"/>
      <c r="M121" s="303"/>
      <c r="N121" s="303"/>
      <c r="O121" s="303"/>
      <c r="P121" s="303"/>
      <c r="Q121" s="303"/>
      <c r="R121" s="303"/>
      <c r="S121" s="303"/>
      <c r="T121" s="303"/>
      <c r="U121" s="303"/>
      <c r="V121" s="303"/>
      <c r="W121" s="303"/>
      <c r="X121" s="303"/>
      <c r="Y121" s="303"/>
      <c r="Z121" s="303"/>
      <c r="AA121" s="303"/>
      <c r="AB121" s="1"/>
    </row>
    <row r="122" spans="7:28">
      <c r="G122" s="302"/>
      <c r="H122" s="302"/>
      <c r="I122" s="302"/>
      <c r="J122" s="303"/>
      <c r="K122" s="303"/>
      <c r="L122" s="303"/>
      <c r="M122" s="303"/>
      <c r="N122" s="303"/>
      <c r="O122" s="303"/>
      <c r="P122" s="303"/>
      <c r="Q122" s="303"/>
      <c r="R122" s="303"/>
      <c r="S122" s="303"/>
      <c r="T122" s="303"/>
      <c r="U122" s="303"/>
      <c r="V122" s="303"/>
      <c r="W122" s="303"/>
      <c r="X122" s="303"/>
      <c r="Y122" s="303"/>
      <c r="Z122" s="303"/>
      <c r="AA122" s="303"/>
      <c r="AB122" s="1"/>
    </row>
    <row r="123" spans="7:28">
      <c r="G123" s="302"/>
      <c r="H123" s="302"/>
      <c r="I123" s="302"/>
      <c r="J123" s="303"/>
      <c r="K123" s="303"/>
      <c r="L123" s="303"/>
      <c r="M123" s="303"/>
      <c r="N123" s="303"/>
      <c r="O123" s="303"/>
      <c r="P123" s="303"/>
      <c r="Q123" s="303"/>
      <c r="R123" s="303"/>
      <c r="S123" s="303"/>
      <c r="T123" s="303"/>
      <c r="U123" s="303"/>
      <c r="V123" s="303"/>
      <c r="W123" s="303"/>
      <c r="X123" s="303"/>
      <c r="Y123" s="303"/>
      <c r="Z123" s="303"/>
      <c r="AA123" s="303"/>
      <c r="AB123" s="1"/>
    </row>
    <row r="124" spans="7:28">
      <c r="G124" s="302"/>
      <c r="H124" s="302"/>
      <c r="I124" s="302"/>
      <c r="J124" s="303"/>
      <c r="K124" s="303"/>
      <c r="L124" s="303"/>
      <c r="M124" s="303"/>
      <c r="N124" s="303"/>
      <c r="O124" s="303"/>
      <c r="P124" s="303"/>
      <c r="Q124" s="303"/>
      <c r="R124" s="303"/>
      <c r="S124" s="303"/>
      <c r="T124" s="303"/>
      <c r="U124" s="303"/>
      <c r="V124" s="303"/>
      <c r="W124" s="303"/>
      <c r="X124" s="303"/>
      <c r="Y124" s="303"/>
      <c r="Z124" s="303"/>
      <c r="AA124" s="303"/>
      <c r="AB124" s="1"/>
    </row>
    <row r="125" spans="7:28">
      <c r="G125" s="302"/>
      <c r="H125" s="302"/>
      <c r="I125" s="302"/>
      <c r="J125" s="303"/>
      <c r="K125" s="303"/>
      <c r="L125" s="303"/>
      <c r="M125" s="303"/>
      <c r="N125" s="303"/>
      <c r="O125" s="303"/>
      <c r="P125" s="303"/>
      <c r="Q125" s="303"/>
      <c r="R125" s="303"/>
      <c r="S125" s="303"/>
      <c r="T125" s="303"/>
      <c r="U125" s="303"/>
      <c r="V125" s="303"/>
      <c r="W125" s="303"/>
      <c r="X125" s="303"/>
      <c r="Y125" s="303"/>
      <c r="Z125" s="303"/>
      <c r="AA125" s="303"/>
      <c r="AB125" s="1"/>
    </row>
    <row r="126" spans="7:28">
      <c r="G126" s="302"/>
      <c r="H126" s="302"/>
      <c r="I126" s="302"/>
      <c r="J126" s="303"/>
      <c r="K126" s="303"/>
      <c r="L126" s="303"/>
      <c r="M126" s="303"/>
      <c r="N126" s="303"/>
      <c r="O126" s="303"/>
      <c r="P126" s="303"/>
      <c r="Q126" s="303"/>
      <c r="R126" s="303"/>
      <c r="S126" s="303"/>
      <c r="T126" s="303"/>
      <c r="U126" s="303"/>
      <c r="V126" s="303"/>
      <c r="W126" s="303"/>
      <c r="X126" s="303"/>
      <c r="Y126" s="303"/>
      <c r="Z126" s="303"/>
      <c r="AA126" s="303"/>
      <c r="AB126" s="1"/>
    </row>
    <row r="127" spans="7:28">
      <c r="G127" s="302"/>
      <c r="H127" s="302"/>
      <c r="I127" s="302"/>
      <c r="J127" s="303"/>
      <c r="K127" s="303"/>
      <c r="L127" s="303"/>
      <c r="M127" s="303"/>
      <c r="N127" s="303"/>
      <c r="O127" s="303"/>
      <c r="P127" s="303"/>
      <c r="Q127" s="303"/>
      <c r="R127" s="303"/>
      <c r="S127" s="303"/>
      <c r="T127" s="303"/>
      <c r="U127" s="303"/>
      <c r="V127" s="303"/>
      <c r="W127" s="303"/>
      <c r="X127" s="303"/>
      <c r="Y127" s="303"/>
      <c r="Z127" s="303"/>
      <c r="AA127" s="303"/>
      <c r="AB127" s="1"/>
    </row>
    <row r="128" spans="7:28">
      <c r="G128" s="302"/>
      <c r="H128" s="302"/>
      <c r="I128" s="302"/>
      <c r="J128" s="303"/>
      <c r="K128" s="303"/>
      <c r="L128" s="303"/>
      <c r="M128" s="303"/>
      <c r="N128" s="303"/>
      <c r="O128" s="303"/>
      <c r="P128" s="303"/>
      <c r="Q128" s="303"/>
      <c r="R128" s="303"/>
      <c r="S128" s="303"/>
      <c r="T128" s="303"/>
      <c r="U128" s="303"/>
      <c r="V128" s="303"/>
      <c r="W128" s="303"/>
      <c r="X128" s="303"/>
      <c r="Y128" s="303"/>
      <c r="Z128" s="303"/>
      <c r="AA128" s="303"/>
      <c r="AB128" s="1"/>
    </row>
    <row r="129" spans="7:28">
      <c r="G129" s="302"/>
      <c r="H129" s="302"/>
      <c r="I129" s="302"/>
      <c r="J129" s="303"/>
      <c r="K129" s="303"/>
      <c r="L129" s="303"/>
      <c r="M129" s="303"/>
      <c r="N129" s="303"/>
      <c r="O129" s="303"/>
      <c r="P129" s="303"/>
      <c r="Q129" s="303"/>
      <c r="R129" s="303"/>
      <c r="S129" s="303"/>
      <c r="T129" s="303"/>
      <c r="U129" s="303"/>
      <c r="V129" s="303"/>
      <c r="W129" s="303"/>
      <c r="X129" s="303"/>
      <c r="Y129" s="303"/>
      <c r="Z129" s="303"/>
      <c r="AA129" s="303"/>
      <c r="AB129" s="1"/>
    </row>
    <row r="130" spans="7:28">
      <c r="G130" s="302"/>
      <c r="H130" s="302"/>
      <c r="I130" s="302"/>
      <c r="J130" s="303"/>
      <c r="K130" s="303"/>
      <c r="L130" s="303"/>
      <c r="M130" s="303"/>
      <c r="N130" s="303"/>
      <c r="O130" s="303"/>
      <c r="P130" s="303"/>
      <c r="Q130" s="303"/>
      <c r="R130" s="303"/>
      <c r="S130" s="303"/>
      <c r="T130" s="303"/>
      <c r="U130" s="303"/>
      <c r="V130" s="303"/>
      <c r="W130" s="303"/>
      <c r="X130" s="303"/>
      <c r="Y130" s="303"/>
      <c r="Z130" s="303"/>
      <c r="AA130" s="303"/>
      <c r="AB130" s="1"/>
    </row>
    <row r="131" spans="7:28">
      <c r="G131" s="302"/>
      <c r="H131" s="302"/>
      <c r="I131" s="302"/>
      <c r="J131" s="303"/>
      <c r="K131" s="303"/>
      <c r="L131" s="303"/>
      <c r="M131" s="303"/>
      <c r="N131" s="303"/>
      <c r="O131" s="303"/>
      <c r="P131" s="303"/>
      <c r="Q131" s="303"/>
      <c r="R131" s="303"/>
      <c r="S131" s="303"/>
      <c r="T131" s="303"/>
      <c r="U131" s="303"/>
      <c r="V131" s="303"/>
      <c r="W131" s="303"/>
      <c r="X131" s="303"/>
      <c r="Y131" s="303"/>
      <c r="Z131" s="303"/>
      <c r="AA131" s="303"/>
      <c r="AB131" s="1"/>
    </row>
    <row r="132" spans="7:28">
      <c r="G132" s="302"/>
      <c r="H132" s="302"/>
      <c r="I132" s="302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3"/>
      <c r="Y132" s="303"/>
      <c r="Z132" s="303"/>
      <c r="AA132" s="303"/>
      <c r="AB132" s="1"/>
    </row>
    <row r="133" spans="7:28">
      <c r="G133" s="302"/>
      <c r="H133" s="302"/>
      <c r="I133" s="302"/>
      <c r="J133" s="303"/>
      <c r="K133" s="303"/>
      <c r="L133" s="303"/>
      <c r="M133" s="303"/>
      <c r="N133" s="303"/>
      <c r="O133" s="303"/>
      <c r="P133" s="303"/>
      <c r="Q133" s="303"/>
      <c r="R133" s="303"/>
      <c r="S133" s="303"/>
      <c r="T133" s="303"/>
      <c r="U133" s="303"/>
      <c r="V133" s="303"/>
      <c r="W133" s="303"/>
      <c r="X133" s="303"/>
      <c r="Y133" s="303"/>
      <c r="Z133" s="303"/>
      <c r="AA133" s="303"/>
      <c r="AB133" s="1"/>
    </row>
    <row r="134" spans="7:28">
      <c r="G134" s="302"/>
      <c r="H134" s="302"/>
      <c r="I134" s="302"/>
      <c r="J134" s="303"/>
      <c r="K134" s="303"/>
      <c r="L134" s="303"/>
      <c r="M134" s="303"/>
      <c r="N134" s="303"/>
      <c r="O134" s="303"/>
      <c r="P134" s="303"/>
      <c r="Q134" s="303"/>
      <c r="R134" s="303"/>
      <c r="S134" s="303"/>
      <c r="T134" s="303"/>
      <c r="U134" s="303"/>
      <c r="V134" s="303"/>
      <c r="W134" s="303"/>
      <c r="X134" s="303"/>
      <c r="Y134" s="303"/>
      <c r="Z134" s="303"/>
      <c r="AA134" s="303"/>
      <c r="AB134" s="1"/>
    </row>
    <row r="135" spans="7:28">
      <c r="G135" s="302"/>
      <c r="H135" s="302"/>
      <c r="I135" s="302"/>
      <c r="J135" s="303"/>
      <c r="K135" s="303"/>
      <c r="L135" s="303"/>
      <c r="M135" s="303"/>
      <c r="N135" s="303"/>
      <c r="O135" s="303"/>
      <c r="P135" s="303"/>
      <c r="Q135" s="303"/>
      <c r="R135" s="303"/>
      <c r="S135" s="303"/>
      <c r="T135" s="303"/>
      <c r="U135" s="303"/>
      <c r="V135" s="303"/>
      <c r="W135" s="303"/>
      <c r="X135" s="303"/>
      <c r="Y135" s="303"/>
      <c r="Z135" s="303"/>
      <c r="AA135" s="303"/>
      <c r="AB135" s="1"/>
    </row>
    <row r="136" spans="7:28">
      <c r="G136" s="302"/>
      <c r="H136" s="302"/>
      <c r="I136" s="302"/>
      <c r="J136" s="303"/>
      <c r="K136" s="303"/>
      <c r="L136" s="303"/>
      <c r="M136" s="303"/>
      <c r="N136" s="303"/>
      <c r="O136" s="303"/>
      <c r="P136" s="303"/>
      <c r="Q136" s="303"/>
      <c r="R136" s="303"/>
      <c r="S136" s="303"/>
      <c r="T136" s="303"/>
      <c r="U136" s="303"/>
      <c r="V136" s="303"/>
      <c r="W136" s="303"/>
      <c r="X136" s="303"/>
      <c r="Y136" s="303"/>
      <c r="Z136" s="303"/>
      <c r="AA136" s="303"/>
      <c r="AB136" s="1"/>
    </row>
    <row r="137" spans="7:28">
      <c r="G137" s="302"/>
      <c r="H137" s="302"/>
      <c r="I137" s="302"/>
      <c r="J137" s="303"/>
      <c r="K137" s="303"/>
      <c r="L137" s="303"/>
      <c r="M137" s="303"/>
      <c r="N137" s="303"/>
      <c r="O137" s="303"/>
      <c r="P137" s="303"/>
      <c r="Q137" s="303"/>
      <c r="R137" s="303"/>
      <c r="S137" s="303"/>
      <c r="T137" s="303"/>
      <c r="U137" s="303"/>
      <c r="V137" s="303"/>
      <c r="W137" s="303"/>
      <c r="X137" s="303"/>
      <c r="Y137" s="303"/>
      <c r="Z137" s="303"/>
      <c r="AA137" s="303"/>
      <c r="AB137" s="1"/>
    </row>
    <row r="138" spans="7:28">
      <c r="G138" s="302"/>
      <c r="H138" s="302"/>
      <c r="I138" s="302"/>
      <c r="J138" s="303"/>
      <c r="K138" s="303"/>
      <c r="L138" s="303"/>
      <c r="M138" s="303"/>
      <c r="N138" s="303"/>
      <c r="O138" s="303"/>
      <c r="P138" s="303"/>
      <c r="Q138" s="303"/>
      <c r="R138" s="303"/>
      <c r="S138" s="303"/>
      <c r="T138" s="303"/>
      <c r="U138" s="303"/>
      <c r="V138" s="303"/>
      <c r="W138" s="303"/>
      <c r="X138" s="303"/>
      <c r="Y138" s="303"/>
      <c r="Z138" s="303"/>
      <c r="AA138" s="303"/>
      <c r="AB138" s="1"/>
    </row>
    <row r="139" spans="7:28">
      <c r="G139" s="302"/>
      <c r="H139" s="302"/>
      <c r="I139" s="302"/>
      <c r="J139" s="303"/>
      <c r="K139" s="303"/>
      <c r="L139" s="303"/>
      <c r="M139" s="303"/>
      <c r="N139" s="303"/>
      <c r="O139" s="303"/>
      <c r="P139" s="303"/>
      <c r="Q139" s="303"/>
      <c r="R139" s="303"/>
      <c r="S139" s="303"/>
      <c r="T139" s="303"/>
      <c r="U139" s="303"/>
      <c r="V139" s="303"/>
      <c r="W139" s="303"/>
      <c r="X139" s="303"/>
      <c r="Y139" s="303"/>
      <c r="Z139" s="303"/>
      <c r="AA139" s="303"/>
      <c r="AB139" s="1"/>
    </row>
    <row r="140" spans="7:28">
      <c r="G140" s="302"/>
      <c r="H140" s="302"/>
      <c r="I140" s="302"/>
      <c r="J140" s="303"/>
      <c r="K140" s="303"/>
      <c r="L140" s="303"/>
      <c r="M140" s="303"/>
      <c r="N140" s="303"/>
      <c r="O140" s="303"/>
      <c r="P140" s="303"/>
      <c r="Q140" s="303"/>
      <c r="R140" s="303"/>
      <c r="S140" s="303"/>
      <c r="T140" s="303"/>
      <c r="U140" s="303"/>
      <c r="V140" s="303"/>
      <c r="W140" s="303"/>
      <c r="X140" s="303"/>
      <c r="Y140" s="303"/>
      <c r="Z140" s="303"/>
      <c r="AA140" s="303"/>
      <c r="AB140" s="1"/>
    </row>
    <row r="141" spans="7:28">
      <c r="G141" s="302"/>
      <c r="H141" s="302"/>
      <c r="I141" s="302"/>
      <c r="J141" s="303"/>
      <c r="K141" s="303"/>
      <c r="L141" s="303"/>
      <c r="M141" s="303"/>
      <c r="N141" s="303"/>
      <c r="O141" s="303"/>
      <c r="P141" s="303"/>
      <c r="Q141" s="303"/>
      <c r="R141" s="303"/>
      <c r="S141" s="303"/>
      <c r="T141" s="303"/>
      <c r="U141" s="303"/>
      <c r="V141" s="303"/>
      <c r="W141" s="303"/>
      <c r="X141" s="303"/>
      <c r="Y141" s="303"/>
      <c r="Z141" s="303"/>
      <c r="AA141" s="303"/>
      <c r="AB141" s="1"/>
    </row>
    <row r="142" spans="7:28">
      <c r="G142" s="302"/>
      <c r="H142" s="302"/>
      <c r="I142" s="302"/>
      <c r="J142" s="303"/>
      <c r="K142" s="303"/>
      <c r="L142" s="303"/>
      <c r="M142" s="303"/>
      <c r="N142" s="303"/>
      <c r="O142" s="303"/>
      <c r="P142" s="303"/>
      <c r="Q142" s="303"/>
      <c r="R142" s="303"/>
      <c r="S142" s="303"/>
      <c r="T142" s="303"/>
      <c r="U142" s="303"/>
      <c r="V142" s="303"/>
      <c r="W142" s="303"/>
      <c r="X142" s="303"/>
      <c r="Y142" s="303"/>
      <c r="Z142" s="303"/>
      <c r="AA142" s="303"/>
      <c r="AB142" s="1"/>
    </row>
    <row r="143" spans="7:28">
      <c r="G143" s="302"/>
      <c r="H143" s="302"/>
      <c r="I143" s="302"/>
      <c r="J143" s="303"/>
      <c r="K143" s="303"/>
      <c r="L143" s="303"/>
      <c r="M143" s="303"/>
      <c r="N143" s="303"/>
      <c r="O143" s="303"/>
      <c r="P143" s="303"/>
      <c r="Q143" s="303"/>
      <c r="R143" s="303"/>
      <c r="S143" s="303"/>
      <c r="T143" s="303"/>
      <c r="U143" s="303"/>
      <c r="V143" s="303"/>
      <c r="W143" s="303"/>
      <c r="X143" s="303"/>
      <c r="Y143" s="303"/>
      <c r="Z143" s="303"/>
      <c r="AA143" s="303"/>
      <c r="AB143" s="1"/>
    </row>
    <row r="144" spans="7:28">
      <c r="G144" s="302"/>
      <c r="H144" s="302"/>
      <c r="I144" s="302"/>
      <c r="J144" s="303"/>
      <c r="K144" s="303"/>
      <c r="L144" s="303"/>
      <c r="M144" s="303"/>
      <c r="N144" s="303"/>
      <c r="O144" s="303"/>
      <c r="P144" s="303"/>
      <c r="Q144" s="303"/>
      <c r="R144" s="303"/>
      <c r="S144" s="303"/>
      <c r="T144" s="303"/>
      <c r="U144" s="303"/>
      <c r="V144" s="303"/>
      <c r="W144" s="303"/>
      <c r="X144" s="303"/>
      <c r="Y144" s="303"/>
      <c r="Z144" s="303"/>
      <c r="AA144" s="303"/>
      <c r="AB144" s="1"/>
    </row>
    <row r="145" spans="7:28">
      <c r="G145" s="302"/>
      <c r="H145" s="302"/>
      <c r="I145" s="302"/>
      <c r="J145" s="303"/>
      <c r="K145" s="303"/>
      <c r="L145" s="303"/>
      <c r="M145" s="303"/>
      <c r="N145" s="303"/>
      <c r="O145" s="303"/>
      <c r="P145" s="303"/>
      <c r="Q145" s="303"/>
      <c r="R145" s="303"/>
      <c r="S145" s="303"/>
      <c r="T145" s="303"/>
      <c r="U145" s="303"/>
      <c r="V145" s="303"/>
      <c r="W145" s="303"/>
      <c r="X145" s="303"/>
      <c r="Y145" s="303"/>
      <c r="Z145" s="303"/>
      <c r="AA145" s="303"/>
      <c r="AB145" s="1"/>
    </row>
    <row r="146" spans="7:28">
      <c r="G146" s="302"/>
      <c r="H146" s="302"/>
      <c r="I146" s="302"/>
      <c r="J146" s="303"/>
      <c r="K146" s="303"/>
      <c r="L146" s="303"/>
      <c r="M146" s="303"/>
      <c r="N146" s="303"/>
      <c r="O146" s="303"/>
      <c r="P146" s="303"/>
      <c r="Q146" s="303"/>
      <c r="R146" s="303"/>
      <c r="S146" s="303"/>
      <c r="T146" s="303"/>
      <c r="U146" s="303"/>
      <c r="V146" s="303"/>
      <c r="W146" s="303"/>
      <c r="X146" s="303"/>
      <c r="Y146" s="303"/>
      <c r="Z146" s="303"/>
      <c r="AA146" s="303"/>
      <c r="AB146" s="1"/>
    </row>
    <row r="147" spans="7:28">
      <c r="G147" s="302"/>
      <c r="H147" s="302"/>
      <c r="I147" s="302"/>
      <c r="J147" s="303"/>
      <c r="K147" s="303"/>
      <c r="L147" s="303"/>
      <c r="M147" s="303"/>
      <c r="N147" s="303"/>
      <c r="O147" s="303"/>
      <c r="P147" s="303"/>
      <c r="Q147" s="303"/>
      <c r="R147" s="303"/>
      <c r="S147" s="303"/>
      <c r="T147" s="303"/>
      <c r="U147" s="303"/>
      <c r="V147" s="303"/>
      <c r="W147" s="303"/>
      <c r="X147" s="303"/>
      <c r="Y147" s="303"/>
      <c r="Z147" s="303"/>
      <c r="AA147" s="303"/>
      <c r="AB147" s="1"/>
    </row>
    <row r="148" spans="7:28">
      <c r="G148" s="302"/>
      <c r="H148" s="302"/>
      <c r="I148" s="302"/>
      <c r="J148" s="303"/>
      <c r="K148" s="303"/>
      <c r="L148" s="303"/>
      <c r="M148" s="303"/>
      <c r="N148" s="303"/>
      <c r="O148" s="303"/>
      <c r="P148" s="303"/>
      <c r="Q148" s="303"/>
      <c r="R148" s="303"/>
      <c r="S148" s="303"/>
      <c r="T148" s="303"/>
      <c r="U148" s="303"/>
      <c r="V148" s="303"/>
      <c r="W148" s="303"/>
      <c r="X148" s="303"/>
      <c r="Y148" s="303"/>
      <c r="Z148" s="303"/>
      <c r="AA148" s="303"/>
      <c r="AB148" s="1"/>
    </row>
    <row r="149" spans="7:28">
      <c r="G149" s="302"/>
      <c r="H149" s="302"/>
      <c r="I149" s="302"/>
      <c r="J149" s="303"/>
      <c r="K149" s="303"/>
      <c r="L149" s="303"/>
      <c r="M149" s="303"/>
      <c r="N149" s="303"/>
      <c r="O149" s="303"/>
      <c r="P149" s="303"/>
      <c r="Q149" s="303"/>
      <c r="R149" s="303"/>
      <c r="S149" s="303"/>
      <c r="T149" s="303"/>
      <c r="U149" s="303"/>
      <c r="V149" s="303"/>
      <c r="W149" s="303"/>
      <c r="X149" s="303"/>
      <c r="Y149" s="303"/>
      <c r="Z149" s="303"/>
      <c r="AA149" s="303"/>
      <c r="AB149" s="1"/>
    </row>
    <row r="150" spans="7:28">
      <c r="G150" s="302"/>
      <c r="H150" s="302"/>
      <c r="I150" s="302"/>
      <c r="J150" s="303"/>
      <c r="K150" s="303"/>
      <c r="L150" s="303"/>
      <c r="M150" s="303"/>
      <c r="N150" s="303"/>
      <c r="O150" s="303"/>
      <c r="P150" s="303"/>
      <c r="Q150" s="303"/>
      <c r="R150" s="303"/>
      <c r="S150" s="303"/>
      <c r="T150" s="303"/>
      <c r="U150" s="303"/>
      <c r="V150" s="303"/>
      <c r="W150" s="303"/>
      <c r="X150" s="303"/>
      <c r="Y150" s="303"/>
      <c r="Z150" s="303"/>
      <c r="AA150" s="303"/>
      <c r="AB150" s="1"/>
    </row>
    <row r="151" spans="7:28">
      <c r="G151" s="302"/>
      <c r="H151" s="302"/>
      <c r="I151" s="302"/>
      <c r="J151" s="303"/>
      <c r="K151" s="303"/>
      <c r="L151" s="303"/>
      <c r="M151" s="303"/>
      <c r="N151" s="303"/>
      <c r="O151" s="303"/>
      <c r="P151" s="303"/>
      <c r="Q151" s="303"/>
      <c r="R151" s="303"/>
      <c r="S151" s="303"/>
      <c r="T151" s="303"/>
      <c r="U151" s="303"/>
      <c r="V151" s="303"/>
      <c r="W151" s="303"/>
      <c r="X151" s="303"/>
      <c r="Y151" s="303"/>
      <c r="Z151" s="303"/>
      <c r="AA151" s="303"/>
      <c r="AB151" s="1"/>
    </row>
    <row r="152" spans="7:28">
      <c r="G152" s="302"/>
      <c r="H152" s="302"/>
      <c r="I152" s="302"/>
      <c r="J152" s="303"/>
      <c r="K152" s="303"/>
      <c r="L152" s="303"/>
      <c r="M152" s="303"/>
      <c r="N152" s="303"/>
      <c r="O152" s="303"/>
      <c r="P152" s="303"/>
      <c r="Q152" s="303"/>
      <c r="R152" s="303"/>
      <c r="S152" s="303"/>
      <c r="T152" s="303"/>
      <c r="U152" s="303"/>
      <c r="V152" s="303"/>
      <c r="W152" s="303"/>
      <c r="X152" s="303"/>
      <c r="Y152" s="303"/>
      <c r="Z152" s="303"/>
      <c r="AA152" s="303"/>
      <c r="AB152" s="1"/>
    </row>
    <row r="153" spans="7:28">
      <c r="G153" s="302"/>
      <c r="H153" s="302"/>
      <c r="I153" s="302"/>
      <c r="J153" s="303"/>
      <c r="K153" s="303"/>
      <c r="L153" s="303"/>
      <c r="M153" s="303"/>
      <c r="N153" s="303"/>
      <c r="O153" s="303"/>
      <c r="P153" s="303"/>
      <c r="Q153" s="303"/>
      <c r="R153" s="303"/>
      <c r="S153" s="303"/>
      <c r="T153" s="303"/>
      <c r="U153" s="303"/>
      <c r="V153" s="303"/>
      <c r="W153" s="303"/>
      <c r="X153" s="303"/>
      <c r="Y153" s="303"/>
      <c r="Z153" s="303"/>
      <c r="AA153" s="303"/>
      <c r="AB153" s="1"/>
    </row>
    <row r="154" spans="7:28">
      <c r="G154" s="302"/>
      <c r="H154" s="302"/>
      <c r="I154" s="302"/>
      <c r="J154" s="303"/>
      <c r="K154" s="303"/>
      <c r="L154" s="303"/>
      <c r="M154" s="303"/>
      <c r="N154" s="303"/>
      <c r="O154" s="303"/>
      <c r="P154" s="303"/>
      <c r="Q154" s="303"/>
      <c r="R154" s="303"/>
      <c r="S154" s="303"/>
      <c r="T154" s="303"/>
      <c r="U154" s="303"/>
      <c r="V154" s="303"/>
      <c r="W154" s="303"/>
      <c r="X154" s="303"/>
      <c r="Y154" s="303"/>
      <c r="Z154" s="303"/>
      <c r="AA154" s="303"/>
      <c r="AB154" s="1"/>
    </row>
    <row r="155" spans="7:28">
      <c r="G155" s="302"/>
      <c r="H155" s="302"/>
      <c r="I155" s="302"/>
      <c r="J155" s="303"/>
      <c r="K155" s="303"/>
      <c r="L155" s="303"/>
      <c r="M155" s="303"/>
      <c r="N155" s="303"/>
      <c r="O155" s="303"/>
      <c r="P155" s="303"/>
      <c r="Q155" s="303"/>
      <c r="R155" s="303"/>
      <c r="S155" s="303"/>
      <c r="T155" s="303"/>
      <c r="U155" s="303"/>
      <c r="V155" s="303"/>
      <c r="W155" s="303"/>
      <c r="X155" s="303"/>
      <c r="Y155" s="303"/>
      <c r="Z155" s="303"/>
      <c r="AA155" s="303"/>
      <c r="AB155" s="1"/>
    </row>
    <row r="156" spans="7:28">
      <c r="G156" s="302"/>
      <c r="H156" s="302"/>
      <c r="I156" s="302"/>
      <c r="J156" s="303"/>
      <c r="K156" s="303"/>
      <c r="L156" s="303"/>
      <c r="M156" s="303"/>
      <c r="N156" s="303"/>
      <c r="O156" s="303"/>
      <c r="P156" s="303"/>
      <c r="Q156" s="303"/>
      <c r="R156" s="303"/>
      <c r="S156" s="303"/>
      <c r="T156" s="303"/>
      <c r="U156" s="303"/>
      <c r="V156" s="303"/>
      <c r="W156" s="303"/>
      <c r="X156" s="303"/>
      <c r="Y156" s="303"/>
      <c r="Z156" s="303"/>
      <c r="AA156" s="303"/>
      <c r="AB156" s="1"/>
    </row>
    <row r="157" spans="7:28">
      <c r="G157" s="302"/>
      <c r="H157" s="302"/>
      <c r="I157" s="302"/>
      <c r="J157" s="303"/>
      <c r="K157" s="303"/>
      <c r="L157" s="303"/>
      <c r="M157" s="303"/>
      <c r="N157" s="303"/>
      <c r="O157" s="303"/>
      <c r="P157" s="303"/>
      <c r="Q157" s="303"/>
      <c r="R157" s="303"/>
      <c r="S157" s="303"/>
      <c r="T157" s="303"/>
      <c r="U157" s="303"/>
      <c r="V157" s="303"/>
      <c r="W157" s="303"/>
      <c r="X157" s="303"/>
      <c r="Y157" s="303"/>
      <c r="Z157" s="303"/>
      <c r="AA157" s="303"/>
      <c r="AB157" s="1"/>
    </row>
    <row r="158" spans="7:28">
      <c r="G158" s="302"/>
      <c r="H158" s="302"/>
      <c r="I158" s="302"/>
      <c r="J158" s="303"/>
      <c r="K158" s="303"/>
      <c r="L158" s="303"/>
      <c r="M158" s="303"/>
      <c r="N158" s="303"/>
      <c r="O158" s="303"/>
      <c r="P158" s="303"/>
      <c r="Q158" s="303"/>
      <c r="R158" s="303"/>
      <c r="S158" s="303"/>
      <c r="T158" s="303"/>
      <c r="U158" s="303"/>
      <c r="V158" s="303"/>
      <c r="W158" s="303"/>
      <c r="X158" s="303"/>
      <c r="Y158" s="303"/>
      <c r="Z158" s="303"/>
      <c r="AA158" s="303"/>
      <c r="AB158" s="1"/>
    </row>
    <row r="159" spans="7:28">
      <c r="G159" s="302"/>
      <c r="H159" s="302"/>
      <c r="I159" s="302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303"/>
      <c r="AA159" s="303"/>
      <c r="AB159" s="1"/>
    </row>
    <row r="160" spans="7:28">
      <c r="G160" s="302"/>
      <c r="H160" s="302"/>
      <c r="I160" s="302"/>
      <c r="J160" s="303"/>
      <c r="K160" s="303"/>
      <c r="L160" s="303"/>
      <c r="M160" s="303"/>
      <c r="N160" s="303"/>
      <c r="O160" s="303"/>
      <c r="P160" s="303"/>
      <c r="Q160" s="303"/>
      <c r="R160" s="303"/>
      <c r="S160" s="303"/>
      <c r="T160" s="303"/>
      <c r="U160" s="303"/>
      <c r="V160" s="303"/>
      <c r="W160" s="303"/>
      <c r="X160" s="303"/>
      <c r="Y160" s="303"/>
      <c r="Z160" s="303"/>
      <c r="AA160" s="303"/>
      <c r="AB160" s="1"/>
    </row>
    <row r="161" spans="7:28">
      <c r="G161" s="302"/>
      <c r="H161" s="302"/>
      <c r="I161" s="302"/>
      <c r="J161" s="303"/>
      <c r="K161" s="303"/>
      <c r="L161" s="303"/>
      <c r="M161" s="303"/>
      <c r="N161" s="303"/>
      <c r="O161" s="303"/>
      <c r="P161" s="303"/>
      <c r="Q161" s="303"/>
      <c r="R161" s="303"/>
      <c r="S161" s="303"/>
      <c r="T161" s="303"/>
      <c r="U161" s="303"/>
      <c r="V161" s="303"/>
      <c r="W161" s="303"/>
      <c r="X161" s="303"/>
      <c r="Y161" s="303"/>
      <c r="Z161" s="303"/>
      <c r="AA161" s="303"/>
      <c r="AB161" s="1"/>
    </row>
    <row r="162" spans="7:28">
      <c r="G162" s="302"/>
      <c r="H162" s="302"/>
      <c r="I162" s="302"/>
      <c r="J162" s="303"/>
      <c r="K162" s="303"/>
      <c r="L162" s="303"/>
      <c r="M162" s="303"/>
      <c r="N162" s="303"/>
      <c r="O162" s="303"/>
      <c r="P162" s="303"/>
      <c r="Q162" s="303"/>
      <c r="R162" s="303"/>
      <c r="S162" s="303"/>
      <c r="T162" s="303"/>
      <c r="U162" s="303"/>
      <c r="V162" s="303"/>
      <c r="W162" s="303"/>
      <c r="X162" s="303"/>
      <c r="Y162" s="303"/>
      <c r="Z162" s="303"/>
      <c r="AA162" s="303"/>
      <c r="AB162" s="1"/>
    </row>
    <row r="163" spans="7:28">
      <c r="G163" s="302"/>
      <c r="H163" s="302"/>
      <c r="I163" s="302"/>
      <c r="J163" s="303"/>
      <c r="K163" s="303"/>
      <c r="L163" s="303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3"/>
      <c r="AB163" s="1"/>
    </row>
    <row r="164" spans="7:28">
      <c r="G164" s="302"/>
      <c r="H164" s="302"/>
      <c r="I164" s="302"/>
      <c r="J164" s="303"/>
      <c r="K164" s="303"/>
      <c r="L164" s="303"/>
      <c r="M164" s="303"/>
      <c r="N164" s="303"/>
      <c r="O164" s="303"/>
      <c r="P164" s="303"/>
      <c r="Q164" s="303"/>
      <c r="R164" s="303"/>
      <c r="S164" s="303"/>
      <c r="T164" s="303"/>
      <c r="U164" s="303"/>
      <c r="V164" s="303"/>
      <c r="W164" s="303"/>
      <c r="X164" s="303"/>
      <c r="Y164" s="303"/>
      <c r="Z164" s="303"/>
      <c r="AA164" s="303"/>
      <c r="AB164" s="1"/>
    </row>
    <row r="165" spans="7:28">
      <c r="G165" s="302"/>
      <c r="H165" s="302"/>
      <c r="I165" s="302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3"/>
      <c r="Y165" s="303"/>
      <c r="Z165" s="303"/>
      <c r="AA165" s="303"/>
      <c r="AB165" s="1"/>
    </row>
    <row r="166" spans="7:28">
      <c r="G166" s="302"/>
      <c r="H166" s="302"/>
      <c r="I166" s="302"/>
      <c r="J166" s="303"/>
      <c r="K166" s="303"/>
      <c r="L166" s="303"/>
      <c r="M166" s="303"/>
      <c r="N166" s="303"/>
      <c r="O166" s="303"/>
      <c r="P166" s="303"/>
      <c r="Q166" s="303"/>
      <c r="R166" s="303"/>
      <c r="S166" s="303"/>
      <c r="T166" s="303"/>
      <c r="U166" s="303"/>
      <c r="V166" s="303"/>
      <c r="W166" s="303"/>
      <c r="X166" s="303"/>
      <c r="Y166" s="303"/>
      <c r="Z166" s="303"/>
      <c r="AA166" s="303"/>
      <c r="AB166" s="1"/>
    </row>
    <row r="167" spans="7:28">
      <c r="G167" s="302"/>
      <c r="H167" s="302"/>
      <c r="I167" s="302"/>
      <c r="J167" s="303"/>
      <c r="K167" s="303"/>
      <c r="L167" s="303"/>
      <c r="M167" s="303"/>
      <c r="N167" s="303"/>
      <c r="O167" s="303"/>
      <c r="P167" s="303"/>
      <c r="Q167" s="303"/>
      <c r="R167" s="303"/>
      <c r="S167" s="303"/>
      <c r="T167" s="303"/>
      <c r="U167" s="303"/>
      <c r="V167" s="303"/>
      <c r="W167" s="303"/>
      <c r="X167" s="303"/>
      <c r="Y167" s="303"/>
      <c r="Z167" s="303"/>
      <c r="AA167" s="303"/>
      <c r="AB167" s="1"/>
    </row>
    <row r="168" spans="7:28">
      <c r="G168" s="302"/>
      <c r="H168" s="302"/>
      <c r="I168" s="302"/>
      <c r="J168" s="303"/>
      <c r="K168" s="303"/>
      <c r="L168" s="303"/>
      <c r="M168" s="303"/>
      <c r="N168" s="303"/>
      <c r="O168" s="303"/>
      <c r="P168" s="303"/>
      <c r="Q168" s="303"/>
      <c r="R168" s="303"/>
      <c r="S168" s="303"/>
      <c r="T168" s="303"/>
      <c r="U168" s="303"/>
      <c r="V168" s="303"/>
      <c r="W168" s="303"/>
      <c r="X168" s="303"/>
      <c r="Y168" s="303"/>
      <c r="Z168" s="303"/>
      <c r="AA168" s="303"/>
      <c r="AB168" s="1"/>
    </row>
    <row r="169" spans="7:28">
      <c r="G169" s="302"/>
      <c r="H169" s="302"/>
      <c r="I169" s="302"/>
      <c r="J169" s="303"/>
      <c r="K169" s="303"/>
      <c r="L169" s="303"/>
      <c r="M169" s="303"/>
      <c r="N169" s="303"/>
      <c r="O169" s="303"/>
      <c r="P169" s="303"/>
      <c r="Q169" s="303"/>
      <c r="R169" s="303"/>
      <c r="S169" s="303"/>
      <c r="T169" s="303"/>
      <c r="U169" s="303"/>
      <c r="V169" s="303"/>
      <c r="W169" s="303"/>
      <c r="X169" s="303"/>
      <c r="Y169" s="303"/>
      <c r="Z169" s="303"/>
      <c r="AA169" s="303"/>
      <c r="AB169" s="1"/>
    </row>
    <row r="170" spans="7:28">
      <c r="G170" s="302"/>
      <c r="H170" s="302"/>
      <c r="I170" s="302"/>
      <c r="J170" s="303"/>
      <c r="K170" s="303"/>
      <c r="L170" s="303"/>
      <c r="M170" s="303"/>
      <c r="N170" s="303"/>
      <c r="O170" s="303"/>
      <c r="P170" s="303"/>
      <c r="Q170" s="303"/>
      <c r="R170" s="303"/>
      <c r="S170" s="303"/>
      <c r="T170" s="303"/>
      <c r="U170" s="303"/>
      <c r="V170" s="303"/>
      <c r="W170" s="303"/>
      <c r="X170" s="303"/>
      <c r="Y170" s="303"/>
      <c r="Z170" s="303"/>
      <c r="AA170" s="303"/>
      <c r="AB170" s="1"/>
    </row>
    <row r="171" spans="7:28">
      <c r="G171" s="302"/>
      <c r="H171" s="302"/>
      <c r="I171" s="302"/>
      <c r="J171" s="303"/>
      <c r="K171" s="303"/>
      <c r="L171" s="303"/>
      <c r="M171" s="303"/>
      <c r="N171" s="303"/>
      <c r="O171" s="303"/>
      <c r="P171" s="303"/>
      <c r="Q171" s="303"/>
      <c r="R171" s="303"/>
      <c r="S171" s="303"/>
      <c r="T171" s="303"/>
      <c r="U171" s="303"/>
      <c r="V171" s="303"/>
      <c r="W171" s="303"/>
      <c r="X171" s="303"/>
      <c r="Y171" s="303"/>
      <c r="Z171" s="303"/>
      <c r="AA171" s="303"/>
      <c r="AB171" s="1"/>
    </row>
    <row r="172" spans="7:28">
      <c r="G172" s="302"/>
      <c r="H172" s="302"/>
      <c r="I172" s="302"/>
      <c r="J172" s="303"/>
      <c r="K172" s="303"/>
      <c r="L172" s="303"/>
      <c r="M172" s="303"/>
      <c r="N172" s="303"/>
      <c r="O172" s="303"/>
      <c r="P172" s="303"/>
      <c r="Q172" s="303"/>
      <c r="R172" s="303"/>
      <c r="S172" s="303"/>
      <c r="T172" s="303"/>
      <c r="U172" s="303"/>
      <c r="V172" s="303"/>
      <c r="W172" s="303"/>
      <c r="X172" s="303"/>
      <c r="Y172" s="303"/>
      <c r="Z172" s="303"/>
      <c r="AA172" s="303"/>
      <c r="AB172" s="1"/>
    </row>
    <row r="173" spans="7:28">
      <c r="G173" s="302"/>
      <c r="H173" s="302"/>
      <c r="I173" s="302"/>
      <c r="J173" s="303"/>
      <c r="K173" s="303"/>
      <c r="L173" s="303"/>
      <c r="M173" s="303"/>
      <c r="N173" s="303"/>
      <c r="O173" s="303"/>
      <c r="P173" s="303"/>
      <c r="Q173" s="303"/>
      <c r="R173" s="303"/>
      <c r="S173" s="303"/>
      <c r="T173" s="303"/>
      <c r="U173" s="303"/>
      <c r="V173" s="303"/>
      <c r="W173" s="303"/>
      <c r="X173" s="303"/>
      <c r="Y173" s="303"/>
      <c r="Z173" s="303"/>
      <c r="AA173" s="303"/>
      <c r="AB173" s="1"/>
    </row>
    <row r="174" spans="7:28">
      <c r="G174" s="302"/>
      <c r="H174" s="302"/>
      <c r="I174" s="302"/>
      <c r="J174" s="303"/>
      <c r="K174" s="303"/>
      <c r="L174" s="303"/>
      <c r="M174" s="303"/>
      <c r="N174" s="303"/>
      <c r="O174" s="303"/>
      <c r="P174" s="303"/>
      <c r="Q174" s="303"/>
      <c r="R174" s="303"/>
      <c r="S174" s="303"/>
      <c r="T174" s="303"/>
      <c r="U174" s="303"/>
      <c r="V174" s="303"/>
      <c r="W174" s="303"/>
      <c r="X174" s="303"/>
      <c r="Y174" s="303"/>
      <c r="Z174" s="303"/>
      <c r="AA174" s="303"/>
      <c r="AB174" s="1"/>
    </row>
    <row r="175" spans="7:28">
      <c r="G175" s="302"/>
      <c r="H175" s="302"/>
      <c r="I175" s="302"/>
      <c r="J175" s="303"/>
      <c r="K175" s="303"/>
      <c r="L175" s="303"/>
      <c r="M175" s="303"/>
      <c r="N175" s="303"/>
      <c r="O175" s="303"/>
      <c r="P175" s="303"/>
      <c r="Q175" s="303"/>
      <c r="R175" s="303"/>
      <c r="S175" s="303"/>
      <c r="T175" s="303"/>
      <c r="U175" s="303"/>
      <c r="V175" s="303"/>
      <c r="W175" s="303"/>
      <c r="X175" s="303"/>
      <c r="Y175" s="303"/>
      <c r="Z175" s="303"/>
      <c r="AA175" s="303"/>
      <c r="AB175" s="1"/>
    </row>
    <row r="176" spans="7:28">
      <c r="G176" s="302"/>
      <c r="H176" s="302"/>
      <c r="I176" s="302"/>
      <c r="J176" s="303"/>
      <c r="K176" s="303"/>
      <c r="L176" s="303"/>
      <c r="M176" s="303"/>
      <c r="N176" s="303"/>
      <c r="O176" s="303"/>
      <c r="P176" s="303"/>
      <c r="Q176" s="303"/>
      <c r="R176" s="303"/>
      <c r="S176" s="303"/>
      <c r="T176" s="303"/>
      <c r="U176" s="303"/>
      <c r="V176" s="303"/>
      <c r="W176" s="303"/>
      <c r="X176" s="303"/>
      <c r="Y176" s="303"/>
      <c r="Z176" s="303"/>
      <c r="AA176" s="303"/>
      <c r="AB176" s="1"/>
    </row>
    <row r="177" spans="7:28">
      <c r="G177" s="302"/>
      <c r="H177" s="302"/>
      <c r="I177" s="302"/>
      <c r="J177" s="303"/>
      <c r="K177" s="303"/>
      <c r="L177" s="303"/>
      <c r="M177" s="303"/>
      <c r="N177" s="303"/>
      <c r="O177" s="303"/>
      <c r="P177" s="303"/>
      <c r="Q177" s="303"/>
      <c r="R177" s="303"/>
      <c r="S177" s="303"/>
      <c r="T177" s="303"/>
      <c r="U177" s="303"/>
      <c r="V177" s="303"/>
      <c r="W177" s="303"/>
      <c r="X177" s="303"/>
      <c r="Y177" s="303"/>
      <c r="Z177" s="303"/>
      <c r="AA177" s="303"/>
      <c r="AB177" s="1"/>
    </row>
    <row r="178" spans="7:28">
      <c r="G178" s="302"/>
      <c r="H178" s="302"/>
      <c r="I178" s="302"/>
      <c r="J178" s="303"/>
      <c r="K178" s="303"/>
      <c r="L178" s="303"/>
      <c r="M178" s="303"/>
      <c r="N178" s="303"/>
      <c r="O178" s="303"/>
      <c r="P178" s="303"/>
      <c r="Q178" s="303"/>
      <c r="R178" s="303"/>
      <c r="S178" s="303"/>
      <c r="T178" s="303"/>
      <c r="U178" s="303"/>
      <c r="V178" s="303"/>
      <c r="W178" s="303"/>
      <c r="X178" s="303"/>
      <c r="Y178" s="303"/>
      <c r="Z178" s="303"/>
      <c r="AA178" s="303"/>
      <c r="AB178" s="1"/>
    </row>
    <row r="179" spans="7:28">
      <c r="G179" s="302"/>
      <c r="H179" s="302"/>
      <c r="I179" s="302"/>
      <c r="J179" s="303"/>
      <c r="K179" s="303"/>
      <c r="L179" s="303"/>
      <c r="M179" s="303"/>
      <c r="N179" s="303"/>
      <c r="O179" s="303"/>
      <c r="P179" s="303"/>
      <c r="Q179" s="303"/>
      <c r="R179" s="303"/>
      <c r="S179" s="303"/>
      <c r="T179" s="303"/>
      <c r="U179" s="303"/>
      <c r="V179" s="303"/>
      <c r="W179" s="303"/>
      <c r="X179" s="303"/>
      <c r="Y179" s="303"/>
      <c r="Z179" s="303"/>
      <c r="AA179" s="303"/>
      <c r="AB179" s="1"/>
    </row>
    <row r="180" spans="7:28">
      <c r="G180" s="302"/>
      <c r="H180" s="302"/>
      <c r="I180" s="302"/>
      <c r="J180" s="303"/>
      <c r="K180" s="303"/>
      <c r="L180" s="303"/>
      <c r="M180" s="303"/>
      <c r="N180" s="303"/>
      <c r="O180" s="303"/>
      <c r="P180" s="303"/>
      <c r="Q180" s="303"/>
      <c r="R180" s="303"/>
      <c r="S180" s="303"/>
      <c r="T180" s="303"/>
      <c r="U180" s="303"/>
      <c r="V180" s="303"/>
      <c r="W180" s="303"/>
      <c r="X180" s="303"/>
      <c r="Y180" s="303"/>
      <c r="Z180" s="303"/>
      <c r="AA180" s="303"/>
      <c r="AB180" s="1"/>
    </row>
    <row r="181" spans="7:28">
      <c r="G181" s="302"/>
      <c r="H181" s="302"/>
      <c r="I181" s="302"/>
      <c r="J181" s="303"/>
      <c r="K181" s="303"/>
      <c r="L181" s="303"/>
      <c r="M181" s="303"/>
      <c r="N181" s="303"/>
      <c r="O181" s="303"/>
      <c r="P181" s="303"/>
      <c r="Q181" s="303"/>
      <c r="R181" s="303"/>
      <c r="S181" s="303"/>
      <c r="T181" s="303"/>
      <c r="U181" s="303"/>
      <c r="V181" s="303"/>
      <c r="W181" s="303"/>
      <c r="X181" s="303"/>
      <c r="Y181" s="303"/>
      <c r="Z181" s="303"/>
      <c r="AA181" s="303"/>
      <c r="AB181" s="1"/>
    </row>
    <row r="182" spans="7:28">
      <c r="G182" s="302"/>
      <c r="H182" s="302"/>
      <c r="I182" s="302"/>
      <c r="J182" s="303"/>
      <c r="K182" s="303"/>
      <c r="L182" s="303"/>
      <c r="M182" s="303"/>
      <c r="N182" s="303"/>
      <c r="O182" s="303"/>
      <c r="P182" s="303"/>
      <c r="Q182" s="303"/>
      <c r="R182" s="303"/>
      <c r="S182" s="303"/>
      <c r="T182" s="303"/>
      <c r="U182" s="303"/>
      <c r="V182" s="303"/>
      <c r="W182" s="303"/>
      <c r="X182" s="303"/>
      <c r="Y182" s="303"/>
      <c r="Z182" s="303"/>
      <c r="AA182" s="303"/>
      <c r="AB182" s="1"/>
    </row>
    <row r="183" spans="7:28">
      <c r="G183" s="302"/>
      <c r="H183" s="302"/>
      <c r="I183" s="302"/>
      <c r="J183" s="303"/>
      <c r="K183" s="303"/>
      <c r="L183" s="303"/>
      <c r="M183" s="303"/>
      <c r="N183" s="303"/>
      <c r="O183" s="303"/>
      <c r="P183" s="303"/>
      <c r="Q183" s="303"/>
      <c r="R183" s="303"/>
      <c r="S183" s="303"/>
      <c r="T183" s="303"/>
      <c r="U183" s="303"/>
      <c r="V183" s="303"/>
      <c r="W183" s="303"/>
      <c r="X183" s="303"/>
      <c r="Y183" s="303"/>
      <c r="Z183" s="303"/>
      <c r="AA183" s="303"/>
      <c r="AB183" s="1"/>
    </row>
    <row r="184" spans="7:28">
      <c r="G184" s="302"/>
      <c r="H184" s="302"/>
      <c r="I184" s="302"/>
      <c r="J184" s="303"/>
      <c r="K184" s="303"/>
      <c r="L184" s="303"/>
      <c r="M184" s="303"/>
      <c r="N184" s="303"/>
      <c r="O184" s="303"/>
      <c r="P184" s="303"/>
      <c r="Q184" s="303"/>
      <c r="R184" s="303"/>
      <c r="S184" s="303"/>
      <c r="T184" s="303"/>
      <c r="U184" s="303"/>
      <c r="V184" s="303"/>
      <c r="W184" s="303"/>
      <c r="X184" s="303"/>
      <c r="Y184" s="303"/>
      <c r="Z184" s="303"/>
      <c r="AA184" s="303"/>
      <c r="AB184" s="1"/>
    </row>
    <row r="185" spans="7:28">
      <c r="G185" s="302"/>
      <c r="H185" s="302"/>
      <c r="I185" s="302"/>
      <c r="J185" s="303"/>
      <c r="K185" s="303"/>
      <c r="L185" s="303"/>
      <c r="M185" s="303"/>
      <c r="N185" s="303"/>
      <c r="O185" s="303"/>
      <c r="P185" s="303"/>
      <c r="Q185" s="303"/>
      <c r="R185" s="303"/>
      <c r="S185" s="303"/>
      <c r="T185" s="303"/>
      <c r="U185" s="303"/>
      <c r="V185" s="303"/>
      <c r="W185" s="303"/>
      <c r="X185" s="303"/>
      <c r="Y185" s="303"/>
      <c r="Z185" s="303"/>
      <c r="AA185" s="303"/>
      <c r="AB185" s="1"/>
    </row>
    <row r="186" spans="7:28">
      <c r="G186" s="302"/>
      <c r="H186" s="302"/>
      <c r="I186" s="302"/>
      <c r="J186" s="303"/>
      <c r="K186" s="303"/>
      <c r="L186" s="303"/>
      <c r="M186" s="303"/>
      <c r="N186" s="303"/>
      <c r="O186" s="303"/>
      <c r="P186" s="303"/>
      <c r="Q186" s="303"/>
      <c r="R186" s="303"/>
      <c r="S186" s="303"/>
      <c r="T186" s="303"/>
      <c r="U186" s="303"/>
      <c r="V186" s="303"/>
      <c r="W186" s="303"/>
      <c r="X186" s="303"/>
      <c r="Y186" s="303"/>
      <c r="Z186" s="303"/>
      <c r="AA186" s="303"/>
      <c r="AB186" s="1"/>
    </row>
    <row r="187" spans="7:28">
      <c r="G187" s="302"/>
      <c r="H187" s="302"/>
      <c r="I187" s="302"/>
      <c r="J187" s="303"/>
      <c r="K187" s="303"/>
      <c r="L187" s="303"/>
      <c r="M187" s="303"/>
      <c r="N187" s="303"/>
      <c r="O187" s="303"/>
      <c r="P187" s="303"/>
      <c r="Q187" s="303"/>
      <c r="R187" s="303"/>
      <c r="S187" s="303"/>
      <c r="T187" s="303"/>
      <c r="U187" s="303"/>
      <c r="V187" s="303"/>
      <c r="W187" s="303"/>
      <c r="X187" s="303"/>
      <c r="Y187" s="303"/>
      <c r="Z187" s="303"/>
      <c r="AA187" s="303"/>
      <c r="AB187" s="1"/>
    </row>
    <row r="188" spans="7:28">
      <c r="G188" s="302"/>
      <c r="H188" s="302"/>
      <c r="I188" s="302"/>
      <c r="J188" s="303"/>
      <c r="K188" s="303"/>
      <c r="L188" s="303"/>
      <c r="M188" s="303"/>
      <c r="N188" s="303"/>
      <c r="O188" s="303"/>
      <c r="P188" s="303"/>
      <c r="Q188" s="303"/>
      <c r="R188" s="303"/>
      <c r="S188" s="303"/>
      <c r="T188" s="303"/>
      <c r="U188" s="303"/>
      <c r="V188" s="303"/>
      <c r="W188" s="303"/>
      <c r="X188" s="303"/>
      <c r="Y188" s="303"/>
      <c r="Z188" s="303"/>
      <c r="AA188" s="303"/>
      <c r="AB188" s="1"/>
    </row>
    <row r="189" spans="7:28">
      <c r="G189" s="302"/>
      <c r="H189" s="302"/>
      <c r="I189" s="302"/>
      <c r="J189" s="303"/>
      <c r="K189" s="303"/>
      <c r="L189" s="303"/>
      <c r="M189" s="303"/>
      <c r="N189" s="303"/>
      <c r="O189" s="303"/>
      <c r="P189" s="303"/>
      <c r="Q189" s="303"/>
      <c r="R189" s="303"/>
      <c r="S189" s="303"/>
      <c r="T189" s="303"/>
      <c r="U189" s="303"/>
      <c r="V189" s="303"/>
      <c r="W189" s="303"/>
      <c r="X189" s="303"/>
      <c r="Y189" s="303"/>
      <c r="Z189" s="303"/>
      <c r="AA189" s="303"/>
      <c r="AB189" s="1"/>
    </row>
    <row r="190" spans="7:28">
      <c r="G190" s="302"/>
      <c r="H190" s="302"/>
      <c r="I190" s="302"/>
      <c r="J190" s="303"/>
      <c r="K190" s="303"/>
      <c r="L190" s="303"/>
      <c r="M190" s="303"/>
      <c r="N190" s="303"/>
      <c r="O190" s="303"/>
      <c r="P190" s="303"/>
      <c r="Q190" s="303"/>
      <c r="R190" s="303"/>
      <c r="S190" s="303"/>
      <c r="T190" s="303"/>
      <c r="U190" s="303"/>
      <c r="V190" s="303"/>
      <c r="W190" s="303"/>
      <c r="X190" s="303"/>
      <c r="Y190" s="303"/>
      <c r="Z190" s="303"/>
      <c r="AA190" s="303"/>
      <c r="AB190" s="1"/>
    </row>
    <row r="191" spans="7:28">
      <c r="G191" s="302"/>
      <c r="H191" s="302"/>
      <c r="I191" s="302"/>
      <c r="J191" s="303"/>
      <c r="K191" s="303"/>
      <c r="L191" s="303"/>
      <c r="M191" s="303"/>
      <c r="N191" s="303"/>
      <c r="O191" s="303"/>
      <c r="P191" s="303"/>
      <c r="Q191" s="303"/>
      <c r="R191" s="303"/>
      <c r="S191" s="303"/>
      <c r="T191" s="303"/>
      <c r="U191" s="303"/>
      <c r="V191" s="303"/>
      <c r="W191" s="303"/>
      <c r="X191" s="303"/>
      <c r="Y191" s="303"/>
      <c r="Z191" s="303"/>
      <c r="AA191" s="303"/>
      <c r="AB191" s="1"/>
    </row>
    <row r="192" spans="7:28">
      <c r="G192" s="302"/>
      <c r="H192" s="302"/>
      <c r="I192" s="302"/>
      <c r="J192" s="303"/>
      <c r="K192" s="303"/>
      <c r="L192" s="303"/>
      <c r="M192" s="303"/>
      <c r="N192" s="303"/>
      <c r="O192" s="303"/>
      <c r="P192" s="303"/>
      <c r="Q192" s="303"/>
      <c r="R192" s="303"/>
      <c r="S192" s="303"/>
      <c r="T192" s="303"/>
      <c r="U192" s="303"/>
      <c r="V192" s="303"/>
      <c r="W192" s="303"/>
      <c r="X192" s="303"/>
      <c r="Y192" s="303"/>
      <c r="Z192" s="303"/>
      <c r="AA192" s="303"/>
      <c r="AB192" s="1"/>
    </row>
    <row r="193" spans="7:28">
      <c r="G193" s="302"/>
      <c r="H193" s="302"/>
      <c r="I193" s="302"/>
      <c r="J193" s="303"/>
      <c r="K193" s="303"/>
      <c r="L193" s="303"/>
      <c r="M193" s="303"/>
      <c r="N193" s="303"/>
      <c r="O193" s="303"/>
      <c r="P193" s="303"/>
      <c r="Q193" s="303"/>
      <c r="R193" s="303"/>
      <c r="S193" s="303"/>
      <c r="T193" s="303"/>
      <c r="U193" s="303"/>
      <c r="V193" s="303"/>
      <c r="W193" s="303"/>
      <c r="X193" s="303"/>
      <c r="Y193" s="303"/>
      <c r="Z193" s="303"/>
      <c r="AA193" s="303"/>
      <c r="AB193" s="1"/>
    </row>
    <row r="194" spans="7:28">
      <c r="G194" s="302"/>
      <c r="H194" s="302"/>
      <c r="I194" s="302"/>
      <c r="J194" s="303"/>
      <c r="K194" s="303"/>
      <c r="L194" s="303"/>
      <c r="M194" s="303"/>
      <c r="N194" s="303"/>
      <c r="O194" s="303"/>
      <c r="P194" s="303"/>
      <c r="Q194" s="303"/>
      <c r="R194" s="303"/>
      <c r="S194" s="303"/>
      <c r="T194" s="303"/>
      <c r="U194" s="303"/>
      <c r="V194" s="303"/>
      <c r="W194" s="303"/>
      <c r="X194" s="303"/>
      <c r="Y194" s="303"/>
      <c r="Z194" s="303"/>
      <c r="AA194" s="303"/>
      <c r="AB194" s="1"/>
    </row>
    <row r="195" spans="7:28">
      <c r="G195" s="302"/>
      <c r="H195" s="302"/>
      <c r="I195" s="302"/>
      <c r="J195" s="303"/>
      <c r="K195" s="303"/>
      <c r="L195" s="303"/>
      <c r="M195" s="303"/>
      <c r="N195" s="303"/>
      <c r="O195" s="303"/>
      <c r="P195" s="303"/>
      <c r="Q195" s="303"/>
      <c r="R195" s="303"/>
      <c r="S195" s="303"/>
      <c r="T195" s="303"/>
      <c r="U195" s="303"/>
      <c r="V195" s="303"/>
      <c r="W195" s="303"/>
      <c r="X195" s="303"/>
      <c r="Y195" s="303"/>
      <c r="Z195" s="303"/>
      <c r="AA195" s="303"/>
      <c r="AB195" s="1"/>
    </row>
    <row r="196" spans="7:28">
      <c r="G196" s="302"/>
      <c r="H196" s="302"/>
      <c r="I196" s="302"/>
      <c r="J196" s="303"/>
      <c r="K196" s="303"/>
      <c r="L196" s="303"/>
      <c r="M196" s="303"/>
      <c r="N196" s="303"/>
      <c r="O196" s="303"/>
      <c r="P196" s="303"/>
      <c r="Q196" s="303"/>
      <c r="R196" s="303"/>
      <c r="S196" s="303"/>
      <c r="T196" s="303"/>
      <c r="U196" s="303"/>
      <c r="V196" s="303"/>
      <c r="W196" s="303"/>
      <c r="X196" s="303"/>
      <c r="Y196" s="303"/>
      <c r="Z196" s="303"/>
      <c r="AA196" s="303"/>
      <c r="AB196" s="1"/>
    </row>
    <row r="197" spans="7:28">
      <c r="G197" s="302"/>
      <c r="H197" s="302"/>
      <c r="I197" s="302"/>
      <c r="J197" s="303"/>
      <c r="K197" s="303"/>
      <c r="L197" s="303"/>
      <c r="M197" s="303"/>
      <c r="N197" s="303"/>
      <c r="O197" s="303"/>
      <c r="P197" s="303"/>
      <c r="Q197" s="303"/>
      <c r="R197" s="303"/>
      <c r="S197" s="303"/>
      <c r="T197" s="303"/>
      <c r="U197" s="303"/>
      <c r="V197" s="303"/>
      <c r="W197" s="303"/>
      <c r="X197" s="303"/>
      <c r="Y197" s="303"/>
      <c r="Z197" s="303"/>
      <c r="AA197" s="303"/>
      <c r="AB197" s="1"/>
    </row>
    <row r="198" spans="7:28">
      <c r="G198" s="302"/>
      <c r="H198" s="302"/>
      <c r="I198" s="302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3"/>
      <c r="Y198" s="303"/>
      <c r="Z198" s="303"/>
      <c r="AA198" s="303"/>
      <c r="AB198" s="1"/>
    </row>
    <row r="199" spans="7:28">
      <c r="G199" s="302"/>
      <c r="H199" s="302"/>
      <c r="I199" s="302"/>
      <c r="J199" s="303"/>
      <c r="K199" s="303"/>
      <c r="L199" s="303"/>
      <c r="M199" s="303"/>
      <c r="N199" s="303"/>
      <c r="O199" s="303"/>
      <c r="P199" s="303"/>
      <c r="Q199" s="303"/>
      <c r="R199" s="303"/>
      <c r="S199" s="303"/>
      <c r="T199" s="303"/>
      <c r="U199" s="303"/>
      <c r="V199" s="303"/>
      <c r="W199" s="303"/>
      <c r="X199" s="303"/>
      <c r="Y199" s="303"/>
      <c r="Z199" s="303"/>
      <c r="AA199" s="303"/>
      <c r="AB199" s="1"/>
    </row>
    <row r="200" spans="7:28">
      <c r="G200" s="302"/>
      <c r="H200" s="302"/>
      <c r="I200" s="302"/>
      <c r="J200" s="303"/>
      <c r="K200" s="303"/>
      <c r="L200" s="303"/>
      <c r="M200" s="303"/>
      <c r="N200" s="303"/>
      <c r="O200" s="303"/>
      <c r="P200" s="303"/>
      <c r="Q200" s="303"/>
      <c r="R200" s="303"/>
      <c r="S200" s="303"/>
      <c r="T200" s="303"/>
      <c r="U200" s="303"/>
      <c r="V200" s="303"/>
      <c r="W200" s="303"/>
      <c r="X200" s="303"/>
      <c r="Y200" s="303"/>
      <c r="Z200" s="303"/>
      <c r="AA200" s="303"/>
      <c r="AB200" s="1"/>
    </row>
    <row r="201" spans="7:28">
      <c r="G201" s="302"/>
      <c r="H201" s="302"/>
      <c r="I201" s="302"/>
      <c r="J201" s="303"/>
      <c r="K201" s="303"/>
      <c r="L201" s="303"/>
      <c r="M201" s="303"/>
      <c r="N201" s="303"/>
      <c r="O201" s="303"/>
      <c r="P201" s="303"/>
      <c r="Q201" s="303"/>
      <c r="R201" s="303"/>
      <c r="S201" s="303"/>
      <c r="T201" s="303"/>
      <c r="U201" s="303"/>
      <c r="V201" s="303"/>
      <c r="W201" s="303"/>
      <c r="X201" s="303"/>
      <c r="Y201" s="303"/>
      <c r="Z201" s="303"/>
      <c r="AA201" s="303"/>
      <c r="AB201" s="1"/>
    </row>
    <row r="202" spans="7:28">
      <c r="G202" s="302"/>
      <c r="H202" s="302"/>
      <c r="I202" s="302"/>
      <c r="J202" s="303"/>
      <c r="K202" s="303"/>
      <c r="L202" s="303"/>
      <c r="M202" s="303"/>
      <c r="N202" s="303"/>
      <c r="O202" s="303"/>
      <c r="P202" s="303"/>
      <c r="Q202" s="303"/>
      <c r="R202" s="303"/>
      <c r="S202" s="303"/>
      <c r="T202" s="303"/>
      <c r="U202" s="303"/>
      <c r="V202" s="303"/>
      <c r="W202" s="303"/>
      <c r="X202" s="303"/>
      <c r="Y202" s="303"/>
      <c r="Z202" s="303"/>
      <c r="AA202" s="303"/>
      <c r="AB202" s="1"/>
    </row>
    <row r="203" spans="7:28">
      <c r="G203" s="302"/>
      <c r="H203" s="302"/>
      <c r="I203" s="302"/>
      <c r="J203" s="303"/>
      <c r="K203" s="303"/>
      <c r="L203" s="303"/>
      <c r="M203" s="303"/>
      <c r="N203" s="303"/>
      <c r="O203" s="303"/>
      <c r="P203" s="303"/>
      <c r="Q203" s="303"/>
      <c r="R203" s="303"/>
      <c r="S203" s="303"/>
      <c r="T203" s="303"/>
      <c r="U203" s="303"/>
      <c r="V203" s="303"/>
      <c r="W203" s="303"/>
      <c r="X203" s="303"/>
      <c r="Y203" s="303"/>
      <c r="Z203" s="303"/>
      <c r="AA203" s="303"/>
      <c r="AB203" s="1"/>
    </row>
    <row r="204" spans="7:28">
      <c r="G204" s="302"/>
      <c r="H204" s="302"/>
      <c r="I204" s="302"/>
      <c r="J204" s="303"/>
      <c r="K204" s="303"/>
      <c r="L204" s="303"/>
      <c r="M204" s="303"/>
      <c r="N204" s="303"/>
      <c r="O204" s="303"/>
      <c r="P204" s="303"/>
      <c r="Q204" s="303"/>
      <c r="R204" s="303"/>
      <c r="S204" s="303"/>
      <c r="T204" s="303"/>
      <c r="U204" s="303"/>
      <c r="V204" s="303"/>
      <c r="W204" s="303"/>
      <c r="X204" s="303"/>
      <c r="Y204" s="303"/>
      <c r="Z204" s="303"/>
      <c r="AA204" s="303"/>
      <c r="AB204" s="1"/>
    </row>
    <row r="205" spans="7:28">
      <c r="G205" s="302"/>
      <c r="H205" s="302"/>
      <c r="I205" s="302"/>
      <c r="J205" s="303"/>
      <c r="K205" s="303"/>
      <c r="L205" s="303"/>
      <c r="M205" s="303"/>
      <c r="N205" s="303"/>
      <c r="O205" s="303"/>
      <c r="P205" s="303"/>
      <c r="Q205" s="303"/>
      <c r="R205" s="303"/>
      <c r="S205" s="303"/>
      <c r="T205" s="303"/>
      <c r="U205" s="303"/>
      <c r="V205" s="303"/>
      <c r="W205" s="303"/>
      <c r="X205" s="303"/>
      <c r="Y205" s="303"/>
      <c r="Z205" s="303"/>
      <c r="AA205" s="303"/>
      <c r="AB205" s="1"/>
    </row>
    <row r="206" spans="7:28">
      <c r="G206" s="302"/>
      <c r="H206" s="302"/>
      <c r="I206" s="302"/>
      <c r="J206" s="303"/>
      <c r="K206" s="303"/>
      <c r="L206" s="303"/>
      <c r="M206" s="303"/>
      <c r="N206" s="303"/>
      <c r="O206" s="303"/>
      <c r="P206" s="303"/>
      <c r="Q206" s="303"/>
      <c r="R206" s="303"/>
      <c r="S206" s="303"/>
      <c r="T206" s="303"/>
      <c r="U206" s="303"/>
      <c r="V206" s="303"/>
      <c r="W206" s="303"/>
      <c r="X206" s="303"/>
      <c r="Y206" s="303"/>
      <c r="Z206" s="303"/>
      <c r="AA206" s="303"/>
      <c r="AB206" s="1"/>
    </row>
    <row r="207" spans="7:28">
      <c r="G207" s="302"/>
      <c r="H207" s="302"/>
      <c r="I207" s="302"/>
      <c r="J207" s="303"/>
      <c r="K207" s="303"/>
      <c r="L207" s="303"/>
      <c r="M207" s="303"/>
      <c r="N207" s="303"/>
      <c r="O207" s="303"/>
      <c r="P207" s="303"/>
      <c r="Q207" s="303"/>
      <c r="R207" s="303"/>
      <c r="S207" s="303"/>
      <c r="T207" s="303"/>
      <c r="U207" s="303"/>
      <c r="V207" s="303"/>
      <c r="W207" s="303"/>
      <c r="X207" s="303"/>
      <c r="Y207" s="303"/>
      <c r="Z207" s="303"/>
      <c r="AA207" s="303"/>
      <c r="AB207" s="1"/>
    </row>
    <row r="208" spans="7:28">
      <c r="G208" s="302"/>
      <c r="H208" s="302"/>
      <c r="I208" s="302"/>
      <c r="J208" s="303"/>
      <c r="K208" s="303"/>
      <c r="L208" s="303"/>
      <c r="M208" s="303"/>
      <c r="N208" s="303"/>
      <c r="O208" s="303"/>
      <c r="P208" s="303"/>
      <c r="Q208" s="303"/>
      <c r="R208" s="303"/>
      <c r="S208" s="303"/>
      <c r="T208" s="303"/>
      <c r="U208" s="303"/>
      <c r="V208" s="303"/>
      <c r="W208" s="303"/>
      <c r="X208" s="303"/>
      <c r="Y208" s="303"/>
      <c r="Z208" s="303"/>
      <c r="AA208" s="303"/>
      <c r="AB208" s="1"/>
    </row>
    <row r="209" spans="7:28">
      <c r="G209" s="302"/>
      <c r="H209" s="302"/>
      <c r="I209" s="302"/>
      <c r="J209" s="303"/>
      <c r="K209" s="303"/>
      <c r="L209" s="303"/>
      <c r="M209" s="303"/>
      <c r="N209" s="303"/>
      <c r="O209" s="303"/>
      <c r="P209" s="303"/>
      <c r="Q209" s="303"/>
      <c r="R209" s="303"/>
      <c r="S209" s="303"/>
      <c r="T209" s="303"/>
      <c r="U209" s="303"/>
      <c r="V209" s="303"/>
      <c r="W209" s="303"/>
      <c r="X209" s="303"/>
      <c r="Y209" s="303"/>
      <c r="Z209" s="303"/>
      <c r="AA209" s="303"/>
      <c r="AB209" s="1"/>
    </row>
    <row r="210" spans="7:28">
      <c r="G210" s="302"/>
      <c r="H210" s="302"/>
      <c r="I210" s="302"/>
      <c r="J210" s="303"/>
      <c r="K210" s="303"/>
      <c r="L210" s="303"/>
      <c r="M210" s="303"/>
      <c r="N210" s="303"/>
      <c r="O210" s="303"/>
      <c r="P210" s="303"/>
      <c r="Q210" s="303"/>
      <c r="R210" s="303"/>
      <c r="S210" s="303"/>
      <c r="T210" s="303"/>
      <c r="U210" s="303"/>
      <c r="V210" s="303"/>
      <c r="W210" s="303"/>
      <c r="X210" s="303"/>
      <c r="Y210" s="303"/>
      <c r="Z210" s="303"/>
      <c r="AA210" s="303"/>
      <c r="AB210" s="1"/>
    </row>
    <row r="211" spans="7:28">
      <c r="G211" s="302"/>
      <c r="H211" s="302"/>
      <c r="I211" s="302"/>
      <c r="J211" s="303"/>
      <c r="K211" s="303"/>
      <c r="L211" s="303"/>
      <c r="M211" s="303"/>
      <c r="N211" s="303"/>
      <c r="O211" s="303"/>
      <c r="P211" s="303"/>
      <c r="Q211" s="303"/>
      <c r="R211" s="303"/>
      <c r="S211" s="303"/>
      <c r="T211" s="303"/>
      <c r="U211" s="303"/>
      <c r="V211" s="303"/>
      <c r="W211" s="303"/>
      <c r="X211" s="303"/>
      <c r="Y211" s="303"/>
      <c r="Z211" s="303"/>
      <c r="AA211" s="303"/>
      <c r="AB211" s="1"/>
    </row>
    <row r="212" spans="7:28">
      <c r="G212" s="302"/>
      <c r="H212" s="302"/>
      <c r="I212" s="302"/>
      <c r="J212" s="303"/>
      <c r="K212" s="303"/>
      <c r="L212" s="303"/>
      <c r="M212" s="303"/>
      <c r="N212" s="303"/>
      <c r="O212" s="303"/>
      <c r="P212" s="303"/>
      <c r="Q212" s="303"/>
      <c r="R212" s="303"/>
      <c r="S212" s="303"/>
      <c r="T212" s="303"/>
      <c r="U212" s="303"/>
      <c r="V212" s="303"/>
      <c r="W212" s="303"/>
      <c r="X212" s="303"/>
      <c r="Y212" s="303"/>
      <c r="Z212" s="303"/>
      <c r="AA212" s="303"/>
      <c r="AB212" s="1"/>
    </row>
    <row r="213" spans="7:28">
      <c r="G213" s="302"/>
      <c r="H213" s="302"/>
      <c r="I213" s="302"/>
      <c r="J213" s="303"/>
      <c r="K213" s="303"/>
      <c r="L213" s="303"/>
      <c r="M213" s="303"/>
      <c r="N213" s="303"/>
      <c r="O213" s="303"/>
      <c r="P213" s="303"/>
      <c r="Q213" s="303"/>
      <c r="R213" s="303"/>
      <c r="S213" s="303"/>
      <c r="T213" s="303"/>
      <c r="U213" s="303"/>
      <c r="V213" s="303"/>
      <c r="W213" s="303"/>
      <c r="X213" s="303"/>
      <c r="Y213" s="303"/>
      <c r="Z213" s="303"/>
      <c r="AA213" s="303"/>
      <c r="AB213" s="1"/>
    </row>
    <row r="214" spans="7:28">
      <c r="G214" s="302"/>
      <c r="H214" s="302"/>
      <c r="I214" s="302"/>
      <c r="J214" s="303"/>
      <c r="K214" s="303"/>
      <c r="L214" s="303"/>
      <c r="M214" s="303"/>
      <c r="N214" s="303"/>
      <c r="O214" s="303"/>
      <c r="P214" s="303"/>
      <c r="Q214" s="303"/>
      <c r="R214" s="303"/>
      <c r="S214" s="303"/>
      <c r="T214" s="303"/>
      <c r="U214" s="303"/>
      <c r="V214" s="303"/>
      <c r="W214" s="303"/>
      <c r="X214" s="303"/>
      <c r="Y214" s="303"/>
      <c r="Z214" s="303"/>
      <c r="AA214" s="303"/>
      <c r="AB214" s="1"/>
    </row>
    <row r="215" spans="7:28">
      <c r="G215" s="302"/>
      <c r="H215" s="302"/>
      <c r="I215" s="302"/>
      <c r="J215" s="303"/>
      <c r="K215" s="303"/>
      <c r="L215" s="303"/>
      <c r="M215" s="303"/>
      <c r="N215" s="303"/>
      <c r="O215" s="303"/>
      <c r="P215" s="303"/>
      <c r="Q215" s="303"/>
      <c r="R215" s="303"/>
      <c r="S215" s="303"/>
      <c r="T215" s="303"/>
      <c r="U215" s="303"/>
      <c r="V215" s="303"/>
      <c r="W215" s="303"/>
      <c r="X215" s="303"/>
      <c r="Y215" s="303"/>
      <c r="Z215" s="303"/>
      <c r="AA215" s="303"/>
      <c r="AB215" s="1"/>
    </row>
    <row r="216" spans="7:28">
      <c r="G216" s="302"/>
      <c r="H216" s="302"/>
      <c r="I216" s="302"/>
      <c r="J216" s="303"/>
      <c r="K216" s="303"/>
      <c r="L216" s="303"/>
      <c r="M216" s="303"/>
      <c r="N216" s="303"/>
      <c r="O216" s="303"/>
      <c r="P216" s="303"/>
      <c r="Q216" s="303"/>
      <c r="R216" s="303"/>
      <c r="S216" s="303"/>
      <c r="T216" s="303"/>
      <c r="U216" s="303"/>
      <c r="V216" s="303"/>
      <c r="W216" s="303"/>
      <c r="X216" s="303"/>
      <c r="Y216" s="303"/>
      <c r="Z216" s="303"/>
      <c r="AA216" s="303"/>
      <c r="AB216" s="1"/>
    </row>
    <row r="217" spans="7:28">
      <c r="G217" s="302"/>
      <c r="H217" s="302"/>
      <c r="I217" s="302"/>
      <c r="J217" s="303"/>
      <c r="K217" s="303"/>
      <c r="L217" s="303"/>
      <c r="M217" s="303"/>
      <c r="N217" s="303"/>
      <c r="O217" s="303"/>
      <c r="P217" s="303"/>
      <c r="Q217" s="303"/>
      <c r="R217" s="303"/>
      <c r="S217" s="303"/>
      <c r="T217" s="303"/>
      <c r="U217" s="303"/>
      <c r="V217" s="303"/>
      <c r="W217" s="303"/>
      <c r="X217" s="303"/>
      <c r="Y217" s="303"/>
      <c r="Z217" s="303"/>
      <c r="AA217" s="303"/>
      <c r="AB217" s="1"/>
    </row>
    <row r="218" spans="7:28">
      <c r="G218" s="302"/>
      <c r="H218" s="302"/>
      <c r="I218" s="302"/>
      <c r="J218" s="303"/>
      <c r="K218" s="303"/>
      <c r="L218" s="303"/>
      <c r="M218" s="303"/>
      <c r="N218" s="303"/>
      <c r="O218" s="303"/>
      <c r="P218" s="303"/>
      <c r="Q218" s="303"/>
      <c r="R218" s="303"/>
      <c r="S218" s="303"/>
      <c r="T218" s="303"/>
      <c r="U218" s="303"/>
      <c r="V218" s="303"/>
      <c r="W218" s="303"/>
      <c r="X218" s="303"/>
      <c r="Y218" s="303"/>
      <c r="Z218" s="303"/>
      <c r="AA218" s="303"/>
      <c r="AB218" s="1"/>
    </row>
    <row r="219" spans="7:28">
      <c r="G219" s="302"/>
      <c r="H219" s="302"/>
      <c r="I219" s="302"/>
      <c r="J219" s="303"/>
      <c r="K219" s="303"/>
      <c r="L219" s="303"/>
      <c r="M219" s="303"/>
      <c r="N219" s="303"/>
      <c r="O219" s="303"/>
      <c r="P219" s="303"/>
      <c r="Q219" s="303"/>
      <c r="R219" s="303"/>
      <c r="S219" s="303"/>
      <c r="T219" s="303"/>
      <c r="U219" s="303"/>
      <c r="V219" s="303"/>
      <c r="W219" s="303"/>
      <c r="X219" s="303"/>
      <c r="Y219" s="303"/>
      <c r="Z219" s="303"/>
      <c r="AA219" s="303"/>
      <c r="AB219" s="1"/>
    </row>
    <row r="220" spans="7:28">
      <c r="G220" s="302"/>
      <c r="H220" s="302"/>
      <c r="I220" s="302"/>
      <c r="J220" s="303"/>
      <c r="K220" s="303"/>
      <c r="L220" s="303"/>
      <c r="M220" s="303"/>
      <c r="N220" s="303"/>
      <c r="O220" s="303"/>
      <c r="P220" s="303"/>
      <c r="Q220" s="303"/>
      <c r="R220" s="303"/>
      <c r="S220" s="303"/>
      <c r="T220" s="303"/>
      <c r="U220" s="303"/>
      <c r="V220" s="303"/>
      <c r="W220" s="303"/>
      <c r="X220" s="303"/>
      <c r="Y220" s="303"/>
      <c r="Z220" s="303"/>
      <c r="AA220" s="303"/>
      <c r="AB220" s="1"/>
    </row>
    <row r="221" spans="7:28">
      <c r="G221" s="302"/>
      <c r="H221" s="302"/>
      <c r="I221" s="302"/>
      <c r="J221" s="303"/>
      <c r="K221" s="303"/>
      <c r="L221" s="303"/>
      <c r="M221" s="303"/>
      <c r="N221" s="303"/>
      <c r="O221" s="303"/>
      <c r="P221" s="303"/>
      <c r="Q221" s="303"/>
      <c r="R221" s="303"/>
      <c r="S221" s="303"/>
      <c r="T221" s="303"/>
      <c r="U221" s="303"/>
      <c r="V221" s="303"/>
      <c r="W221" s="303"/>
      <c r="X221" s="303"/>
      <c r="Y221" s="303"/>
      <c r="Z221" s="303"/>
      <c r="AA221" s="303"/>
      <c r="AB221" s="1"/>
    </row>
    <row r="222" spans="7:28">
      <c r="G222" s="302"/>
      <c r="H222" s="302"/>
      <c r="I222" s="302"/>
      <c r="J222" s="303"/>
      <c r="K222" s="303"/>
      <c r="L222" s="303"/>
      <c r="M222" s="303"/>
      <c r="N222" s="303"/>
      <c r="O222" s="303"/>
      <c r="P222" s="303"/>
      <c r="Q222" s="303"/>
      <c r="R222" s="303"/>
      <c r="S222" s="303"/>
      <c r="T222" s="303"/>
      <c r="U222" s="303"/>
      <c r="V222" s="303"/>
      <c r="W222" s="303"/>
      <c r="X222" s="303"/>
      <c r="Y222" s="303"/>
      <c r="Z222" s="303"/>
      <c r="AA222" s="303"/>
      <c r="AB222" s="1"/>
    </row>
    <row r="223" spans="7:28">
      <c r="G223" s="302"/>
      <c r="H223" s="302"/>
      <c r="I223" s="302"/>
      <c r="J223" s="303"/>
      <c r="K223" s="303"/>
      <c r="L223" s="303"/>
      <c r="M223" s="303"/>
      <c r="N223" s="303"/>
      <c r="O223" s="303"/>
      <c r="P223" s="303"/>
      <c r="Q223" s="303"/>
      <c r="R223" s="303"/>
      <c r="S223" s="303"/>
      <c r="T223" s="303"/>
      <c r="U223" s="303"/>
      <c r="V223" s="303"/>
      <c r="W223" s="303"/>
      <c r="X223" s="303"/>
      <c r="Y223" s="303"/>
      <c r="Z223" s="303"/>
      <c r="AA223" s="303"/>
      <c r="AB223" s="1"/>
    </row>
    <row r="224" spans="7:28">
      <c r="G224" s="302"/>
      <c r="H224" s="302"/>
      <c r="I224" s="302"/>
      <c r="J224" s="303"/>
      <c r="K224" s="303"/>
      <c r="L224" s="303"/>
      <c r="M224" s="303"/>
      <c r="N224" s="303"/>
      <c r="O224" s="303"/>
      <c r="P224" s="303"/>
      <c r="Q224" s="303"/>
      <c r="R224" s="303"/>
      <c r="S224" s="303"/>
      <c r="T224" s="303"/>
      <c r="U224" s="303"/>
      <c r="V224" s="303"/>
      <c r="W224" s="303"/>
      <c r="X224" s="303"/>
      <c r="Y224" s="303"/>
      <c r="Z224" s="303"/>
      <c r="AA224" s="303"/>
      <c r="AB224" s="1"/>
    </row>
    <row r="225" spans="7:28">
      <c r="G225" s="302"/>
      <c r="H225" s="302"/>
      <c r="I225" s="302"/>
      <c r="J225" s="303"/>
      <c r="K225" s="303"/>
      <c r="L225" s="303"/>
      <c r="M225" s="303"/>
      <c r="N225" s="303"/>
      <c r="O225" s="303"/>
      <c r="P225" s="303"/>
      <c r="Q225" s="303"/>
      <c r="R225" s="303"/>
      <c r="S225" s="303"/>
      <c r="T225" s="303"/>
      <c r="U225" s="303"/>
      <c r="V225" s="303"/>
      <c r="W225" s="303"/>
      <c r="X225" s="303"/>
      <c r="Y225" s="303"/>
      <c r="Z225" s="303"/>
      <c r="AA225" s="303"/>
      <c r="AB225" s="1"/>
    </row>
    <row r="226" spans="7:28">
      <c r="G226" s="302"/>
      <c r="H226" s="302"/>
      <c r="I226" s="302"/>
      <c r="J226" s="303"/>
      <c r="K226" s="303"/>
      <c r="L226" s="303"/>
      <c r="M226" s="303"/>
      <c r="N226" s="303"/>
      <c r="O226" s="303"/>
      <c r="P226" s="303"/>
      <c r="Q226" s="303"/>
      <c r="R226" s="303"/>
      <c r="S226" s="303"/>
      <c r="T226" s="303"/>
      <c r="U226" s="303"/>
      <c r="V226" s="303"/>
      <c r="W226" s="303"/>
      <c r="X226" s="303"/>
      <c r="Y226" s="303"/>
      <c r="Z226" s="303"/>
      <c r="AA226" s="303"/>
      <c r="AB226" s="1"/>
    </row>
    <row r="227" spans="7:28">
      <c r="G227" s="302"/>
      <c r="H227" s="302"/>
      <c r="I227" s="302"/>
      <c r="J227" s="303"/>
      <c r="K227" s="303"/>
      <c r="L227" s="303"/>
      <c r="M227" s="303"/>
      <c r="N227" s="303"/>
      <c r="O227" s="303"/>
      <c r="P227" s="303"/>
      <c r="Q227" s="303"/>
      <c r="R227" s="303"/>
      <c r="S227" s="303"/>
      <c r="T227" s="303"/>
      <c r="U227" s="303"/>
      <c r="V227" s="303"/>
      <c r="W227" s="303"/>
      <c r="X227" s="303"/>
      <c r="Y227" s="303"/>
      <c r="Z227" s="303"/>
      <c r="AA227" s="303"/>
      <c r="AB227" s="1"/>
    </row>
    <row r="228" spans="7:28">
      <c r="G228" s="302"/>
      <c r="H228" s="302"/>
      <c r="I228" s="302"/>
      <c r="J228" s="303"/>
      <c r="K228" s="303"/>
      <c r="L228" s="303"/>
      <c r="M228" s="303"/>
      <c r="N228" s="303"/>
      <c r="O228" s="303"/>
      <c r="P228" s="303"/>
      <c r="Q228" s="303"/>
      <c r="R228" s="303"/>
      <c r="S228" s="303"/>
      <c r="T228" s="303"/>
      <c r="U228" s="303"/>
      <c r="V228" s="303"/>
      <c r="W228" s="303"/>
      <c r="X228" s="303"/>
      <c r="Y228" s="303"/>
      <c r="Z228" s="303"/>
      <c r="AA228" s="303"/>
      <c r="AB228" s="1"/>
    </row>
    <row r="229" spans="7:28">
      <c r="G229" s="302"/>
      <c r="H229" s="302"/>
      <c r="I229" s="302"/>
      <c r="J229" s="303"/>
      <c r="K229" s="303"/>
      <c r="L229" s="303"/>
      <c r="M229" s="303"/>
      <c r="N229" s="303"/>
      <c r="O229" s="303"/>
      <c r="P229" s="303"/>
      <c r="Q229" s="303"/>
      <c r="R229" s="303"/>
      <c r="S229" s="303"/>
      <c r="T229" s="303"/>
      <c r="U229" s="303"/>
      <c r="V229" s="303"/>
      <c r="W229" s="303"/>
      <c r="X229" s="303"/>
      <c r="Y229" s="303"/>
      <c r="Z229" s="303"/>
      <c r="AA229" s="303"/>
      <c r="AB229" s="1"/>
    </row>
    <row r="230" spans="7:28">
      <c r="G230" s="302"/>
      <c r="H230" s="302"/>
      <c r="I230" s="302"/>
      <c r="J230" s="303"/>
      <c r="K230" s="303"/>
      <c r="L230" s="303"/>
      <c r="M230" s="303"/>
      <c r="N230" s="303"/>
      <c r="O230" s="303"/>
      <c r="P230" s="303"/>
      <c r="Q230" s="303"/>
      <c r="R230" s="303"/>
      <c r="S230" s="303"/>
      <c r="T230" s="303"/>
      <c r="U230" s="303"/>
      <c r="V230" s="303"/>
      <c r="W230" s="303"/>
      <c r="X230" s="303"/>
      <c r="Y230" s="303"/>
      <c r="Z230" s="303"/>
      <c r="AA230" s="303"/>
      <c r="AB230" s="1"/>
    </row>
    <row r="231" spans="7:28">
      <c r="G231" s="302"/>
      <c r="H231" s="302"/>
      <c r="I231" s="302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3"/>
      <c r="Y231" s="303"/>
      <c r="Z231" s="303"/>
      <c r="AA231" s="303"/>
      <c r="AB231" s="1"/>
    </row>
    <row r="232" spans="7:28">
      <c r="G232" s="302"/>
      <c r="H232" s="302"/>
      <c r="I232" s="302"/>
      <c r="J232" s="303"/>
      <c r="K232" s="303"/>
      <c r="L232" s="303"/>
      <c r="M232" s="303"/>
      <c r="N232" s="303"/>
      <c r="O232" s="303"/>
      <c r="P232" s="303"/>
      <c r="Q232" s="303"/>
      <c r="R232" s="303"/>
      <c r="S232" s="303"/>
      <c r="T232" s="303"/>
      <c r="U232" s="303"/>
      <c r="V232" s="303"/>
      <c r="W232" s="303"/>
      <c r="X232" s="303"/>
      <c r="Y232" s="303"/>
      <c r="Z232" s="303"/>
      <c r="AA232" s="303"/>
      <c r="AB232" s="1"/>
    </row>
    <row r="233" spans="7:28">
      <c r="G233" s="302"/>
      <c r="H233" s="302"/>
      <c r="I233" s="302"/>
      <c r="J233" s="303"/>
      <c r="K233" s="303"/>
      <c r="L233" s="303"/>
      <c r="M233" s="303"/>
      <c r="N233" s="303"/>
      <c r="O233" s="303"/>
      <c r="P233" s="303"/>
      <c r="Q233" s="303"/>
      <c r="R233" s="303"/>
      <c r="S233" s="303"/>
      <c r="T233" s="303"/>
      <c r="U233" s="303"/>
      <c r="V233" s="303"/>
      <c r="W233" s="303"/>
      <c r="X233" s="303"/>
      <c r="Y233" s="303"/>
      <c r="Z233" s="303"/>
      <c r="AA233" s="303"/>
      <c r="AB233" s="1"/>
    </row>
    <row r="234" spans="7:28">
      <c r="G234" s="302"/>
      <c r="H234" s="302"/>
      <c r="I234" s="302"/>
      <c r="J234" s="303"/>
      <c r="K234" s="303"/>
      <c r="L234" s="303"/>
      <c r="M234" s="303"/>
      <c r="N234" s="303"/>
      <c r="O234" s="303"/>
      <c r="P234" s="303"/>
      <c r="Q234" s="303"/>
      <c r="R234" s="303"/>
      <c r="S234" s="303"/>
      <c r="T234" s="303"/>
      <c r="U234" s="303"/>
      <c r="V234" s="303"/>
      <c r="W234" s="303"/>
      <c r="X234" s="303"/>
      <c r="Y234" s="303"/>
      <c r="Z234" s="303"/>
      <c r="AA234" s="303"/>
      <c r="AB234" s="1"/>
    </row>
    <row r="235" spans="7:28">
      <c r="G235" s="302"/>
      <c r="H235" s="302"/>
      <c r="I235" s="302"/>
      <c r="J235" s="303"/>
      <c r="K235" s="303"/>
      <c r="L235" s="303"/>
      <c r="M235" s="303"/>
      <c r="N235" s="303"/>
      <c r="O235" s="303"/>
      <c r="P235" s="303"/>
      <c r="Q235" s="303"/>
      <c r="R235" s="303"/>
      <c r="S235" s="303"/>
      <c r="T235" s="303"/>
      <c r="U235" s="303"/>
      <c r="V235" s="303"/>
      <c r="W235" s="303"/>
      <c r="X235" s="303"/>
      <c r="Y235" s="303"/>
      <c r="Z235" s="303"/>
      <c r="AA235" s="303"/>
      <c r="AB235" s="1"/>
    </row>
    <row r="236" spans="7:28">
      <c r="G236" s="302"/>
      <c r="H236" s="302"/>
      <c r="I236" s="302"/>
      <c r="J236" s="303"/>
      <c r="K236" s="303"/>
      <c r="L236" s="303"/>
      <c r="M236" s="303"/>
      <c r="N236" s="303"/>
      <c r="O236" s="303"/>
      <c r="P236" s="303"/>
      <c r="Q236" s="303"/>
      <c r="R236" s="303"/>
      <c r="S236" s="303"/>
      <c r="T236" s="303"/>
      <c r="U236" s="303"/>
      <c r="V236" s="303"/>
      <c r="W236" s="303"/>
      <c r="X236" s="303"/>
      <c r="Y236" s="303"/>
      <c r="Z236" s="303"/>
      <c r="AA236" s="303"/>
      <c r="AB236" s="1"/>
    </row>
    <row r="237" spans="7:28">
      <c r="G237" s="302"/>
      <c r="H237" s="302"/>
      <c r="I237" s="302"/>
      <c r="J237" s="303"/>
      <c r="K237" s="303"/>
      <c r="L237" s="303"/>
      <c r="M237" s="303"/>
      <c r="N237" s="303"/>
      <c r="O237" s="303"/>
      <c r="P237" s="303"/>
      <c r="Q237" s="303"/>
      <c r="R237" s="303"/>
      <c r="S237" s="303"/>
      <c r="T237" s="303"/>
      <c r="U237" s="303"/>
      <c r="V237" s="303"/>
      <c r="W237" s="303"/>
      <c r="X237" s="303"/>
      <c r="Y237" s="303"/>
      <c r="Z237" s="303"/>
      <c r="AA237" s="303"/>
      <c r="AB237" s="1"/>
    </row>
    <row r="238" spans="7:28">
      <c r="G238" s="302"/>
      <c r="H238" s="302"/>
      <c r="I238" s="302"/>
      <c r="J238" s="303"/>
      <c r="K238" s="303"/>
      <c r="L238" s="303"/>
      <c r="M238" s="303"/>
      <c r="N238" s="303"/>
      <c r="O238" s="303"/>
      <c r="P238" s="303"/>
      <c r="Q238" s="303"/>
      <c r="R238" s="303"/>
      <c r="S238" s="303"/>
      <c r="T238" s="303"/>
      <c r="U238" s="303"/>
      <c r="V238" s="303"/>
      <c r="W238" s="303"/>
      <c r="X238" s="303"/>
      <c r="Y238" s="303"/>
      <c r="Z238" s="303"/>
      <c r="AA238" s="303"/>
      <c r="AB238" s="1"/>
    </row>
    <row r="239" spans="7:28">
      <c r="G239" s="302"/>
      <c r="H239" s="302"/>
      <c r="I239" s="302"/>
      <c r="J239" s="303"/>
      <c r="K239" s="303"/>
      <c r="L239" s="303"/>
      <c r="M239" s="303"/>
      <c r="N239" s="303"/>
      <c r="O239" s="303"/>
      <c r="P239" s="303"/>
      <c r="Q239" s="303"/>
      <c r="R239" s="303"/>
      <c r="S239" s="303"/>
      <c r="T239" s="303"/>
      <c r="U239" s="303"/>
      <c r="V239" s="303"/>
      <c r="W239" s="303"/>
      <c r="X239" s="303"/>
      <c r="Y239" s="303"/>
      <c r="Z239" s="303"/>
      <c r="AA239" s="303"/>
      <c r="AB239" s="1"/>
    </row>
    <row r="240" spans="7:28">
      <c r="G240" s="302"/>
      <c r="H240" s="302"/>
      <c r="I240" s="302"/>
      <c r="J240" s="303"/>
      <c r="K240" s="303"/>
      <c r="L240" s="303"/>
      <c r="M240" s="303"/>
      <c r="N240" s="303"/>
      <c r="O240" s="303"/>
      <c r="P240" s="303"/>
      <c r="Q240" s="303"/>
      <c r="R240" s="303"/>
      <c r="S240" s="303"/>
      <c r="T240" s="303"/>
      <c r="U240" s="303"/>
      <c r="V240" s="303"/>
      <c r="W240" s="303"/>
      <c r="X240" s="303"/>
      <c r="Y240" s="303"/>
      <c r="Z240" s="303"/>
      <c r="AA240" s="303"/>
      <c r="AB240" s="1"/>
    </row>
    <row r="241" spans="7:28">
      <c r="G241" s="302"/>
      <c r="H241" s="302"/>
      <c r="I241" s="302"/>
      <c r="J241" s="303"/>
      <c r="K241" s="303"/>
      <c r="L241" s="303"/>
      <c r="M241" s="303"/>
      <c r="N241" s="303"/>
      <c r="O241" s="303"/>
      <c r="P241" s="303"/>
      <c r="Q241" s="303"/>
      <c r="R241" s="303"/>
      <c r="S241" s="303"/>
      <c r="T241" s="303"/>
      <c r="U241" s="303"/>
      <c r="V241" s="303"/>
      <c r="W241" s="303"/>
      <c r="X241" s="303"/>
      <c r="Y241" s="303"/>
      <c r="Z241" s="303"/>
      <c r="AA241" s="303"/>
      <c r="AB241" s="1"/>
    </row>
    <row r="242" spans="7:28">
      <c r="G242" s="302"/>
      <c r="H242" s="302"/>
      <c r="I242" s="302"/>
      <c r="J242" s="303"/>
      <c r="K242" s="303"/>
      <c r="L242" s="303"/>
      <c r="M242" s="303"/>
      <c r="N242" s="303"/>
      <c r="O242" s="303"/>
      <c r="P242" s="303"/>
      <c r="Q242" s="303"/>
      <c r="R242" s="303"/>
      <c r="S242" s="303"/>
      <c r="T242" s="303"/>
      <c r="U242" s="303"/>
      <c r="V242" s="303"/>
      <c r="W242" s="303"/>
      <c r="X242" s="303"/>
      <c r="Y242" s="303"/>
      <c r="Z242" s="303"/>
      <c r="AA242" s="303"/>
      <c r="AB242" s="1"/>
    </row>
    <row r="243" spans="7:28">
      <c r="G243" s="302"/>
      <c r="H243" s="302"/>
      <c r="I243" s="302"/>
      <c r="J243" s="303"/>
      <c r="K243" s="303"/>
      <c r="L243" s="303"/>
      <c r="M243" s="303"/>
      <c r="N243" s="303"/>
      <c r="O243" s="303"/>
      <c r="P243" s="303"/>
      <c r="Q243" s="303"/>
      <c r="R243" s="303"/>
      <c r="S243" s="303"/>
      <c r="T243" s="303"/>
      <c r="U243" s="303"/>
      <c r="V243" s="303"/>
      <c r="W243" s="303"/>
      <c r="X243" s="303"/>
      <c r="Y243" s="303"/>
      <c r="Z243" s="303"/>
      <c r="AA243" s="303"/>
      <c r="AB243" s="1"/>
    </row>
    <row r="244" spans="7:28">
      <c r="G244" s="302"/>
      <c r="H244" s="302"/>
      <c r="I244" s="302"/>
      <c r="J244" s="303"/>
      <c r="K244" s="303"/>
      <c r="L244" s="303"/>
      <c r="M244" s="303"/>
      <c r="N244" s="303"/>
      <c r="O244" s="303"/>
      <c r="P244" s="303"/>
      <c r="Q244" s="303"/>
      <c r="R244" s="303"/>
      <c r="S244" s="303"/>
      <c r="T244" s="303"/>
      <c r="U244" s="303"/>
      <c r="V244" s="303"/>
      <c r="W244" s="303"/>
      <c r="X244" s="303"/>
      <c r="Y244" s="303"/>
      <c r="Z244" s="303"/>
      <c r="AA244" s="303"/>
      <c r="AB244" s="1"/>
    </row>
    <row r="245" spans="7:28">
      <c r="G245" s="302"/>
      <c r="H245" s="302"/>
      <c r="I245" s="302"/>
      <c r="J245" s="303"/>
      <c r="K245" s="303"/>
      <c r="L245" s="303"/>
      <c r="M245" s="303"/>
      <c r="N245" s="303"/>
      <c r="O245" s="303"/>
      <c r="P245" s="303"/>
      <c r="Q245" s="303"/>
      <c r="R245" s="303"/>
      <c r="S245" s="303"/>
      <c r="T245" s="303"/>
      <c r="U245" s="303"/>
      <c r="V245" s="303"/>
      <c r="W245" s="303"/>
      <c r="X245" s="303"/>
      <c r="Y245" s="303"/>
      <c r="Z245" s="303"/>
      <c r="AA245" s="303"/>
      <c r="AB245" s="1"/>
    </row>
    <row r="246" spans="7:28">
      <c r="G246" s="302"/>
      <c r="H246" s="302"/>
      <c r="I246" s="302"/>
      <c r="J246" s="303"/>
      <c r="K246" s="303"/>
      <c r="L246" s="303"/>
      <c r="M246" s="303"/>
      <c r="N246" s="303"/>
      <c r="O246" s="303"/>
      <c r="P246" s="303"/>
      <c r="Q246" s="303"/>
      <c r="R246" s="303"/>
      <c r="S246" s="303"/>
      <c r="T246" s="303"/>
      <c r="U246" s="303"/>
      <c r="V246" s="303"/>
      <c r="W246" s="303"/>
      <c r="X246" s="303"/>
      <c r="Y246" s="303"/>
      <c r="Z246" s="303"/>
      <c r="AA246" s="303"/>
      <c r="AB246" s="1"/>
    </row>
    <row r="247" spans="7:28">
      <c r="G247" s="302"/>
      <c r="H247" s="302"/>
      <c r="I247" s="302"/>
      <c r="J247" s="303"/>
      <c r="K247" s="303"/>
      <c r="L247" s="303"/>
      <c r="M247" s="303"/>
      <c r="N247" s="303"/>
      <c r="O247" s="303"/>
      <c r="P247" s="303"/>
      <c r="Q247" s="303"/>
      <c r="R247" s="303"/>
      <c r="S247" s="303"/>
      <c r="T247" s="303"/>
      <c r="U247" s="303"/>
      <c r="V247" s="303"/>
      <c r="W247" s="303"/>
      <c r="X247" s="303"/>
      <c r="Y247" s="303"/>
      <c r="Z247" s="303"/>
      <c r="AA247" s="303"/>
      <c r="AB247" s="1"/>
    </row>
    <row r="248" spans="7:28">
      <c r="G248" s="302"/>
      <c r="H248" s="302"/>
      <c r="I248" s="302"/>
      <c r="J248" s="303"/>
      <c r="K248" s="303"/>
      <c r="L248" s="303"/>
      <c r="M248" s="303"/>
      <c r="N248" s="303"/>
      <c r="O248" s="303"/>
      <c r="P248" s="303"/>
      <c r="Q248" s="303"/>
      <c r="R248" s="303"/>
      <c r="S248" s="303"/>
      <c r="T248" s="303"/>
      <c r="U248" s="303"/>
      <c r="V248" s="303"/>
      <c r="W248" s="303"/>
      <c r="X248" s="303"/>
      <c r="Y248" s="303"/>
      <c r="Z248" s="303"/>
      <c r="AA248" s="303"/>
      <c r="AB248" s="1"/>
    </row>
    <row r="249" spans="7:28">
      <c r="G249" s="302"/>
      <c r="H249" s="302"/>
      <c r="I249" s="302"/>
      <c r="J249" s="303"/>
      <c r="K249" s="303"/>
      <c r="L249" s="303"/>
      <c r="M249" s="303"/>
      <c r="N249" s="303"/>
      <c r="O249" s="303"/>
      <c r="P249" s="303"/>
      <c r="Q249" s="303"/>
      <c r="R249" s="303"/>
      <c r="S249" s="303"/>
      <c r="T249" s="303"/>
      <c r="U249" s="303"/>
      <c r="V249" s="303"/>
      <c r="W249" s="303"/>
      <c r="X249" s="303"/>
      <c r="Y249" s="303"/>
      <c r="Z249" s="303"/>
      <c r="AA249" s="303"/>
      <c r="AB249" s="1"/>
    </row>
    <row r="250" spans="7:28">
      <c r="G250" s="302"/>
      <c r="H250" s="302"/>
      <c r="I250" s="302"/>
      <c r="J250" s="303"/>
      <c r="K250" s="303"/>
      <c r="L250" s="303"/>
      <c r="M250" s="303"/>
      <c r="N250" s="303"/>
      <c r="O250" s="303"/>
      <c r="P250" s="303"/>
      <c r="Q250" s="303"/>
      <c r="R250" s="303"/>
      <c r="S250" s="303"/>
      <c r="T250" s="303"/>
      <c r="U250" s="303"/>
      <c r="V250" s="303"/>
      <c r="W250" s="303"/>
      <c r="X250" s="303"/>
      <c r="Y250" s="303"/>
      <c r="Z250" s="303"/>
      <c r="AA250" s="303"/>
      <c r="AB250" s="1"/>
    </row>
    <row r="251" spans="7:28">
      <c r="G251" s="302"/>
      <c r="H251" s="302"/>
      <c r="I251" s="302"/>
      <c r="J251" s="303"/>
      <c r="K251" s="303"/>
      <c r="L251" s="303"/>
      <c r="M251" s="303"/>
      <c r="N251" s="303"/>
      <c r="O251" s="303"/>
      <c r="P251" s="303"/>
      <c r="Q251" s="303"/>
      <c r="R251" s="303"/>
      <c r="S251" s="303"/>
      <c r="T251" s="303"/>
      <c r="U251" s="303"/>
      <c r="V251" s="303"/>
      <c r="W251" s="303"/>
      <c r="X251" s="303"/>
      <c r="Y251" s="303"/>
      <c r="Z251" s="303"/>
      <c r="AA251" s="303"/>
      <c r="AB251" s="1"/>
    </row>
    <row r="252" spans="7:28">
      <c r="G252" s="302"/>
      <c r="H252" s="302"/>
      <c r="I252" s="302"/>
      <c r="J252" s="303"/>
      <c r="K252" s="303"/>
      <c r="L252" s="303"/>
      <c r="M252" s="303"/>
      <c r="N252" s="303"/>
      <c r="O252" s="303"/>
      <c r="P252" s="303"/>
      <c r="Q252" s="303"/>
      <c r="R252" s="303"/>
      <c r="S252" s="303"/>
      <c r="T252" s="303"/>
      <c r="U252" s="303"/>
      <c r="V252" s="303"/>
      <c r="W252" s="303"/>
      <c r="X252" s="303"/>
      <c r="Y252" s="303"/>
      <c r="Z252" s="303"/>
      <c r="AA252" s="303"/>
      <c r="AB252" s="1"/>
    </row>
    <row r="253" spans="7:28">
      <c r="G253" s="302"/>
      <c r="H253" s="302"/>
      <c r="I253" s="302"/>
      <c r="J253" s="303"/>
      <c r="K253" s="303"/>
      <c r="L253" s="303"/>
      <c r="M253" s="303"/>
      <c r="N253" s="303"/>
      <c r="O253" s="303"/>
      <c r="P253" s="303"/>
      <c r="Q253" s="303"/>
      <c r="R253" s="303"/>
      <c r="S253" s="303"/>
      <c r="T253" s="303"/>
      <c r="U253" s="303"/>
      <c r="V253" s="303"/>
      <c r="W253" s="303"/>
      <c r="X253" s="303"/>
      <c r="Y253" s="303"/>
      <c r="Z253" s="303"/>
      <c r="AA253" s="303"/>
      <c r="AB253" s="1"/>
    </row>
    <row r="254" spans="7:28">
      <c r="G254" s="302"/>
      <c r="H254" s="302"/>
      <c r="I254" s="302"/>
      <c r="J254" s="303"/>
      <c r="K254" s="303"/>
      <c r="L254" s="303"/>
      <c r="M254" s="303"/>
      <c r="N254" s="303"/>
      <c r="O254" s="303"/>
      <c r="P254" s="303"/>
      <c r="Q254" s="303"/>
      <c r="R254" s="303"/>
      <c r="S254" s="303"/>
      <c r="T254" s="303"/>
      <c r="U254" s="303"/>
      <c r="V254" s="303"/>
      <c r="W254" s="303"/>
      <c r="X254" s="303"/>
      <c r="Y254" s="303"/>
      <c r="Z254" s="303"/>
      <c r="AA254" s="303"/>
      <c r="AB254" s="1"/>
    </row>
    <row r="255" spans="7:28">
      <c r="G255" s="302"/>
      <c r="H255" s="302"/>
      <c r="I255" s="302"/>
      <c r="J255" s="303"/>
      <c r="K255" s="303"/>
      <c r="L255" s="303"/>
      <c r="M255" s="303"/>
      <c r="N255" s="303"/>
      <c r="O255" s="303"/>
      <c r="P255" s="303"/>
      <c r="Q255" s="303"/>
      <c r="R255" s="303"/>
      <c r="S255" s="303"/>
      <c r="T255" s="303"/>
      <c r="U255" s="303"/>
      <c r="V255" s="303"/>
      <c r="W255" s="303"/>
      <c r="X255" s="303"/>
      <c r="Y255" s="303"/>
      <c r="Z255" s="303"/>
      <c r="AA255" s="303"/>
      <c r="AB255" s="1"/>
    </row>
    <row r="256" spans="7:28">
      <c r="G256" s="302"/>
      <c r="H256" s="302"/>
      <c r="I256" s="302"/>
      <c r="J256" s="303"/>
      <c r="K256" s="303"/>
      <c r="L256" s="303"/>
      <c r="M256" s="303"/>
      <c r="N256" s="303"/>
      <c r="O256" s="303"/>
      <c r="P256" s="303"/>
      <c r="Q256" s="303"/>
      <c r="R256" s="303"/>
      <c r="S256" s="303"/>
      <c r="T256" s="303"/>
      <c r="U256" s="303"/>
      <c r="V256" s="303"/>
      <c r="W256" s="303"/>
      <c r="X256" s="303"/>
      <c r="Y256" s="303"/>
      <c r="Z256" s="303"/>
      <c r="AA256" s="303"/>
      <c r="AB256" s="1"/>
    </row>
    <row r="257" spans="7:28">
      <c r="G257" s="302"/>
      <c r="H257" s="302"/>
      <c r="I257" s="302"/>
      <c r="J257" s="303"/>
      <c r="K257" s="303"/>
      <c r="L257" s="303"/>
      <c r="M257" s="303"/>
      <c r="N257" s="303"/>
      <c r="O257" s="303"/>
      <c r="P257" s="303"/>
      <c r="Q257" s="303"/>
      <c r="R257" s="303"/>
      <c r="S257" s="303"/>
      <c r="T257" s="303"/>
      <c r="U257" s="303"/>
      <c r="V257" s="303"/>
      <c r="W257" s="303"/>
      <c r="X257" s="303"/>
      <c r="Y257" s="303"/>
      <c r="Z257" s="303"/>
      <c r="AA257" s="303"/>
      <c r="AB257" s="1"/>
    </row>
    <row r="258" spans="7:28">
      <c r="G258" s="302"/>
      <c r="H258" s="302"/>
      <c r="I258" s="302"/>
      <c r="J258" s="303"/>
      <c r="K258" s="303"/>
      <c r="L258" s="303"/>
      <c r="M258" s="303"/>
      <c r="N258" s="303"/>
      <c r="O258" s="303"/>
      <c r="P258" s="303"/>
      <c r="Q258" s="303"/>
      <c r="R258" s="303"/>
      <c r="S258" s="303"/>
      <c r="T258" s="303"/>
      <c r="U258" s="303"/>
      <c r="V258" s="303"/>
      <c r="W258" s="303"/>
      <c r="X258" s="303"/>
      <c r="Y258" s="303"/>
      <c r="Z258" s="303"/>
      <c r="AA258" s="303"/>
      <c r="AB258" s="1"/>
    </row>
    <row r="259" spans="7:28">
      <c r="G259" s="302"/>
      <c r="H259" s="302"/>
      <c r="I259" s="302"/>
      <c r="J259" s="303"/>
      <c r="K259" s="303"/>
      <c r="L259" s="303"/>
      <c r="M259" s="303"/>
      <c r="N259" s="303"/>
      <c r="O259" s="303"/>
      <c r="P259" s="303"/>
      <c r="Q259" s="303"/>
      <c r="R259" s="303"/>
      <c r="S259" s="303"/>
      <c r="T259" s="303"/>
      <c r="U259" s="303"/>
      <c r="V259" s="303"/>
      <c r="W259" s="303"/>
      <c r="X259" s="303"/>
      <c r="Y259" s="303"/>
      <c r="Z259" s="303"/>
      <c r="AA259" s="303"/>
      <c r="AB259" s="1"/>
    </row>
    <row r="260" spans="7:28">
      <c r="G260" s="302"/>
      <c r="H260" s="302"/>
      <c r="I260" s="302"/>
      <c r="J260" s="303"/>
      <c r="K260" s="303"/>
      <c r="L260" s="303"/>
      <c r="M260" s="303"/>
      <c r="N260" s="303"/>
      <c r="O260" s="303"/>
      <c r="P260" s="303"/>
      <c r="Q260" s="303"/>
      <c r="R260" s="303"/>
      <c r="S260" s="303"/>
      <c r="T260" s="303"/>
      <c r="U260" s="303"/>
      <c r="V260" s="303"/>
      <c r="W260" s="303"/>
      <c r="X260" s="303"/>
      <c r="Y260" s="303"/>
      <c r="Z260" s="303"/>
      <c r="AA260" s="303"/>
      <c r="AB260" s="1"/>
    </row>
    <row r="261" spans="7:28">
      <c r="G261" s="302"/>
      <c r="H261" s="302"/>
      <c r="I261" s="302"/>
      <c r="J261" s="303"/>
      <c r="K261" s="303"/>
      <c r="L261" s="303"/>
      <c r="M261" s="303"/>
      <c r="N261" s="303"/>
      <c r="O261" s="303"/>
      <c r="P261" s="303"/>
      <c r="Q261" s="303"/>
      <c r="R261" s="303"/>
      <c r="S261" s="303"/>
      <c r="T261" s="303"/>
      <c r="U261" s="303"/>
      <c r="V261" s="303"/>
      <c r="W261" s="303"/>
      <c r="X261" s="303"/>
      <c r="Y261" s="303"/>
      <c r="Z261" s="303"/>
      <c r="AA261" s="303"/>
      <c r="AB261" s="1"/>
    </row>
    <row r="262" spans="7:28">
      <c r="G262" s="302"/>
      <c r="H262" s="302"/>
      <c r="I262" s="302"/>
      <c r="J262" s="303"/>
      <c r="K262" s="303"/>
      <c r="L262" s="303"/>
      <c r="M262" s="303"/>
      <c r="N262" s="303"/>
      <c r="O262" s="303"/>
      <c r="P262" s="303"/>
      <c r="Q262" s="303"/>
      <c r="R262" s="303"/>
      <c r="S262" s="303"/>
      <c r="T262" s="303"/>
      <c r="U262" s="303"/>
      <c r="V262" s="303"/>
      <c r="W262" s="303"/>
      <c r="X262" s="303"/>
      <c r="Y262" s="303"/>
      <c r="Z262" s="303"/>
      <c r="AA262" s="303"/>
      <c r="AB262" s="1"/>
    </row>
    <row r="263" spans="7:28">
      <c r="G263" s="302"/>
      <c r="H263" s="302"/>
      <c r="I263" s="302"/>
      <c r="J263" s="303"/>
      <c r="K263" s="303"/>
      <c r="L263" s="303"/>
      <c r="M263" s="303"/>
      <c r="N263" s="303"/>
      <c r="O263" s="303"/>
      <c r="P263" s="303"/>
      <c r="Q263" s="303"/>
      <c r="R263" s="303"/>
      <c r="S263" s="303"/>
      <c r="T263" s="303"/>
      <c r="U263" s="303"/>
      <c r="V263" s="303"/>
      <c r="W263" s="303"/>
      <c r="X263" s="303"/>
      <c r="Y263" s="303"/>
      <c r="Z263" s="303"/>
      <c r="AA263" s="303"/>
      <c r="AB263" s="1"/>
    </row>
    <row r="264" spans="7:28">
      <c r="G264" s="302"/>
      <c r="H264" s="302"/>
      <c r="I264" s="302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3"/>
      <c r="Y264" s="303"/>
      <c r="Z264" s="303"/>
      <c r="AA264" s="303"/>
      <c r="AB264" s="1"/>
    </row>
    <row r="265" spans="7:28">
      <c r="G265" s="302"/>
      <c r="H265" s="302"/>
      <c r="I265" s="302"/>
      <c r="J265" s="303"/>
      <c r="K265" s="303"/>
      <c r="L265" s="303"/>
      <c r="M265" s="303"/>
      <c r="N265" s="303"/>
      <c r="O265" s="303"/>
      <c r="P265" s="303"/>
      <c r="Q265" s="303"/>
      <c r="R265" s="303"/>
      <c r="S265" s="303"/>
      <c r="T265" s="303"/>
      <c r="U265" s="303"/>
      <c r="V265" s="303"/>
      <c r="W265" s="303"/>
      <c r="X265" s="303"/>
      <c r="Y265" s="303"/>
      <c r="Z265" s="303"/>
      <c r="AA265" s="303"/>
      <c r="AB265" s="1"/>
    </row>
    <row r="266" spans="7:28">
      <c r="G266" s="302"/>
      <c r="H266" s="302"/>
      <c r="I266" s="302"/>
      <c r="J266" s="303"/>
      <c r="K266" s="303"/>
      <c r="L266" s="303"/>
      <c r="M266" s="303"/>
      <c r="N266" s="303"/>
      <c r="O266" s="303"/>
      <c r="P266" s="303"/>
      <c r="Q266" s="303"/>
      <c r="R266" s="303"/>
      <c r="S266" s="303"/>
      <c r="T266" s="303"/>
      <c r="U266" s="303"/>
      <c r="V266" s="303"/>
      <c r="W266" s="303"/>
      <c r="X266" s="303"/>
      <c r="Y266" s="303"/>
      <c r="Z266" s="303"/>
      <c r="AA266" s="303"/>
      <c r="AB266" s="1"/>
    </row>
    <row r="267" spans="7:28">
      <c r="G267" s="302"/>
      <c r="H267" s="302"/>
      <c r="I267" s="302"/>
      <c r="J267" s="303"/>
      <c r="K267" s="303"/>
      <c r="L267" s="303"/>
      <c r="M267" s="303"/>
      <c r="N267" s="303"/>
      <c r="O267" s="303"/>
      <c r="P267" s="303"/>
      <c r="Q267" s="303"/>
      <c r="R267" s="303"/>
      <c r="S267" s="303"/>
      <c r="T267" s="303"/>
      <c r="U267" s="303"/>
      <c r="V267" s="303"/>
      <c r="W267" s="303"/>
      <c r="X267" s="303"/>
      <c r="Y267" s="303"/>
      <c r="Z267" s="303"/>
      <c r="AA267" s="303"/>
      <c r="AB267" s="1"/>
    </row>
    <row r="268" spans="7:28">
      <c r="G268" s="302"/>
      <c r="H268" s="302"/>
      <c r="I268" s="302"/>
      <c r="J268" s="303"/>
      <c r="K268" s="303"/>
      <c r="L268" s="303"/>
      <c r="M268" s="303"/>
      <c r="N268" s="303"/>
      <c r="O268" s="303"/>
      <c r="P268" s="303"/>
      <c r="Q268" s="303"/>
      <c r="R268" s="303"/>
      <c r="S268" s="303"/>
      <c r="T268" s="303"/>
      <c r="U268" s="303"/>
      <c r="V268" s="303"/>
      <c r="W268" s="303"/>
      <c r="X268" s="303"/>
      <c r="Y268" s="303"/>
      <c r="Z268" s="303"/>
      <c r="AA268" s="303"/>
      <c r="AB268" s="1"/>
    </row>
    <row r="269" spans="7:28">
      <c r="G269" s="302"/>
      <c r="H269" s="302"/>
      <c r="I269" s="302"/>
      <c r="J269" s="303"/>
      <c r="K269" s="303"/>
      <c r="L269" s="303"/>
      <c r="M269" s="303"/>
      <c r="N269" s="303"/>
      <c r="O269" s="303"/>
      <c r="P269" s="303"/>
      <c r="Q269" s="303"/>
      <c r="R269" s="303"/>
      <c r="S269" s="303"/>
      <c r="T269" s="303"/>
      <c r="U269" s="303"/>
      <c r="V269" s="303"/>
      <c r="W269" s="303"/>
      <c r="X269" s="303"/>
      <c r="Y269" s="303"/>
      <c r="Z269" s="303"/>
      <c r="AA269" s="303"/>
      <c r="AB269" s="1"/>
    </row>
    <row r="270" spans="7:28">
      <c r="G270" s="302"/>
      <c r="H270" s="302"/>
      <c r="I270" s="302"/>
      <c r="J270" s="303"/>
      <c r="K270" s="303"/>
      <c r="L270" s="303"/>
      <c r="M270" s="303"/>
      <c r="N270" s="303"/>
      <c r="O270" s="303"/>
      <c r="P270" s="303"/>
      <c r="Q270" s="303"/>
      <c r="R270" s="303"/>
      <c r="S270" s="303"/>
      <c r="T270" s="303"/>
      <c r="U270" s="303"/>
      <c r="V270" s="303"/>
      <c r="W270" s="303"/>
      <c r="X270" s="303"/>
      <c r="Y270" s="303"/>
      <c r="Z270" s="303"/>
      <c r="AA270" s="303"/>
      <c r="AB270" s="1"/>
    </row>
    <row r="271" spans="7:28">
      <c r="G271" s="302"/>
      <c r="H271" s="302"/>
      <c r="I271" s="302"/>
      <c r="J271" s="303"/>
      <c r="K271" s="303"/>
      <c r="L271" s="303"/>
      <c r="M271" s="303"/>
      <c r="N271" s="303"/>
      <c r="O271" s="303"/>
      <c r="P271" s="303"/>
      <c r="Q271" s="303"/>
      <c r="R271" s="303"/>
      <c r="S271" s="303"/>
      <c r="T271" s="303"/>
      <c r="U271" s="303"/>
      <c r="V271" s="303"/>
      <c r="W271" s="303"/>
      <c r="X271" s="303"/>
      <c r="Y271" s="303"/>
      <c r="Z271" s="303"/>
      <c r="AA271" s="303"/>
      <c r="AB271" s="1"/>
    </row>
    <row r="272" spans="7:28">
      <c r="G272" s="302"/>
      <c r="H272" s="302"/>
      <c r="I272" s="302"/>
      <c r="J272" s="303"/>
      <c r="K272" s="303"/>
      <c r="L272" s="303"/>
      <c r="M272" s="303"/>
      <c r="N272" s="303"/>
      <c r="O272" s="303"/>
      <c r="P272" s="303"/>
      <c r="Q272" s="303"/>
      <c r="R272" s="303"/>
      <c r="S272" s="303"/>
      <c r="T272" s="303"/>
      <c r="U272" s="303"/>
      <c r="V272" s="303"/>
      <c r="W272" s="303"/>
      <c r="X272" s="303"/>
      <c r="Y272" s="303"/>
      <c r="Z272" s="303"/>
      <c r="AA272" s="303"/>
      <c r="AB272" s="1"/>
    </row>
    <row r="273" spans="7:28">
      <c r="G273" s="302"/>
      <c r="H273" s="302"/>
      <c r="I273" s="302"/>
      <c r="J273" s="303"/>
      <c r="K273" s="303"/>
      <c r="L273" s="303"/>
      <c r="M273" s="303"/>
      <c r="N273" s="303"/>
      <c r="O273" s="303"/>
      <c r="P273" s="303"/>
      <c r="Q273" s="303"/>
      <c r="R273" s="303"/>
      <c r="S273" s="303"/>
      <c r="T273" s="303"/>
      <c r="U273" s="303"/>
      <c r="V273" s="303"/>
      <c r="W273" s="303"/>
      <c r="X273" s="303"/>
      <c r="Y273" s="303"/>
      <c r="Z273" s="303"/>
      <c r="AA273" s="303"/>
      <c r="AB273" s="1"/>
    </row>
    <row r="274" spans="7:28">
      <c r="G274" s="302"/>
      <c r="H274" s="302"/>
      <c r="I274" s="302"/>
      <c r="J274" s="303"/>
      <c r="K274" s="303"/>
      <c r="L274" s="303"/>
      <c r="M274" s="303"/>
      <c r="N274" s="303"/>
      <c r="O274" s="303"/>
      <c r="P274" s="303"/>
      <c r="Q274" s="303"/>
      <c r="R274" s="303"/>
      <c r="S274" s="303"/>
      <c r="T274" s="303"/>
      <c r="U274" s="303"/>
      <c r="V274" s="303"/>
      <c r="W274" s="303"/>
      <c r="X274" s="303"/>
      <c r="Y274" s="303"/>
      <c r="Z274" s="303"/>
      <c r="AA274" s="303"/>
      <c r="AB274" s="1"/>
    </row>
    <row r="275" spans="7:28">
      <c r="G275" s="302"/>
      <c r="H275" s="302"/>
      <c r="I275" s="302"/>
      <c r="J275" s="303"/>
      <c r="K275" s="303"/>
      <c r="L275" s="303"/>
      <c r="M275" s="303"/>
      <c r="N275" s="303"/>
      <c r="O275" s="303"/>
      <c r="P275" s="303"/>
      <c r="Q275" s="303"/>
      <c r="R275" s="303"/>
      <c r="S275" s="303"/>
      <c r="T275" s="303"/>
      <c r="U275" s="303"/>
      <c r="V275" s="303"/>
      <c r="W275" s="303"/>
      <c r="X275" s="303"/>
      <c r="Y275" s="303"/>
      <c r="Z275" s="303"/>
      <c r="AA275" s="303"/>
      <c r="AB275" s="1"/>
    </row>
    <row r="276" spans="7:28">
      <c r="G276" s="302"/>
      <c r="H276" s="302"/>
      <c r="I276" s="302"/>
      <c r="J276" s="303"/>
      <c r="K276" s="303"/>
      <c r="L276" s="303"/>
      <c r="M276" s="303"/>
      <c r="N276" s="303"/>
      <c r="O276" s="303"/>
      <c r="P276" s="303"/>
      <c r="Q276" s="303"/>
      <c r="R276" s="303"/>
      <c r="S276" s="303"/>
      <c r="T276" s="303"/>
      <c r="U276" s="303"/>
      <c r="V276" s="303"/>
      <c r="W276" s="303"/>
      <c r="X276" s="303"/>
      <c r="Y276" s="303"/>
      <c r="Z276" s="303"/>
      <c r="AA276" s="303"/>
      <c r="AB276" s="1"/>
    </row>
    <row r="277" spans="7:28">
      <c r="G277" s="302"/>
      <c r="H277" s="302"/>
      <c r="I277" s="302"/>
      <c r="J277" s="303"/>
      <c r="K277" s="303"/>
      <c r="L277" s="303"/>
      <c r="M277" s="303"/>
      <c r="N277" s="303"/>
      <c r="O277" s="303"/>
      <c r="P277" s="303"/>
      <c r="Q277" s="303"/>
      <c r="R277" s="303"/>
      <c r="S277" s="303"/>
      <c r="T277" s="303"/>
      <c r="U277" s="303"/>
      <c r="V277" s="303"/>
      <c r="W277" s="303"/>
      <c r="X277" s="303"/>
      <c r="Y277" s="303"/>
      <c r="Z277" s="303"/>
      <c r="AA277" s="303"/>
      <c r="AB277" s="1"/>
    </row>
    <row r="278" spans="7:28">
      <c r="G278" s="302"/>
      <c r="H278" s="302"/>
      <c r="I278" s="302"/>
      <c r="J278" s="303"/>
      <c r="K278" s="303"/>
      <c r="L278" s="303"/>
      <c r="M278" s="303"/>
      <c r="N278" s="303"/>
      <c r="O278" s="303"/>
      <c r="P278" s="303"/>
      <c r="Q278" s="303"/>
      <c r="R278" s="303"/>
      <c r="S278" s="303"/>
      <c r="T278" s="303"/>
      <c r="U278" s="303"/>
      <c r="V278" s="303"/>
      <c r="W278" s="303"/>
      <c r="X278" s="303"/>
      <c r="Y278" s="303"/>
      <c r="Z278" s="303"/>
      <c r="AA278" s="303"/>
      <c r="AB278" s="1"/>
    </row>
    <row r="279" spans="7:28">
      <c r="G279" s="302"/>
      <c r="H279" s="302"/>
      <c r="I279" s="302"/>
      <c r="J279" s="303"/>
      <c r="K279" s="303"/>
      <c r="L279" s="303"/>
      <c r="M279" s="303"/>
      <c r="N279" s="303"/>
      <c r="O279" s="303"/>
      <c r="P279" s="303"/>
      <c r="Q279" s="303"/>
      <c r="R279" s="303"/>
      <c r="S279" s="303"/>
      <c r="T279" s="303"/>
      <c r="U279" s="303"/>
      <c r="V279" s="303"/>
      <c r="W279" s="303"/>
      <c r="X279" s="303"/>
      <c r="Y279" s="303"/>
      <c r="Z279" s="303"/>
      <c r="AA279" s="303"/>
      <c r="AB279" s="1"/>
    </row>
    <row r="280" spans="7:28">
      <c r="G280" s="302"/>
      <c r="H280" s="302"/>
      <c r="I280" s="302"/>
      <c r="J280" s="303"/>
      <c r="K280" s="303"/>
      <c r="L280" s="303"/>
      <c r="M280" s="303"/>
      <c r="N280" s="303"/>
      <c r="O280" s="303"/>
      <c r="P280" s="303"/>
      <c r="Q280" s="303"/>
      <c r="R280" s="303"/>
      <c r="S280" s="303"/>
      <c r="T280" s="303"/>
      <c r="U280" s="303"/>
      <c r="V280" s="303"/>
      <c r="W280" s="303"/>
      <c r="X280" s="303"/>
      <c r="Y280" s="303"/>
      <c r="Z280" s="303"/>
      <c r="AA280" s="303"/>
      <c r="AB280" s="1"/>
    </row>
    <row r="281" spans="7:28">
      <c r="G281" s="302"/>
      <c r="H281" s="302"/>
      <c r="I281" s="302"/>
      <c r="J281" s="303"/>
      <c r="K281" s="303"/>
      <c r="L281" s="303"/>
      <c r="M281" s="303"/>
      <c r="N281" s="303"/>
      <c r="O281" s="303"/>
      <c r="P281" s="303"/>
      <c r="Q281" s="303"/>
      <c r="R281" s="303"/>
      <c r="S281" s="303"/>
      <c r="T281" s="303"/>
      <c r="U281" s="303"/>
      <c r="V281" s="303"/>
      <c r="W281" s="303"/>
      <c r="X281" s="303"/>
      <c r="Y281" s="303"/>
      <c r="Z281" s="303"/>
      <c r="AA281" s="303"/>
      <c r="AB281" s="1"/>
    </row>
    <row r="282" spans="7:28">
      <c r="G282" s="302"/>
      <c r="H282" s="302"/>
      <c r="I282" s="302"/>
      <c r="J282" s="303"/>
      <c r="K282" s="303"/>
      <c r="L282" s="303"/>
      <c r="M282" s="303"/>
      <c r="N282" s="303"/>
      <c r="O282" s="303"/>
      <c r="P282" s="303"/>
      <c r="Q282" s="303"/>
      <c r="R282" s="303"/>
      <c r="S282" s="303"/>
      <c r="T282" s="303"/>
      <c r="U282" s="303"/>
      <c r="V282" s="303"/>
      <c r="W282" s="303"/>
      <c r="X282" s="303"/>
      <c r="Y282" s="303"/>
      <c r="Z282" s="303"/>
      <c r="AA282" s="303"/>
      <c r="AB282" s="1"/>
    </row>
    <row r="283" spans="7:28">
      <c r="G283" s="302"/>
      <c r="H283" s="302"/>
      <c r="I283" s="302"/>
      <c r="J283" s="303"/>
      <c r="K283" s="303"/>
      <c r="L283" s="303"/>
      <c r="M283" s="303"/>
      <c r="N283" s="303"/>
      <c r="O283" s="303"/>
      <c r="P283" s="303"/>
      <c r="Q283" s="303"/>
      <c r="R283" s="303"/>
      <c r="S283" s="303"/>
      <c r="T283" s="303"/>
      <c r="U283" s="303"/>
      <c r="V283" s="303"/>
      <c r="W283" s="303"/>
      <c r="X283" s="303"/>
      <c r="Y283" s="303"/>
      <c r="Z283" s="303"/>
      <c r="AA283" s="303"/>
      <c r="AB283" s="1"/>
    </row>
    <row r="284" spans="7:28">
      <c r="G284" s="302"/>
      <c r="H284" s="302"/>
      <c r="I284" s="302"/>
      <c r="J284" s="303"/>
      <c r="K284" s="303"/>
      <c r="L284" s="303"/>
      <c r="M284" s="303"/>
      <c r="N284" s="303"/>
      <c r="O284" s="303"/>
      <c r="P284" s="303"/>
      <c r="Q284" s="303"/>
      <c r="R284" s="303"/>
      <c r="S284" s="303"/>
      <c r="T284" s="303"/>
      <c r="U284" s="303"/>
      <c r="V284" s="303"/>
      <c r="W284" s="303"/>
      <c r="X284" s="303"/>
      <c r="Y284" s="303"/>
      <c r="Z284" s="303"/>
      <c r="AA284" s="303"/>
      <c r="AB284" s="1"/>
    </row>
    <row r="285" spans="7:28">
      <c r="G285" s="302"/>
      <c r="H285" s="302"/>
      <c r="I285" s="302"/>
      <c r="J285" s="303"/>
      <c r="K285" s="303"/>
      <c r="L285" s="303"/>
      <c r="M285" s="303"/>
      <c r="N285" s="303"/>
      <c r="O285" s="303"/>
      <c r="P285" s="303"/>
      <c r="Q285" s="303"/>
      <c r="R285" s="303"/>
      <c r="S285" s="303"/>
      <c r="T285" s="303"/>
      <c r="U285" s="303"/>
      <c r="V285" s="303"/>
      <c r="W285" s="303"/>
      <c r="X285" s="303"/>
      <c r="Y285" s="303"/>
      <c r="Z285" s="303"/>
      <c r="AA285" s="303"/>
      <c r="AB285" s="1"/>
    </row>
    <row r="286" spans="7:28">
      <c r="G286" s="302"/>
      <c r="H286" s="302"/>
      <c r="I286" s="302"/>
      <c r="J286" s="303"/>
      <c r="K286" s="303"/>
      <c r="L286" s="303"/>
      <c r="M286" s="303"/>
      <c r="N286" s="303"/>
      <c r="O286" s="303"/>
      <c r="P286" s="303"/>
      <c r="Q286" s="303"/>
      <c r="R286" s="303"/>
      <c r="S286" s="303"/>
      <c r="T286" s="303"/>
      <c r="U286" s="303"/>
      <c r="V286" s="303"/>
      <c r="W286" s="303"/>
      <c r="X286" s="303"/>
      <c r="Y286" s="303"/>
      <c r="Z286" s="303"/>
      <c r="AA286" s="303"/>
      <c r="AB286" s="1"/>
    </row>
    <row r="287" spans="7:28">
      <c r="G287" s="302"/>
      <c r="H287" s="302"/>
      <c r="I287" s="302"/>
      <c r="J287" s="303"/>
      <c r="K287" s="303"/>
      <c r="L287" s="303"/>
      <c r="M287" s="303"/>
      <c r="N287" s="303"/>
      <c r="O287" s="303"/>
      <c r="P287" s="303"/>
      <c r="Q287" s="303"/>
      <c r="R287" s="303"/>
      <c r="S287" s="303"/>
      <c r="T287" s="303"/>
      <c r="U287" s="303"/>
      <c r="V287" s="303"/>
      <c r="W287" s="303"/>
      <c r="X287" s="303"/>
      <c r="Y287" s="303"/>
      <c r="Z287" s="303"/>
      <c r="AA287" s="303"/>
      <c r="AB287" s="1"/>
    </row>
    <row r="288" spans="7:28">
      <c r="G288" s="302"/>
      <c r="H288" s="302"/>
      <c r="I288" s="302"/>
      <c r="J288" s="303"/>
      <c r="K288" s="303"/>
      <c r="L288" s="303"/>
      <c r="M288" s="303"/>
      <c r="N288" s="303"/>
      <c r="O288" s="303"/>
      <c r="P288" s="303"/>
      <c r="Q288" s="303"/>
      <c r="R288" s="303"/>
      <c r="S288" s="303"/>
      <c r="T288" s="303"/>
      <c r="U288" s="303"/>
      <c r="V288" s="303"/>
      <c r="W288" s="303"/>
      <c r="X288" s="303"/>
      <c r="Y288" s="303"/>
      <c r="Z288" s="303"/>
      <c r="AA288" s="303"/>
      <c r="AB288" s="1"/>
    </row>
    <row r="289" spans="7:28">
      <c r="G289" s="302"/>
      <c r="H289" s="302"/>
      <c r="I289" s="302"/>
      <c r="J289" s="303"/>
      <c r="K289" s="303"/>
      <c r="L289" s="303"/>
      <c r="M289" s="303"/>
      <c r="N289" s="303"/>
      <c r="O289" s="303"/>
      <c r="P289" s="303"/>
      <c r="Q289" s="303"/>
      <c r="R289" s="303"/>
      <c r="S289" s="303"/>
      <c r="T289" s="303"/>
      <c r="U289" s="303"/>
      <c r="V289" s="303"/>
      <c r="W289" s="303"/>
      <c r="X289" s="303"/>
      <c r="Y289" s="303"/>
      <c r="Z289" s="303"/>
      <c r="AA289" s="303"/>
      <c r="AB289" s="1"/>
    </row>
    <row r="290" spans="7:28">
      <c r="G290" s="302"/>
      <c r="H290" s="302"/>
      <c r="I290" s="302"/>
      <c r="J290" s="303"/>
      <c r="K290" s="303"/>
      <c r="L290" s="303"/>
      <c r="M290" s="303"/>
      <c r="N290" s="303"/>
      <c r="O290" s="303"/>
      <c r="P290" s="303"/>
      <c r="Q290" s="303"/>
      <c r="R290" s="303"/>
      <c r="S290" s="303"/>
      <c r="T290" s="303"/>
      <c r="U290" s="303"/>
      <c r="V290" s="303"/>
      <c r="W290" s="303"/>
      <c r="X290" s="303"/>
      <c r="Y290" s="303"/>
      <c r="Z290" s="303"/>
      <c r="AA290" s="303"/>
      <c r="AB290" s="1"/>
    </row>
    <row r="291" spans="7:28">
      <c r="G291" s="302"/>
      <c r="H291" s="302"/>
      <c r="I291" s="302"/>
      <c r="J291" s="303"/>
      <c r="K291" s="303"/>
      <c r="L291" s="303"/>
      <c r="M291" s="303"/>
      <c r="N291" s="303"/>
      <c r="O291" s="303"/>
      <c r="P291" s="303"/>
      <c r="Q291" s="303"/>
      <c r="R291" s="303"/>
      <c r="S291" s="303"/>
      <c r="T291" s="303"/>
      <c r="U291" s="303"/>
      <c r="V291" s="303"/>
      <c r="W291" s="303"/>
      <c r="X291" s="303"/>
      <c r="Y291" s="303"/>
      <c r="Z291" s="303"/>
      <c r="AA291" s="303"/>
      <c r="AB291" s="1"/>
    </row>
    <row r="292" spans="7:28">
      <c r="G292" s="302"/>
      <c r="H292" s="302"/>
      <c r="I292" s="302"/>
      <c r="J292" s="303"/>
      <c r="K292" s="303"/>
      <c r="L292" s="303"/>
      <c r="M292" s="303"/>
      <c r="N292" s="303"/>
      <c r="O292" s="303"/>
      <c r="P292" s="303"/>
      <c r="Q292" s="303"/>
      <c r="R292" s="303"/>
      <c r="S292" s="303"/>
      <c r="T292" s="303"/>
      <c r="U292" s="303"/>
      <c r="V292" s="303"/>
      <c r="W292" s="303"/>
      <c r="X292" s="303"/>
      <c r="Y292" s="303"/>
      <c r="Z292" s="303"/>
      <c r="AA292" s="303"/>
      <c r="AB292" s="1"/>
    </row>
    <row r="293" spans="7:28">
      <c r="G293" s="302"/>
      <c r="H293" s="302"/>
      <c r="I293" s="302"/>
      <c r="J293" s="303"/>
      <c r="K293" s="303"/>
      <c r="L293" s="303"/>
      <c r="M293" s="303"/>
      <c r="N293" s="303"/>
      <c r="O293" s="303"/>
      <c r="P293" s="303"/>
      <c r="Q293" s="303"/>
      <c r="R293" s="303"/>
      <c r="S293" s="303"/>
      <c r="T293" s="303"/>
      <c r="U293" s="303"/>
      <c r="V293" s="303"/>
      <c r="W293" s="303"/>
      <c r="X293" s="303"/>
      <c r="Y293" s="303"/>
      <c r="Z293" s="303"/>
      <c r="AA293" s="303"/>
      <c r="AB293" s="1"/>
    </row>
    <row r="294" spans="7:28">
      <c r="G294" s="302"/>
      <c r="H294" s="302"/>
      <c r="I294" s="302"/>
      <c r="J294" s="303"/>
      <c r="K294" s="303"/>
      <c r="L294" s="303"/>
      <c r="M294" s="303"/>
      <c r="N294" s="303"/>
      <c r="O294" s="303"/>
      <c r="P294" s="303"/>
      <c r="Q294" s="303"/>
      <c r="R294" s="303"/>
      <c r="S294" s="303"/>
      <c r="T294" s="303"/>
      <c r="U294" s="303"/>
      <c r="V294" s="303"/>
      <c r="W294" s="303"/>
      <c r="X294" s="303"/>
      <c r="Y294" s="303"/>
      <c r="Z294" s="303"/>
      <c r="AA294" s="303"/>
      <c r="AB294" s="1"/>
    </row>
    <row r="295" spans="7:28">
      <c r="G295" s="302"/>
      <c r="H295" s="302"/>
      <c r="I295" s="302"/>
      <c r="J295" s="303"/>
      <c r="K295" s="303"/>
      <c r="L295" s="303"/>
      <c r="M295" s="303"/>
      <c r="N295" s="303"/>
      <c r="O295" s="303"/>
      <c r="P295" s="303"/>
      <c r="Q295" s="303"/>
      <c r="R295" s="303"/>
      <c r="S295" s="303"/>
      <c r="T295" s="303"/>
      <c r="U295" s="303"/>
      <c r="V295" s="303"/>
      <c r="W295" s="303"/>
      <c r="X295" s="303"/>
      <c r="Y295" s="303"/>
      <c r="Z295" s="303"/>
      <c r="AA295" s="303"/>
      <c r="AB295" s="1"/>
    </row>
    <row r="296" spans="7:28">
      <c r="G296" s="302"/>
      <c r="H296" s="302"/>
      <c r="I296" s="302"/>
      <c r="J296" s="303"/>
      <c r="K296" s="303"/>
      <c r="L296" s="303"/>
      <c r="M296" s="303"/>
      <c r="N296" s="303"/>
      <c r="O296" s="303"/>
      <c r="P296" s="303"/>
      <c r="Q296" s="303"/>
      <c r="R296" s="303"/>
      <c r="S296" s="303"/>
      <c r="T296" s="303"/>
      <c r="U296" s="303"/>
      <c r="V296" s="303"/>
      <c r="W296" s="303"/>
      <c r="X296" s="303"/>
      <c r="Y296" s="303"/>
      <c r="Z296" s="303"/>
      <c r="AA296" s="303"/>
      <c r="AB296" s="1"/>
    </row>
    <row r="297" spans="7:28">
      <c r="G297" s="302"/>
      <c r="H297" s="302"/>
      <c r="I297" s="302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3"/>
      <c r="Y297" s="303"/>
      <c r="Z297" s="303"/>
      <c r="AA297" s="303"/>
      <c r="AB297" s="1"/>
    </row>
    <row r="298" spans="7:28">
      <c r="G298" s="302"/>
      <c r="H298" s="302"/>
      <c r="I298" s="302"/>
      <c r="J298" s="303"/>
      <c r="K298" s="303"/>
      <c r="L298" s="303"/>
      <c r="M298" s="303"/>
      <c r="N298" s="303"/>
      <c r="O298" s="303"/>
      <c r="P298" s="303"/>
      <c r="Q298" s="303"/>
      <c r="R298" s="303"/>
      <c r="S298" s="303"/>
      <c r="T298" s="303"/>
      <c r="U298" s="303"/>
      <c r="V298" s="303"/>
      <c r="W298" s="303"/>
      <c r="X298" s="303"/>
      <c r="Y298" s="303"/>
      <c r="Z298" s="303"/>
      <c r="AA298" s="303"/>
      <c r="AB298" s="1"/>
    </row>
    <row r="299" spans="7:28">
      <c r="G299" s="302"/>
      <c r="H299" s="302"/>
      <c r="I299" s="302"/>
      <c r="J299" s="303"/>
      <c r="K299" s="303"/>
      <c r="L299" s="303"/>
      <c r="M299" s="303"/>
      <c r="N299" s="303"/>
      <c r="O299" s="303"/>
      <c r="P299" s="303"/>
      <c r="Q299" s="303"/>
      <c r="R299" s="303"/>
      <c r="S299" s="303"/>
      <c r="T299" s="303"/>
      <c r="U299" s="303"/>
      <c r="V299" s="303"/>
      <c r="W299" s="303"/>
      <c r="X299" s="303"/>
      <c r="Y299" s="303"/>
      <c r="Z299" s="303"/>
      <c r="AA299" s="303"/>
      <c r="AB299" s="1"/>
    </row>
    <row r="300" spans="7:28">
      <c r="G300" s="302"/>
      <c r="H300" s="302"/>
      <c r="I300" s="302"/>
      <c r="J300" s="303"/>
      <c r="K300" s="303"/>
      <c r="L300" s="303"/>
      <c r="M300" s="303"/>
      <c r="N300" s="303"/>
      <c r="O300" s="303"/>
      <c r="P300" s="303"/>
      <c r="Q300" s="303"/>
      <c r="R300" s="303"/>
      <c r="S300" s="303"/>
      <c r="T300" s="303"/>
      <c r="U300" s="303"/>
      <c r="V300" s="303"/>
      <c r="W300" s="303"/>
      <c r="X300" s="303"/>
      <c r="Y300" s="303"/>
      <c r="Z300" s="303"/>
      <c r="AA300" s="303"/>
      <c r="AB300" s="1"/>
    </row>
    <row r="301" spans="7:28">
      <c r="G301" s="302"/>
      <c r="H301" s="302"/>
      <c r="I301" s="302"/>
      <c r="J301" s="303"/>
      <c r="K301" s="303"/>
      <c r="L301" s="303"/>
      <c r="M301" s="303"/>
      <c r="N301" s="303"/>
      <c r="O301" s="303"/>
      <c r="P301" s="303"/>
      <c r="Q301" s="303"/>
      <c r="R301" s="303"/>
      <c r="S301" s="303"/>
      <c r="T301" s="303"/>
      <c r="U301" s="303"/>
      <c r="V301" s="303"/>
      <c r="W301" s="303"/>
      <c r="X301" s="303"/>
      <c r="Y301" s="303"/>
      <c r="Z301" s="303"/>
      <c r="AA301" s="303"/>
      <c r="AB301" s="1"/>
    </row>
    <row r="302" spans="7:28">
      <c r="G302" s="302"/>
      <c r="H302" s="302"/>
      <c r="I302" s="302"/>
      <c r="J302" s="303"/>
      <c r="K302" s="303"/>
      <c r="L302" s="303"/>
      <c r="M302" s="303"/>
      <c r="N302" s="303"/>
      <c r="O302" s="303"/>
      <c r="P302" s="303"/>
      <c r="Q302" s="303"/>
      <c r="R302" s="303"/>
      <c r="S302" s="303"/>
      <c r="T302" s="303"/>
      <c r="U302" s="303"/>
      <c r="V302" s="303"/>
      <c r="W302" s="303"/>
      <c r="X302" s="303"/>
      <c r="Y302" s="303"/>
      <c r="Z302" s="303"/>
      <c r="AA302" s="303"/>
      <c r="AB302" s="1"/>
    </row>
    <row r="303" spans="7:28">
      <c r="G303" s="302"/>
      <c r="H303" s="302"/>
      <c r="I303" s="302"/>
      <c r="J303" s="303"/>
      <c r="K303" s="303"/>
      <c r="L303" s="303"/>
      <c r="M303" s="303"/>
      <c r="N303" s="303"/>
      <c r="O303" s="303"/>
      <c r="P303" s="303"/>
      <c r="Q303" s="303"/>
      <c r="R303" s="303"/>
      <c r="S303" s="303"/>
      <c r="T303" s="303"/>
      <c r="U303" s="303"/>
      <c r="V303" s="303"/>
      <c r="W303" s="303"/>
      <c r="X303" s="303"/>
      <c r="Y303" s="303"/>
      <c r="Z303" s="303"/>
      <c r="AA303" s="303"/>
      <c r="AB303" s="1"/>
    </row>
    <row r="304" spans="7:28">
      <c r="G304" s="302"/>
      <c r="H304" s="302"/>
      <c r="I304" s="302"/>
      <c r="J304" s="303"/>
      <c r="K304" s="303"/>
      <c r="L304" s="303"/>
      <c r="M304" s="303"/>
      <c r="N304" s="303"/>
      <c r="O304" s="303"/>
      <c r="P304" s="303"/>
      <c r="Q304" s="303"/>
      <c r="R304" s="303"/>
      <c r="S304" s="303"/>
      <c r="T304" s="303"/>
      <c r="U304" s="303"/>
      <c r="V304" s="303"/>
      <c r="W304" s="303"/>
      <c r="X304" s="303"/>
      <c r="Y304" s="303"/>
      <c r="Z304" s="303"/>
      <c r="AA304" s="303"/>
      <c r="AB304" s="1"/>
    </row>
    <row r="305" spans="7:28">
      <c r="G305" s="302"/>
      <c r="H305" s="302"/>
      <c r="I305" s="302"/>
      <c r="J305" s="303"/>
      <c r="K305" s="303"/>
      <c r="L305" s="303"/>
      <c r="M305" s="303"/>
      <c r="N305" s="303"/>
      <c r="O305" s="303"/>
      <c r="P305" s="303"/>
      <c r="Q305" s="303"/>
      <c r="R305" s="303"/>
      <c r="S305" s="303"/>
      <c r="T305" s="303"/>
      <c r="U305" s="303"/>
      <c r="V305" s="303"/>
      <c r="W305" s="303"/>
      <c r="X305" s="303"/>
      <c r="Y305" s="303"/>
      <c r="Z305" s="303"/>
      <c r="AA305" s="303"/>
      <c r="AB305" s="1"/>
    </row>
    <row r="306" spans="7:28">
      <c r="G306" s="302"/>
      <c r="H306" s="302"/>
      <c r="I306" s="302"/>
      <c r="J306" s="303"/>
      <c r="K306" s="303"/>
      <c r="L306" s="303"/>
      <c r="M306" s="303"/>
      <c r="N306" s="303"/>
      <c r="O306" s="303"/>
      <c r="P306" s="303"/>
      <c r="Q306" s="303"/>
      <c r="R306" s="303"/>
      <c r="S306" s="303"/>
      <c r="T306" s="303"/>
      <c r="U306" s="303"/>
      <c r="V306" s="303"/>
      <c r="W306" s="303"/>
      <c r="X306" s="303"/>
      <c r="Y306" s="303"/>
      <c r="Z306" s="303"/>
      <c r="AA306" s="303"/>
      <c r="AB306" s="1"/>
    </row>
    <row r="307" spans="7:28">
      <c r="G307" s="302"/>
      <c r="H307" s="302"/>
      <c r="I307" s="302"/>
      <c r="J307" s="303"/>
      <c r="K307" s="303"/>
      <c r="L307" s="303"/>
      <c r="M307" s="303"/>
      <c r="N307" s="303"/>
      <c r="O307" s="303"/>
      <c r="P307" s="303"/>
      <c r="Q307" s="303"/>
      <c r="R307" s="303"/>
      <c r="S307" s="303"/>
      <c r="T307" s="303"/>
      <c r="U307" s="303"/>
      <c r="V307" s="303"/>
      <c r="W307" s="303"/>
      <c r="X307" s="303"/>
      <c r="Y307" s="303"/>
      <c r="Z307" s="303"/>
      <c r="AA307" s="303"/>
      <c r="AB307" s="1"/>
    </row>
    <row r="308" spans="7:28">
      <c r="G308" s="302"/>
      <c r="H308" s="302"/>
      <c r="I308" s="302"/>
      <c r="J308" s="303"/>
      <c r="K308" s="303"/>
      <c r="L308" s="303"/>
      <c r="M308" s="303"/>
      <c r="N308" s="303"/>
      <c r="O308" s="303"/>
      <c r="P308" s="303"/>
      <c r="Q308" s="303"/>
      <c r="R308" s="303"/>
      <c r="S308" s="303"/>
      <c r="T308" s="303"/>
      <c r="U308" s="303"/>
      <c r="V308" s="303"/>
      <c r="W308" s="303"/>
      <c r="X308" s="303"/>
      <c r="Y308" s="303"/>
      <c r="Z308" s="303"/>
      <c r="AA308" s="303"/>
      <c r="AB308" s="1"/>
    </row>
    <row r="309" spans="7:28">
      <c r="G309" s="302"/>
      <c r="H309" s="302"/>
      <c r="I309" s="302"/>
      <c r="J309" s="303"/>
      <c r="K309" s="303"/>
      <c r="L309" s="303"/>
      <c r="M309" s="303"/>
      <c r="N309" s="303"/>
      <c r="O309" s="303"/>
      <c r="P309" s="303"/>
      <c r="Q309" s="303"/>
      <c r="R309" s="303"/>
      <c r="S309" s="303"/>
      <c r="T309" s="303"/>
      <c r="U309" s="303"/>
      <c r="V309" s="303"/>
      <c r="W309" s="303"/>
      <c r="X309" s="303"/>
      <c r="Y309" s="303"/>
      <c r="Z309" s="303"/>
      <c r="AA309" s="303"/>
      <c r="AB309" s="1"/>
    </row>
    <row r="310" spans="7:28">
      <c r="G310" s="302"/>
      <c r="H310" s="302"/>
      <c r="I310" s="302"/>
      <c r="J310" s="303"/>
      <c r="K310" s="303"/>
      <c r="L310" s="303"/>
      <c r="M310" s="303"/>
      <c r="N310" s="303"/>
      <c r="O310" s="303"/>
      <c r="P310" s="303"/>
      <c r="Q310" s="303"/>
      <c r="R310" s="303"/>
      <c r="S310" s="303"/>
      <c r="T310" s="303"/>
      <c r="U310" s="303"/>
      <c r="V310" s="303"/>
      <c r="W310" s="303"/>
      <c r="X310" s="303"/>
      <c r="Y310" s="303"/>
      <c r="Z310" s="303"/>
      <c r="AA310" s="303"/>
      <c r="AB310" s="1"/>
    </row>
    <row r="311" spans="7:28">
      <c r="G311" s="302"/>
      <c r="H311" s="302"/>
      <c r="I311" s="302"/>
      <c r="J311" s="303"/>
      <c r="K311" s="303"/>
      <c r="L311" s="303"/>
      <c r="M311" s="303"/>
      <c r="N311" s="303"/>
      <c r="O311" s="303"/>
      <c r="P311" s="303"/>
      <c r="Q311" s="303"/>
      <c r="R311" s="303"/>
      <c r="S311" s="303"/>
      <c r="T311" s="303"/>
      <c r="U311" s="303"/>
      <c r="V311" s="303"/>
      <c r="W311" s="303"/>
      <c r="X311" s="303"/>
      <c r="Y311" s="303"/>
      <c r="Z311" s="303"/>
      <c r="AA311" s="303"/>
      <c r="AB311" s="1"/>
    </row>
    <row r="312" spans="7:28">
      <c r="G312" s="302"/>
      <c r="H312" s="302"/>
      <c r="I312" s="302"/>
      <c r="J312" s="303"/>
      <c r="K312" s="303"/>
      <c r="L312" s="303"/>
      <c r="M312" s="303"/>
      <c r="N312" s="303"/>
      <c r="O312" s="303"/>
      <c r="P312" s="303"/>
      <c r="Q312" s="303"/>
      <c r="R312" s="303"/>
      <c r="S312" s="303"/>
      <c r="T312" s="303"/>
      <c r="U312" s="303"/>
      <c r="V312" s="303"/>
      <c r="W312" s="303"/>
      <c r="X312" s="303"/>
      <c r="Y312" s="303"/>
      <c r="Z312" s="303"/>
      <c r="AA312" s="303"/>
      <c r="AB312" s="1"/>
    </row>
    <row r="313" spans="7:28">
      <c r="G313" s="302"/>
      <c r="H313" s="302"/>
      <c r="I313" s="302"/>
      <c r="J313" s="303"/>
      <c r="K313" s="303"/>
      <c r="L313" s="303"/>
      <c r="M313" s="303"/>
      <c r="N313" s="303"/>
      <c r="O313" s="303"/>
      <c r="P313" s="303"/>
      <c r="Q313" s="303"/>
      <c r="R313" s="303"/>
      <c r="S313" s="303"/>
      <c r="T313" s="303"/>
      <c r="U313" s="303"/>
      <c r="V313" s="303"/>
      <c r="W313" s="303"/>
      <c r="X313" s="303"/>
      <c r="Y313" s="303"/>
      <c r="Z313" s="303"/>
      <c r="AA313" s="303"/>
      <c r="AB313" s="1"/>
    </row>
    <row r="314" spans="7:28">
      <c r="G314" s="302"/>
      <c r="H314" s="302"/>
      <c r="I314" s="302"/>
      <c r="J314" s="303"/>
      <c r="K314" s="303"/>
      <c r="L314" s="303"/>
      <c r="M314" s="303"/>
      <c r="N314" s="303"/>
      <c r="O314" s="303"/>
      <c r="P314" s="303"/>
      <c r="Q314" s="303"/>
      <c r="R314" s="303"/>
      <c r="S314" s="303"/>
      <c r="T314" s="303"/>
      <c r="U314" s="303"/>
      <c r="V314" s="303"/>
      <c r="W314" s="303"/>
      <c r="X314" s="303"/>
      <c r="Y314" s="303"/>
      <c r="Z314" s="303"/>
      <c r="AA314" s="303"/>
      <c r="AB314" s="1"/>
    </row>
    <row r="315" spans="7:28">
      <c r="G315" s="302"/>
      <c r="H315" s="302"/>
      <c r="I315" s="302"/>
      <c r="J315" s="303"/>
      <c r="K315" s="303"/>
      <c r="L315" s="303"/>
      <c r="M315" s="303"/>
      <c r="N315" s="303"/>
      <c r="O315" s="303"/>
      <c r="P315" s="303"/>
      <c r="Q315" s="303"/>
      <c r="R315" s="303"/>
      <c r="S315" s="303"/>
      <c r="T315" s="303"/>
      <c r="U315" s="303"/>
      <c r="V315" s="303"/>
      <c r="W315" s="303"/>
      <c r="X315" s="303"/>
      <c r="Y315" s="303"/>
      <c r="Z315" s="303"/>
      <c r="AA315" s="303"/>
      <c r="AB315" s="1"/>
    </row>
    <row r="316" spans="7:28">
      <c r="G316" s="302"/>
      <c r="H316" s="302"/>
      <c r="I316" s="302"/>
      <c r="J316" s="303"/>
      <c r="K316" s="303"/>
      <c r="L316" s="303"/>
      <c r="M316" s="303"/>
      <c r="N316" s="303"/>
      <c r="O316" s="303"/>
      <c r="P316" s="303"/>
      <c r="Q316" s="303"/>
      <c r="R316" s="303"/>
      <c r="S316" s="303"/>
      <c r="T316" s="303"/>
      <c r="U316" s="303"/>
      <c r="V316" s="303"/>
      <c r="W316" s="303"/>
      <c r="X316" s="303"/>
      <c r="Y316" s="303"/>
      <c r="Z316" s="303"/>
      <c r="AA316" s="303"/>
      <c r="AB316" s="1"/>
    </row>
    <row r="317" spans="7:28">
      <c r="G317" s="302"/>
      <c r="H317" s="302"/>
      <c r="I317" s="302"/>
      <c r="J317" s="303"/>
      <c r="K317" s="303"/>
      <c r="L317" s="303"/>
      <c r="M317" s="303"/>
      <c r="N317" s="303"/>
      <c r="O317" s="303"/>
      <c r="P317" s="303"/>
      <c r="Q317" s="303"/>
      <c r="R317" s="303"/>
      <c r="S317" s="303"/>
      <c r="T317" s="303"/>
      <c r="U317" s="303"/>
      <c r="V317" s="303"/>
      <c r="W317" s="303"/>
      <c r="X317" s="303"/>
      <c r="Y317" s="303"/>
      <c r="Z317" s="303"/>
      <c r="AA317" s="303"/>
      <c r="AB317" s="1"/>
    </row>
    <row r="318" spans="7:28">
      <c r="G318" s="302"/>
      <c r="H318" s="302"/>
      <c r="I318" s="302"/>
      <c r="J318" s="303"/>
      <c r="K318" s="303"/>
      <c r="L318" s="303"/>
      <c r="M318" s="303"/>
      <c r="N318" s="303"/>
      <c r="O318" s="303"/>
      <c r="P318" s="303"/>
      <c r="Q318" s="303"/>
      <c r="R318" s="303"/>
      <c r="S318" s="303"/>
      <c r="T318" s="303"/>
      <c r="U318" s="303"/>
      <c r="V318" s="303"/>
      <c r="W318" s="303"/>
      <c r="X318" s="303"/>
      <c r="Y318" s="303"/>
      <c r="Z318" s="303"/>
      <c r="AA318" s="303"/>
      <c r="AB318" s="1"/>
    </row>
    <row r="319" spans="7:28">
      <c r="G319" s="302"/>
      <c r="H319" s="302"/>
      <c r="I319" s="302"/>
      <c r="J319" s="303"/>
      <c r="K319" s="303"/>
      <c r="L319" s="303"/>
      <c r="M319" s="303"/>
      <c r="N319" s="303"/>
      <c r="O319" s="303"/>
      <c r="P319" s="303"/>
      <c r="Q319" s="303"/>
      <c r="R319" s="303"/>
      <c r="S319" s="303"/>
      <c r="T319" s="303"/>
      <c r="U319" s="303"/>
      <c r="V319" s="303"/>
      <c r="W319" s="303"/>
      <c r="X319" s="303"/>
      <c r="Y319" s="303"/>
      <c r="Z319" s="303"/>
      <c r="AA319" s="303"/>
      <c r="AB319" s="1"/>
    </row>
    <row r="320" spans="7:28">
      <c r="G320" s="302"/>
      <c r="H320" s="302"/>
      <c r="I320" s="302"/>
      <c r="J320" s="303"/>
      <c r="K320" s="303"/>
      <c r="L320" s="303"/>
      <c r="M320" s="303"/>
      <c r="N320" s="303"/>
      <c r="O320" s="303"/>
      <c r="P320" s="303"/>
      <c r="Q320" s="303"/>
      <c r="R320" s="303"/>
      <c r="S320" s="303"/>
      <c r="T320" s="303"/>
      <c r="U320" s="303"/>
      <c r="V320" s="303"/>
      <c r="W320" s="303"/>
      <c r="X320" s="303"/>
      <c r="Y320" s="303"/>
      <c r="Z320" s="303"/>
      <c r="AA320" s="303"/>
      <c r="AB320" s="1"/>
    </row>
    <row r="321" spans="7:28">
      <c r="G321" s="302"/>
      <c r="H321" s="302"/>
      <c r="I321" s="302"/>
      <c r="J321" s="303"/>
      <c r="K321" s="303"/>
      <c r="L321" s="303"/>
      <c r="M321" s="303"/>
      <c r="N321" s="303"/>
      <c r="O321" s="303"/>
      <c r="P321" s="303"/>
      <c r="Q321" s="303"/>
      <c r="R321" s="303"/>
      <c r="S321" s="303"/>
      <c r="T321" s="303"/>
      <c r="U321" s="303"/>
      <c r="V321" s="303"/>
      <c r="W321" s="303"/>
      <c r="X321" s="303"/>
      <c r="Y321" s="303"/>
      <c r="Z321" s="303"/>
      <c r="AA321" s="303"/>
      <c r="AB321" s="1"/>
    </row>
    <row r="322" spans="7:28">
      <c r="G322" s="302"/>
      <c r="H322" s="302"/>
      <c r="I322" s="302"/>
      <c r="J322" s="303"/>
      <c r="K322" s="303"/>
      <c r="L322" s="303"/>
      <c r="M322" s="303"/>
      <c r="N322" s="303"/>
      <c r="O322" s="303"/>
      <c r="P322" s="303"/>
      <c r="Q322" s="303"/>
      <c r="R322" s="303"/>
      <c r="S322" s="303"/>
      <c r="T322" s="303"/>
      <c r="U322" s="303"/>
      <c r="V322" s="303"/>
      <c r="W322" s="303"/>
      <c r="X322" s="303"/>
      <c r="Y322" s="303"/>
      <c r="Z322" s="303"/>
      <c r="AA322" s="303"/>
      <c r="AB322" s="1"/>
    </row>
    <row r="323" spans="7:28">
      <c r="G323" s="302"/>
      <c r="H323" s="302"/>
      <c r="I323" s="302"/>
      <c r="J323" s="303"/>
      <c r="K323" s="303"/>
      <c r="L323" s="303"/>
      <c r="M323" s="303"/>
      <c r="N323" s="303"/>
      <c r="O323" s="303"/>
      <c r="P323" s="303"/>
      <c r="Q323" s="303"/>
      <c r="R323" s="303"/>
      <c r="S323" s="303"/>
      <c r="T323" s="303"/>
      <c r="U323" s="303"/>
      <c r="V323" s="303"/>
      <c r="W323" s="303"/>
      <c r="X323" s="303"/>
      <c r="Y323" s="303"/>
      <c r="Z323" s="303"/>
      <c r="AA323" s="303"/>
      <c r="AB323" s="1"/>
    </row>
    <row r="324" spans="7:28">
      <c r="G324" s="302"/>
      <c r="H324" s="302"/>
      <c r="I324" s="302"/>
      <c r="J324" s="303"/>
      <c r="K324" s="303"/>
      <c r="L324" s="303"/>
      <c r="M324" s="303"/>
      <c r="N324" s="303"/>
      <c r="O324" s="303"/>
      <c r="P324" s="303"/>
      <c r="Q324" s="303"/>
      <c r="R324" s="303"/>
      <c r="S324" s="303"/>
      <c r="T324" s="303"/>
      <c r="U324" s="303"/>
      <c r="V324" s="303"/>
      <c r="W324" s="303"/>
      <c r="X324" s="303"/>
      <c r="Y324" s="303"/>
      <c r="Z324" s="303"/>
      <c r="AA324" s="303"/>
      <c r="AB324" s="1"/>
    </row>
    <row r="325" spans="7:28">
      <c r="G325" s="302"/>
      <c r="H325" s="302"/>
      <c r="I325" s="302"/>
      <c r="J325" s="303"/>
      <c r="K325" s="303"/>
      <c r="L325" s="303"/>
      <c r="M325" s="303"/>
      <c r="N325" s="303"/>
      <c r="O325" s="303"/>
      <c r="P325" s="303"/>
      <c r="Q325" s="303"/>
      <c r="R325" s="303"/>
      <c r="S325" s="303"/>
      <c r="T325" s="303"/>
      <c r="U325" s="303"/>
      <c r="V325" s="303"/>
      <c r="W325" s="303"/>
      <c r="X325" s="303"/>
      <c r="Y325" s="303"/>
      <c r="Z325" s="303"/>
      <c r="AA325" s="303"/>
      <c r="AB325" s="1"/>
    </row>
    <row r="326" spans="7:28">
      <c r="G326" s="302"/>
      <c r="H326" s="302"/>
      <c r="I326" s="302"/>
      <c r="J326" s="303"/>
      <c r="K326" s="303"/>
      <c r="L326" s="303"/>
      <c r="M326" s="303"/>
      <c r="N326" s="303"/>
      <c r="O326" s="303"/>
      <c r="P326" s="303"/>
      <c r="Q326" s="303"/>
      <c r="R326" s="303"/>
      <c r="S326" s="303"/>
      <c r="T326" s="303"/>
      <c r="U326" s="303"/>
      <c r="V326" s="303"/>
      <c r="W326" s="303"/>
      <c r="X326" s="303"/>
      <c r="Y326" s="303"/>
      <c r="Z326" s="303"/>
      <c r="AA326" s="303"/>
      <c r="AB326" s="1"/>
    </row>
    <row r="327" spans="7:28">
      <c r="G327" s="302"/>
      <c r="H327" s="302"/>
      <c r="I327" s="302"/>
      <c r="J327" s="303"/>
      <c r="K327" s="303"/>
      <c r="L327" s="303"/>
      <c r="M327" s="303"/>
      <c r="N327" s="303"/>
      <c r="O327" s="303"/>
      <c r="P327" s="303"/>
      <c r="Q327" s="303"/>
      <c r="R327" s="303"/>
      <c r="S327" s="303"/>
      <c r="T327" s="303"/>
      <c r="U327" s="303"/>
      <c r="V327" s="303"/>
      <c r="W327" s="303"/>
      <c r="X327" s="303"/>
      <c r="Y327" s="303"/>
      <c r="Z327" s="303"/>
      <c r="AA327" s="303"/>
      <c r="AB327" s="1"/>
    </row>
    <row r="328" spans="7:28">
      <c r="G328" s="302"/>
      <c r="H328" s="302"/>
      <c r="I328" s="302"/>
      <c r="J328" s="303"/>
      <c r="K328" s="303"/>
      <c r="L328" s="303"/>
      <c r="M328" s="303"/>
      <c r="N328" s="303"/>
      <c r="O328" s="303"/>
      <c r="P328" s="303"/>
      <c r="Q328" s="303"/>
      <c r="R328" s="303"/>
      <c r="S328" s="303"/>
      <c r="T328" s="303"/>
      <c r="U328" s="303"/>
      <c r="V328" s="303"/>
      <c r="W328" s="303"/>
      <c r="X328" s="303"/>
      <c r="Y328" s="303"/>
      <c r="Z328" s="303"/>
      <c r="AA328" s="303"/>
      <c r="AB328" s="1"/>
    </row>
    <row r="329" spans="7:28">
      <c r="G329" s="302"/>
      <c r="H329" s="302"/>
      <c r="I329" s="302"/>
      <c r="J329" s="303"/>
      <c r="K329" s="303"/>
      <c r="L329" s="303"/>
      <c r="M329" s="303"/>
      <c r="N329" s="303"/>
      <c r="O329" s="303"/>
      <c r="P329" s="303"/>
      <c r="Q329" s="303"/>
      <c r="R329" s="303"/>
      <c r="S329" s="303"/>
      <c r="T329" s="303"/>
      <c r="U329" s="303"/>
      <c r="V329" s="303"/>
      <c r="W329" s="303"/>
      <c r="X329" s="303"/>
      <c r="Y329" s="303"/>
      <c r="Z329" s="303"/>
      <c r="AA329" s="303"/>
      <c r="AB329" s="1"/>
    </row>
    <row r="330" spans="7:28">
      <c r="G330" s="302"/>
      <c r="H330" s="302"/>
      <c r="I330" s="302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3"/>
      <c r="Y330" s="303"/>
      <c r="Z330" s="303"/>
      <c r="AA330" s="303"/>
      <c r="AB330" s="1"/>
    </row>
    <row r="331" spans="7:28">
      <c r="G331" s="302"/>
      <c r="H331" s="302"/>
      <c r="I331" s="302"/>
      <c r="J331" s="303"/>
      <c r="K331" s="303"/>
      <c r="L331" s="303"/>
      <c r="M331" s="303"/>
      <c r="N331" s="303"/>
      <c r="O331" s="303"/>
      <c r="P331" s="303"/>
      <c r="Q331" s="303"/>
      <c r="R331" s="303"/>
      <c r="S331" s="303"/>
      <c r="T331" s="303"/>
      <c r="U331" s="303"/>
      <c r="V331" s="303"/>
      <c r="W331" s="303"/>
      <c r="X331" s="303"/>
      <c r="Y331" s="303"/>
      <c r="Z331" s="303"/>
      <c r="AA331" s="303"/>
      <c r="AB331" s="1"/>
    </row>
    <row r="332" spans="7:28">
      <c r="G332" s="302"/>
      <c r="H332" s="302"/>
      <c r="I332" s="302"/>
      <c r="J332" s="303"/>
      <c r="K332" s="303"/>
      <c r="L332" s="303"/>
      <c r="M332" s="303"/>
      <c r="N332" s="303"/>
      <c r="O332" s="303"/>
      <c r="P332" s="303"/>
      <c r="Q332" s="303"/>
      <c r="R332" s="303"/>
      <c r="S332" s="303"/>
      <c r="T332" s="303"/>
      <c r="U332" s="303"/>
      <c r="V332" s="303"/>
      <c r="W332" s="303"/>
      <c r="X332" s="303"/>
      <c r="Y332" s="303"/>
      <c r="Z332" s="303"/>
      <c r="AA332" s="303"/>
      <c r="AB332" s="1"/>
    </row>
    <row r="333" spans="7:28">
      <c r="G333" s="302"/>
      <c r="H333" s="302"/>
      <c r="I333" s="302"/>
      <c r="J333" s="303"/>
      <c r="K333" s="303"/>
      <c r="L333" s="303"/>
      <c r="M333" s="303"/>
      <c r="N333" s="303"/>
      <c r="O333" s="303"/>
      <c r="P333" s="303"/>
      <c r="Q333" s="303"/>
      <c r="R333" s="303"/>
      <c r="S333" s="303"/>
      <c r="T333" s="303"/>
      <c r="U333" s="303"/>
      <c r="V333" s="303"/>
      <c r="W333" s="303"/>
      <c r="X333" s="303"/>
      <c r="Y333" s="303"/>
      <c r="Z333" s="303"/>
      <c r="AA333" s="303"/>
      <c r="AB333" s="1"/>
    </row>
    <row r="334" spans="7:28">
      <c r="G334" s="302"/>
      <c r="H334" s="302"/>
      <c r="I334" s="302"/>
      <c r="J334" s="303"/>
      <c r="K334" s="303"/>
      <c r="L334" s="303"/>
      <c r="M334" s="303"/>
      <c r="N334" s="303"/>
      <c r="O334" s="303"/>
      <c r="P334" s="303"/>
      <c r="Q334" s="303"/>
      <c r="R334" s="303"/>
      <c r="S334" s="303"/>
      <c r="T334" s="303"/>
      <c r="U334" s="303"/>
      <c r="V334" s="303"/>
      <c r="W334" s="303"/>
      <c r="X334" s="303"/>
      <c r="Y334" s="303"/>
      <c r="Z334" s="303"/>
      <c r="AA334" s="303"/>
      <c r="AB334" s="1"/>
    </row>
    <row r="335" spans="7:28">
      <c r="G335" s="302"/>
      <c r="H335" s="302"/>
      <c r="I335" s="302"/>
      <c r="J335" s="303"/>
      <c r="K335" s="303"/>
      <c r="L335" s="303"/>
      <c r="M335" s="303"/>
      <c r="N335" s="303"/>
      <c r="O335" s="303"/>
      <c r="P335" s="303"/>
      <c r="Q335" s="303"/>
      <c r="R335" s="303"/>
      <c r="S335" s="303"/>
      <c r="T335" s="303"/>
      <c r="U335" s="303"/>
      <c r="V335" s="303"/>
      <c r="W335" s="303"/>
      <c r="X335" s="303"/>
      <c r="Y335" s="303"/>
      <c r="Z335" s="303"/>
      <c r="AA335" s="303"/>
      <c r="AB335" s="1"/>
    </row>
    <row r="336" spans="7:28">
      <c r="G336" s="302"/>
      <c r="H336" s="302"/>
      <c r="I336" s="302"/>
      <c r="J336" s="303"/>
      <c r="K336" s="303"/>
      <c r="L336" s="303"/>
      <c r="M336" s="303"/>
      <c r="N336" s="303"/>
      <c r="O336" s="303"/>
      <c r="P336" s="303"/>
      <c r="Q336" s="303"/>
      <c r="R336" s="303"/>
      <c r="S336" s="303"/>
      <c r="T336" s="303"/>
      <c r="U336" s="303"/>
      <c r="V336" s="303"/>
      <c r="W336" s="303"/>
      <c r="X336" s="303"/>
      <c r="Y336" s="303"/>
      <c r="Z336" s="303"/>
      <c r="AA336" s="303"/>
      <c r="AB336" s="1"/>
    </row>
    <row r="337" spans="7:28">
      <c r="G337" s="302"/>
      <c r="H337" s="302"/>
      <c r="I337" s="302"/>
      <c r="J337" s="303"/>
      <c r="K337" s="303"/>
      <c r="L337" s="303"/>
      <c r="M337" s="303"/>
      <c r="N337" s="303"/>
      <c r="O337" s="303"/>
      <c r="P337" s="303"/>
      <c r="Q337" s="303"/>
      <c r="R337" s="303"/>
      <c r="S337" s="303"/>
      <c r="T337" s="303"/>
      <c r="U337" s="303"/>
      <c r="V337" s="303"/>
      <c r="W337" s="303"/>
      <c r="X337" s="303"/>
      <c r="Y337" s="303"/>
      <c r="Z337" s="303"/>
      <c r="AA337" s="303"/>
      <c r="AB337" s="1"/>
    </row>
    <row r="338" spans="7:28">
      <c r="G338" s="302"/>
      <c r="H338" s="302"/>
      <c r="I338" s="302"/>
      <c r="J338" s="303"/>
      <c r="K338" s="303"/>
      <c r="L338" s="303"/>
      <c r="M338" s="303"/>
      <c r="N338" s="303"/>
      <c r="O338" s="303"/>
      <c r="P338" s="303"/>
      <c r="Q338" s="303"/>
      <c r="R338" s="303"/>
      <c r="S338" s="303"/>
      <c r="T338" s="303"/>
      <c r="U338" s="303"/>
      <c r="V338" s="303"/>
      <c r="W338" s="303"/>
      <c r="X338" s="303"/>
      <c r="Y338" s="303"/>
      <c r="Z338" s="303"/>
      <c r="AA338" s="303"/>
      <c r="AB338" s="1"/>
    </row>
    <row r="339" spans="7:28">
      <c r="G339" s="302"/>
      <c r="H339" s="302"/>
      <c r="I339" s="302"/>
      <c r="J339" s="303"/>
      <c r="K339" s="303"/>
      <c r="L339" s="303"/>
      <c r="M339" s="303"/>
      <c r="N339" s="303"/>
      <c r="O339" s="303"/>
      <c r="P339" s="303"/>
      <c r="Q339" s="303"/>
      <c r="R339" s="303"/>
      <c r="S339" s="303"/>
      <c r="T339" s="303"/>
      <c r="U339" s="303"/>
      <c r="V339" s="303"/>
      <c r="W339" s="303"/>
      <c r="X339" s="303"/>
      <c r="Y339" s="303"/>
      <c r="Z339" s="303"/>
      <c r="AA339" s="303"/>
      <c r="AB339" s="1"/>
    </row>
    <row r="340" spans="7:28">
      <c r="G340" s="302"/>
      <c r="H340" s="302"/>
      <c r="I340" s="302"/>
      <c r="J340" s="303"/>
      <c r="K340" s="303"/>
      <c r="L340" s="303"/>
      <c r="M340" s="303"/>
      <c r="N340" s="303"/>
      <c r="O340" s="303"/>
      <c r="P340" s="303"/>
      <c r="Q340" s="303"/>
      <c r="R340" s="303"/>
      <c r="S340" s="303"/>
      <c r="T340" s="303"/>
      <c r="U340" s="303"/>
      <c r="V340" s="303"/>
      <c r="W340" s="303"/>
      <c r="X340" s="303"/>
      <c r="Y340" s="303"/>
      <c r="Z340" s="303"/>
      <c r="AA340" s="303"/>
      <c r="AB340" s="1"/>
    </row>
    <row r="341" spans="7:28">
      <c r="G341" s="302"/>
      <c r="H341" s="302"/>
      <c r="I341" s="302"/>
      <c r="J341" s="303"/>
      <c r="K341" s="303"/>
      <c r="L341" s="303"/>
      <c r="M341" s="303"/>
      <c r="N341" s="303"/>
      <c r="O341" s="303"/>
      <c r="P341" s="303"/>
      <c r="Q341" s="303"/>
      <c r="R341" s="303"/>
      <c r="S341" s="303"/>
      <c r="T341" s="303"/>
      <c r="U341" s="303"/>
      <c r="V341" s="303"/>
      <c r="W341" s="303"/>
      <c r="X341" s="303"/>
      <c r="Y341" s="303"/>
      <c r="Z341" s="303"/>
      <c r="AA341" s="303"/>
      <c r="AB341" s="1"/>
    </row>
    <row r="342" spans="7:28">
      <c r="G342" s="302"/>
      <c r="H342" s="302"/>
      <c r="I342" s="302"/>
      <c r="J342" s="303"/>
      <c r="K342" s="303"/>
      <c r="L342" s="303"/>
      <c r="M342" s="303"/>
      <c r="N342" s="303"/>
      <c r="O342" s="303"/>
      <c r="P342" s="303"/>
      <c r="Q342" s="303"/>
      <c r="R342" s="303"/>
      <c r="S342" s="303"/>
      <c r="T342" s="303"/>
      <c r="U342" s="303"/>
      <c r="V342" s="303"/>
      <c r="W342" s="303"/>
      <c r="X342" s="303"/>
      <c r="Y342" s="303"/>
      <c r="Z342" s="303"/>
      <c r="AA342" s="303"/>
      <c r="AB342" s="1"/>
    </row>
    <row r="343" spans="7:28">
      <c r="G343" s="302"/>
      <c r="H343" s="302"/>
      <c r="I343" s="302"/>
      <c r="J343" s="303"/>
      <c r="K343" s="303"/>
      <c r="L343" s="303"/>
      <c r="M343" s="303"/>
      <c r="N343" s="303"/>
      <c r="O343" s="303"/>
      <c r="P343" s="303"/>
      <c r="Q343" s="303"/>
      <c r="R343" s="303"/>
      <c r="S343" s="303"/>
      <c r="T343" s="303"/>
      <c r="U343" s="303"/>
      <c r="V343" s="303"/>
      <c r="W343" s="303"/>
      <c r="X343" s="303"/>
      <c r="Y343" s="303"/>
      <c r="Z343" s="303"/>
      <c r="AA343" s="303"/>
      <c r="AB343" s="1"/>
    </row>
    <row r="344" spans="7:28">
      <c r="G344" s="302"/>
      <c r="H344" s="302"/>
      <c r="I344" s="302"/>
      <c r="J344" s="303"/>
      <c r="K344" s="303"/>
      <c r="L344" s="303"/>
      <c r="M344" s="303"/>
      <c r="N344" s="303"/>
      <c r="O344" s="303"/>
      <c r="P344" s="303"/>
      <c r="Q344" s="303"/>
      <c r="R344" s="303"/>
      <c r="S344" s="303"/>
      <c r="T344" s="303"/>
      <c r="U344" s="303"/>
      <c r="V344" s="303"/>
      <c r="W344" s="303"/>
      <c r="X344" s="303"/>
      <c r="Y344" s="303"/>
      <c r="Z344" s="303"/>
      <c r="AA344" s="303"/>
      <c r="AB344" s="1"/>
    </row>
    <row r="345" spans="7:28">
      <c r="G345" s="302"/>
      <c r="H345" s="302"/>
      <c r="I345" s="302"/>
      <c r="J345" s="303"/>
      <c r="K345" s="303"/>
      <c r="L345" s="303"/>
      <c r="M345" s="303"/>
      <c r="N345" s="303"/>
      <c r="O345" s="303"/>
      <c r="P345" s="303"/>
      <c r="Q345" s="303"/>
      <c r="R345" s="303"/>
      <c r="S345" s="303"/>
      <c r="T345" s="303"/>
      <c r="U345" s="303"/>
      <c r="V345" s="303"/>
      <c r="W345" s="303"/>
      <c r="X345" s="303"/>
      <c r="Y345" s="303"/>
      <c r="Z345" s="303"/>
      <c r="AA345" s="303"/>
      <c r="AB345" s="1"/>
    </row>
    <row r="346" spans="7:28">
      <c r="G346" s="302"/>
      <c r="H346" s="302"/>
      <c r="I346" s="302"/>
      <c r="J346" s="303"/>
      <c r="K346" s="303"/>
      <c r="L346" s="303"/>
      <c r="M346" s="303"/>
      <c r="N346" s="303"/>
      <c r="O346" s="303"/>
      <c r="P346" s="303"/>
      <c r="Q346" s="303"/>
      <c r="R346" s="303"/>
      <c r="S346" s="303"/>
      <c r="T346" s="303"/>
      <c r="U346" s="303"/>
      <c r="V346" s="303"/>
      <c r="W346" s="303"/>
      <c r="X346" s="303"/>
      <c r="Y346" s="303"/>
      <c r="Z346" s="303"/>
      <c r="AA346" s="303"/>
      <c r="AB346" s="1"/>
    </row>
    <row r="347" spans="7:28">
      <c r="G347" s="302"/>
      <c r="H347" s="302"/>
      <c r="I347" s="302"/>
      <c r="J347" s="303"/>
      <c r="K347" s="303"/>
      <c r="L347" s="303"/>
      <c r="M347" s="303"/>
      <c r="N347" s="303"/>
      <c r="O347" s="303"/>
      <c r="P347" s="303"/>
      <c r="Q347" s="303"/>
      <c r="R347" s="303"/>
      <c r="S347" s="303"/>
      <c r="T347" s="303"/>
      <c r="U347" s="303"/>
      <c r="V347" s="303"/>
      <c r="W347" s="303"/>
      <c r="X347" s="303"/>
      <c r="Y347" s="303"/>
      <c r="Z347" s="303"/>
      <c r="AA347" s="303"/>
      <c r="AB347" s="1"/>
    </row>
    <row r="348" spans="7:28">
      <c r="G348" s="302"/>
      <c r="H348" s="302"/>
      <c r="I348" s="302"/>
      <c r="J348" s="303"/>
      <c r="K348" s="303"/>
      <c r="L348" s="303"/>
      <c r="M348" s="303"/>
      <c r="N348" s="303"/>
      <c r="O348" s="303"/>
      <c r="P348" s="303"/>
      <c r="Q348" s="303"/>
      <c r="R348" s="303"/>
      <c r="S348" s="303"/>
      <c r="T348" s="303"/>
      <c r="U348" s="303"/>
      <c r="V348" s="303"/>
      <c r="W348" s="303"/>
      <c r="X348" s="303"/>
      <c r="Y348" s="303"/>
      <c r="Z348" s="303"/>
      <c r="AA348" s="303"/>
      <c r="AB348" s="1"/>
    </row>
    <row r="349" spans="7:28">
      <c r="G349" s="302"/>
      <c r="H349" s="302"/>
      <c r="I349" s="302"/>
      <c r="J349" s="303"/>
      <c r="K349" s="303"/>
      <c r="L349" s="303"/>
      <c r="M349" s="303"/>
      <c r="N349" s="303"/>
      <c r="O349" s="303"/>
      <c r="P349" s="303"/>
      <c r="Q349" s="303"/>
      <c r="R349" s="303"/>
      <c r="S349" s="303"/>
      <c r="T349" s="303"/>
      <c r="U349" s="303"/>
      <c r="V349" s="303"/>
      <c r="W349" s="303"/>
      <c r="X349" s="303"/>
      <c r="Y349" s="303"/>
      <c r="Z349" s="303"/>
      <c r="AA349" s="303"/>
      <c r="AB349" s="1"/>
    </row>
    <row r="350" spans="7:28">
      <c r="G350" s="302"/>
      <c r="H350" s="302"/>
      <c r="I350" s="302"/>
      <c r="J350" s="303"/>
      <c r="K350" s="303"/>
      <c r="L350" s="303"/>
      <c r="M350" s="303"/>
      <c r="N350" s="303"/>
      <c r="O350" s="303"/>
      <c r="P350" s="303"/>
      <c r="Q350" s="303"/>
      <c r="R350" s="303"/>
      <c r="S350" s="303"/>
      <c r="T350" s="303"/>
      <c r="U350" s="303"/>
      <c r="V350" s="303"/>
      <c r="W350" s="303"/>
      <c r="X350" s="303"/>
      <c r="Y350" s="303"/>
      <c r="Z350" s="303"/>
      <c r="AA350" s="303"/>
      <c r="AB350" s="1"/>
    </row>
    <row r="351" spans="7:28">
      <c r="G351" s="302"/>
      <c r="H351" s="302"/>
      <c r="I351" s="302"/>
      <c r="J351" s="303"/>
      <c r="K351" s="303"/>
      <c r="L351" s="303"/>
      <c r="M351" s="303"/>
      <c r="N351" s="303"/>
      <c r="O351" s="303"/>
      <c r="P351" s="303"/>
      <c r="Q351" s="303"/>
      <c r="R351" s="303"/>
      <c r="S351" s="303"/>
      <c r="T351" s="303"/>
      <c r="U351" s="303"/>
      <c r="V351" s="303"/>
      <c r="W351" s="303"/>
      <c r="X351" s="303"/>
      <c r="Y351" s="303"/>
      <c r="Z351" s="303"/>
      <c r="AA351" s="303"/>
      <c r="AB351" s="1"/>
    </row>
    <row r="352" spans="7:28">
      <c r="G352" s="302"/>
      <c r="H352" s="302"/>
      <c r="I352" s="302"/>
      <c r="J352" s="303"/>
      <c r="K352" s="303"/>
      <c r="L352" s="303"/>
      <c r="M352" s="303"/>
      <c r="N352" s="303"/>
      <c r="O352" s="303"/>
      <c r="P352" s="303"/>
      <c r="Q352" s="303"/>
      <c r="R352" s="303"/>
      <c r="S352" s="303"/>
      <c r="T352" s="303"/>
      <c r="U352" s="303"/>
      <c r="V352" s="303"/>
      <c r="W352" s="303"/>
      <c r="X352" s="303"/>
      <c r="Y352" s="303"/>
      <c r="Z352" s="303"/>
      <c r="AA352" s="303"/>
      <c r="AB352" s="1"/>
    </row>
    <row r="353" spans="7:28">
      <c r="G353" s="302"/>
      <c r="H353" s="302"/>
      <c r="I353" s="302"/>
      <c r="J353" s="303"/>
      <c r="K353" s="303"/>
      <c r="L353" s="303"/>
      <c r="M353" s="303"/>
      <c r="N353" s="303"/>
      <c r="O353" s="303"/>
      <c r="P353" s="303"/>
      <c r="Q353" s="303"/>
      <c r="R353" s="303"/>
      <c r="S353" s="303"/>
      <c r="T353" s="303"/>
      <c r="U353" s="303"/>
      <c r="V353" s="303"/>
      <c r="W353" s="303"/>
      <c r="X353" s="303"/>
      <c r="Y353" s="303"/>
      <c r="Z353" s="303"/>
      <c r="AA353" s="303"/>
      <c r="AB353" s="1"/>
    </row>
    <row r="354" spans="7:28">
      <c r="G354" s="302"/>
      <c r="H354" s="302"/>
      <c r="I354" s="302"/>
      <c r="J354" s="303"/>
      <c r="K354" s="303"/>
      <c r="L354" s="303"/>
      <c r="M354" s="303"/>
      <c r="N354" s="303"/>
      <c r="O354" s="303"/>
      <c r="P354" s="303"/>
      <c r="Q354" s="303"/>
      <c r="R354" s="303"/>
      <c r="S354" s="303"/>
      <c r="T354" s="303"/>
      <c r="U354" s="303"/>
      <c r="V354" s="303"/>
      <c r="W354" s="303"/>
      <c r="X354" s="303"/>
      <c r="Y354" s="303"/>
      <c r="Z354" s="303"/>
      <c r="AA354" s="303"/>
      <c r="AB354" s="1"/>
    </row>
    <row r="355" spans="7:28">
      <c r="G355" s="302"/>
      <c r="H355" s="302"/>
      <c r="I355" s="302"/>
      <c r="J355" s="303"/>
      <c r="K355" s="303"/>
      <c r="L355" s="303"/>
      <c r="M355" s="303"/>
      <c r="N355" s="303"/>
      <c r="O355" s="303"/>
      <c r="P355" s="303"/>
      <c r="Q355" s="303"/>
      <c r="R355" s="303"/>
      <c r="S355" s="303"/>
      <c r="T355" s="303"/>
      <c r="U355" s="303"/>
      <c r="V355" s="303"/>
      <c r="W355" s="303"/>
      <c r="X355" s="303"/>
      <c r="Y355" s="303"/>
      <c r="Z355" s="303"/>
      <c r="AA355" s="303"/>
      <c r="AB355" s="1"/>
    </row>
    <row r="356" spans="7:28">
      <c r="G356" s="302"/>
      <c r="H356" s="302"/>
      <c r="I356" s="302"/>
      <c r="J356" s="303"/>
      <c r="K356" s="303"/>
      <c r="L356" s="303"/>
      <c r="M356" s="303"/>
      <c r="N356" s="303"/>
      <c r="O356" s="303"/>
      <c r="P356" s="303"/>
      <c r="Q356" s="303"/>
      <c r="R356" s="303"/>
      <c r="S356" s="303"/>
      <c r="T356" s="303"/>
      <c r="U356" s="303"/>
      <c r="V356" s="303"/>
      <c r="W356" s="303"/>
      <c r="X356" s="303"/>
      <c r="Y356" s="303"/>
      <c r="Z356" s="303"/>
      <c r="AA356" s="303"/>
      <c r="AB356" s="1"/>
    </row>
    <row r="357" spans="7:28">
      <c r="G357" s="302"/>
      <c r="H357" s="302"/>
      <c r="I357" s="302"/>
      <c r="J357" s="303"/>
      <c r="K357" s="303"/>
      <c r="L357" s="303"/>
      <c r="M357" s="303"/>
      <c r="N357" s="303"/>
      <c r="O357" s="303"/>
      <c r="P357" s="303"/>
      <c r="Q357" s="303"/>
      <c r="R357" s="303"/>
      <c r="S357" s="303"/>
      <c r="T357" s="303"/>
      <c r="U357" s="303"/>
      <c r="V357" s="303"/>
      <c r="W357" s="303"/>
      <c r="X357" s="303"/>
      <c r="Y357" s="303"/>
      <c r="Z357" s="303"/>
      <c r="AA357" s="303"/>
      <c r="AB357" s="1"/>
    </row>
    <row r="358" spans="7:28">
      <c r="G358" s="302"/>
      <c r="H358" s="302"/>
      <c r="I358" s="302"/>
      <c r="J358" s="303"/>
      <c r="K358" s="303"/>
      <c r="L358" s="303"/>
      <c r="M358" s="303"/>
      <c r="N358" s="303"/>
      <c r="O358" s="303"/>
      <c r="P358" s="303"/>
      <c r="Q358" s="303"/>
      <c r="R358" s="303"/>
      <c r="S358" s="303"/>
      <c r="T358" s="303"/>
      <c r="U358" s="303"/>
      <c r="V358" s="303"/>
      <c r="W358" s="303"/>
      <c r="X358" s="303"/>
      <c r="Y358" s="303"/>
      <c r="Z358" s="303"/>
      <c r="AA358" s="303"/>
      <c r="AB358" s="1"/>
    </row>
    <row r="359" spans="7:28">
      <c r="G359" s="302"/>
      <c r="H359" s="302"/>
      <c r="I359" s="302"/>
      <c r="J359" s="303"/>
      <c r="K359" s="303"/>
      <c r="L359" s="303"/>
      <c r="M359" s="303"/>
      <c r="N359" s="303"/>
      <c r="O359" s="303"/>
      <c r="P359" s="303"/>
      <c r="Q359" s="303"/>
      <c r="R359" s="303"/>
      <c r="S359" s="303"/>
      <c r="T359" s="303"/>
      <c r="U359" s="303"/>
      <c r="V359" s="303"/>
      <c r="W359" s="303"/>
      <c r="X359" s="303"/>
      <c r="Y359" s="303"/>
      <c r="Z359" s="303"/>
      <c r="AA359" s="303"/>
      <c r="AB359" s="1"/>
    </row>
    <row r="360" spans="7:28">
      <c r="G360" s="302"/>
      <c r="H360" s="302"/>
      <c r="I360" s="302"/>
      <c r="J360" s="303"/>
      <c r="K360" s="303"/>
      <c r="L360" s="303"/>
      <c r="M360" s="303"/>
      <c r="N360" s="303"/>
      <c r="O360" s="303"/>
      <c r="P360" s="303"/>
      <c r="Q360" s="303"/>
      <c r="R360" s="303"/>
      <c r="S360" s="303"/>
      <c r="T360" s="303"/>
      <c r="U360" s="303"/>
      <c r="V360" s="303"/>
      <c r="W360" s="303"/>
      <c r="X360" s="303"/>
      <c r="Y360" s="303"/>
      <c r="Z360" s="303"/>
      <c r="AA360" s="303"/>
      <c r="AB360" s="1"/>
    </row>
    <row r="361" spans="7:28">
      <c r="G361" s="302"/>
      <c r="H361" s="302"/>
      <c r="I361" s="302"/>
      <c r="J361" s="303"/>
      <c r="K361" s="303"/>
      <c r="L361" s="303"/>
      <c r="M361" s="303"/>
      <c r="N361" s="303"/>
      <c r="O361" s="303"/>
      <c r="P361" s="303"/>
      <c r="Q361" s="303"/>
      <c r="R361" s="303"/>
      <c r="S361" s="303"/>
      <c r="T361" s="303"/>
      <c r="U361" s="303"/>
      <c r="V361" s="303"/>
      <c r="W361" s="303"/>
      <c r="X361" s="303"/>
      <c r="Y361" s="303"/>
      <c r="Z361" s="303"/>
      <c r="AA361" s="303"/>
      <c r="AB361" s="1"/>
    </row>
    <row r="362" spans="7:28">
      <c r="G362" s="302"/>
      <c r="H362" s="302"/>
      <c r="I362" s="302"/>
      <c r="J362" s="303"/>
      <c r="K362" s="303"/>
      <c r="L362" s="303"/>
      <c r="M362" s="303"/>
      <c r="N362" s="303"/>
      <c r="O362" s="303"/>
      <c r="P362" s="303"/>
      <c r="Q362" s="303"/>
      <c r="R362" s="303"/>
      <c r="S362" s="303"/>
      <c r="T362" s="303"/>
      <c r="U362" s="303"/>
      <c r="V362" s="303"/>
      <c r="W362" s="303"/>
      <c r="X362" s="303"/>
      <c r="Y362" s="303"/>
      <c r="Z362" s="303"/>
      <c r="AA362" s="303"/>
      <c r="AB362" s="1"/>
    </row>
    <row r="363" spans="7:28">
      <c r="G363" s="302"/>
      <c r="H363" s="302"/>
      <c r="I363" s="302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3"/>
      <c r="Y363" s="303"/>
      <c r="Z363" s="303"/>
      <c r="AA363" s="303"/>
      <c r="AB363" s="1"/>
    </row>
    <row r="364" spans="7:28">
      <c r="G364" s="302"/>
      <c r="H364" s="302"/>
      <c r="I364" s="302"/>
      <c r="J364" s="303"/>
      <c r="K364" s="303"/>
      <c r="L364" s="303"/>
      <c r="M364" s="303"/>
      <c r="N364" s="303"/>
      <c r="O364" s="303"/>
      <c r="P364" s="303"/>
      <c r="Q364" s="303"/>
      <c r="R364" s="303"/>
      <c r="S364" s="303"/>
      <c r="T364" s="303"/>
      <c r="U364" s="303"/>
      <c r="V364" s="303"/>
      <c r="W364" s="303"/>
      <c r="X364" s="303"/>
      <c r="Y364" s="303"/>
      <c r="Z364" s="303"/>
      <c r="AA364" s="303"/>
      <c r="AB364" s="1"/>
    </row>
    <row r="365" spans="7:28">
      <c r="G365" s="302"/>
      <c r="H365" s="302"/>
      <c r="I365" s="302"/>
      <c r="J365" s="303"/>
      <c r="K365" s="303"/>
      <c r="L365" s="303"/>
      <c r="M365" s="303"/>
      <c r="N365" s="303"/>
      <c r="O365" s="303"/>
      <c r="P365" s="303"/>
      <c r="Q365" s="303"/>
      <c r="R365" s="303"/>
      <c r="S365" s="303"/>
      <c r="T365" s="303"/>
      <c r="U365" s="303"/>
      <c r="V365" s="303"/>
      <c r="W365" s="303"/>
      <c r="X365" s="303"/>
      <c r="Y365" s="303"/>
      <c r="Z365" s="303"/>
      <c r="AA365" s="303"/>
      <c r="AB365" s="1"/>
    </row>
    <row r="366" spans="7:28">
      <c r="G366" s="302"/>
      <c r="H366" s="302"/>
      <c r="I366" s="302"/>
      <c r="J366" s="303"/>
      <c r="K366" s="303"/>
      <c r="L366" s="303"/>
      <c r="M366" s="303"/>
      <c r="N366" s="303"/>
      <c r="O366" s="303"/>
      <c r="P366" s="303"/>
      <c r="Q366" s="303"/>
      <c r="R366" s="303"/>
      <c r="S366" s="303"/>
      <c r="T366" s="303"/>
      <c r="U366" s="303"/>
      <c r="V366" s="303"/>
      <c r="W366" s="303"/>
      <c r="X366" s="303"/>
      <c r="Y366" s="303"/>
      <c r="Z366" s="303"/>
      <c r="AA366" s="303"/>
      <c r="AB366" s="1"/>
    </row>
    <row r="367" spans="7:28">
      <c r="G367" s="302"/>
      <c r="H367" s="302"/>
      <c r="I367" s="302"/>
      <c r="J367" s="303"/>
      <c r="K367" s="303"/>
      <c r="L367" s="303"/>
      <c r="M367" s="303"/>
      <c r="N367" s="303"/>
      <c r="O367" s="303"/>
      <c r="P367" s="303"/>
      <c r="Q367" s="303"/>
      <c r="R367" s="303"/>
      <c r="S367" s="303"/>
      <c r="T367" s="303"/>
      <c r="U367" s="303"/>
      <c r="V367" s="303"/>
      <c r="W367" s="303"/>
      <c r="X367" s="303"/>
      <c r="Y367" s="303"/>
      <c r="Z367" s="303"/>
      <c r="AA367" s="303"/>
      <c r="AB367" s="1"/>
    </row>
    <row r="368" spans="7:28">
      <c r="G368" s="302"/>
      <c r="H368" s="302"/>
      <c r="I368" s="302"/>
      <c r="J368" s="303"/>
      <c r="K368" s="303"/>
      <c r="L368" s="303"/>
      <c r="M368" s="303"/>
      <c r="N368" s="303"/>
      <c r="O368" s="303"/>
      <c r="P368" s="303"/>
      <c r="Q368" s="303"/>
      <c r="R368" s="303"/>
      <c r="S368" s="303"/>
      <c r="T368" s="303"/>
      <c r="U368" s="303"/>
      <c r="V368" s="303"/>
      <c r="W368" s="303"/>
      <c r="X368" s="303"/>
      <c r="Y368" s="303"/>
      <c r="Z368" s="303"/>
      <c r="AA368" s="303"/>
      <c r="AB368" s="1"/>
    </row>
    <row r="369" spans="7:28">
      <c r="G369" s="302"/>
      <c r="H369" s="302"/>
      <c r="I369" s="302"/>
      <c r="J369" s="303"/>
      <c r="K369" s="303"/>
      <c r="L369" s="303"/>
      <c r="M369" s="303"/>
      <c r="N369" s="303"/>
      <c r="O369" s="303"/>
      <c r="P369" s="303"/>
      <c r="Q369" s="303"/>
      <c r="R369" s="303"/>
      <c r="S369" s="303"/>
      <c r="T369" s="303"/>
      <c r="U369" s="303"/>
      <c r="V369" s="303"/>
      <c r="W369" s="303"/>
      <c r="X369" s="303"/>
      <c r="Y369" s="303"/>
      <c r="Z369" s="303"/>
      <c r="AA369" s="303"/>
      <c r="AB369" s="1"/>
    </row>
    <row r="370" spans="7:28">
      <c r="G370" s="302"/>
      <c r="H370" s="302"/>
      <c r="I370" s="302"/>
      <c r="J370" s="303"/>
      <c r="K370" s="303"/>
      <c r="L370" s="303"/>
      <c r="M370" s="303"/>
      <c r="N370" s="303"/>
      <c r="O370" s="303"/>
      <c r="P370" s="303"/>
      <c r="Q370" s="303"/>
      <c r="R370" s="303"/>
      <c r="S370" s="303"/>
      <c r="T370" s="303"/>
      <c r="U370" s="303"/>
      <c r="V370" s="303"/>
      <c r="W370" s="303"/>
      <c r="X370" s="303"/>
      <c r="Y370" s="303"/>
      <c r="Z370" s="303"/>
      <c r="AA370" s="303"/>
      <c r="AB370" s="1"/>
    </row>
    <row r="371" spans="7:28">
      <c r="G371" s="302"/>
      <c r="H371" s="302"/>
      <c r="I371" s="302"/>
      <c r="J371" s="303"/>
      <c r="K371" s="303"/>
      <c r="L371" s="303"/>
      <c r="M371" s="303"/>
      <c r="N371" s="303"/>
      <c r="O371" s="303"/>
      <c r="P371" s="303"/>
      <c r="Q371" s="303"/>
      <c r="R371" s="303"/>
      <c r="S371" s="303"/>
      <c r="T371" s="303"/>
      <c r="U371" s="303"/>
      <c r="V371" s="303"/>
      <c r="W371" s="303"/>
      <c r="X371" s="303"/>
      <c r="Y371" s="303"/>
      <c r="Z371" s="303"/>
      <c r="AA371" s="303"/>
      <c r="AB371" s="1"/>
    </row>
    <row r="372" spans="7:28">
      <c r="G372" s="302"/>
      <c r="H372" s="302"/>
      <c r="I372" s="302"/>
      <c r="J372" s="303"/>
      <c r="K372" s="303"/>
      <c r="L372" s="303"/>
      <c r="M372" s="303"/>
      <c r="N372" s="303"/>
      <c r="O372" s="303"/>
      <c r="P372" s="303"/>
      <c r="Q372" s="303"/>
      <c r="R372" s="303"/>
      <c r="S372" s="303"/>
      <c r="T372" s="303"/>
      <c r="U372" s="303"/>
      <c r="V372" s="303"/>
      <c r="W372" s="303"/>
      <c r="X372" s="303"/>
      <c r="Y372" s="303"/>
      <c r="Z372" s="303"/>
      <c r="AA372" s="303"/>
      <c r="AB372" s="1"/>
    </row>
    <row r="373" spans="7:28">
      <c r="G373" s="302"/>
      <c r="H373" s="302"/>
      <c r="I373" s="302"/>
      <c r="J373" s="303"/>
      <c r="K373" s="303"/>
      <c r="L373" s="303"/>
      <c r="M373" s="303"/>
      <c r="N373" s="303"/>
      <c r="O373" s="303"/>
      <c r="P373" s="303"/>
      <c r="Q373" s="303"/>
      <c r="R373" s="303"/>
      <c r="S373" s="303"/>
      <c r="T373" s="303"/>
      <c r="U373" s="303"/>
      <c r="V373" s="303"/>
      <c r="W373" s="303"/>
      <c r="X373" s="303"/>
      <c r="Y373" s="303"/>
      <c r="Z373" s="303"/>
      <c r="AA373" s="303"/>
      <c r="AB373" s="1"/>
    </row>
    <row r="374" spans="7:28">
      <c r="G374" s="302"/>
      <c r="H374" s="302"/>
      <c r="I374" s="302"/>
      <c r="J374" s="303"/>
      <c r="K374" s="303"/>
      <c r="L374" s="303"/>
      <c r="M374" s="303"/>
      <c r="N374" s="303"/>
      <c r="O374" s="303"/>
      <c r="P374" s="303"/>
      <c r="Q374" s="303"/>
      <c r="R374" s="303"/>
      <c r="S374" s="303"/>
      <c r="T374" s="303"/>
      <c r="U374" s="303"/>
      <c r="V374" s="303"/>
      <c r="W374" s="303"/>
      <c r="X374" s="303"/>
      <c r="Y374" s="303"/>
      <c r="Z374" s="303"/>
      <c r="AA374" s="303"/>
      <c r="AB374" s="1"/>
    </row>
    <row r="375" spans="7:28">
      <c r="G375" s="302"/>
      <c r="H375" s="302"/>
      <c r="I375" s="302"/>
      <c r="J375" s="303"/>
      <c r="K375" s="303"/>
      <c r="L375" s="303"/>
      <c r="M375" s="303"/>
      <c r="N375" s="303"/>
      <c r="O375" s="303"/>
      <c r="P375" s="303"/>
      <c r="Q375" s="303"/>
      <c r="R375" s="303"/>
      <c r="S375" s="303"/>
      <c r="T375" s="303"/>
      <c r="U375" s="303"/>
      <c r="V375" s="303"/>
      <c r="W375" s="303"/>
      <c r="X375" s="303"/>
      <c r="Y375" s="303"/>
      <c r="Z375" s="303"/>
      <c r="AA375" s="303"/>
      <c r="AB375" s="1"/>
    </row>
    <row r="376" spans="7:28">
      <c r="G376" s="302"/>
      <c r="H376" s="302"/>
      <c r="I376" s="302"/>
      <c r="J376" s="303"/>
      <c r="K376" s="303"/>
      <c r="L376" s="303"/>
      <c r="M376" s="303"/>
      <c r="N376" s="303"/>
      <c r="O376" s="303"/>
      <c r="P376" s="303"/>
      <c r="Q376" s="303"/>
      <c r="R376" s="303"/>
      <c r="S376" s="303"/>
      <c r="T376" s="303"/>
      <c r="U376" s="303"/>
      <c r="V376" s="303"/>
      <c r="W376" s="303"/>
      <c r="X376" s="303"/>
      <c r="Y376" s="303"/>
      <c r="Z376" s="303"/>
      <c r="AA376" s="303"/>
      <c r="AB376" s="1"/>
    </row>
    <row r="377" spans="7:28">
      <c r="G377" s="302"/>
      <c r="H377" s="302"/>
      <c r="I377" s="302"/>
      <c r="J377" s="303"/>
      <c r="K377" s="303"/>
      <c r="L377" s="303"/>
      <c r="M377" s="303"/>
      <c r="N377" s="303"/>
      <c r="O377" s="303"/>
      <c r="P377" s="303"/>
      <c r="Q377" s="303"/>
      <c r="R377" s="303"/>
      <c r="S377" s="303"/>
      <c r="T377" s="303"/>
      <c r="U377" s="303"/>
      <c r="V377" s="303"/>
      <c r="W377" s="303"/>
      <c r="X377" s="303"/>
      <c r="Y377" s="303"/>
      <c r="Z377" s="303"/>
      <c r="AA377" s="303"/>
      <c r="AB377" s="1"/>
    </row>
    <row r="378" spans="7:28">
      <c r="G378" s="302"/>
      <c r="H378" s="302"/>
      <c r="I378" s="302"/>
      <c r="J378" s="303"/>
      <c r="K378" s="303"/>
      <c r="L378" s="303"/>
      <c r="M378" s="303"/>
      <c r="N378" s="303"/>
      <c r="O378" s="303"/>
      <c r="P378" s="303"/>
      <c r="Q378" s="303"/>
      <c r="R378" s="303"/>
      <c r="S378" s="303"/>
      <c r="T378" s="303"/>
      <c r="U378" s="303"/>
      <c r="V378" s="303"/>
      <c r="W378" s="303"/>
      <c r="X378" s="303"/>
      <c r="Y378" s="303"/>
      <c r="Z378" s="303"/>
      <c r="AA378" s="303"/>
      <c r="AB378" s="1"/>
    </row>
    <row r="379" spans="7:28">
      <c r="G379" s="302"/>
      <c r="H379" s="302"/>
      <c r="I379" s="302"/>
      <c r="J379" s="303"/>
      <c r="K379" s="303"/>
      <c r="L379" s="303"/>
      <c r="M379" s="303"/>
      <c r="N379" s="303"/>
      <c r="O379" s="303"/>
      <c r="P379" s="303"/>
      <c r="Q379" s="303"/>
      <c r="R379" s="303"/>
      <c r="S379" s="303"/>
      <c r="T379" s="303"/>
      <c r="U379" s="303"/>
      <c r="V379" s="303"/>
      <c r="W379" s="303"/>
      <c r="X379" s="303"/>
      <c r="Y379" s="303"/>
      <c r="Z379" s="303"/>
      <c r="AA379" s="303"/>
      <c r="AB379" s="1"/>
    </row>
    <row r="380" spans="7:28">
      <c r="G380" s="302"/>
      <c r="H380" s="302"/>
      <c r="I380" s="302"/>
      <c r="J380" s="303"/>
      <c r="K380" s="303"/>
      <c r="L380" s="303"/>
      <c r="M380" s="303"/>
      <c r="N380" s="303"/>
      <c r="O380" s="303"/>
      <c r="P380" s="303"/>
      <c r="Q380" s="303"/>
      <c r="R380" s="303"/>
      <c r="S380" s="303"/>
      <c r="T380" s="303"/>
      <c r="U380" s="303"/>
      <c r="V380" s="303"/>
      <c r="W380" s="303"/>
      <c r="X380" s="303"/>
      <c r="Y380" s="303"/>
      <c r="Z380" s="303"/>
      <c r="AA380" s="303"/>
      <c r="AB380" s="1"/>
    </row>
    <row r="381" spans="7:28">
      <c r="G381" s="302"/>
      <c r="H381" s="302"/>
      <c r="I381" s="302"/>
      <c r="J381" s="303"/>
      <c r="K381" s="303"/>
      <c r="L381" s="303"/>
      <c r="M381" s="303"/>
      <c r="N381" s="303"/>
      <c r="O381" s="303"/>
      <c r="P381" s="303"/>
      <c r="Q381" s="303"/>
      <c r="R381" s="303"/>
      <c r="S381" s="303"/>
      <c r="T381" s="303"/>
      <c r="U381" s="303"/>
      <c r="V381" s="303"/>
      <c r="W381" s="303"/>
      <c r="X381" s="303"/>
      <c r="Y381" s="303"/>
      <c r="Z381" s="303"/>
      <c r="AA381" s="303"/>
      <c r="AB381" s="1"/>
    </row>
    <row r="382" spans="7:28">
      <c r="G382" s="302"/>
      <c r="H382" s="302"/>
      <c r="I382" s="302"/>
      <c r="J382" s="303"/>
      <c r="K382" s="303"/>
      <c r="L382" s="303"/>
      <c r="M382" s="303"/>
      <c r="N382" s="303"/>
      <c r="O382" s="303"/>
      <c r="P382" s="303"/>
      <c r="Q382" s="303"/>
      <c r="R382" s="303"/>
      <c r="S382" s="303"/>
      <c r="T382" s="303"/>
      <c r="U382" s="303"/>
      <c r="V382" s="303"/>
      <c r="W382" s="303"/>
      <c r="X382" s="303"/>
      <c r="Y382" s="303"/>
      <c r="Z382" s="303"/>
      <c r="AA382" s="303"/>
      <c r="AB382" s="1"/>
    </row>
    <row r="383" spans="7:28">
      <c r="G383" s="302"/>
      <c r="H383" s="302"/>
      <c r="I383" s="302"/>
      <c r="J383" s="303"/>
      <c r="K383" s="303"/>
      <c r="L383" s="303"/>
      <c r="M383" s="303"/>
      <c r="N383" s="303"/>
      <c r="O383" s="303"/>
      <c r="P383" s="303"/>
      <c r="Q383" s="303"/>
      <c r="R383" s="303"/>
      <c r="S383" s="303"/>
      <c r="T383" s="303"/>
      <c r="U383" s="303"/>
      <c r="V383" s="303"/>
      <c r="W383" s="303"/>
      <c r="X383" s="303"/>
      <c r="Y383" s="303"/>
      <c r="Z383" s="303"/>
      <c r="AA383" s="303"/>
      <c r="AB383" s="1"/>
    </row>
    <row r="384" spans="7:28">
      <c r="G384" s="302"/>
      <c r="H384" s="302"/>
      <c r="I384" s="302"/>
      <c r="J384" s="303"/>
      <c r="K384" s="303"/>
      <c r="L384" s="303"/>
      <c r="M384" s="303"/>
      <c r="N384" s="303"/>
      <c r="O384" s="303"/>
      <c r="P384" s="303"/>
      <c r="Q384" s="303"/>
      <c r="R384" s="303"/>
      <c r="S384" s="303"/>
      <c r="T384" s="303"/>
      <c r="U384" s="303"/>
      <c r="V384" s="303"/>
      <c r="W384" s="303"/>
      <c r="X384" s="303"/>
      <c r="Y384" s="303"/>
      <c r="Z384" s="303"/>
      <c r="AA384" s="303"/>
      <c r="AB384" s="1"/>
    </row>
    <row r="385" spans="7:28">
      <c r="G385" s="302"/>
      <c r="H385" s="302"/>
      <c r="I385" s="302"/>
      <c r="J385" s="303"/>
      <c r="K385" s="303"/>
      <c r="L385" s="303"/>
      <c r="M385" s="303"/>
      <c r="N385" s="303"/>
      <c r="O385" s="303"/>
      <c r="P385" s="303"/>
      <c r="Q385" s="303"/>
      <c r="R385" s="303"/>
      <c r="S385" s="303"/>
      <c r="T385" s="303"/>
      <c r="U385" s="303"/>
      <c r="V385" s="303"/>
      <c r="W385" s="303"/>
      <c r="X385" s="303"/>
      <c r="Y385" s="303"/>
      <c r="Z385" s="303"/>
      <c r="AA385" s="303"/>
      <c r="AB385" s="1"/>
    </row>
    <row r="386" spans="7:28">
      <c r="G386" s="302"/>
      <c r="H386" s="302"/>
      <c r="I386" s="302"/>
      <c r="J386" s="303"/>
      <c r="K386" s="303"/>
      <c r="L386" s="303"/>
      <c r="M386" s="303"/>
      <c r="N386" s="303"/>
      <c r="O386" s="303"/>
      <c r="P386" s="303"/>
      <c r="Q386" s="303"/>
      <c r="R386" s="303"/>
      <c r="S386" s="303"/>
      <c r="T386" s="303"/>
      <c r="U386" s="303"/>
      <c r="V386" s="303"/>
      <c r="W386" s="303"/>
      <c r="X386" s="303"/>
      <c r="Y386" s="303"/>
      <c r="Z386" s="303"/>
      <c r="AA386" s="303"/>
      <c r="AB386" s="1"/>
    </row>
    <row r="387" spans="7:28">
      <c r="G387" s="302"/>
      <c r="H387" s="302"/>
      <c r="I387" s="302"/>
      <c r="J387" s="303"/>
      <c r="K387" s="303"/>
      <c r="L387" s="303"/>
      <c r="M387" s="303"/>
      <c r="N387" s="303"/>
      <c r="O387" s="303"/>
      <c r="P387" s="303"/>
      <c r="Q387" s="303"/>
      <c r="R387" s="303"/>
      <c r="S387" s="303"/>
      <c r="T387" s="303"/>
      <c r="U387" s="303"/>
      <c r="V387" s="303"/>
      <c r="W387" s="303"/>
      <c r="X387" s="303"/>
      <c r="Y387" s="303"/>
      <c r="Z387" s="303"/>
      <c r="AA387" s="303"/>
      <c r="AB387" s="1"/>
    </row>
    <row r="388" spans="7:28">
      <c r="G388" s="302"/>
      <c r="H388" s="302"/>
      <c r="I388" s="302"/>
      <c r="J388" s="303"/>
      <c r="K388" s="303"/>
      <c r="L388" s="303"/>
      <c r="M388" s="303"/>
      <c r="N388" s="303"/>
      <c r="O388" s="303"/>
      <c r="P388" s="303"/>
      <c r="Q388" s="303"/>
      <c r="R388" s="303"/>
      <c r="S388" s="303"/>
      <c r="T388" s="303"/>
      <c r="U388" s="303"/>
      <c r="V388" s="303"/>
      <c r="W388" s="303"/>
      <c r="X388" s="303"/>
      <c r="Y388" s="303"/>
      <c r="Z388" s="303"/>
      <c r="AA388" s="303"/>
      <c r="AB388" s="1"/>
    </row>
    <row r="389" spans="7:28">
      <c r="G389" s="302"/>
      <c r="H389" s="302"/>
      <c r="I389" s="302"/>
      <c r="J389" s="303"/>
      <c r="K389" s="303"/>
      <c r="L389" s="303"/>
      <c r="M389" s="303"/>
      <c r="N389" s="303"/>
      <c r="O389" s="303"/>
      <c r="P389" s="303"/>
      <c r="Q389" s="303"/>
      <c r="R389" s="303"/>
      <c r="S389" s="303"/>
      <c r="T389" s="303"/>
      <c r="U389" s="303"/>
      <c r="V389" s="303"/>
      <c r="W389" s="303"/>
      <c r="X389" s="303"/>
      <c r="Y389" s="303"/>
      <c r="Z389" s="303"/>
      <c r="AA389" s="303"/>
      <c r="AB389" s="1"/>
    </row>
    <row r="390" spans="7:28">
      <c r="G390" s="302"/>
      <c r="H390" s="302"/>
      <c r="I390" s="302"/>
      <c r="J390" s="303"/>
      <c r="K390" s="303"/>
      <c r="L390" s="303"/>
      <c r="M390" s="303"/>
      <c r="N390" s="303"/>
      <c r="O390" s="303"/>
      <c r="P390" s="303"/>
      <c r="Q390" s="303"/>
      <c r="R390" s="303"/>
      <c r="S390" s="303"/>
      <c r="T390" s="303"/>
      <c r="U390" s="303"/>
      <c r="V390" s="303"/>
      <c r="W390" s="303"/>
      <c r="X390" s="303"/>
      <c r="Y390" s="303"/>
      <c r="Z390" s="303"/>
      <c r="AA390" s="303"/>
      <c r="AB390" s="1"/>
    </row>
    <row r="391" spans="7:28">
      <c r="G391" s="302"/>
      <c r="H391" s="302"/>
      <c r="I391" s="302"/>
      <c r="J391" s="303"/>
      <c r="K391" s="303"/>
      <c r="L391" s="303"/>
      <c r="M391" s="303"/>
      <c r="N391" s="303"/>
      <c r="O391" s="303"/>
      <c r="P391" s="303"/>
      <c r="Q391" s="303"/>
      <c r="R391" s="303"/>
      <c r="S391" s="303"/>
      <c r="T391" s="303"/>
      <c r="U391" s="303"/>
      <c r="V391" s="303"/>
      <c r="W391" s="303"/>
      <c r="X391" s="303"/>
      <c r="Y391" s="303"/>
      <c r="Z391" s="303"/>
      <c r="AA391" s="303"/>
      <c r="AB391" s="1"/>
    </row>
    <row r="392" spans="7:28">
      <c r="G392" s="302"/>
      <c r="H392" s="302"/>
      <c r="I392" s="302"/>
      <c r="J392" s="303"/>
      <c r="K392" s="303"/>
      <c r="L392" s="303"/>
      <c r="M392" s="303"/>
      <c r="N392" s="303"/>
      <c r="O392" s="303"/>
      <c r="P392" s="303"/>
      <c r="Q392" s="303"/>
      <c r="R392" s="303"/>
      <c r="S392" s="303"/>
      <c r="T392" s="303"/>
      <c r="U392" s="303"/>
      <c r="V392" s="303"/>
      <c r="W392" s="303"/>
      <c r="X392" s="303"/>
      <c r="Y392" s="303"/>
      <c r="Z392" s="303"/>
      <c r="AA392" s="303"/>
      <c r="AB392" s="1"/>
    </row>
    <row r="393" spans="7:28">
      <c r="G393" s="302"/>
      <c r="H393" s="302"/>
      <c r="I393" s="302"/>
      <c r="J393" s="303"/>
      <c r="K393" s="303"/>
      <c r="L393" s="303"/>
      <c r="M393" s="303"/>
      <c r="N393" s="303"/>
      <c r="O393" s="303"/>
      <c r="P393" s="303"/>
      <c r="Q393" s="303"/>
      <c r="R393" s="303"/>
      <c r="S393" s="303"/>
      <c r="T393" s="303"/>
      <c r="U393" s="303"/>
      <c r="V393" s="303"/>
      <c r="W393" s="303"/>
      <c r="X393" s="303"/>
      <c r="Y393" s="303"/>
      <c r="Z393" s="303"/>
      <c r="AA393" s="303"/>
      <c r="AB393" s="1"/>
    </row>
    <row r="394" spans="7:28">
      <c r="G394" s="302"/>
      <c r="H394" s="302"/>
      <c r="I394" s="302"/>
      <c r="J394" s="303"/>
      <c r="K394" s="303"/>
      <c r="L394" s="303"/>
      <c r="M394" s="303"/>
      <c r="N394" s="303"/>
      <c r="O394" s="303"/>
      <c r="P394" s="303"/>
      <c r="Q394" s="303"/>
      <c r="R394" s="303"/>
      <c r="S394" s="303"/>
      <c r="T394" s="303"/>
      <c r="U394" s="303"/>
      <c r="V394" s="303"/>
      <c r="W394" s="303"/>
      <c r="X394" s="303"/>
      <c r="Y394" s="303"/>
      <c r="Z394" s="303"/>
      <c r="AA394" s="303"/>
      <c r="AB394" s="1"/>
    </row>
    <row r="395" spans="7:28">
      <c r="G395" s="302"/>
      <c r="H395" s="302"/>
      <c r="I395" s="302"/>
      <c r="J395" s="303"/>
      <c r="K395" s="303"/>
      <c r="L395" s="303"/>
      <c r="M395" s="303"/>
      <c r="N395" s="303"/>
      <c r="O395" s="303"/>
      <c r="P395" s="303"/>
      <c r="Q395" s="303"/>
      <c r="R395" s="303"/>
      <c r="S395" s="303"/>
      <c r="T395" s="303"/>
      <c r="U395" s="303"/>
      <c r="V395" s="303"/>
      <c r="W395" s="303"/>
      <c r="X395" s="303"/>
      <c r="Y395" s="303"/>
      <c r="Z395" s="303"/>
      <c r="AA395" s="303"/>
      <c r="AB395" s="1"/>
    </row>
    <row r="396" spans="7:28">
      <c r="G396" s="302"/>
      <c r="H396" s="302"/>
      <c r="I396" s="302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3"/>
      <c r="Y396" s="303"/>
      <c r="Z396" s="303"/>
      <c r="AA396" s="303"/>
      <c r="AB396" s="1"/>
    </row>
    <row r="397" spans="7:28">
      <c r="G397" s="302"/>
      <c r="H397" s="302"/>
      <c r="I397" s="302"/>
      <c r="J397" s="303"/>
      <c r="K397" s="303"/>
      <c r="L397" s="303"/>
      <c r="M397" s="303"/>
      <c r="N397" s="303"/>
      <c r="O397" s="303"/>
      <c r="P397" s="303"/>
      <c r="Q397" s="303"/>
      <c r="R397" s="303"/>
      <c r="S397" s="303"/>
      <c r="T397" s="303"/>
      <c r="U397" s="303"/>
      <c r="V397" s="303"/>
      <c r="W397" s="303"/>
      <c r="X397" s="303"/>
      <c r="Y397" s="303"/>
      <c r="Z397" s="303"/>
      <c r="AA397" s="303"/>
      <c r="AB397" s="1"/>
    </row>
    <row r="398" spans="7:28">
      <c r="G398" s="302"/>
      <c r="H398" s="302"/>
      <c r="I398" s="302"/>
      <c r="J398" s="303"/>
      <c r="K398" s="303"/>
      <c r="L398" s="303"/>
      <c r="M398" s="303"/>
      <c r="N398" s="303"/>
      <c r="O398" s="303"/>
      <c r="P398" s="303"/>
      <c r="Q398" s="303"/>
      <c r="R398" s="303"/>
      <c r="S398" s="303"/>
      <c r="T398" s="303"/>
      <c r="U398" s="303"/>
      <c r="V398" s="303"/>
      <c r="W398" s="303"/>
      <c r="X398" s="303"/>
      <c r="Y398" s="303"/>
      <c r="Z398" s="303"/>
      <c r="AA398" s="303"/>
      <c r="AB398" s="1"/>
    </row>
    <row r="399" spans="7:28">
      <c r="G399" s="302"/>
      <c r="H399" s="302"/>
      <c r="I399" s="302"/>
      <c r="J399" s="303"/>
      <c r="K399" s="303"/>
      <c r="L399" s="303"/>
      <c r="M399" s="303"/>
      <c r="N399" s="303"/>
      <c r="O399" s="303"/>
      <c r="P399" s="303"/>
      <c r="Q399" s="303"/>
      <c r="R399" s="303"/>
      <c r="S399" s="303"/>
      <c r="T399" s="303"/>
      <c r="U399" s="303"/>
      <c r="V399" s="303"/>
      <c r="W399" s="303"/>
      <c r="X399" s="303"/>
      <c r="Y399" s="303"/>
      <c r="Z399" s="303"/>
      <c r="AA399" s="303"/>
      <c r="AB399" s="1"/>
    </row>
    <row r="400" spans="7:28">
      <c r="G400" s="302"/>
      <c r="H400" s="302"/>
      <c r="I400" s="302"/>
      <c r="J400" s="303"/>
      <c r="K400" s="303"/>
      <c r="L400" s="303"/>
      <c r="M400" s="303"/>
      <c r="N400" s="303"/>
      <c r="O400" s="303"/>
      <c r="P400" s="303"/>
      <c r="Q400" s="303"/>
      <c r="R400" s="303"/>
      <c r="S400" s="303"/>
      <c r="T400" s="303"/>
      <c r="U400" s="303"/>
      <c r="V400" s="303"/>
      <c r="W400" s="303"/>
      <c r="X400" s="303"/>
      <c r="Y400" s="303"/>
      <c r="Z400" s="303"/>
      <c r="AA400" s="303"/>
      <c r="AB400" s="1"/>
    </row>
    <row r="401" spans="7:28">
      <c r="G401" s="302"/>
      <c r="H401" s="302"/>
      <c r="I401" s="302"/>
      <c r="J401" s="303"/>
      <c r="K401" s="303"/>
      <c r="L401" s="303"/>
      <c r="M401" s="303"/>
      <c r="N401" s="303"/>
      <c r="O401" s="303"/>
      <c r="P401" s="303"/>
      <c r="Q401" s="303"/>
      <c r="R401" s="303"/>
      <c r="S401" s="303"/>
      <c r="T401" s="303"/>
      <c r="U401" s="303"/>
      <c r="V401" s="303"/>
      <c r="W401" s="303"/>
      <c r="X401" s="303"/>
      <c r="Y401" s="303"/>
      <c r="Z401" s="303"/>
      <c r="AA401" s="303"/>
      <c r="AB401" s="1"/>
    </row>
    <row r="402" spans="7:28">
      <c r="G402" s="302"/>
      <c r="H402" s="302"/>
      <c r="I402" s="302"/>
      <c r="J402" s="303"/>
      <c r="K402" s="303"/>
      <c r="L402" s="303"/>
      <c r="M402" s="303"/>
      <c r="N402" s="303"/>
      <c r="O402" s="303"/>
      <c r="P402" s="303"/>
      <c r="Q402" s="303"/>
      <c r="R402" s="303"/>
      <c r="S402" s="303"/>
      <c r="T402" s="303"/>
      <c r="U402" s="303"/>
      <c r="V402" s="303"/>
      <c r="W402" s="303"/>
      <c r="X402" s="303"/>
      <c r="Y402" s="303"/>
      <c r="Z402" s="303"/>
      <c r="AA402" s="303"/>
      <c r="AB402" s="1"/>
    </row>
    <row r="403" spans="7:28">
      <c r="G403" s="302"/>
      <c r="H403" s="302"/>
      <c r="I403" s="302"/>
      <c r="J403" s="303"/>
      <c r="K403" s="303"/>
      <c r="L403" s="303"/>
      <c r="M403" s="303"/>
      <c r="N403" s="303"/>
      <c r="O403" s="303"/>
      <c r="P403" s="303"/>
      <c r="Q403" s="303"/>
      <c r="R403" s="303"/>
      <c r="S403" s="303"/>
      <c r="T403" s="303"/>
      <c r="U403" s="303"/>
      <c r="V403" s="303"/>
      <c r="W403" s="303"/>
      <c r="X403" s="303"/>
      <c r="Y403" s="303"/>
      <c r="Z403" s="303"/>
      <c r="AA403" s="303"/>
      <c r="AB403" s="1"/>
    </row>
    <row r="404" spans="7:28">
      <c r="G404" s="302"/>
      <c r="H404" s="302"/>
      <c r="I404" s="302"/>
      <c r="J404" s="303"/>
      <c r="K404" s="303"/>
      <c r="L404" s="303"/>
      <c r="M404" s="303"/>
      <c r="N404" s="303"/>
      <c r="O404" s="303"/>
      <c r="P404" s="303"/>
      <c r="Q404" s="303"/>
      <c r="R404" s="303"/>
      <c r="S404" s="303"/>
      <c r="T404" s="303"/>
      <c r="U404" s="303"/>
      <c r="V404" s="303"/>
      <c r="W404" s="303"/>
      <c r="X404" s="303"/>
      <c r="Y404" s="303"/>
      <c r="Z404" s="303"/>
      <c r="AA404" s="303"/>
      <c r="AB404" s="1"/>
    </row>
    <row r="405" spans="7:28">
      <c r="G405" s="302"/>
      <c r="H405" s="302"/>
      <c r="I405" s="302"/>
      <c r="J405" s="303"/>
      <c r="K405" s="303"/>
      <c r="L405" s="303"/>
      <c r="M405" s="303"/>
      <c r="N405" s="303"/>
      <c r="O405" s="303"/>
      <c r="P405" s="303"/>
      <c r="Q405" s="303"/>
      <c r="R405" s="303"/>
      <c r="S405" s="303"/>
      <c r="T405" s="303"/>
      <c r="U405" s="303"/>
      <c r="V405" s="303"/>
      <c r="W405" s="303"/>
      <c r="X405" s="303"/>
      <c r="Y405" s="303"/>
      <c r="Z405" s="303"/>
      <c r="AA405" s="303"/>
      <c r="AB405" s="1"/>
    </row>
    <row r="406" spans="7:28">
      <c r="G406" s="302"/>
      <c r="H406" s="302"/>
      <c r="I406" s="302"/>
      <c r="J406" s="303"/>
      <c r="K406" s="303"/>
      <c r="L406" s="303"/>
      <c r="M406" s="303"/>
      <c r="N406" s="303"/>
      <c r="O406" s="303"/>
      <c r="P406" s="303"/>
      <c r="Q406" s="303"/>
      <c r="R406" s="303"/>
      <c r="S406" s="303"/>
      <c r="T406" s="303"/>
      <c r="U406" s="303"/>
      <c r="V406" s="303"/>
      <c r="W406" s="303"/>
      <c r="X406" s="303"/>
      <c r="Y406" s="303"/>
      <c r="Z406" s="303"/>
      <c r="AA406" s="303"/>
      <c r="AB406" s="1"/>
    </row>
    <row r="407" spans="7:28">
      <c r="G407" s="302"/>
      <c r="H407" s="302"/>
      <c r="I407" s="302"/>
      <c r="J407" s="303"/>
      <c r="K407" s="303"/>
      <c r="L407" s="303"/>
      <c r="M407" s="303"/>
      <c r="N407" s="303"/>
      <c r="O407" s="303"/>
      <c r="P407" s="303"/>
      <c r="Q407" s="303"/>
      <c r="R407" s="303"/>
      <c r="S407" s="303"/>
      <c r="T407" s="303"/>
      <c r="U407" s="303"/>
      <c r="V407" s="303"/>
      <c r="W407" s="303"/>
      <c r="X407" s="303"/>
      <c r="Y407" s="303"/>
      <c r="Z407" s="303"/>
      <c r="AA407" s="303"/>
      <c r="AB407" s="1"/>
    </row>
    <row r="408" spans="7:28">
      <c r="G408" s="302"/>
      <c r="H408" s="302"/>
      <c r="I408" s="302"/>
      <c r="J408" s="303"/>
      <c r="K408" s="303"/>
      <c r="L408" s="303"/>
      <c r="M408" s="303"/>
      <c r="N408" s="303"/>
      <c r="O408" s="303"/>
      <c r="P408" s="303"/>
      <c r="Q408" s="303"/>
      <c r="R408" s="303"/>
      <c r="S408" s="303"/>
      <c r="T408" s="303"/>
      <c r="U408" s="303"/>
      <c r="V408" s="303"/>
      <c r="W408" s="303"/>
      <c r="X408" s="303"/>
      <c r="Y408" s="303"/>
      <c r="Z408" s="303"/>
      <c r="AA408" s="303"/>
      <c r="AB408" s="1"/>
    </row>
    <row r="409" spans="7:28">
      <c r="G409" s="302"/>
      <c r="H409" s="302"/>
      <c r="I409" s="302"/>
      <c r="J409" s="303"/>
      <c r="K409" s="303"/>
      <c r="L409" s="303"/>
      <c r="M409" s="303"/>
      <c r="N409" s="303"/>
      <c r="O409" s="303"/>
      <c r="P409" s="303"/>
      <c r="Q409" s="303"/>
      <c r="R409" s="303"/>
      <c r="S409" s="303"/>
      <c r="T409" s="303"/>
      <c r="U409" s="303"/>
      <c r="V409" s="303"/>
      <c r="W409" s="303"/>
      <c r="X409" s="303"/>
      <c r="Y409" s="303"/>
      <c r="Z409" s="303"/>
      <c r="AA409" s="303"/>
      <c r="AB409" s="1"/>
    </row>
    <row r="410" spans="7:28">
      <c r="G410" s="302"/>
      <c r="H410" s="302"/>
      <c r="I410" s="302"/>
      <c r="J410" s="303"/>
      <c r="K410" s="303"/>
      <c r="L410" s="303"/>
      <c r="M410" s="303"/>
      <c r="N410" s="303"/>
      <c r="O410" s="303"/>
      <c r="P410" s="303"/>
      <c r="Q410" s="303"/>
      <c r="R410" s="303"/>
      <c r="S410" s="303"/>
      <c r="T410" s="303"/>
      <c r="U410" s="303"/>
      <c r="V410" s="303"/>
      <c r="W410" s="303"/>
      <c r="X410" s="303"/>
      <c r="Y410" s="303"/>
      <c r="Z410" s="303"/>
      <c r="AA410" s="303"/>
      <c r="AB410" s="1"/>
    </row>
    <row r="411" spans="7:28">
      <c r="G411" s="302"/>
      <c r="H411" s="302"/>
      <c r="I411" s="302"/>
      <c r="J411" s="303"/>
      <c r="K411" s="303"/>
      <c r="L411" s="303"/>
      <c r="M411" s="303"/>
      <c r="N411" s="303"/>
      <c r="O411" s="303"/>
      <c r="P411" s="303"/>
      <c r="Q411" s="303"/>
      <c r="R411" s="303"/>
      <c r="S411" s="303"/>
      <c r="T411" s="303"/>
      <c r="U411" s="303"/>
      <c r="V411" s="303"/>
      <c r="W411" s="303"/>
      <c r="X411" s="303"/>
      <c r="Y411" s="303"/>
      <c r="Z411" s="303"/>
      <c r="AA411" s="303"/>
      <c r="AB411" s="1"/>
    </row>
    <row r="412" spans="7:28">
      <c r="G412" s="302"/>
      <c r="H412" s="302"/>
      <c r="I412" s="302"/>
      <c r="J412" s="303"/>
      <c r="K412" s="303"/>
      <c r="L412" s="303"/>
      <c r="M412" s="303"/>
      <c r="N412" s="303"/>
      <c r="O412" s="303"/>
      <c r="P412" s="303"/>
      <c r="Q412" s="303"/>
      <c r="R412" s="303"/>
      <c r="S412" s="303"/>
      <c r="T412" s="303"/>
      <c r="U412" s="303"/>
      <c r="V412" s="303"/>
      <c r="W412" s="303"/>
      <c r="X412" s="303"/>
      <c r="Y412" s="303"/>
      <c r="Z412" s="303"/>
      <c r="AA412" s="303"/>
      <c r="AB412" s="1"/>
    </row>
    <row r="413" spans="7:28">
      <c r="G413" s="302"/>
      <c r="H413" s="302"/>
      <c r="I413" s="302"/>
      <c r="J413" s="303"/>
      <c r="K413" s="303"/>
      <c r="L413" s="303"/>
      <c r="M413" s="303"/>
      <c r="N413" s="303"/>
      <c r="O413" s="303"/>
      <c r="P413" s="303"/>
      <c r="Q413" s="303"/>
      <c r="R413" s="303"/>
      <c r="S413" s="303"/>
      <c r="T413" s="303"/>
      <c r="U413" s="303"/>
      <c r="V413" s="303"/>
      <c r="W413" s="303"/>
      <c r="X413" s="303"/>
      <c r="Y413" s="303"/>
      <c r="Z413" s="303"/>
      <c r="AA413" s="303"/>
      <c r="AB413" s="1"/>
    </row>
    <row r="414" spans="7:28">
      <c r="G414" s="302"/>
      <c r="H414" s="302"/>
      <c r="I414" s="302"/>
      <c r="J414" s="303"/>
      <c r="K414" s="303"/>
      <c r="L414" s="303"/>
      <c r="M414" s="303"/>
      <c r="N414" s="303"/>
      <c r="O414" s="303"/>
      <c r="P414" s="303"/>
      <c r="Q414" s="303"/>
      <c r="R414" s="303"/>
      <c r="S414" s="303"/>
      <c r="T414" s="303"/>
      <c r="U414" s="303"/>
      <c r="V414" s="303"/>
      <c r="W414" s="303"/>
      <c r="X414" s="303"/>
      <c r="Y414" s="303"/>
      <c r="Z414" s="303"/>
      <c r="AA414" s="303"/>
      <c r="AB414" s="1"/>
    </row>
    <row r="415" spans="7:28">
      <c r="G415" s="302"/>
      <c r="H415" s="302"/>
      <c r="I415" s="302"/>
      <c r="J415" s="303"/>
      <c r="K415" s="303"/>
      <c r="L415" s="303"/>
      <c r="M415" s="303"/>
      <c r="N415" s="303"/>
      <c r="O415" s="303"/>
      <c r="P415" s="303"/>
      <c r="Q415" s="303"/>
      <c r="R415" s="303"/>
      <c r="S415" s="303"/>
      <c r="T415" s="303"/>
      <c r="U415" s="303"/>
      <c r="V415" s="303"/>
      <c r="W415" s="303"/>
      <c r="X415" s="303"/>
      <c r="Y415" s="303"/>
      <c r="Z415" s="303"/>
      <c r="AA415" s="303"/>
      <c r="AB415" s="1"/>
    </row>
    <row r="416" spans="7:28">
      <c r="G416" s="302"/>
      <c r="H416" s="302"/>
      <c r="I416" s="302"/>
      <c r="J416" s="303"/>
      <c r="K416" s="303"/>
      <c r="L416" s="303"/>
      <c r="M416" s="303"/>
      <c r="N416" s="303"/>
      <c r="O416" s="303"/>
      <c r="P416" s="303"/>
      <c r="Q416" s="303"/>
      <c r="R416" s="303"/>
      <c r="S416" s="303"/>
      <c r="T416" s="303"/>
      <c r="U416" s="303"/>
      <c r="V416" s="303"/>
      <c r="W416" s="303"/>
      <c r="X416" s="303"/>
      <c r="Y416" s="303"/>
      <c r="Z416" s="303"/>
      <c r="AA416" s="303"/>
      <c r="AB416" s="1"/>
    </row>
    <row r="417" spans="7:28">
      <c r="G417" s="302"/>
      <c r="H417" s="302"/>
      <c r="I417" s="302"/>
      <c r="J417" s="303"/>
      <c r="K417" s="303"/>
      <c r="L417" s="303"/>
      <c r="M417" s="303"/>
      <c r="N417" s="303"/>
      <c r="O417" s="303"/>
      <c r="P417" s="303"/>
      <c r="Q417" s="303"/>
      <c r="R417" s="303"/>
      <c r="S417" s="303"/>
      <c r="T417" s="303"/>
      <c r="U417" s="303"/>
      <c r="V417" s="303"/>
      <c r="W417" s="303"/>
      <c r="X417" s="303"/>
      <c r="Y417" s="303"/>
      <c r="Z417" s="303"/>
      <c r="AA417" s="303"/>
      <c r="AB417" s="1"/>
    </row>
    <row r="418" spans="7:28">
      <c r="G418" s="302"/>
      <c r="H418" s="302"/>
      <c r="I418" s="302"/>
      <c r="J418" s="303"/>
      <c r="K418" s="303"/>
      <c r="L418" s="303"/>
      <c r="M418" s="303"/>
      <c r="N418" s="303"/>
      <c r="O418" s="303"/>
      <c r="P418" s="303"/>
      <c r="Q418" s="303"/>
      <c r="R418" s="303"/>
      <c r="S418" s="303"/>
      <c r="T418" s="303"/>
      <c r="U418" s="303"/>
      <c r="V418" s="303"/>
      <c r="W418" s="303"/>
      <c r="X418" s="303"/>
      <c r="Y418" s="303"/>
      <c r="Z418" s="303"/>
      <c r="AA418" s="303"/>
      <c r="AB418" s="1"/>
    </row>
    <row r="419" spans="7:28">
      <c r="G419" s="302"/>
      <c r="H419" s="302"/>
      <c r="I419" s="302"/>
      <c r="J419" s="303"/>
      <c r="K419" s="303"/>
      <c r="L419" s="303"/>
      <c r="M419" s="303"/>
      <c r="N419" s="303"/>
      <c r="O419" s="303"/>
      <c r="P419" s="303"/>
      <c r="Q419" s="303"/>
      <c r="R419" s="303"/>
      <c r="S419" s="303"/>
      <c r="T419" s="303"/>
      <c r="U419" s="303"/>
      <c r="V419" s="303"/>
      <c r="W419" s="303"/>
      <c r="X419" s="303"/>
      <c r="Y419" s="303"/>
      <c r="Z419" s="303"/>
      <c r="AA419" s="303"/>
      <c r="AB419" s="1"/>
    </row>
    <row r="420" spans="7:28">
      <c r="G420" s="302"/>
      <c r="H420" s="302"/>
      <c r="I420" s="302"/>
      <c r="J420" s="303"/>
      <c r="K420" s="303"/>
      <c r="L420" s="303"/>
      <c r="M420" s="303"/>
      <c r="N420" s="303"/>
      <c r="O420" s="303"/>
      <c r="P420" s="303"/>
      <c r="Q420" s="303"/>
      <c r="R420" s="303"/>
      <c r="S420" s="303"/>
      <c r="T420" s="303"/>
      <c r="U420" s="303"/>
      <c r="V420" s="303"/>
      <c r="W420" s="303"/>
      <c r="X420" s="303"/>
      <c r="Y420" s="303"/>
      <c r="Z420" s="303"/>
      <c r="AA420" s="303"/>
      <c r="AB420" s="1"/>
    </row>
    <row r="421" spans="7:28">
      <c r="G421" s="302"/>
      <c r="H421" s="302"/>
      <c r="I421" s="302"/>
      <c r="J421" s="303"/>
      <c r="K421" s="303"/>
      <c r="L421" s="303"/>
      <c r="M421" s="303"/>
      <c r="N421" s="303"/>
      <c r="O421" s="303"/>
      <c r="P421" s="303"/>
      <c r="Q421" s="303"/>
      <c r="R421" s="303"/>
      <c r="S421" s="303"/>
      <c r="T421" s="303"/>
      <c r="U421" s="303"/>
      <c r="V421" s="303"/>
      <c r="W421" s="303"/>
      <c r="X421" s="303"/>
      <c r="Y421" s="303"/>
      <c r="Z421" s="303"/>
      <c r="AA421" s="303"/>
      <c r="AB421" s="1"/>
    </row>
    <row r="422" spans="7:28">
      <c r="G422" s="302"/>
      <c r="H422" s="302"/>
      <c r="I422" s="302"/>
      <c r="J422" s="303"/>
      <c r="K422" s="303"/>
      <c r="L422" s="303"/>
      <c r="M422" s="303"/>
      <c r="N422" s="303"/>
      <c r="O422" s="303"/>
      <c r="P422" s="303"/>
      <c r="Q422" s="303"/>
      <c r="R422" s="303"/>
      <c r="S422" s="303"/>
      <c r="T422" s="303"/>
      <c r="U422" s="303"/>
      <c r="V422" s="303"/>
      <c r="W422" s="303"/>
      <c r="X422" s="303"/>
      <c r="Y422" s="303"/>
      <c r="Z422" s="303"/>
      <c r="AA422" s="303"/>
      <c r="AB422" s="1"/>
    </row>
    <row r="423" spans="7:28">
      <c r="G423" s="302"/>
      <c r="H423" s="302"/>
      <c r="I423" s="302"/>
      <c r="J423" s="303"/>
      <c r="K423" s="303"/>
      <c r="L423" s="303"/>
      <c r="M423" s="303"/>
      <c r="N423" s="303"/>
      <c r="O423" s="303"/>
      <c r="P423" s="303"/>
      <c r="Q423" s="303"/>
      <c r="R423" s="303"/>
      <c r="S423" s="303"/>
      <c r="T423" s="303"/>
      <c r="U423" s="303"/>
      <c r="V423" s="303"/>
      <c r="W423" s="303"/>
      <c r="X423" s="303"/>
      <c r="Y423" s="303"/>
      <c r="Z423" s="303"/>
      <c r="AA423" s="303"/>
      <c r="AB423" s="1"/>
    </row>
    <row r="424" spans="7:28">
      <c r="G424" s="302"/>
      <c r="H424" s="302"/>
      <c r="I424" s="302"/>
      <c r="J424" s="303"/>
      <c r="K424" s="303"/>
      <c r="L424" s="303"/>
      <c r="M424" s="303"/>
      <c r="N424" s="303"/>
      <c r="O424" s="303"/>
      <c r="P424" s="303"/>
      <c r="Q424" s="303"/>
      <c r="R424" s="303"/>
      <c r="S424" s="303"/>
      <c r="T424" s="303"/>
      <c r="U424" s="303"/>
      <c r="V424" s="303"/>
      <c r="W424" s="303"/>
      <c r="X424" s="303"/>
      <c r="Y424" s="303"/>
      <c r="Z424" s="303"/>
      <c r="AA424" s="303"/>
      <c r="AB424" s="1"/>
    </row>
    <row r="425" spans="7:28">
      <c r="G425" s="302"/>
      <c r="H425" s="302"/>
      <c r="I425" s="302"/>
      <c r="J425" s="303"/>
      <c r="K425" s="303"/>
      <c r="L425" s="303"/>
      <c r="M425" s="303"/>
      <c r="N425" s="303"/>
      <c r="O425" s="303"/>
      <c r="P425" s="303"/>
      <c r="Q425" s="303"/>
      <c r="R425" s="303"/>
      <c r="S425" s="303"/>
      <c r="T425" s="303"/>
      <c r="U425" s="303"/>
      <c r="V425" s="303"/>
      <c r="W425" s="303"/>
      <c r="X425" s="303"/>
      <c r="Y425" s="303"/>
      <c r="Z425" s="303"/>
      <c r="AA425" s="303"/>
      <c r="AB425" s="1"/>
    </row>
    <row r="426" spans="7:28">
      <c r="G426" s="302"/>
      <c r="H426" s="302"/>
      <c r="I426" s="302"/>
      <c r="J426" s="303"/>
      <c r="K426" s="303"/>
      <c r="L426" s="303"/>
      <c r="M426" s="303"/>
      <c r="N426" s="303"/>
      <c r="O426" s="303"/>
      <c r="P426" s="303"/>
      <c r="Q426" s="303"/>
      <c r="R426" s="303"/>
      <c r="S426" s="303"/>
      <c r="T426" s="303"/>
      <c r="U426" s="303"/>
      <c r="V426" s="303"/>
      <c r="W426" s="303"/>
      <c r="X426" s="303"/>
      <c r="Y426" s="303"/>
      <c r="Z426" s="303"/>
      <c r="AA426" s="303"/>
      <c r="AB426" s="1"/>
    </row>
    <row r="427" spans="7:28">
      <c r="G427" s="302"/>
      <c r="H427" s="302"/>
      <c r="I427" s="302"/>
      <c r="J427" s="303"/>
      <c r="K427" s="303"/>
      <c r="L427" s="303"/>
      <c r="M427" s="303"/>
      <c r="N427" s="303"/>
      <c r="O427" s="303"/>
      <c r="P427" s="303"/>
      <c r="Q427" s="303"/>
      <c r="R427" s="303"/>
      <c r="S427" s="303"/>
      <c r="T427" s="303"/>
      <c r="U427" s="303"/>
      <c r="V427" s="303"/>
      <c r="W427" s="303"/>
      <c r="X427" s="303"/>
      <c r="Y427" s="303"/>
      <c r="Z427" s="303"/>
      <c r="AA427" s="303"/>
      <c r="AB427" s="1"/>
    </row>
    <row r="428" spans="7:28">
      <c r="G428" s="302"/>
      <c r="H428" s="302"/>
      <c r="I428" s="302"/>
      <c r="J428" s="303"/>
      <c r="K428" s="303"/>
      <c r="L428" s="303"/>
      <c r="M428" s="303"/>
      <c r="N428" s="303"/>
      <c r="O428" s="303"/>
      <c r="P428" s="303"/>
      <c r="Q428" s="303"/>
      <c r="R428" s="303"/>
      <c r="S428" s="303"/>
      <c r="T428" s="303"/>
      <c r="U428" s="303"/>
      <c r="V428" s="303"/>
      <c r="W428" s="303"/>
      <c r="X428" s="303"/>
      <c r="Y428" s="303"/>
      <c r="Z428" s="303"/>
      <c r="AA428" s="303"/>
      <c r="AB428" s="1"/>
    </row>
    <row r="429" spans="7:28">
      <c r="G429" s="302"/>
      <c r="H429" s="302"/>
      <c r="I429" s="302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3"/>
      <c r="Y429" s="303"/>
      <c r="Z429" s="303"/>
      <c r="AA429" s="303"/>
      <c r="AB429" s="1"/>
    </row>
    <row r="430" spans="7:28">
      <c r="G430" s="302"/>
      <c r="H430" s="302"/>
      <c r="I430" s="302"/>
      <c r="J430" s="303"/>
      <c r="K430" s="303"/>
      <c r="L430" s="303"/>
      <c r="M430" s="303"/>
      <c r="N430" s="303"/>
      <c r="O430" s="303"/>
      <c r="P430" s="303"/>
      <c r="Q430" s="303"/>
      <c r="R430" s="303"/>
      <c r="S430" s="303"/>
      <c r="T430" s="303"/>
      <c r="U430" s="303"/>
      <c r="V430" s="303"/>
      <c r="W430" s="303"/>
      <c r="X430" s="303"/>
      <c r="Y430" s="303"/>
      <c r="Z430" s="303"/>
      <c r="AA430" s="303"/>
      <c r="AB430" s="1"/>
    </row>
    <row r="431" spans="7:28">
      <c r="G431" s="302"/>
      <c r="H431" s="302"/>
      <c r="I431" s="302"/>
      <c r="J431" s="303"/>
      <c r="K431" s="303"/>
      <c r="L431" s="303"/>
      <c r="M431" s="303"/>
      <c r="N431" s="303"/>
      <c r="O431" s="303"/>
      <c r="P431" s="303"/>
      <c r="Q431" s="303"/>
      <c r="R431" s="303"/>
      <c r="S431" s="303"/>
      <c r="T431" s="303"/>
      <c r="U431" s="303"/>
      <c r="V431" s="303"/>
      <c r="W431" s="303"/>
      <c r="X431" s="303"/>
      <c r="Y431" s="303"/>
      <c r="Z431" s="303"/>
      <c r="AA431" s="303"/>
      <c r="AB431" s="1"/>
    </row>
    <row r="432" spans="7:28">
      <c r="G432" s="302"/>
      <c r="H432" s="302"/>
      <c r="I432" s="302"/>
      <c r="J432" s="303"/>
      <c r="K432" s="303"/>
      <c r="L432" s="303"/>
      <c r="M432" s="303"/>
      <c r="N432" s="303"/>
      <c r="O432" s="303"/>
      <c r="P432" s="303"/>
      <c r="Q432" s="303"/>
      <c r="R432" s="303"/>
      <c r="S432" s="303"/>
      <c r="T432" s="303"/>
      <c r="U432" s="303"/>
      <c r="V432" s="303"/>
      <c r="W432" s="303"/>
      <c r="X432" s="303"/>
      <c r="Y432" s="303"/>
      <c r="Z432" s="303"/>
      <c r="AA432" s="303"/>
      <c r="AB432" s="1"/>
    </row>
    <row r="433" spans="7:28">
      <c r="G433" s="302"/>
      <c r="H433" s="302"/>
      <c r="I433" s="302"/>
      <c r="J433" s="303"/>
      <c r="K433" s="303"/>
      <c r="L433" s="303"/>
      <c r="M433" s="303"/>
      <c r="N433" s="303"/>
      <c r="O433" s="303"/>
      <c r="P433" s="303"/>
      <c r="Q433" s="303"/>
      <c r="R433" s="303"/>
      <c r="S433" s="303"/>
      <c r="T433" s="303"/>
      <c r="U433" s="303"/>
      <c r="V433" s="303"/>
      <c r="W433" s="303"/>
      <c r="X433" s="303"/>
      <c r="Y433" s="303"/>
      <c r="Z433" s="303"/>
      <c r="AA433" s="303"/>
      <c r="AB433" s="1"/>
    </row>
    <row r="434" spans="7:28">
      <c r="G434" s="302"/>
      <c r="H434" s="302"/>
      <c r="I434" s="302"/>
      <c r="J434" s="303"/>
      <c r="K434" s="303"/>
      <c r="L434" s="303"/>
      <c r="M434" s="303"/>
      <c r="N434" s="303"/>
      <c r="O434" s="303"/>
      <c r="P434" s="303"/>
      <c r="Q434" s="303"/>
      <c r="R434" s="303"/>
      <c r="S434" s="303"/>
      <c r="T434" s="303"/>
      <c r="U434" s="303"/>
      <c r="V434" s="303"/>
      <c r="W434" s="303"/>
      <c r="X434" s="303"/>
      <c r="Y434" s="303"/>
      <c r="Z434" s="303"/>
      <c r="AA434" s="303"/>
      <c r="AB434" s="1"/>
    </row>
    <row r="435" spans="7:28">
      <c r="G435" s="302"/>
      <c r="H435" s="302"/>
      <c r="I435" s="302"/>
      <c r="J435" s="303"/>
      <c r="K435" s="303"/>
      <c r="L435" s="303"/>
      <c r="M435" s="303"/>
      <c r="N435" s="303"/>
      <c r="O435" s="303"/>
      <c r="P435" s="303"/>
      <c r="Q435" s="303"/>
      <c r="R435" s="303"/>
      <c r="S435" s="303"/>
      <c r="T435" s="303"/>
      <c r="U435" s="303"/>
      <c r="V435" s="303"/>
      <c r="W435" s="303"/>
      <c r="X435" s="303"/>
      <c r="Y435" s="303"/>
      <c r="Z435" s="303"/>
      <c r="AA435" s="303"/>
      <c r="AB435" s="1"/>
    </row>
    <row r="436" spans="7:28">
      <c r="G436" s="302"/>
      <c r="H436" s="302"/>
      <c r="I436" s="302"/>
      <c r="J436" s="303"/>
      <c r="K436" s="303"/>
      <c r="L436" s="303"/>
      <c r="M436" s="303"/>
      <c r="N436" s="303"/>
      <c r="O436" s="303"/>
      <c r="P436" s="303"/>
      <c r="Q436" s="303"/>
      <c r="R436" s="303"/>
      <c r="S436" s="303"/>
      <c r="T436" s="303"/>
      <c r="U436" s="303"/>
      <c r="V436" s="303"/>
      <c r="W436" s="303"/>
      <c r="X436" s="303"/>
      <c r="Y436" s="303"/>
      <c r="Z436" s="303"/>
      <c r="AA436" s="304"/>
      <c r="AB436" s="1"/>
    </row>
    <row r="437" spans="7:28">
      <c r="G437" s="302"/>
      <c r="H437" s="302"/>
      <c r="I437" s="302"/>
      <c r="J437" s="303"/>
      <c r="K437" s="303"/>
      <c r="L437" s="303"/>
      <c r="M437" s="303"/>
      <c r="N437" s="303"/>
      <c r="O437" s="303"/>
      <c r="P437" s="303"/>
      <c r="Q437" s="303"/>
      <c r="R437" s="303"/>
      <c r="S437" s="303"/>
      <c r="T437" s="303"/>
      <c r="U437" s="303"/>
      <c r="V437" s="303"/>
      <c r="W437" s="303"/>
      <c r="X437" s="303"/>
      <c r="Y437" s="303"/>
      <c r="Z437" s="303"/>
      <c r="AA437" s="304"/>
      <c r="AB437" s="1"/>
    </row>
    <row r="438" spans="7:28">
      <c r="G438" s="302"/>
      <c r="H438" s="302"/>
      <c r="I438" s="302"/>
      <c r="J438" s="303"/>
      <c r="K438" s="303"/>
      <c r="L438" s="303"/>
      <c r="M438" s="303"/>
      <c r="N438" s="303"/>
      <c r="O438" s="303"/>
      <c r="P438" s="303"/>
      <c r="Q438" s="303"/>
      <c r="R438" s="303"/>
      <c r="S438" s="303"/>
      <c r="T438" s="303"/>
      <c r="U438" s="303"/>
      <c r="V438" s="303"/>
      <c r="W438" s="303"/>
      <c r="X438" s="303"/>
      <c r="Y438" s="303"/>
      <c r="Z438" s="303"/>
      <c r="AA438" s="304"/>
      <c r="AB438" s="1"/>
    </row>
    <row r="439" spans="7:28">
      <c r="G439" s="302"/>
      <c r="H439" s="302"/>
      <c r="I439" s="302"/>
      <c r="J439" s="303"/>
      <c r="K439" s="303"/>
      <c r="L439" s="303"/>
      <c r="M439" s="303"/>
      <c r="N439" s="303"/>
      <c r="O439" s="303"/>
      <c r="P439" s="303"/>
      <c r="Q439" s="303"/>
      <c r="R439" s="303"/>
      <c r="S439" s="303"/>
      <c r="T439" s="303"/>
      <c r="U439" s="303"/>
      <c r="V439" s="303"/>
      <c r="W439" s="303"/>
      <c r="X439" s="303"/>
      <c r="Y439" s="303"/>
      <c r="Z439" s="303"/>
      <c r="AA439" s="304"/>
      <c r="AB439" s="1"/>
    </row>
    <row r="440" spans="7:28">
      <c r="G440" s="302"/>
      <c r="H440" s="302"/>
      <c r="I440" s="302"/>
      <c r="J440" s="303"/>
      <c r="K440" s="303"/>
      <c r="L440" s="303"/>
      <c r="M440" s="303"/>
      <c r="N440" s="303"/>
      <c r="O440" s="303"/>
      <c r="P440" s="303"/>
      <c r="Q440" s="303"/>
      <c r="R440" s="303"/>
      <c r="S440" s="303"/>
      <c r="T440" s="303"/>
      <c r="U440" s="303"/>
      <c r="V440" s="303"/>
      <c r="W440" s="303"/>
      <c r="X440" s="303"/>
      <c r="Y440" s="303"/>
      <c r="Z440" s="303"/>
      <c r="AA440" s="304"/>
      <c r="AB440" s="1"/>
    </row>
    <row r="441" spans="7:28">
      <c r="G441" s="302"/>
      <c r="H441" s="302"/>
      <c r="I441" s="302"/>
      <c r="J441" s="303"/>
      <c r="K441" s="303"/>
      <c r="L441" s="303"/>
      <c r="M441" s="303"/>
      <c r="N441" s="303"/>
      <c r="O441" s="303"/>
      <c r="P441" s="303"/>
      <c r="Q441" s="303"/>
      <c r="R441" s="303"/>
      <c r="S441" s="303"/>
      <c r="T441" s="303"/>
      <c r="U441" s="303"/>
      <c r="V441" s="303"/>
      <c r="W441" s="303"/>
      <c r="X441" s="303"/>
      <c r="Y441" s="303"/>
      <c r="Z441" s="303"/>
      <c r="AA441" s="304"/>
      <c r="AB441" s="1"/>
    </row>
    <row r="442" spans="7:28">
      <c r="G442" s="302"/>
      <c r="H442" s="302"/>
      <c r="I442" s="302"/>
      <c r="J442" s="303"/>
      <c r="K442" s="303"/>
      <c r="L442" s="303"/>
      <c r="M442" s="303"/>
      <c r="N442" s="303"/>
      <c r="O442" s="303"/>
      <c r="P442" s="303"/>
      <c r="Q442" s="303"/>
      <c r="R442" s="303"/>
      <c r="S442" s="303"/>
      <c r="T442" s="303"/>
      <c r="U442" s="303"/>
      <c r="V442" s="303"/>
      <c r="W442" s="303"/>
      <c r="X442" s="303"/>
      <c r="Y442" s="303"/>
      <c r="Z442" s="303"/>
      <c r="AA442" s="304"/>
      <c r="AB442" s="1"/>
    </row>
    <row r="443" spans="7:28">
      <c r="G443" s="302"/>
      <c r="H443" s="302"/>
      <c r="I443" s="302"/>
      <c r="J443" s="303"/>
      <c r="K443" s="303"/>
      <c r="L443" s="303"/>
      <c r="M443" s="303"/>
      <c r="N443" s="303"/>
      <c r="O443" s="303"/>
      <c r="P443" s="303"/>
      <c r="Q443" s="303"/>
      <c r="R443" s="303"/>
      <c r="S443" s="303"/>
      <c r="T443" s="303"/>
      <c r="U443" s="303"/>
      <c r="V443" s="303"/>
      <c r="W443" s="303"/>
      <c r="X443" s="303"/>
      <c r="Y443" s="303"/>
      <c r="Z443" s="303"/>
      <c r="AA443" s="304"/>
      <c r="AB443" s="1"/>
    </row>
    <row r="444" spans="7:28">
      <c r="G444" s="302"/>
      <c r="H444" s="302"/>
      <c r="I444" s="302"/>
      <c r="J444" s="303"/>
      <c r="K444" s="303"/>
      <c r="L444" s="303"/>
      <c r="M444" s="303"/>
      <c r="N444" s="303"/>
      <c r="O444" s="303"/>
      <c r="P444" s="303"/>
      <c r="Q444" s="303"/>
      <c r="R444" s="303"/>
      <c r="S444" s="303"/>
      <c r="T444" s="303"/>
      <c r="U444" s="303"/>
      <c r="V444" s="303"/>
      <c r="W444" s="303"/>
      <c r="X444" s="303"/>
      <c r="Y444" s="303"/>
      <c r="Z444" s="303"/>
      <c r="AA444" s="304"/>
      <c r="AB444" s="1"/>
    </row>
    <row r="445" spans="7:28">
      <c r="G445" s="302"/>
      <c r="H445" s="302"/>
      <c r="I445" s="302"/>
      <c r="J445" s="303"/>
      <c r="K445" s="303"/>
      <c r="L445" s="303"/>
      <c r="M445" s="303"/>
      <c r="N445" s="303"/>
      <c r="O445" s="303"/>
      <c r="P445" s="303"/>
      <c r="Q445" s="303"/>
      <c r="R445" s="303"/>
      <c r="S445" s="303"/>
      <c r="T445" s="303"/>
      <c r="U445" s="303"/>
      <c r="V445" s="303"/>
      <c r="W445" s="303"/>
      <c r="X445" s="303"/>
      <c r="Y445" s="303"/>
      <c r="Z445" s="303"/>
      <c r="AA445" s="304"/>
      <c r="AB445" s="1"/>
    </row>
    <row r="446" spans="7:28">
      <c r="G446" s="302"/>
      <c r="H446" s="302"/>
      <c r="I446" s="302"/>
      <c r="J446" s="303"/>
      <c r="K446" s="303"/>
      <c r="L446" s="303"/>
      <c r="M446" s="303"/>
      <c r="N446" s="303"/>
      <c r="O446" s="303"/>
      <c r="P446" s="303"/>
      <c r="Q446" s="303"/>
      <c r="R446" s="303"/>
      <c r="S446" s="303"/>
      <c r="T446" s="303"/>
      <c r="U446" s="303"/>
      <c r="V446" s="303"/>
      <c r="W446" s="303"/>
      <c r="X446" s="303"/>
      <c r="Y446" s="303"/>
      <c r="Z446" s="303"/>
      <c r="AA446" s="304"/>
      <c r="AB446" s="1"/>
    </row>
    <row r="447" spans="7:28">
      <c r="G447" s="302"/>
      <c r="H447" s="302"/>
      <c r="I447" s="302"/>
      <c r="J447" s="303"/>
      <c r="K447" s="303"/>
      <c r="L447" s="303"/>
      <c r="M447" s="303"/>
      <c r="N447" s="303"/>
      <c r="O447" s="303"/>
      <c r="P447" s="303"/>
      <c r="Q447" s="303"/>
      <c r="R447" s="303"/>
      <c r="S447" s="303"/>
      <c r="T447" s="303"/>
      <c r="U447" s="303"/>
      <c r="V447" s="303"/>
      <c r="W447" s="303"/>
      <c r="X447" s="303"/>
      <c r="Y447" s="303"/>
      <c r="Z447" s="303"/>
      <c r="AA447" s="304"/>
      <c r="AB447" s="1"/>
    </row>
    <row r="448" spans="7:28">
      <c r="G448" s="302"/>
      <c r="H448" s="302"/>
      <c r="I448" s="302"/>
      <c r="J448" s="303"/>
      <c r="K448" s="303"/>
      <c r="L448" s="303"/>
      <c r="M448" s="303"/>
      <c r="N448" s="303"/>
      <c r="O448" s="303"/>
      <c r="P448" s="303"/>
      <c r="Q448" s="303"/>
      <c r="R448" s="303"/>
      <c r="S448" s="303"/>
      <c r="T448" s="303"/>
      <c r="U448" s="303"/>
      <c r="V448" s="303"/>
      <c r="W448" s="303"/>
      <c r="X448" s="303"/>
      <c r="Y448" s="303"/>
      <c r="Z448" s="303"/>
      <c r="AA448" s="304"/>
      <c r="AB448" s="1"/>
    </row>
    <row r="449" spans="7:28">
      <c r="G449" s="302"/>
      <c r="H449" s="302"/>
      <c r="I449" s="302"/>
      <c r="J449" s="303"/>
      <c r="K449" s="303"/>
      <c r="L449" s="303"/>
      <c r="M449" s="303"/>
      <c r="N449" s="303"/>
      <c r="O449" s="303"/>
      <c r="P449" s="303"/>
      <c r="Q449" s="303"/>
      <c r="R449" s="303"/>
      <c r="S449" s="303"/>
      <c r="T449" s="303"/>
      <c r="U449" s="303"/>
      <c r="V449" s="303"/>
      <c r="W449" s="303"/>
      <c r="X449" s="303"/>
      <c r="Y449" s="303"/>
      <c r="Z449" s="303"/>
      <c r="AA449" s="304"/>
      <c r="AB449" s="1"/>
    </row>
    <row r="450" spans="7:28">
      <c r="G450" s="302"/>
      <c r="H450" s="302"/>
      <c r="I450" s="302"/>
      <c r="J450" s="303"/>
      <c r="K450" s="303"/>
      <c r="L450" s="303"/>
      <c r="M450" s="303"/>
      <c r="N450" s="303"/>
      <c r="O450" s="303"/>
      <c r="P450" s="303"/>
      <c r="Q450" s="303"/>
      <c r="R450" s="303"/>
      <c r="S450" s="303"/>
      <c r="T450" s="303"/>
      <c r="U450" s="303"/>
      <c r="V450" s="303"/>
      <c r="W450" s="303"/>
      <c r="X450" s="303"/>
      <c r="Y450" s="303"/>
      <c r="Z450" s="303"/>
      <c r="AA450" s="304"/>
      <c r="AB450" s="1"/>
    </row>
    <row r="451" spans="7:28">
      <c r="G451" s="302"/>
      <c r="H451" s="302"/>
      <c r="I451" s="302"/>
      <c r="J451" s="303"/>
      <c r="K451" s="303"/>
      <c r="L451" s="303"/>
      <c r="M451" s="303"/>
      <c r="N451" s="303"/>
      <c r="O451" s="303"/>
      <c r="P451" s="303"/>
      <c r="Q451" s="303"/>
      <c r="R451" s="303"/>
      <c r="S451" s="303"/>
      <c r="T451" s="303"/>
      <c r="U451" s="303"/>
      <c r="V451" s="303"/>
      <c r="W451" s="303"/>
      <c r="X451" s="303"/>
      <c r="Y451" s="303"/>
      <c r="Z451" s="303"/>
      <c r="AA451" s="304"/>
      <c r="AB451" s="1"/>
    </row>
    <row r="452" spans="7:28">
      <c r="G452" s="302"/>
      <c r="H452" s="302"/>
      <c r="I452" s="302"/>
      <c r="J452" s="303"/>
      <c r="K452" s="303"/>
      <c r="L452" s="303"/>
      <c r="M452" s="303"/>
      <c r="N452" s="303"/>
      <c r="O452" s="303"/>
      <c r="P452" s="303"/>
      <c r="Q452" s="303"/>
      <c r="R452" s="303"/>
      <c r="S452" s="303"/>
      <c r="T452" s="303"/>
      <c r="U452" s="303"/>
      <c r="V452" s="303"/>
      <c r="W452" s="303"/>
      <c r="X452" s="303"/>
      <c r="Y452" s="303"/>
      <c r="Z452" s="303"/>
      <c r="AA452" s="304"/>
      <c r="AB452" s="1"/>
    </row>
    <row r="453" spans="7:28">
      <c r="G453" s="302"/>
      <c r="H453" s="302"/>
      <c r="I453" s="302"/>
      <c r="J453" s="303"/>
      <c r="K453" s="303"/>
      <c r="L453" s="303"/>
      <c r="M453" s="303"/>
      <c r="N453" s="303"/>
      <c r="O453" s="303"/>
      <c r="P453" s="303"/>
      <c r="Q453" s="303"/>
      <c r="R453" s="303"/>
      <c r="S453" s="303"/>
      <c r="T453" s="303"/>
      <c r="U453" s="303"/>
      <c r="V453" s="303"/>
      <c r="W453" s="303"/>
      <c r="X453" s="303"/>
      <c r="Y453" s="303"/>
      <c r="Z453" s="303"/>
      <c r="AA453" s="304"/>
      <c r="AB453" s="1"/>
    </row>
    <row r="454" spans="7:28">
      <c r="G454" s="302"/>
      <c r="H454" s="302"/>
      <c r="I454" s="302"/>
      <c r="J454" s="303"/>
      <c r="K454" s="303"/>
      <c r="L454" s="303"/>
      <c r="M454" s="303"/>
      <c r="N454" s="303"/>
      <c r="O454" s="303"/>
      <c r="P454" s="303"/>
      <c r="Q454" s="303"/>
      <c r="R454" s="303"/>
      <c r="S454" s="303"/>
      <c r="T454" s="303"/>
      <c r="U454" s="303"/>
      <c r="V454" s="303"/>
      <c r="W454" s="303"/>
      <c r="X454" s="303"/>
      <c r="Y454" s="303"/>
      <c r="Z454" s="303"/>
      <c r="AA454" s="304"/>
      <c r="AB454" s="1"/>
    </row>
    <row r="455" spans="7:28">
      <c r="G455" s="302"/>
      <c r="H455" s="302"/>
      <c r="I455" s="302"/>
      <c r="J455" s="303"/>
      <c r="K455" s="303"/>
      <c r="L455" s="303"/>
      <c r="M455" s="303"/>
      <c r="N455" s="303"/>
      <c r="O455" s="303"/>
      <c r="P455" s="303"/>
      <c r="Q455" s="303"/>
      <c r="R455" s="303"/>
      <c r="S455" s="303"/>
      <c r="T455" s="303"/>
      <c r="U455" s="303"/>
      <c r="V455" s="303"/>
      <c r="W455" s="303"/>
      <c r="X455" s="303"/>
      <c r="Y455" s="303"/>
      <c r="Z455" s="303"/>
      <c r="AA455" s="304"/>
      <c r="AB455" s="1"/>
    </row>
    <row r="456" spans="7:28">
      <c r="G456" s="302"/>
      <c r="H456" s="302"/>
      <c r="I456" s="302"/>
      <c r="J456" s="303"/>
      <c r="K456" s="303"/>
      <c r="L456" s="303"/>
      <c r="M456" s="303"/>
      <c r="N456" s="303"/>
      <c r="O456" s="303"/>
      <c r="P456" s="303"/>
      <c r="Q456" s="303"/>
      <c r="R456" s="303"/>
      <c r="S456" s="303"/>
      <c r="T456" s="303"/>
      <c r="U456" s="303"/>
      <c r="V456" s="303"/>
      <c r="W456" s="303"/>
      <c r="X456" s="303"/>
      <c r="Y456" s="303"/>
      <c r="Z456" s="303"/>
      <c r="AA456" s="304"/>
      <c r="AB456" s="1"/>
    </row>
    <row r="457" spans="7:28">
      <c r="G457" s="302"/>
      <c r="H457" s="302"/>
      <c r="I457" s="302"/>
      <c r="J457" s="303"/>
      <c r="K457" s="303"/>
      <c r="L457" s="303"/>
      <c r="M457" s="303"/>
      <c r="N457" s="303"/>
      <c r="O457" s="303"/>
      <c r="P457" s="303"/>
      <c r="Q457" s="303"/>
      <c r="R457" s="303"/>
      <c r="S457" s="303"/>
      <c r="T457" s="303"/>
      <c r="U457" s="303"/>
      <c r="V457" s="303"/>
      <c r="W457" s="303"/>
      <c r="X457" s="303"/>
      <c r="Y457" s="303"/>
      <c r="Z457" s="303"/>
      <c r="AA457" s="304"/>
      <c r="AB457" s="1"/>
    </row>
    <row r="458" spans="7:28">
      <c r="G458" s="302"/>
      <c r="H458" s="302"/>
      <c r="I458" s="302"/>
      <c r="J458" s="303"/>
      <c r="K458" s="303"/>
      <c r="L458" s="303"/>
      <c r="M458" s="303"/>
      <c r="N458" s="303"/>
      <c r="O458" s="303"/>
      <c r="P458" s="303"/>
      <c r="Q458" s="303"/>
      <c r="R458" s="303"/>
      <c r="S458" s="303"/>
      <c r="T458" s="303"/>
      <c r="U458" s="303"/>
      <c r="V458" s="303"/>
      <c r="W458" s="303"/>
      <c r="X458" s="303"/>
      <c r="Y458" s="303"/>
      <c r="Z458" s="303"/>
      <c r="AA458" s="304"/>
      <c r="AB458" s="1"/>
    </row>
    <row r="459" spans="7:28">
      <c r="G459" s="302"/>
      <c r="H459" s="302"/>
      <c r="I459" s="302"/>
      <c r="J459" s="303"/>
      <c r="K459" s="303"/>
      <c r="L459" s="303"/>
      <c r="M459" s="303"/>
      <c r="N459" s="303"/>
      <c r="O459" s="303"/>
      <c r="P459" s="303"/>
      <c r="Q459" s="303"/>
      <c r="R459" s="303"/>
      <c r="S459" s="303"/>
      <c r="T459" s="303"/>
      <c r="U459" s="303"/>
      <c r="V459" s="303"/>
      <c r="W459" s="303"/>
      <c r="X459" s="303"/>
      <c r="Y459" s="303"/>
      <c r="Z459" s="303"/>
      <c r="AA459" s="304"/>
      <c r="AB459" s="1"/>
    </row>
    <row r="460" spans="7:28">
      <c r="G460" s="302"/>
      <c r="H460" s="302"/>
      <c r="I460" s="302"/>
      <c r="J460" s="303"/>
      <c r="K460" s="303"/>
      <c r="L460" s="303"/>
      <c r="M460" s="303"/>
      <c r="N460" s="303"/>
      <c r="O460" s="303"/>
      <c r="P460" s="303"/>
      <c r="Q460" s="303"/>
      <c r="R460" s="303"/>
      <c r="S460" s="303"/>
      <c r="T460" s="303"/>
      <c r="U460" s="303"/>
      <c r="V460" s="303"/>
      <c r="W460" s="303"/>
      <c r="X460" s="303"/>
      <c r="Y460" s="303"/>
      <c r="Z460" s="303"/>
      <c r="AA460" s="304"/>
      <c r="AB460" s="1"/>
    </row>
    <row r="461" spans="7:28">
      <c r="G461" s="302"/>
      <c r="H461" s="302"/>
      <c r="I461" s="302"/>
      <c r="J461" s="303"/>
      <c r="K461" s="303"/>
      <c r="L461" s="303"/>
      <c r="M461" s="303"/>
      <c r="N461" s="303"/>
      <c r="O461" s="303"/>
      <c r="P461" s="303"/>
      <c r="Q461" s="303"/>
      <c r="R461" s="303"/>
      <c r="S461" s="303"/>
      <c r="T461" s="303"/>
      <c r="U461" s="303"/>
      <c r="V461" s="303"/>
      <c r="W461" s="303"/>
      <c r="X461" s="303"/>
      <c r="Y461" s="303"/>
      <c r="Z461" s="303"/>
      <c r="AA461" s="304"/>
      <c r="AB461" s="1"/>
    </row>
    <row r="462" spans="7:28">
      <c r="G462" s="302"/>
      <c r="H462" s="302"/>
      <c r="I462" s="302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3"/>
      <c r="Y462" s="303"/>
      <c r="Z462" s="303"/>
      <c r="AA462" s="304"/>
      <c r="AB462" s="1"/>
    </row>
    <row r="463" spans="7:28">
      <c r="G463" s="302"/>
      <c r="H463" s="302"/>
      <c r="I463" s="302"/>
      <c r="J463" s="303"/>
      <c r="K463" s="303"/>
      <c r="L463" s="303"/>
      <c r="M463" s="303"/>
      <c r="N463" s="303"/>
      <c r="O463" s="303"/>
      <c r="P463" s="303"/>
      <c r="Q463" s="303"/>
      <c r="R463" s="303"/>
      <c r="S463" s="303"/>
      <c r="T463" s="303"/>
      <c r="U463" s="303"/>
      <c r="V463" s="303"/>
      <c r="W463" s="303"/>
      <c r="X463" s="303"/>
      <c r="Y463" s="303"/>
      <c r="Z463" s="303"/>
      <c r="AA463" s="304"/>
      <c r="AB463" s="1"/>
    </row>
    <row r="464" spans="7:28">
      <c r="G464" s="302"/>
      <c r="H464" s="302"/>
      <c r="I464" s="302"/>
      <c r="J464" s="303"/>
      <c r="K464" s="303"/>
      <c r="L464" s="303"/>
      <c r="M464" s="303"/>
      <c r="N464" s="303"/>
      <c r="O464" s="303"/>
      <c r="P464" s="303"/>
      <c r="Q464" s="303"/>
      <c r="R464" s="303"/>
      <c r="S464" s="303"/>
      <c r="T464" s="303"/>
      <c r="U464" s="303"/>
      <c r="V464" s="303"/>
      <c r="W464" s="303"/>
      <c r="X464" s="303"/>
      <c r="Y464" s="303"/>
      <c r="Z464" s="303"/>
      <c r="AA464" s="304"/>
      <c r="AB464" s="1"/>
    </row>
    <row r="465" spans="7:28">
      <c r="G465" s="302"/>
      <c r="H465" s="302"/>
      <c r="I465" s="302"/>
      <c r="J465" s="303"/>
      <c r="K465" s="303"/>
      <c r="L465" s="303"/>
      <c r="M465" s="303"/>
      <c r="N465" s="303"/>
      <c r="O465" s="303"/>
      <c r="P465" s="303"/>
      <c r="Q465" s="303"/>
      <c r="R465" s="303"/>
      <c r="S465" s="303"/>
      <c r="T465" s="303"/>
      <c r="U465" s="303"/>
      <c r="V465" s="303"/>
      <c r="W465" s="303"/>
      <c r="X465" s="303"/>
      <c r="Y465" s="303"/>
      <c r="Z465" s="303"/>
      <c r="AA465" s="304"/>
      <c r="AB465" s="1"/>
    </row>
    <row r="466" spans="7:28">
      <c r="G466" s="302"/>
      <c r="H466" s="302"/>
      <c r="I466" s="302"/>
      <c r="J466" s="303"/>
      <c r="K466" s="303"/>
      <c r="L466" s="303"/>
      <c r="M466" s="303"/>
      <c r="N466" s="303"/>
      <c r="O466" s="303"/>
      <c r="P466" s="303"/>
      <c r="Q466" s="303"/>
      <c r="R466" s="303"/>
      <c r="S466" s="303"/>
      <c r="T466" s="303"/>
      <c r="U466" s="303"/>
      <c r="V466" s="303"/>
      <c r="W466" s="303"/>
      <c r="X466" s="303"/>
      <c r="Y466" s="303"/>
      <c r="Z466" s="303"/>
      <c r="AA466" s="304"/>
      <c r="AB466" s="1"/>
    </row>
    <row r="467" spans="7:28">
      <c r="G467" s="302"/>
      <c r="H467" s="302"/>
      <c r="I467" s="302"/>
      <c r="J467" s="303"/>
      <c r="K467" s="303"/>
      <c r="L467" s="303"/>
      <c r="M467" s="303"/>
      <c r="N467" s="303"/>
      <c r="O467" s="303"/>
      <c r="P467" s="303"/>
      <c r="Q467" s="303"/>
      <c r="R467" s="303"/>
      <c r="S467" s="303"/>
      <c r="T467" s="303"/>
      <c r="U467" s="303"/>
      <c r="V467" s="303"/>
      <c r="W467" s="303"/>
      <c r="X467" s="303"/>
      <c r="Y467" s="303"/>
      <c r="Z467" s="303"/>
      <c r="AA467" s="304"/>
      <c r="AB467" s="1"/>
    </row>
    <row r="468" spans="7:28">
      <c r="G468" s="302"/>
      <c r="H468" s="302"/>
      <c r="I468" s="302"/>
      <c r="J468" s="303"/>
      <c r="K468" s="303"/>
      <c r="L468" s="303"/>
      <c r="M468" s="303"/>
      <c r="N468" s="303"/>
      <c r="O468" s="303"/>
      <c r="P468" s="303"/>
      <c r="Q468" s="303"/>
      <c r="R468" s="303"/>
      <c r="S468" s="303"/>
      <c r="T468" s="303"/>
      <c r="U468" s="303"/>
      <c r="V468" s="303"/>
      <c r="W468" s="303"/>
      <c r="X468" s="303"/>
      <c r="Y468" s="303"/>
      <c r="Z468" s="303"/>
      <c r="AA468" s="304"/>
      <c r="AB468" s="1"/>
    </row>
    <row r="469" spans="7:28">
      <c r="G469" s="302"/>
      <c r="H469" s="302"/>
      <c r="I469" s="302"/>
      <c r="J469" s="303"/>
      <c r="K469" s="303"/>
      <c r="L469" s="303"/>
      <c r="M469" s="303"/>
      <c r="N469" s="303"/>
      <c r="O469" s="303"/>
      <c r="P469" s="303"/>
      <c r="Q469" s="303"/>
      <c r="R469" s="303"/>
      <c r="S469" s="303"/>
      <c r="T469" s="303"/>
      <c r="U469" s="303"/>
      <c r="V469" s="303"/>
      <c r="W469" s="303"/>
      <c r="X469" s="303"/>
      <c r="Y469" s="303"/>
      <c r="Z469" s="303"/>
      <c r="AA469" s="304"/>
      <c r="AB469" s="1"/>
    </row>
    <row r="470" spans="7:28">
      <c r="G470" s="302"/>
      <c r="H470" s="302"/>
      <c r="I470" s="302"/>
      <c r="J470" s="303"/>
      <c r="K470" s="303"/>
      <c r="L470" s="303"/>
      <c r="M470" s="303"/>
      <c r="N470" s="303"/>
      <c r="O470" s="303"/>
      <c r="P470" s="303"/>
      <c r="Q470" s="303"/>
      <c r="R470" s="303"/>
      <c r="S470" s="303"/>
      <c r="T470" s="303"/>
      <c r="U470" s="303"/>
      <c r="V470" s="303"/>
      <c r="W470" s="303"/>
      <c r="X470" s="303"/>
      <c r="Y470" s="303"/>
      <c r="Z470" s="303"/>
      <c r="AA470" s="304"/>
      <c r="AB470" s="1"/>
    </row>
    <row r="471" spans="7:28">
      <c r="G471" s="302"/>
      <c r="H471" s="302"/>
      <c r="I471" s="302"/>
      <c r="J471" s="303"/>
      <c r="K471" s="303"/>
      <c r="L471" s="303"/>
      <c r="M471" s="303"/>
      <c r="N471" s="303"/>
      <c r="O471" s="303"/>
      <c r="P471" s="303"/>
      <c r="Q471" s="303"/>
      <c r="R471" s="303"/>
      <c r="S471" s="303"/>
      <c r="T471" s="303"/>
      <c r="U471" s="303"/>
      <c r="V471" s="303"/>
      <c r="W471" s="303"/>
      <c r="X471" s="303"/>
      <c r="Y471" s="303"/>
      <c r="Z471" s="303"/>
      <c r="AA471" s="304"/>
      <c r="AB471" s="1"/>
    </row>
    <row r="472" spans="7:28">
      <c r="G472" s="302"/>
      <c r="H472" s="302"/>
      <c r="I472" s="302"/>
      <c r="J472" s="303"/>
      <c r="K472" s="303"/>
      <c r="L472" s="303"/>
      <c r="M472" s="303"/>
      <c r="N472" s="303"/>
      <c r="O472" s="303"/>
      <c r="P472" s="303"/>
      <c r="Q472" s="303"/>
      <c r="R472" s="303"/>
      <c r="S472" s="303"/>
      <c r="T472" s="303"/>
      <c r="U472" s="303"/>
      <c r="V472" s="303"/>
      <c r="W472" s="303"/>
      <c r="X472" s="303"/>
      <c r="Y472" s="303"/>
      <c r="Z472" s="303"/>
      <c r="AA472" s="304"/>
      <c r="AB472" s="1"/>
    </row>
    <row r="473" spans="7:28">
      <c r="G473" s="302"/>
      <c r="H473" s="302"/>
      <c r="I473" s="302"/>
      <c r="J473" s="303"/>
      <c r="K473" s="303"/>
      <c r="L473" s="303"/>
      <c r="M473" s="303"/>
      <c r="N473" s="303"/>
      <c r="O473" s="303"/>
      <c r="P473" s="303"/>
      <c r="Q473" s="303"/>
      <c r="R473" s="303"/>
      <c r="S473" s="303"/>
      <c r="T473" s="303"/>
      <c r="U473" s="303"/>
      <c r="V473" s="303"/>
      <c r="W473" s="303"/>
      <c r="X473" s="303"/>
      <c r="Y473" s="303"/>
      <c r="Z473" s="303"/>
      <c r="AA473" s="304"/>
      <c r="AB473" s="1"/>
    </row>
    <row r="474" spans="7:28">
      <c r="G474" s="302"/>
      <c r="H474" s="302"/>
      <c r="I474" s="302"/>
      <c r="J474" s="303"/>
      <c r="K474" s="303"/>
      <c r="L474" s="303"/>
      <c r="M474" s="303"/>
      <c r="N474" s="303"/>
      <c r="O474" s="303"/>
      <c r="P474" s="303"/>
      <c r="Q474" s="303"/>
      <c r="R474" s="303"/>
      <c r="S474" s="303"/>
      <c r="T474" s="303"/>
      <c r="U474" s="303"/>
      <c r="V474" s="303"/>
      <c r="W474" s="303"/>
      <c r="X474" s="303"/>
      <c r="Y474" s="303"/>
      <c r="Z474" s="303"/>
      <c r="AA474" s="304"/>
      <c r="AB474" s="1"/>
    </row>
    <row r="475" spans="7:28">
      <c r="G475" s="302"/>
      <c r="H475" s="302"/>
      <c r="I475" s="302"/>
      <c r="J475" s="303"/>
      <c r="K475" s="303"/>
      <c r="L475" s="303"/>
      <c r="M475" s="303"/>
      <c r="N475" s="303"/>
      <c r="O475" s="303"/>
      <c r="P475" s="303"/>
      <c r="Q475" s="303"/>
      <c r="R475" s="303"/>
      <c r="S475" s="303"/>
      <c r="T475" s="303"/>
      <c r="U475" s="303"/>
      <c r="V475" s="303"/>
      <c r="W475" s="303"/>
      <c r="X475" s="303"/>
      <c r="Y475" s="303"/>
      <c r="Z475" s="303"/>
      <c r="AA475" s="304"/>
      <c r="AB475" s="1"/>
    </row>
    <row r="476" spans="7:28">
      <c r="G476" s="302"/>
      <c r="H476" s="302"/>
      <c r="I476" s="302"/>
      <c r="J476" s="303"/>
      <c r="K476" s="303"/>
      <c r="L476" s="303"/>
      <c r="M476" s="303"/>
      <c r="N476" s="303"/>
      <c r="O476" s="303"/>
      <c r="P476" s="303"/>
      <c r="Q476" s="303"/>
      <c r="R476" s="303"/>
      <c r="S476" s="303"/>
      <c r="T476" s="303"/>
      <c r="U476" s="303"/>
      <c r="V476" s="303"/>
      <c r="W476" s="303"/>
      <c r="X476" s="303"/>
      <c r="Y476" s="303"/>
      <c r="Z476" s="303"/>
      <c r="AA476" s="304"/>
      <c r="AB476" s="1"/>
    </row>
    <row r="477" spans="7:28">
      <c r="G477" s="302"/>
      <c r="H477" s="302"/>
      <c r="I477" s="302"/>
      <c r="J477" s="303"/>
      <c r="K477" s="303"/>
      <c r="L477" s="303"/>
      <c r="M477" s="303"/>
      <c r="N477" s="303"/>
      <c r="O477" s="303"/>
      <c r="P477" s="303"/>
      <c r="Q477" s="303"/>
      <c r="R477" s="303"/>
      <c r="S477" s="303"/>
      <c r="T477" s="303"/>
      <c r="U477" s="303"/>
      <c r="V477" s="303"/>
      <c r="W477" s="303"/>
      <c r="X477" s="303"/>
      <c r="Y477" s="303"/>
      <c r="Z477" s="303"/>
      <c r="AA477" s="304"/>
      <c r="AB477" s="1"/>
    </row>
    <row r="478" spans="7:28">
      <c r="G478" s="302"/>
      <c r="H478" s="302"/>
      <c r="I478" s="302"/>
      <c r="J478" s="303"/>
      <c r="K478" s="303"/>
      <c r="L478" s="303"/>
      <c r="M478" s="303"/>
      <c r="N478" s="303"/>
      <c r="O478" s="303"/>
      <c r="P478" s="303"/>
      <c r="Q478" s="303"/>
      <c r="R478" s="303"/>
      <c r="S478" s="303"/>
      <c r="T478" s="303"/>
      <c r="U478" s="303"/>
      <c r="V478" s="303"/>
      <c r="W478" s="303"/>
      <c r="X478" s="303"/>
      <c r="Y478" s="303"/>
      <c r="Z478" s="303"/>
      <c r="AA478" s="304"/>
      <c r="AB478" s="1"/>
    </row>
    <row r="479" spans="7:28">
      <c r="G479" s="302"/>
      <c r="H479" s="302"/>
      <c r="I479" s="302"/>
      <c r="J479" s="303"/>
      <c r="K479" s="303"/>
      <c r="L479" s="303"/>
      <c r="M479" s="303"/>
      <c r="N479" s="303"/>
      <c r="O479" s="303"/>
      <c r="P479" s="303"/>
      <c r="Q479" s="303"/>
      <c r="R479" s="303"/>
      <c r="S479" s="303"/>
      <c r="T479" s="303"/>
      <c r="U479" s="303"/>
      <c r="V479" s="303"/>
      <c r="W479" s="303"/>
      <c r="X479" s="303"/>
      <c r="Y479" s="303"/>
      <c r="Z479" s="303"/>
      <c r="AA479" s="304"/>
      <c r="AB479" s="1"/>
    </row>
    <row r="480" spans="7:28">
      <c r="G480" s="302"/>
      <c r="H480" s="302"/>
      <c r="I480" s="302"/>
      <c r="J480" s="303"/>
      <c r="K480" s="303"/>
      <c r="L480" s="303"/>
      <c r="M480" s="303"/>
      <c r="N480" s="303"/>
      <c r="O480" s="303"/>
      <c r="P480" s="303"/>
      <c r="Q480" s="303"/>
      <c r="R480" s="303"/>
      <c r="S480" s="303"/>
      <c r="T480" s="303"/>
      <c r="U480" s="303"/>
      <c r="V480" s="303"/>
      <c r="W480" s="303"/>
      <c r="X480" s="303"/>
      <c r="Y480" s="303"/>
      <c r="Z480" s="303"/>
      <c r="AA480" s="304"/>
      <c r="AB480" s="1"/>
    </row>
    <row r="481" spans="7:28">
      <c r="G481" s="302"/>
      <c r="H481" s="302"/>
      <c r="I481" s="302"/>
      <c r="J481" s="303"/>
      <c r="K481" s="303"/>
      <c r="L481" s="303"/>
      <c r="M481" s="303"/>
      <c r="N481" s="303"/>
      <c r="O481" s="303"/>
      <c r="P481" s="303"/>
      <c r="Q481" s="303"/>
      <c r="R481" s="303"/>
      <c r="S481" s="303"/>
      <c r="T481" s="303"/>
      <c r="U481" s="303"/>
      <c r="V481" s="303"/>
      <c r="W481" s="303"/>
      <c r="X481" s="303"/>
      <c r="Y481" s="303"/>
      <c r="Z481" s="303"/>
      <c r="AA481" s="304"/>
      <c r="AB481" s="1"/>
    </row>
    <row r="482" spans="7:28">
      <c r="G482" s="302"/>
      <c r="H482" s="302"/>
      <c r="I482" s="302"/>
      <c r="J482" s="303"/>
      <c r="K482" s="303"/>
      <c r="L482" s="303"/>
      <c r="M482" s="303"/>
      <c r="N482" s="303"/>
      <c r="O482" s="303"/>
      <c r="P482" s="303"/>
      <c r="Q482" s="303"/>
      <c r="R482" s="303"/>
      <c r="S482" s="303"/>
      <c r="T482" s="303"/>
      <c r="U482" s="303"/>
      <c r="V482" s="303"/>
      <c r="W482" s="303"/>
      <c r="X482" s="303"/>
      <c r="Y482" s="303"/>
      <c r="Z482" s="303"/>
      <c r="AA482" s="304"/>
      <c r="AB482" s="1"/>
    </row>
    <row r="483" spans="7:28">
      <c r="G483" s="302"/>
      <c r="H483" s="302"/>
      <c r="I483" s="302"/>
      <c r="J483" s="303"/>
      <c r="K483" s="303"/>
      <c r="L483" s="303"/>
      <c r="M483" s="303"/>
      <c r="N483" s="303"/>
      <c r="O483" s="303"/>
      <c r="P483" s="303"/>
      <c r="Q483" s="303"/>
      <c r="R483" s="303"/>
      <c r="S483" s="303"/>
      <c r="T483" s="303"/>
      <c r="U483" s="303"/>
      <c r="V483" s="303"/>
      <c r="W483" s="303"/>
      <c r="X483" s="303"/>
      <c r="Y483" s="303"/>
      <c r="Z483" s="303"/>
      <c r="AA483" s="304"/>
      <c r="AB483" s="1"/>
    </row>
    <row r="484" spans="7:28">
      <c r="G484" s="302"/>
      <c r="H484" s="302"/>
      <c r="I484" s="302"/>
      <c r="J484" s="303"/>
      <c r="K484" s="303"/>
      <c r="L484" s="303"/>
      <c r="M484" s="303"/>
      <c r="N484" s="303"/>
      <c r="O484" s="303"/>
      <c r="P484" s="303"/>
      <c r="Q484" s="303"/>
      <c r="R484" s="303"/>
      <c r="S484" s="303"/>
      <c r="T484" s="303"/>
      <c r="U484" s="303"/>
      <c r="V484" s="303"/>
      <c r="W484" s="303"/>
      <c r="X484" s="303"/>
      <c r="Y484" s="303"/>
      <c r="Z484" s="303"/>
      <c r="AA484" s="304"/>
      <c r="AB484" s="1"/>
    </row>
    <row r="485" spans="7:28">
      <c r="G485" s="302"/>
      <c r="H485" s="302"/>
      <c r="I485" s="302"/>
      <c r="J485" s="303"/>
      <c r="K485" s="303"/>
      <c r="L485" s="303"/>
      <c r="M485" s="303"/>
      <c r="N485" s="303"/>
      <c r="O485" s="303"/>
      <c r="P485" s="303"/>
      <c r="Q485" s="303"/>
      <c r="R485" s="303"/>
      <c r="S485" s="303"/>
      <c r="T485" s="303"/>
      <c r="U485" s="303"/>
      <c r="V485" s="303"/>
      <c r="W485" s="303"/>
      <c r="X485" s="303"/>
      <c r="Y485" s="303"/>
      <c r="Z485" s="303"/>
      <c r="AA485" s="304"/>
      <c r="AB485" s="1"/>
    </row>
    <row r="486" spans="7:28">
      <c r="G486" s="302"/>
      <c r="H486" s="302"/>
      <c r="I486" s="302"/>
      <c r="J486" s="303"/>
      <c r="K486" s="303"/>
      <c r="L486" s="303"/>
      <c r="M486" s="303"/>
      <c r="N486" s="303"/>
      <c r="O486" s="303"/>
      <c r="P486" s="303"/>
      <c r="Q486" s="303"/>
      <c r="R486" s="303"/>
      <c r="S486" s="303"/>
      <c r="T486" s="303"/>
      <c r="U486" s="303"/>
      <c r="V486" s="303"/>
      <c r="W486" s="303"/>
      <c r="X486" s="303"/>
      <c r="Y486" s="303"/>
      <c r="Z486" s="303"/>
      <c r="AA486" s="304"/>
      <c r="AB486" s="1"/>
    </row>
    <row r="487" spans="7:28">
      <c r="G487" s="302"/>
      <c r="H487" s="302"/>
      <c r="I487" s="302"/>
      <c r="J487" s="303"/>
      <c r="K487" s="303"/>
      <c r="L487" s="303"/>
      <c r="M487" s="303"/>
      <c r="N487" s="303"/>
      <c r="O487" s="303"/>
      <c r="P487" s="303"/>
      <c r="Q487" s="303"/>
      <c r="R487" s="303"/>
      <c r="S487" s="303"/>
      <c r="T487" s="303"/>
      <c r="U487" s="303"/>
      <c r="V487" s="303"/>
      <c r="W487" s="303"/>
      <c r="X487" s="303"/>
      <c r="Y487" s="303"/>
      <c r="Z487" s="303"/>
      <c r="AA487" s="304"/>
      <c r="AB487" s="1"/>
    </row>
    <row r="488" spans="7:28">
      <c r="G488" s="302"/>
      <c r="H488" s="302"/>
      <c r="I488" s="302"/>
      <c r="J488" s="303"/>
      <c r="K488" s="303"/>
      <c r="L488" s="303"/>
      <c r="M488" s="303"/>
      <c r="N488" s="303"/>
      <c r="O488" s="303"/>
      <c r="P488" s="303"/>
      <c r="Q488" s="303"/>
      <c r="R488" s="303"/>
      <c r="S488" s="303"/>
      <c r="T488" s="303"/>
      <c r="U488" s="303"/>
      <c r="V488" s="303"/>
      <c r="W488" s="303"/>
      <c r="X488" s="303"/>
      <c r="Y488" s="303"/>
      <c r="Z488" s="303"/>
      <c r="AA488" s="304"/>
      <c r="AB488" s="1"/>
    </row>
    <row r="489" spans="7:28">
      <c r="G489" s="302"/>
      <c r="H489" s="302"/>
      <c r="I489" s="302"/>
      <c r="J489" s="303"/>
      <c r="K489" s="303"/>
      <c r="L489" s="303"/>
      <c r="M489" s="303"/>
      <c r="N489" s="303"/>
      <c r="O489" s="303"/>
      <c r="P489" s="303"/>
      <c r="Q489" s="303"/>
      <c r="R489" s="303"/>
      <c r="S489" s="303"/>
      <c r="T489" s="303"/>
      <c r="U489" s="303"/>
      <c r="V489" s="303"/>
      <c r="W489" s="303"/>
      <c r="X489" s="303"/>
      <c r="Y489" s="303"/>
      <c r="Z489" s="303"/>
      <c r="AA489" s="304"/>
      <c r="AB489" s="1"/>
    </row>
    <row r="490" spans="7:28">
      <c r="G490" s="302"/>
      <c r="H490" s="302"/>
      <c r="I490" s="302"/>
      <c r="J490" s="303"/>
      <c r="K490" s="303"/>
      <c r="L490" s="303"/>
      <c r="M490" s="303"/>
      <c r="N490" s="303"/>
      <c r="O490" s="303"/>
      <c r="P490" s="303"/>
      <c r="Q490" s="303"/>
      <c r="R490" s="303"/>
      <c r="S490" s="303"/>
      <c r="T490" s="303"/>
      <c r="U490" s="303"/>
      <c r="V490" s="303"/>
      <c r="W490" s="303"/>
      <c r="X490" s="303"/>
      <c r="Y490" s="303"/>
      <c r="Z490" s="303"/>
      <c r="AA490" s="304"/>
      <c r="AB490" s="1"/>
    </row>
    <row r="491" spans="7:28">
      <c r="G491" s="302"/>
      <c r="H491" s="302"/>
      <c r="I491" s="302"/>
      <c r="J491" s="303"/>
      <c r="K491" s="303"/>
      <c r="L491" s="303"/>
      <c r="M491" s="303"/>
      <c r="N491" s="303"/>
      <c r="O491" s="303"/>
      <c r="P491" s="303"/>
      <c r="Q491" s="303"/>
      <c r="R491" s="303"/>
      <c r="S491" s="303"/>
      <c r="T491" s="303"/>
      <c r="U491" s="303"/>
      <c r="V491" s="303"/>
      <c r="W491" s="303"/>
      <c r="X491" s="303"/>
      <c r="Y491" s="303"/>
      <c r="Z491" s="303"/>
      <c r="AA491" s="304"/>
      <c r="AB491" s="1"/>
    </row>
    <row r="492" spans="7:28">
      <c r="G492" s="302"/>
      <c r="H492" s="302"/>
      <c r="I492" s="302"/>
      <c r="J492" s="303"/>
      <c r="K492" s="303"/>
      <c r="L492" s="303"/>
      <c r="M492" s="303"/>
      <c r="N492" s="303"/>
      <c r="O492" s="303"/>
      <c r="P492" s="303"/>
      <c r="Q492" s="303"/>
      <c r="R492" s="303"/>
      <c r="S492" s="303"/>
      <c r="T492" s="303"/>
      <c r="U492" s="303"/>
      <c r="V492" s="303"/>
      <c r="W492" s="303"/>
      <c r="X492" s="303"/>
      <c r="Y492" s="303"/>
      <c r="Z492" s="303"/>
      <c r="AA492" s="304"/>
      <c r="AB492" s="1"/>
    </row>
    <row r="493" spans="7:28">
      <c r="G493" s="302"/>
      <c r="H493" s="302"/>
      <c r="I493" s="302"/>
      <c r="J493" s="303"/>
      <c r="K493" s="303"/>
      <c r="L493" s="303"/>
      <c r="M493" s="303"/>
      <c r="N493" s="303"/>
      <c r="O493" s="303"/>
      <c r="P493" s="303"/>
      <c r="Q493" s="303"/>
      <c r="R493" s="303"/>
      <c r="S493" s="303"/>
      <c r="T493" s="303"/>
      <c r="U493" s="303"/>
      <c r="V493" s="303"/>
      <c r="W493" s="303"/>
      <c r="X493" s="303"/>
      <c r="Y493" s="303"/>
      <c r="Z493" s="303"/>
      <c r="AA493" s="304"/>
      <c r="AB493" s="1"/>
    </row>
    <row r="494" spans="7:28">
      <c r="G494" s="302"/>
      <c r="H494" s="302"/>
      <c r="I494" s="302"/>
      <c r="J494" s="303"/>
      <c r="K494" s="303"/>
      <c r="L494" s="303"/>
      <c r="M494" s="303"/>
      <c r="N494" s="303"/>
      <c r="O494" s="303"/>
      <c r="P494" s="303"/>
      <c r="Q494" s="303"/>
      <c r="R494" s="303"/>
      <c r="S494" s="303"/>
      <c r="T494" s="303"/>
      <c r="U494" s="303"/>
      <c r="V494" s="303"/>
      <c r="W494" s="303"/>
      <c r="X494" s="303"/>
      <c r="Y494" s="303"/>
      <c r="Z494" s="303"/>
      <c r="AA494" s="304"/>
      <c r="AB494" s="1"/>
    </row>
    <row r="495" spans="7:28">
      <c r="G495" s="302"/>
      <c r="H495" s="302"/>
      <c r="I495" s="302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3"/>
      <c r="Y495" s="303"/>
      <c r="Z495" s="303"/>
      <c r="AA495" s="304"/>
      <c r="AB495" s="1"/>
    </row>
    <row r="496" spans="7:28">
      <c r="G496" s="302"/>
      <c r="H496" s="302"/>
      <c r="I496" s="302"/>
      <c r="J496" s="303"/>
      <c r="K496" s="303"/>
      <c r="L496" s="303"/>
      <c r="M496" s="303"/>
      <c r="N496" s="303"/>
      <c r="O496" s="303"/>
      <c r="P496" s="303"/>
      <c r="Q496" s="303"/>
      <c r="R496" s="303"/>
      <c r="S496" s="303"/>
      <c r="T496" s="303"/>
      <c r="U496" s="303"/>
      <c r="V496" s="303"/>
      <c r="W496" s="303"/>
      <c r="X496" s="303"/>
      <c r="Y496" s="303"/>
      <c r="Z496" s="303"/>
      <c r="AA496" s="304"/>
      <c r="AB496" s="1"/>
    </row>
    <row r="497" spans="7:28">
      <c r="G497" s="302"/>
      <c r="H497" s="302"/>
      <c r="I497" s="302"/>
      <c r="J497" s="303"/>
      <c r="K497" s="303"/>
      <c r="L497" s="303"/>
      <c r="M497" s="303"/>
      <c r="N497" s="303"/>
      <c r="O497" s="303"/>
      <c r="P497" s="303"/>
      <c r="Q497" s="303"/>
      <c r="R497" s="303"/>
      <c r="S497" s="303"/>
      <c r="T497" s="303"/>
      <c r="U497" s="303"/>
      <c r="V497" s="303"/>
      <c r="W497" s="303"/>
      <c r="X497" s="303"/>
      <c r="Y497" s="303"/>
      <c r="Z497" s="303"/>
      <c r="AA497" s="304"/>
      <c r="AB497" s="1"/>
    </row>
    <row r="498" spans="7:28">
      <c r="G498" s="302"/>
      <c r="H498" s="302"/>
      <c r="I498" s="302"/>
      <c r="J498" s="303"/>
      <c r="K498" s="303"/>
      <c r="L498" s="303"/>
      <c r="M498" s="303"/>
      <c r="N498" s="303"/>
      <c r="O498" s="303"/>
      <c r="P498" s="303"/>
      <c r="Q498" s="303"/>
      <c r="R498" s="303"/>
      <c r="S498" s="303"/>
      <c r="T498" s="303"/>
      <c r="U498" s="303"/>
      <c r="V498" s="303"/>
      <c r="W498" s="303"/>
      <c r="X498" s="303"/>
      <c r="Y498" s="303"/>
      <c r="Z498" s="303"/>
      <c r="AA498" s="304"/>
      <c r="AB498" s="1"/>
    </row>
    <row r="499" spans="7:28">
      <c r="G499" s="302"/>
      <c r="H499" s="302"/>
      <c r="I499" s="302"/>
      <c r="J499" s="303"/>
      <c r="K499" s="303"/>
      <c r="L499" s="303"/>
      <c r="M499" s="303"/>
      <c r="N499" s="303"/>
      <c r="O499" s="303"/>
      <c r="P499" s="303"/>
      <c r="Q499" s="303"/>
      <c r="R499" s="303"/>
      <c r="S499" s="303"/>
      <c r="T499" s="303"/>
      <c r="U499" s="303"/>
      <c r="V499" s="303"/>
      <c r="W499" s="303"/>
      <c r="X499" s="303"/>
      <c r="Y499" s="303"/>
      <c r="Z499" s="303"/>
      <c r="AA499" s="304"/>
      <c r="AB499" s="1"/>
    </row>
    <row r="500" spans="7:28">
      <c r="G500" s="302"/>
      <c r="H500" s="302"/>
      <c r="I500" s="302"/>
      <c r="J500" s="303"/>
      <c r="K500" s="303"/>
      <c r="L500" s="303"/>
      <c r="M500" s="303"/>
      <c r="N500" s="303"/>
      <c r="O500" s="303"/>
      <c r="P500" s="303"/>
      <c r="Q500" s="303"/>
      <c r="R500" s="303"/>
      <c r="S500" s="303"/>
      <c r="T500" s="303"/>
      <c r="U500" s="303"/>
      <c r="V500" s="303"/>
      <c r="W500" s="303"/>
      <c r="X500" s="303"/>
      <c r="Y500" s="303"/>
      <c r="Z500" s="303"/>
      <c r="AA500" s="304"/>
      <c r="AB500" s="1"/>
    </row>
    <row r="501" spans="7:28">
      <c r="G501" s="302"/>
      <c r="H501" s="302"/>
      <c r="I501" s="302"/>
      <c r="J501" s="303"/>
      <c r="K501" s="303"/>
      <c r="L501" s="303"/>
      <c r="M501" s="303"/>
      <c r="N501" s="303"/>
      <c r="O501" s="303"/>
      <c r="P501" s="303"/>
      <c r="Q501" s="303"/>
      <c r="R501" s="303"/>
      <c r="S501" s="303"/>
      <c r="T501" s="303"/>
      <c r="U501" s="303"/>
      <c r="V501" s="303"/>
      <c r="W501" s="303"/>
      <c r="X501" s="303"/>
      <c r="Y501" s="303"/>
      <c r="Z501" s="303"/>
      <c r="AA501" s="304"/>
      <c r="AB501" s="1"/>
    </row>
    <row r="502" spans="7:28">
      <c r="G502" s="302"/>
      <c r="H502" s="302"/>
      <c r="I502" s="302"/>
      <c r="J502" s="303"/>
      <c r="K502" s="303"/>
      <c r="L502" s="303"/>
      <c r="M502" s="303"/>
      <c r="N502" s="303"/>
      <c r="O502" s="303"/>
      <c r="P502" s="303"/>
      <c r="Q502" s="303"/>
      <c r="R502" s="303"/>
      <c r="S502" s="303"/>
      <c r="T502" s="303"/>
      <c r="U502" s="303"/>
      <c r="V502" s="303"/>
      <c r="W502" s="303"/>
      <c r="X502" s="303"/>
      <c r="Y502" s="303"/>
      <c r="Z502" s="303"/>
      <c r="AA502" s="304"/>
      <c r="AB502" s="1"/>
    </row>
    <row r="503" spans="7:28">
      <c r="G503" s="302"/>
      <c r="H503" s="302"/>
      <c r="I503" s="302"/>
      <c r="J503" s="303"/>
      <c r="K503" s="303"/>
      <c r="L503" s="303"/>
      <c r="M503" s="303"/>
      <c r="N503" s="303"/>
      <c r="O503" s="303"/>
      <c r="P503" s="303"/>
      <c r="Q503" s="303"/>
      <c r="R503" s="303"/>
      <c r="S503" s="303"/>
      <c r="T503" s="303"/>
      <c r="U503" s="303"/>
      <c r="V503" s="303"/>
      <c r="W503" s="303"/>
      <c r="X503" s="303"/>
      <c r="Y503" s="303"/>
      <c r="Z503" s="303"/>
      <c r="AA503" s="304"/>
      <c r="AB503" s="1"/>
    </row>
    <row r="504" spans="7:28">
      <c r="G504" s="302"/>
      <c r="H504" s="302"/>
      <c r="I504" s="302"/>
      <c r="J504" s="303"/>
      <c r="K504" s="303"/>
      <c r="L504" s="303"/>
      <c r="M504" s="303"/>
      <c r="N504" s="303"/>
      <c r="O504" s="303"/>
      <c r="P504" s="303"/>
      <c r="Q504" s="303"/>
      <c r="R504" s="303"/>
      <c r="S504" s="303"/>
      <c r="T504" s="303"/>
      <c r="U504" s="303"/>
      <c r="V504" s="303"/>
      <c r="W504" s="303"/>
      <c r="X504" s="303"/>
      <c r="Y504" s="303"/>
      <c r="Z504" s="303"/>
      <c r="AA504" s="304"/>
      <c r="AB504" s="1"/>
    </row>
    <row r="505" spans="7:28">
      <c r="G505" s="302"/>
      <c r="H505" s="302"/>
      <c r="I505" s="302"/>
      <c r="J505" s="303"/>
      <c r="K505" s="303"/>
      <c r="L505" s="303"/>
      <c r="M505" s="303"/>
      <c r="N505" s="303"/>
      <c r="O505" s="303"/>
      <c r="P505" s="303"/>
      <c r="Q505" s="303"/>
      <c r="R505" s="303"/>
      <c r="S505" s="303"/>
      <c r="T505" s="303"/>
      <c r="U505" s="303"/>
      <c r="V505" s="303"/>
      <c r="W505" s="303"/>
      <c r="X505" s="303"/>
      <c r="Y505" s="303"/>
      <c r="Z505" s="303"/>
      <c r="AA505" s="304"/>
      <c r="AB505" s="1"/>
    </row>
    <row r="506" spans="7:28">
      <c r="G506" s="302"/>
      <c r="H506" s="302"/>
      <c r="I506" s="302"/>
      <c r="J506" s="303"/>
      <c r="K506" s="303"/>
      <c r="L506" s="303"/>
      <c r="M506" s="303"/>
      <c r="N506" s="303"/>
      <c r="O506" s="303"/>
      <c r="P506" s="303"/>
      <c r="Q506" s="303"/>
      <c r="R506" s="303"/>
      <c r="S506" s="303"/>
      <c r="T506" s="303"/>
      <c r="U506" s="303"/>
      <c r="V506" s="303"/>
      <c r="W506" s="303"/>
      <c r="X506" s="303"/>
      <c r="Y506" s="303"/>
      <c r="Z506" s="303"/>
      <c r="AA506" s="304"/>
      <c r="AB506" s="1"/>
    </row>
    <row r="507" spans="7:28">
      <c r="G507" s="302"/>
      <c r="H507" s="302"/>
      <c r="I507" s="302"/>
      <c r="J507" s="303"/>
      <c r="K507" s="303"/>
      <c r="L507" s="303"/>
      <c r="M507" s="303"/>
      <c r="N507" s="303"/>
      <c r="O507" s="303"/>
      <c r="P507" s="303"/>
      <c r="Q507" s="303"/>
      <c r="R507" s="303"/>
      <c r="S507" s="303"/>
      <c r="T507" s="303"/>
      <c r="U507" s="303"/>
      <c r="V507" s="303"/>
      <c r="W507" s="303"/>
      <c r="X507" s="303"/>
      <c r="Y507" s="303"/>
      <c r="Z507" s="303"/>
      <c r="AA507" s="304"/>
      <c r="AB507" s="1"/>
    </row>
    <row r="508" spans="7:28">
      <c r="G508" s="302"/>
      <c r="H508" s="302"/>
      <c r="I508" s="302"/>
      <c r="J508" s="303"/>
      <c r="K508" s="303"/>
      <c r="L508" s="303"/>
      <c r="M508" s="303"/>
      <c r="N508" s="303"/>
      <c r="O508" s="303"/>
      <c r="P508" s="303"/>
      <c r="Q508" s="303"/>
      <c r="R508" s="303"/>
      <c r="S508" s="303"/>
      <c r="T508" s="303"/>
      <c r="U508" s="303"/>
      <c r="V508" s="303"/>
      <c r="W508" s="303"/>
      <c r="X508" s="303"/>
      <c r="Y508" s="303"/>
      <c r="Z508" s="303"/>
      <c r="AA508" s="304"/>
      <c r="AB508" s="1"/>
    </row>
    <row r="509" spans="7:28">
      <c r="G509" s="302"/>
      <c r="H509" s="302"/>
      <c r="I509" s="302"/>
      <c r="J509" s="303"/>
      <c r="K509" s="303"/>
      <c r="L509" s="303"/>
      <c r="M509" s="303"/>
      <c r="N509" s="303"/>
      <c r="O509" s="303"/>
      <c r="P509" s="303"/>
      <c r="Q509" s="303"/>
      <c r="R509" s="303"/>
      <c r="S509" s="303"/>
      <c r="T509" s="303"/>
      <c r="U509" s="303"/>
      <c r="V509" s="303"/>
      <c r="W509" s="303"/>
      <c r="X509" s="303"/>
      <c r="Y509" s="303"/>
      <c r="Z509" s="303"/>
      <c r="AA509" s="304"/>
      <c r="AB509" s="1"/>
    </row>
    <row r="510" spans="7:28">
      <c r="G510" s="302"/>
      <c r="H510" s="302"/>
      <c r="I510" s="302"/>
      <c r="J510" s="303"/>
      <c r="K510" s="303"/>
      <c r="L510" s="303"/>
      <c r="M510" s="303"/>
      <c r="N510" s="303"/>
      <c r="O510" s="303"/>
      <c r="P510" s="303"/>
      <c r="Q510" s="303"/>
      <c r="R510" s="303"/>
      <c r="S510" s="303"/>
      <c r="T510" s="303"/>
      <c r="U510" s="303"/>
      <c r="V510" s="303"/>
      <c r="W510" s="303"/>
      <c r="X510" s="303"/>
      <c r="Y510" s="303"/>
      <c r="Z510" s="303"/>
      <c r="AA510" s="304"/>
      <c r="AB510" s="1"/>
    </row>
    <row r="511" spans="7:28">
      <c r="G511" s="302"/>
      <c r="H511" s="302"/>
      <c r="I511" s="302"/>
      <c r="J511" s="303"/>
      <c r="K511" s="303"/>
      <c r="L511" s="303"/>
      <c r="M511" s="303"/>
      <c r="N511" s="303"/>
      <c r="O511" s="303"/>
      <c r="P511" s="303"/>
      <c r="Q511" s="303"/>
      <c r="R511" s="303"/>
      <c r="S511" s="303"/>
      <c r="T511" s="303"/>
      <c r="U511" s="303"/>
      <c r="V511" s="303"/>
      <c r="W511" s="303"/>
      <c r="X511" s="303"/>
      <c r="Y511" s="303"/>
      <c r="Z511" s="303"/>
      <c r="AA511" s="304"/>
      <c r="AB511" s="1"/>
    </row>
    <row r="512" spans="7:28">
      <c r="G512" s="302"/>
      <c r="H512" s="302"/>
      <c r="I512" s="302"/>
      <c r="J512" s="303"/>
      <c r="K512" s="303"/>
      <c r="L512" s="303"/>
      <c r="M512" s="303"/>
      <c r="N512" s="303"/>
      <c r="O512" s="303"/>
      <c r="P512" s="303"/>
      <c r="Q512" s="303"/>
      <c r="R512" s="303"/>
      <c r="S512" s="303"/>
      <c r="T512" s="303"/>
      <c r="U512" s="303"/>
      <c r="V512" s="303"/>
      <c r="W512" s="303"/>
      <c r="X512" s="303"/>
      <c r="Y512" s="303"/>
      <c r="Z512" s="303"/>
      <c r="AA512" s="304"/>
      <c r="AB512" s="1"/>
    </row>
    <row r="513" spans="7:28">
      <c r="G513" s="302"/>
      <c r="H513" s="302"/>
      <c r="I513" s="302"/>
      <c r="J513" s="303"/>
      <c r="K513" s="303"/>
      <c r="L513" s="303"/>
      <c r="M513" s="303"/>
      <c r="N513" s="303"/>
      <c r="O513" s="303"/>
      <c r="P513" s="303"/>
      <c r="Q513" s="303"/>
      <c r="R513" s="303"/>
      <c r="S513" s="303"/>
      <c r="T513" s="303"/>
      <c r="U513" s="303"/>
      <c r="V513" s="303"/>
      <c r="W513" s="303"/>
      <c r="X513" s="303"/>
      <c r="Y513" s="303"/>
      <c r="Z513" s="303"/>
      <c r="AA513" s="304"/>
      <c r="AB513" s="1"/>
    </row>
    <row r="514" spans="7:28">
      <c r="G514" s="302"/>
      <c r="H514" s="302"/>
      <c r="I514" s="302"/>
      <c r="J514" s="303"/>
      <c r="K514" s="303"/>
      <c r="L514" s="303"/>
      <c r="M514" s="303"/>
      <c r="N514" s="303"/>
      <c r="O514" s="303"/>
      <c r="P514" s="303"/>
      <c r="Q514" s="303"/>
      <c r="R514" s="303"/>
      <c r="S514" s="303"/>
      <c r="T514" s="303"/>
      <c r="U514" s="303"/>
      <c r="V514" s="303"/>
      <c r="W514" s="303"/>
      <c r="X514" s="303"/>
      <c r="Y514" s="303"/>
      <c r="Z514" s="303"/>
      <c r="AA514" s="304"/>
      <c r="AB514" s="1"/>
    </row>
    <row r="515" spans="7:28">
      <c r="G515" s="302"/>
      <c r="H515" s="302"/>
      <c r="I515" s="302"/>
      <c r="J515" s="303"/>
      <c r="K515" s="303"/>
      <c r="L515" s="303"/>
      <c r="M515" s="303"/>
      <c r="N515" s="303"/>
      <c r="O515" s="303"/>
      <c r="P515" s="303"/>
      <c r="Q515" s="303"/>
      <c r="R515" s="303"/>
      <c r="S515" s="303"/>
      <c r="T515" s="303"/>
      <c r="U515" s="303"/>
      <c r="V515" s="303"/>
      <c r="W515" s="303"/>
      <c r="X515" s="303"/>
      <c r="Y515" s="303"/>
      <c r="Z515" s="303"/>
      <c r="AA515" s="304"/>
      <c r="AB515" s="1"/>
    </row>
    <row r="516" spans="7:28">
      <c r="G516" s="302"/>
      <c r="H516" s="302"/>
      <c r="I516" s="302"/>
      <c r="J516" s="303"/>
      <c r="K516" s="303"/>
      <c r="L516" s="303"/>
      <c r="M516" s="303"/>
      <c r="N516" s="303"/>
      <c r="O516" s="303"/>
      <c r="P516" s="303"/>
      <c r="Q516" s="303"/>
      <c r="R516" s="303"/>
      <c r="S516" s="303"/>
      <c r="T516" s="303"/>
      <c r="U516" s="303"/>
      <c r="V516" s="303"/>
      <c r="W516" s="303"/>
      <c r="X516" s="303"/>
      <c r="Y516" s="303"/>
      <c r="Z516" s="303"/>
      <c r="AA516" s="304"/>
      <c r="AB516" s="1"/>
    </row>
    <row r="517" spans="7:28">
      <c r="G517" s="302"/>
      <c r="H517" s="302"/>
      <c r="I517" s="302"/>
      <c r="J517" s="303"/>
      <c r="K517" s="303"/>
      <c r="L517" s="303"/>
      <c r="M517" s="303"/>
      <c r="N517" s="303"/>
      <c r="O517" s="303"/>
      <c r="P517" s="303"/>
      <c r="Q517" s="303"/>
      <c r="R517" s="303"/>
      <c r="S517" s="303"/>
      <c r="T517" s="303"/>
      <c r="U517" s="303"/>
      <c r="V517" s="303"/>
      <c r="W517" s="303"/>
      <c r="X517" s="303"/>
      <c r="Y517" s="303"/>
      <c r="Z517" s="303"/>
      <c r="AA517" s="304"/>
      <c r="AB517" s="1"/>
    </row>
    <row r="518" spans="7:28">
      <c r="G518" s="302"/>
      <c r="H518" s="302"/>
      <c r="I518" s="302"/>
      <c r="J518" s="303"/>
      <c r="K518" s="303"/>
      <c r="L518" s="303"/>
      <c r="M518" s="303"/>
      <c r="N518" s="303"/>
      <c r="O518" s="303"/>
      <c r="P518" s="303"/>
      <c r="Q518" s="303"/>
      <c r="R518" s="303"/>
      <c r="S518" s="303"/>
      <c r="T518" s="303"/>
      <c r="U518" s="303"/>
      <c r="V518" s="303"/>
      <c r="W518" s="303"/>
      <c r="X518" s="303"/>
      <c r="Y518" s="303"/>
      <c r="Z518" s="303"/>
      <c r="AA518" s="304"/>
      <c r="AB518" s="1"/>
    </row>
    <row r="519" spans="7:28">
      <c r="G519" s="302"/>
      <c r="H519" s="302"/>
      <c r="I519" s="302"/>
      <c r="J519" s="303"/>
      <c r="K519" s="303"/>
      <c r="L519" s="303"/>
      <c r="M519" s="303"/>
      <c r="N519" s="303"/>
      <c r="O519" s="303"/>
      <c r="P519" s="303"/>
      <c r="Q519" s="303"/>
      <c r="R519" s="303"/>
      <c r="S519" s="303"/>
      <c r="T519" s="303"/>
      <c r="U519" s="303"/>
      <c r="V519" s="303"/>
      <c r="W519" s="303"/>
      <c r="X519" s="303"/>
      <c r="Y519" s="303"/>
      <c r="Z519" s="303"/>
      <c r="AA519" s="304"/>
      <c r="AB519" s="1"/>
    </row>
    <row r="520" spans="7:28">
      <c r="G520" s="302"/>
      <c r="H520" s="302"/>
      <c r="I520" s="302"/>
      <c r="J520" s="303"/>
      <c r="K520" s="303"/>
      <c r="L520" s="303"/>
      <c r="M520" s="303"/>
      <c r="N520" s="303"/>
      <c r="O520" s="303"/>
      <c r="P520" s="303"/>
      <c r="Q520" s="303"/>
      <c r="R520" s="303"/>
      <c r="S520" s="303"/>
      <c r="T520" s="303"/>
      <c r="U520" s="303"/>
      <c r="V520" s="303"/>
      <c r="W520" s="303"/>
      <c r="X520" s="303"/>
      <c r="Y520" s="303"/>
      <c r="Z520" s="303"/>
      <c r="AA520" s="304"/>
      <c r="AB520" s="1"/>
    </row>
    <row r="521" spans="7:28">
      <c r="G521" s="302"/>
      <c r="H521" s="302"/>
      <c r="I521" s="302"/>
      <c r="J521" s="303"/>
      <c r="K521" s="303"/>
      <c r="L521" s="303"/>
      <c r="M521" s="303"/>
      <c r="N521" s="303"/>
      <c r="O521" s="303"/>
      <c r="P521" s="303"/>
      <c r="Q521" s="303"/>
      <c r="R521" s="303"/>
      <c r="S521" s="303"/>
      <c r="T521" s="303"/>
      <c r="U521" s="303"/>
      <c r="V521" s="303"/>
      <c r="W521" s="303"/>
      <c r="X521" s="303"/>
      <c r="Y521" s="303"/>
      <c r="Z521" s="303"/>
      <c r="AA521" s="304"/>
      <c r="AB521" s="1"/>
    </row>
    <row r="522" spans="7:28">
      <c r="G522" s="302"/>
      <c r="H522" s="302"/>
      <c r="I522" s="302"/>
      <c r="J522" s="303"/>
      <c r="K522" s="303"/>
      <c r="L522" s="303"/>
      <c r="M522" s="303"/>
      <c r="N522" s="303"/>
      <c r="O522" s="303"/>
      <c r="P522" s="303"/>
      <c r="Q522" s="303"/>
      <c r="R522" s="303"/>
      <c r="S522" s="303"/>
      <c r="T522" s="303"/>
      <c r="U522" s="303"/>
      <c r="V522" s="303"/>
      <c r="W522" s="303"/>
      <c r="X522" s="303"/>
      <c r="Y522" s="303"/>
      <c r="Z522" s="303"/>
      <c r="AA522" s="304"/>
      <c r="AB522" s="1"/>
    </row>
    <row r="523" spans="7:28">
      <c r="G523" s="302"/>
      <c r="H523" s="302"/>
      <c r="I523" s="302"/>
      <c r="J523" s="303"/>
      <c r="K523" s="303"/>
      <c r="L523" s="303"/>
      <c r="M523" s="303"/>
      <c r="N523" s="303"/>
      <c r="O523" s="303"/>
      <c r="P523" s="303"/>
      <c r="Q523" s="303"/>
      <c r="R523" s="303"/>
      <c r="S523" s="303"/>
      <c r="T523" s="303"/>
      <c r="U523" s="303"/>
      <c r="V523" s="303"/>
      <c r="W523" s="303"/>
      <c r="X523" s="303"/>
      <c r="Y523" s="303"/>
      <c r="Z523" s="303"/>
      <c r="AA523" s="304"/>
      <c r="AB523" s="1"/>
    </row>
    <row r="524" spans="7:28">
      <c r="G524" s="302"/>
      <c r="H524" s="302"/>
      <c r="I524" s="302"/>
      <c r="J524" s="303"/>
      <c r="K524" s="303"/>
      <c r="L524" s="303"/>
      <c r="M524" s="303"/>
      <c r="N524" s="303"/>
      <c r="O524" s="303"/>
      <c r="P524" s="303"/>
      <c r="Q524" s="303"/>
      <c r="R524" s="303"/>
      <c r="S524" s="303"/>
      <c r="T524" s="303"/>
      <c r="U524" s="303"/>
      <c r="V524" s="303"/>
      <c r="W524" s="303"/>
      <c r="X524" s="303"/>
      <c r="Y524" s="303"/>
      <c r="Z524" s="303"/>
      <c r="AA524" s="304"/>
      <c r="AB524" s="1"/>
    </row>
    <row r="525" spans="7:28">
      <c r="G525" s="302"/>
      <c r="H525" s="302"/>
      <c r="I525" s="302"/>
      <c r="J525" s="303"/>
      <c r="K525" s="303"/>
      <c r="L525" s="303"/>
      <c r="M525" s="303"/>
      <c r="N525" s="303"/>
      <c r="O525" s="303"/>
      <c r="P525" s="303"/>
      <c r="Q525" s="303"/>
      <c r="R525" s="303"/>
      <c r="S525" s="303"/>
      <c r="T525" s="303"/>
      <c r="U525" s="303"/>
      <c r="V525" s="303"/>
      <c r="W525" s="303"/>
      <c r="X525" s="303"/>
      <c r="Y525" s="303"/>
      <c r="Z525" s="303"/>
      <c r="AA525" s="304"/>
      <c r="AB525" s="1"/>
    </row>
    <row r="526" spans="7:28">
      <c r="G526" s="302"/>
      <c r="H526" s="302"/>
      <c r="I526" s="302"/>
      <c r="J526" s="303"/>
      <c r="K526" s="303"/>
      <c r="L526" s="303"/>
      <c r="M526" s="303"/>
      <c r="N526" s="303"/>
      <c r="O526" s="303"/>
      <c r="P526" s="303"/>
      <c r="Q526" s="303"/>
      <c r="R526" s="303"/>
      <c r="S526" s="303"/>
      <c r="T526" s="303"/>
      <c r="U526" s="303"/>
      <c r="V526" s="303"/>
      <c r="W526" s="303"/>
      <c r="X526" s="303"/>
      <c r="Y526" s="303"/>
      <c r="Z526" s="303"/>
      <c r="AA526" s="304"/>
      <c r="AB526" s="1"/>
    </row>
    <row r="527" spans="7:28">
      <c r="G527" s="302"/>
      <c r="H527" s="302"/>
      <c r="I527" s="302"/>
      <c r="J527" s="303"/>
      <c r="K527" s="303"/>
      <c r="L527" s="303"/>
      <c r="M527" s="303"/>
      <c r="N527" s="303"/>
      <c r="O527" s="303"/>
      <c r="P527" s="303"/>
      <c r="Q527" s="303"/>
      <c r="R527" s="303"/>
      <c r="S527" s="303"/>
      <c r="T527" s="303"/>
      <c r="U527" s="303"/>
      <c r="V527" s="303"/>
      <c r="W527" s="303"/>
      <c r="X527" s="303"/>
      <c r="Y527" s="303"/>
      <c r="Z527" s="303"/>
      <c r="AA527" s="304"/>
      <c r="AB527" s="1"/>
    </row>
    <row r="528" spans="7:28">
      <c r="G528" s="302"/>
      <c r="H528" s="302"/>
      <c r="I528" s="302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3"/>
      <c r="Y528" s="303"/>
      <c r="Z528" s="303"/>
      <c r="AA528" s="304"/>
      <c r="AB528" s="1"/>
    </row>
    <row r="529" spans="7:28">
      <c r="G529" s="302"/>
      <c r="H529" s="302"/>
      <c r="I529" s="302"/>
      <c r="J529" s="303"/>
      <c r="K529" s="303"/>
      <c r="L529" s="303"/>
      <c r="M529" s="303"/>
      <c r="N529" s="303"/>
      <c r="O529" s="303"/>
      <c r="P529" s="303"/>
      <c r="Q529" s="303"/>
      <c r="R529" s="303"/>
      <c r="S529" s="303"/>
      <c r="T529" s="303"/>
      <c r="U529" s="303"/>
      <c r="V529" s="303"/>
      <c r="W529" s="303"/>
      <c r="X529" s="303"/>
      <c r="Y529" s="303"/>
      <c r="Z529" s="303"/>
      <c r="AA529" s="304"/>
      <c r="AB529" s="1"/>
    </row>
    <row r="530" spans="7:28">
      <c r="G530" s="302"/>
      <c r="H530" s="302"/>
      <c r="I530" s="302"/>
      <c r="J530" s="303"/>
      <c r="K530" s="303"/>
      <c r="L530" s="303"/>
      <c r="M530" s="303"/>
      <c r="N530" s="303"/>
      <c r="O530" s="303"/>
      <c r="P530" s="303"/>
      <c r="Q530" s="303"/>
      <c r="R530" s="303"/>
      <c r="S530" s="303"/>
      <c r="T530" s="303"/>
      <c r="U530" s="303"/>
      <c r="V530" s="303"/>
      <c r="W530" s="303"/>
      <c r="X530" s="303"/>
      <c r="Y530" s="303"/>
      <c r="Z530" s="303"/>
      <c r="AA530" s="304"/>
      <c r="AB530" s="1"/>
    </row>
    <row r="531" spans="7:28">
      <c r="G531" s="302"/>
      <c r="H531" s="302"/>
      <c r="I531" s="302"/>
      <c r="J531" s="303"/>
      <c r="K531" s="303"/>
      <c r="L531" s="303"/>
      <c r="M531" s="303"/>
      <c r="N531" s="303"/>
      <c r="O531" s="303"/>
      <c r="P531" s="303"/>
      <c r="Q531" s="303"/>
      <c r="R531" s="303"/>
      <c r="S531" s="303"/>
      <c r="T531" s="303"/>
      <c r="U531" s="303"/>
      <c r="V531" s="303"/>
      <c r="W531" s="303"/>
      <c r="X531" s="303"/>
      <c r="Y531" s="303"/>
      <c r="Z531" s="303"/>
      <c r="AA531" s="304"/>
      <c r="AB531" s="1"/>
    </row>
    <row r="532" spans="7:28">
      <c r="G532" s="302"/>
      <c r="H532" s="302"/>
      <c r="I532" s="302"/>
      <c r="J532" s="303"/>
      <c r="K532" s="303"/>
      <c r="L532" s="303"/>
      <c r="M532" s="303"/>
      <c r="N532" s="303"/>
      <c r="O532" s="303"/>
      <c r="P532" s="303"/>
      <c r="Q532" s="303"/>
      <c r="R532" s="303"/>
      <c r="S532" s="303"/>
      <c r="T532" s="303"/>
      <c r="U532" s="303"/>
      <c r="V532" s="303"/>
      <c r="W532" s="303"/>
      <c r="X532" s="303"/>
      <c r="Y532" s="303"/>
      <c r="Z532" s="303"/>
      <c r="AA532" s="304"/>
      <c r="AB532" s="1"/>
    </row>
    <row r="533" spans="7:28">
      <c r="G533" s="302"/>
      <c r="H533" s="302"/>
      <c r="I533" s="302"/>
      <c r="J533" s="303"/>
      <c r="K533" s="303"/>
      <c r="L533" s="303"/>
      <c r="M533" s="303"/>
      <c r="N533" s="303"/>
      <c r="O533" s="303"/>
      <c r="P533" s="303"/>
      <c r="Q533" s="303"/>
      <c r="R533" s="303"/>
      <c r="S533" s="303"/>
      <c r="T533" s="303"/>
      <c r="U533" s="303"/>
      <c r="V533" s="303"/>
      <c r="W533" s="303"/>
      <c r="X533" s="303"/>
      <c r="Y533" s="303"/>
      <c r="Z533" s="303"/>
      <c r="AA533" s="304"/>
      <c r="AB533" s="1"/>
    </row>
    <row r="534" spans="7:28">
      <c r="G534" s="302"/>
      <c r="H534" s="302"/>
      <c r="I534" s="302"/>
      <c r="J534" s="303"/>
      <c r="K534" s="303"/>
      <c r="L534" s="303"/>
      <c r="M534" s="303"/>
      <c r="N534" s="303"/>
      <c r="O534" s="303"/>
      <c r="P534" s="303"/>
      <c r="Q534" s="303"/>
      <c r="R534" s="303"/>
      <c r="S534" s="303"/>
      <c r="T534" s="303"/>
      <c r="U534" s="303"/>
      <c r="V534" s="303"/>
      <c r="W534" s="303"/>
      <c r="X534" s="303"/>
      <c r="Y534" s="303"/>
      <c r="Z534" s="303"/>
      <c r="AA534" s="304"/>
      <c r="AB534" s="1"/>
    </row>
    <row r="535" spans="7:28">
      <c r="G535" s="302"/>
      <c r="H535" s="302"/>
      <c r="I535" s="302"/>
      <c r="J535" s="303"/>
      <c r="K535" s="303"/>
      <c r="L535" s="303"/>
      <c r="M535" s="303"/>
      <c r="N535" s="303"/>
      <c r="O535" s="303"/>
      <c r="P535" s="303"/>
      <c r="Q535" s="303"/>
      <c r="R535" s="303"/>
      <c r="S535" s="303"/>
      <c r="T535" s="303"/>
      <c r="U535" s="303"/>
      <c r="V535" s="303"/>
      <c r="W535" s="303"/>
      <c r="X535" s="303"/>
      <c r="Y535" s="303"/>
      <c r="Z535" s="303"/>
      <c r="AA535" s="304"/>
      <c r="AB535" s="1"/>
    </row>
    <row r="536" spans="7:28">
      <c r="G536" s="302"/>
      <c r="H536" s="302"/>
      <c r="I536" s="302"/>
      <c r="J536" s="303"/>
      <c r="K536" s="303"/>
      <c r="L536" s="303"/>
      <c r="M536" s="303"/>
      <c r="N536" s="303"/>
      <c r="O536" s="303"/>
      <c r="P536" s="303"/>
      <c r="Q536" s="303"/>
      <c r="R536" s="303"/>
      <c r="S536" s="303"/>
      <c r="T536" s="303"/>
      <c r="U536" s="303"/>
      <c r="V536" s="303"/>
      <c r="W536" s="303"/>
      <c r="X536" s="303"/>
      <c r="Y536" s="303"/>
      <c r="Z536" s="303"/>
      <c r="AA536" s="304"/>
      <c r="AB536" s="1"/>
    </row>
    <row r="537" spans="7:28">
      <c r="G537" s="302"/>
      <c r="H537" s="302"/>
      <c r="I537" s="302"/>
      <c r="J537" s="303"/>
      <c r="K537" s="303"/>
      <c r="L537" s="303"/>
      <c r="M537" s="303"/>
      <c r="N537" s="303"/>
      <c r="O537" s="303"/>
      <c r="P537" s="303"/>
      <c r="Q537" s="303"/>
      <c r="R537" s="303"/>
      <c r="S537" s="303"/>
      <c r="T537" s="303"/>
      <c r="U537" s="303"/>
      <c r="V537" s="303"/>
      <c r="W537" s="303"/>
      <c r="X537" s="303"/>
      <c r="Y537" s="303"/>
      <c r="Z537" s="303"/>
      <c r="AA537" s="304"/>
      <c r="AB537" s="1"/>
    </row>
    <row r="538" spans="7:28">
      <c r="G538" s="302"/>
      <c r="H538" s="302"/>
      <c r="I538" s="302"/>
      <c r="J538" s="303"/>
      <c r="K538" s="303"/>
      <c r="L538" s="303"/>
      <c r="M538" s="303"/>
      <c r="N538" s="303"/>
      <c r="O538" s="303"/>
      <c r="P538" s="303"/>
      <c r="Q538" s="303"/>
      <c r="R538" s="303"/>
      <c r="S538" s="303"/>
      <c r="T538" s="303"/>
      <c r="U538" s="303"/>
      <c r="V538" s="303"/>
      <c r="W538" s="303"/>
      <c r="X538" s="303"/>
      <c r="Y538" s="303"/>
      <c r="Z538" s="303"/>
      <c r="AA538" s="304"/>
      <c r="AB538" s="1"/>
    </row>
    <row r="539" spans="7:28">
      <c r="G539" s="302"/>
      <c r="H539" s="302"/>
      <c r="I539" s="302"/>
      <c r="J539" s="303"/>
      <c r="K539" s="303"/>
      <c r="L539" s="303"/>
      <c r="M539" s="303"/>
      <c r="N539" s="303"/>
      <c r="O539" s="303"/>
      <c r="P539" s="303"/>
      <c r="Q539" s="303"/>
      <c r="R539" s="303"/>
      <c r="S539" s="303"/>
      <c r="T539" s="303"/>
      <c r="U539" s="303"/>
      <c r="V539" s="303"/>
      <c r="W539" s="303"/>
      <c r="X539" s="303"/>
      <c r="Y539" s="303"/>
      <c r="Z539" s="303"/>
      <c r="AA539" s="304"/>
      <c r="AB539" s="1"/>
    </row>
    <row r="540" spans="7:28">
      <c r="G540" s="302"/>
      <c r="H540" s="302"/>
      <c r="I540" s="302"/>
      <c r="J540" s="303"/>
      <c r="K540" s="303"/>
      <c r="L540" s="303"/>
      <c r="M540" s="303"/>
      <c r="N540" s="303"/>
      <c r="O540" s="303"/>
      <c r="P540" s="303"/>
      <c r="Q540" s="303"/>
      <c r="R540" s="303"/>
      <c r="S540" s="303"/>
      <c r="T540" s="303"/>
      <c r="U540" s="303"/>
      <c r="V540" s="303"/>
      <c r="W540" s="303"/>
      <c r="X540" s="303"/>
      <c r="Y540" s="303"/>
      <c r="Z540" s="303"/>
      <c r="AA540" s="304"/>
      <c r="AB540" s="1"/>
    </row>
    <row r="541" spans="7:28">
      <c r="G541" s="302"/>
      <c r="H541" s="302"/>
      <c r="I541" s="302"/>
      <c r="J541" s="303"/>
      <c r="K541" s="303"/>
      <c r="L541" s="303"/>
      <c r="M541" s="303"/>
      <c r="N541" s="303"/>
      <c r="O541" s="303"/>
      <c r="P541" s="303"/>
      <c r="Q541" s="303"/>
      <c r="R541" s="303"/>
      <c r="S541" s="303"/>
      <c r="T541" s="303"/>
      <c r="U541" s="303"/>
      <c r="V541" s="303"/>
      <c r="W541" s="303"/>
      <c r="X541" s="303"/>
      <c r="Y541" s="303"/>
      <c r="Z541" s="303"/>
      <c r="AA541" s="304"/>
      <c r="AB541" s="1"/>
    </row>
    <row r="542" spans="7:28">
      <c r="G542" s="302"/>
      <c r="H542" s="302"/>
      <c r="I542" s="302"/>
      <c r="J542" s="303"/>
      <c r="K542" s="303"/>
      <c r="L542" s="303"/>
      <c r="M542" s="303"/>
      <c r="N542" s="303"/>
      <c r="O542" s="303"/>
      <c r="P542" s="303"/>
      <c r="Q542" s="303"/>
      <c r="R542" s="303"/>
      <c r="S542" s="303"/>
      <c r="T542" s="303"/>
      <c r="U542" s="303"/>
      <c r="V542" s="303"/>
      <c r="W542" s="303"/>
      <c r="X542" s="303"/>
      <c r="Y542" s="303"/>
      <c r="Z542" s="303"/>
      <c r="AA542" s="304"/>
      <c r="AB542" s="1"/>
    </row>
    <row r="543" spans="7:28">
      <c r="G543" s="302"/>
      <c r="H543" s="302"/>
      <c r="I543" s="302"/>
      <c r="J543" s="303"/>
      <c r="K543" s="303"/>
      <c r="L543" s="303"/>
      <c r="M543" s="303"/>
      <c r="N543" s="303"/>
      <c r="O543" s="303"/>
      <c r="P543" s="303"/>
      <c r="Q543" s="303"/>
      <c r="R543" s="303"/>
      <c r="S543" s="303"/>
      <c r="T543" s="303"/>
      <c r="U543" s="303"/>
      <c r="V543" s="303"/>
      <c r="W543" s="303"/>
      <c r="X543" s="303"/>
      <c r="Y543" s="303"/>
      <c r="Z543" s="303"/>
      <c r="AA543" s="304"/>
      <c r="AB543" s="1"/>
    </row>
    <row r="544" spans="7:28">
      <c r="G544" s="302"/>
      <c r="H544" s="302"/>
      <c r="I544" s="302"/>
      <c r="J544" s="303"/>
      <c r="K544" s="303"/>
      <c r="L544" s="303"/>
      <c r="M544" s="303"/>
      <c r="N544" s="303"/>
      <c r="O544" s="303"/>
      <c r="P544" s="303"/>
      <c r="Q544" s="303"/>
      <c r="R544" s="303"/>
      <c r="S544" s="303"/>
      <c r="T544" s="303"/>
      <c r="U544" s="303"/>
      <c r="V544" s="303"/>
      <c r="W544" s="303"/>
      <c r="X544" s="303"/>
      <c r="Y544" s="303"/>
      <c r="Z544" s="303"/>
      <c r="AA544" s="304"/>
      <c r="AB544" s="1"/>
    </row>
    <row r="545" spans="7:28">
      <c r="G545" s="302"/>
      <c r="H545" s="302"/>
      <c r="I545" s="302"/>
      <c r="J545" s="303"/>
      <c r="K545" s="303"/>
      <c r="L545" s="303"/>
      <c r="M545" s="303"/>
      <c r="N545" s="303"/>
      <c r="O545" s="303"/>
      <c r="P545" s="303"/>
      <c r="Q545" s="303"/>
      <c r="R545" s="303"/>
      <c r="S545" s="303"/>
      <c r="T545" s="303"/>
      <c r="U545" s="303"/>
      <c r="V545" s="303"/>
      <c r="W545" s="303"/>
      <c r="X545" s="303"/>
      <c r="Y545" s="303"/>
      <c r="Z545" s="303"/>
      <c r="AA545" s="304"/>
      <c r="AB545" s="1"/>
    </row>
    <row r="546" spans="7:28">
      <c r="G546" s="302"/>
      <c r="H546" s="302"/>
      <c r="I546" s="302"/>
      <c r="J546" s="303"/>
      <c r="K546" s="303"/>
      <c r="L546" s="303"/>
      <c r="M546" s="303"/>
      <c r="N546" s="303"/>
      <c r="O546" s="303"/>
      <c r="P546" s="303"/>
      <c r="Q546" s="303"/>
      <c r="R546" s="303"/>
      <c r="S546" s="303"/>
      <c r="T546" s="303"/>
      <c r="U546" s="303"/>
      <c r="V546" s="303"/>
      <c r="W546" s="303"/>
      <c r="X546" s="303"/>
      <c r="Y546" s="303"/>
      <c r="Z546" s="303"/>
      <c r="AA546" s="304"/>
      <c r="AB546" s="1"/>
    </row>
    <row r="547" spans="7:28">
      <c r="G547" s="302"/>
      <c r="H547" s="302"/>
      <c r="I547" s="302"/>
      <c r="J547" s="303"/>
      <c r="K547" s="303"/>
      <c r="L547" s="303"/>
      <c r="M547" s="303"/>
      <c r="N547" s="303"/>
      <c r="O547" s="303"/>
      <c r="P547" s="303"/>
      <c r="Q547" s="303"/>
      <c r="R547" s="303"/>
      <c r="S547" s="303"/>
      <c r="T547" s="303"/>
      <c r="U547" s="303"/>
      <c r="V547" s="303"/>
      <c r="W547" s="303"/>
      <c r="X547" s="303"/>
      <c r="Y547" s="303"/>
      <c r="Z547" s="303"/>
      <c r="AA547" s="304"/>
      <c r="AB547" s="1"/>
    </row>
    <row r="548" spans="7:28">
      <c r="G548" s="302"/>
      <c r="H548" s="302"/>
      <c r="I548" s="302"/>
      <c r="J548" s="303"/>
      <c r="K548" s="303"/>
      <c r="L548" s="303"/>
      <c r="M548" s="303"/>
      <c r="N548" s="303"/>
      <c r="O548" s="303"/>
      <c r="P548" s="303"/>
      <c r="Q548" s="303"/>
      <c r="R548" s="303"/>
      <c r="S548" s="303"/>
      <c r="T548" s="303"/>
      <c r="U548" s="303"/>
      <c r="V548" s="303"/>
      <c r="W548" s="303"/>
      <c r="X548" s="303"/>
      <c r="Y548" s="303"/>
      <c r="Z548" s="303"/>
      <c r="AA548" s="304"/>
      <c r="AB548" s="1"/>
    </row>
    <row r="549" spans="7:28">
      <c r="G549" s="302"/>
      <c r="H549" s="302"/>
      <c r="I549" s="302"/>
      <c r="J549" s="303"/>
      <c r="K549" s="303"/>
      <c r="L549" s="303"/>
      <c r="M549" s="303"/>
      <c r="N549" s="303"/>
      <c r="O549" s="303"/>
      <c r="P549" s="303"/>
      <c r="Q549" s="303"/>
      <c r="R549" s="303"/>
      <c r="S549" s="303"/>
      <c r="T549" s="303"/>
      <c r="U549" s="303"/>
      <c r="V549" s="303"/>
      <c r="W549" s="303"/>
      <c r="X549" s="303"/>
      <c r="Y549" s="303"/>
      <c r="Z549" s="303"/>
      <c r="AA549" s="304"/>
      <c r="AB549" s="1"/>
    </row>
    <row r="550" spans="7:28">
      <c r="G550" s="302"/>
      <c r="H550" s="302"/>
      <c r="I550" s="302"/>
      <c r="J550" s="303"/>
      <c r="K550" s="303"/>
      <c r="L550" s="303"/>
      <c r="M550" s="303"/>
      <c r="N550" s="303"/>
      <c r="O550" s="303"/>
      <c r="P550" s="303"/>
      <c r="Q550" s="303"/>
      <c r="R550" s="303"/>
      <c r="S550" s="303"/>
      <c r="T550" s="303"/>
      <c r="U550" s="303"/>
      <c r="V550" s="303"/>
      <c r="W550" s="303"/>
      <c r="X550" s="303"/>
      <c r="Y550" s="303"/>
      <c r="Z550" s="303"/>
      <c r="AA550" s="304"/>
      <c r="AB550" s="1"/>
    </row>
    <row r="551" spans="7:28">
      <c r="G551" s="302"/>
      <c r="H551" s="302"/>
      <c r="I551" s="302"/>
      <c r="J551" s="303"/>
      <c r="K551" s="303"/>
      <c r="L551" s="303"/>
      <c r="M551" s="303"/>
      <c r="N551" s="303"/>
      <c r="O551" s="303"/>
      <c r="P551" s="303"/>
      <c r="Q551" s="303"/>
      <c r="R551" s="303"/>
      <c r="S551" s="303"/>
      <c r="T551" s="303"/>
      <c r="U551" s="303"/>
      <c r="V551" s="303"/>
      <c r="W551" s="303"/>
      <c r="X551" s="303"/>
      <c r="Y551" s="303"/>
      <c r="Z551" s="303"/>
      <c r="AA551" s="304"/>
      <c r="AB551" s="1"/>
    </row>
    <row r="552" spans="7:28">
      <c r="G552" s="302"/>
      <c r="H552" s="302"/>
      <c r="I552" s="302"/>
      <c r="J552" s="303"/>
      <c r="K552" s="303"/>
      <c r="L552" s="303"/>
      <c r="M552" s="303"/>
      <c r="N552" s="303"/>
      <c r="O552" s="303"/>
      <c r="P552" s="303"/>
      <c r="Q552" s="303"/>
      <c r="R552" s="303"/>
      <c r="S552" s="303"/>
      <c r="T552" s="303"/>
      <c r="U552" s="303"/>
      <c r="V552" s="303"/>
      <c r="W552" s="303"/>
      <c r="X552" s="303"/>
      <c r="Y552" s="303"/>
      <c r="Z552" s="303"/>
      <c r="AA552" s="304"/>
      <c r="AB552" s="1"/>
    </row>
    <row r="553" spans="7:28">
      <c r="G553" s="302"/>
      <c r="H553" s="302"/>
      <c r="I553" s="302"/>
      <c r="J553" s="303"/>
      <c r="K553" s="303"/>
      <c r="L553" s="303"/>
      <c r="M553" s="303"/>
      <c r="N553" s="303"/>
      <c r="O553" s="303"/>
      <c r="P553" s="303"/>
      <c r="Q553" s="303"/>
      <c r="R553" s="303"/>
      <c r="S553" s="303"/>
      <c r="T553" s="303"/>
      <c r="U553" s="303"/>
      <c r="V553" s="303"/>
      <c r="W553" s="303"/>
      <c r="X553" s="303"/>
      <c r="Y553" s="303"/>
      <c r="Z553" s="303"/>
      <c r="AA553" s="304"/>
      <c r="AB553" s="1"/>
    </row>
    <row r="554" spans="7:28">
      <c r="G554" s="302"/>
      <c r="H554" s="302"/>
      <c r="I554" s="302"/>
      <c r="J554" s="303"/>
      <c r="K554" s="303"/>
      <c r="L554" s="303"/>
      <c r="M554" s="303"/>
      <c r="N554" s="303"/>
      <c r="O554" s="303"/>
      <c r="P554" s="303"/>
      <c r="Q554" s="303"/>
      <c r="R554" s="303"/>
      <c r="S554" s="303"/>
      <c r="T554" s="303"/>
      <c r="U554" s="303"/>
      <c r="V554" s="303"/>
      <c r="W554" s="303"/>
      <c r="X554" s="303"/>
      <c r="Y554" s="303"/>
      <c r="Z554" s="303"/>
      <c r="AA554" s="304"/>
      <c r="AB554" s="1"/>
    </row>
    <row r="555" spans="7:28">
      <c r="G555" s="302"/>
      <c r="H555" s="302"/>
      <c r="I555" s="302"/>
      <c r="J555" s="303"/>
      <c r="K555" s="303"/>
      <c r="L555" s="303"/>
      <c r="M555" s="303"/>
      <c r="N555" s="303"/>
      <c r="O555" s="303"/>
      <c r="P555" s="303"/>
      <c r="Q555" s="303"/>
      <c r="R555" s="303"/>
      <c r="S555" s="303"/>
      <c r="T555" s="303"/>
      <c r="U555" s="303"/>
      <c r="V555" s="303"/>
      <c r="W555" s="303"/>
      <c r="X555" s="303"/>
      <c r="Y555" s="303"/>
      <c r="Z555" s="303"/>
      <c r="AA555" s="304"/>
      <c r="AB555" s="1"/>
    </row>
    <row r="556" spans="7:28">
      <c r="G556" s="302"/>
      <c r="H556" s="302"/>
      <c r="I556" s="302"/>
      <c r="J556" s="303"/>
      <c r="K556" s="303"/>
      <c r="L556" s="303"/>
      <c r="M556" s="303"/>
      <c r="N556" s="303"/>
      <c r="O556" s="303"/>
      <c r="P556" s="303"/>
      <c r="Q556" s="303"/>
      <c r="R556" s="303"/>
      <c r="S556" s="303"/>
      <c r="T556" s="303"/>
      <c r="U556" s="303"/>
      <c r="V556" s="303"/>
      <c r="W556" s="303"/>
      <c r="X556" s="303"/>
      <c r="Y556" s="303"/>
      <c r="Z556" s="303"/>
      <c r="AA556" s="304"/>
      <c r="AB556" s="1"/>
    </row>
    <row r="557" spans="7:28">
      <c r="G557" s="302"/>
      <c r="H557" s="302"/>
      <c r="I557" s="302"/>
      <c r="J557" s="303"/>
      <c r="K557" s="303"/>
      <c r="L557" s="303"/>
      <c r="M557" s="303"/>
      <c r="N557" s="303"/>
      <c r="O557" s="303"/>
      <c r="P557" s="303"/>
      <c r="Q557" s="303"/>
      <c r="R557" s="303"/>
      <c r="S557" s="303"/>
      <c r="T557" s="303"/>
      <c r="U557" s="303"/>
      <c r="V557" s="303"/>
      <c r="W557" s="303"/>
      <c r="X557" s="303"/>
      <c r="Y557" s="303"/>
      <c r="Z557" s="303"/>
      <c r="AA557" s="304"/>
      <c r="AB557" s="1"/>
    </row>
    <row r="558" spans="7:28">
      <c r="G558" s="302"/>
      <c r="H558" s="302"/>
      <c r="I558" s="302"/>
      <c r="J558" s="303"/>
      <c r="K558" s="303"/>
      <c r="L558" s="303"/>
      <c r="M558" s="303"/>
      <c r="N558" s="303"/>
      <c r="O558" s="303"/>
      <c r="P558" s="303"/>
      <c r="Q558" s="303"/>
      <c r="R558" s="303"/>
      <c r="S558" s="303"/>
      <c r="T558" s="303"/>
      <c r="U558" s="303"/>
      <c r="V558" s="303"/>
      <c r="W558" s="303"/>
      <c r="X558" s="303"/>
      <c r="Y558" s="303"/>
      <c r="Z558" s="303"/>
      <c r="AA558" s="304"/>
      <c r="AB558" s="1"/>
    </row>
    <row r="559" spans="7:28">
      <c r="G559" s="302"/>
      <c r="H559" s="302"/>
      <c r="I559" s="302"/>
      <c r="J559" s="303"/>
      <c r="K559" s="303"/>
      <c r="L559" s="303"/>
      <c r="M559" s="303"/>
      <c r="N559" s="303"/>
      <c r="O559" s="303"/>
      <c r="P559" s="303"/>
      <c r="Q559" s="303"/>
      <c r="R559" s="303"/>
      <c r="S559" s="303"/>
      <c r="T559" s="303"/>
      <c r="U559" s="303"/>
      <c r="V559" s="303"/>
      <c r="W559" s="303"/>
      <c r="X559" s="303"/>
      <c r="Y559" s="303"/>
      <c r="Z559" s="303"/>
      <c r="AA559" s="304"/>
      <c r="AB559" s="1"/>
    </row>
    <row r="560" spans="7:28">
      <c r="G560" s="302"/>
      <c r="H560" s="302"/>
      <c r="I560" s="302"/>
      <c r="J560" s="303"/>
      <c r="K560" s="303"/>
      <c r="L560" s="303"/>
      <c r="M560" s="303"/>
      <c r="N560" s="303"/>
      <c r="O560" s="303"/>
      <c r="P560" s="303"/>
      <c r="Q560" s="303"/>
      <c r="R560" s="303"/>
      <c r="S560" s="303"/>
      <c r="T560" s="303"/>
      <c r="U560" s="303"/>
      <c r="V560" s="303"/>
      <c r="W560" s="303"/>
      <c r="X560" s="303"/>
      <c r="Y560" s="303"/>
      <c r="Z560" s="303"/>
      <c r="AA560" s="304"/>
      <c r="AB560" s="1"/>
    </row>
    <row r="561" spans="7:28">
      <c r="G561" s="302"/>
      <c r="H561" s="302"/>
      <c r="I561" s="302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3"/>
      <c r="Y561" s="303"/>
      <c r="Z561" s="303"/>
      <c r="AA561" s="304"/>
      <c r="AB561" s="1"/>
    </row>
    <row r="562" spans="7:28">
      <c r="G562" s="302"/>
      <c r="H562" s="302"/>
      <c r="I562" s="302"/>
      <c r="J562" s="303"/>
      <c r="K562" s="303"/>
      <c r="L562" s="303"/>
      <c r="M562" s="303"/>
      <c r="N562" s="303"/>
      <c r="O562" s="303"/>
      <c r="P562" s="303"/>
      <c r="Q562" s="303"/>
      <c r="R562" s="303"/>
      <c r="S562" s="303"/>
      <c r="T562" s="303"/>
      <c r="U562" s="303"/>
      <c r="V562" s="303"/>
      <c r="W562" s="303"/>
      <c r="X562" s="303"/>
      <c r="Y562" s="303"/>
      <c r="Z562" s="303"/>
      <c r="AA562" s="304"/>
      <c r="AB562" s="1"/>
    </row>
    <row r="563" spans="7:28">
      <c r="G563" s="302"/>
      <c r="H563" s="302"/>
      <c r="I563" s="302"/>
      <c r="J563" s="303"/>
      <c r="K563" s="303"/>
      <c r="L563" s="303"/>
      <c r="M563" s="303"/>
      <c r="N563" s="303"/>
      <c r="O563" s="303"/>
      <c r="P563" s="303"/>
      <c r="Q563" s="303"/>
      <c r="R563" s="303"/>
      <c r="S563" s="303"/>
      <c r="T563" s="303"/>
      <c r="U563" s="303"/>
      <c r="V563" s="303"/>
      <c r="W563" s="303"/>
      <c r="X563" s="303"/>
      <c r="Y563" s="303"/>
      <c r="Z563" s="303"/>
      <c r="AA563" s="304"/>
      <c r="AB563" s="1"/>
    </row>
    <row r="564" spans="7:28">
      <c r="G564" s="302"/>
      <c r="H564" s="302"/>
      <c r="I564" s="302"/>
      <c r="J564" s="303"/>
      <c r="K564" s="303"/>
      <c r="L564" s="303"/>
      <c r="M564" s="303"/>
      <c r="N564" s="303"/>
      <c r="O564" s="303"/>
      <c r="P564" s="303"/>
      <c r="Q564" s="303"/>
      <c r="R564" s="303"/>
      <c r="S564" s="303"/>
      <c r="T564" s="303"/>
      <c r="U564" s="303"/>
      <c r="V564" s="303"/>
      <c r="W564" s="303"/>
      <c r="X564" s="303"/>
      <c r="Y564" s="303"/>
      <c r="Z564" s="303"/>
      <c r="AA564" s="304"/>
      <c r="AB564" s="1"/>
    </row>
    <row r="565" spans="7:28">
      <c r="G565" s="302"/>
      <c r="H565" s="302"/>
      <c r="I565" s="302"/>
      <c r="J565" s="303"/>
      <c r="K565" s="303"/>
      <c r="L565" s="303"/>
      <c r="M565" s="303"/>
      <c r="N565" s="303"/>
      <c r="O565" s="303"/>
      <c r="P565" s="303"/>
      <c r="Q565" s="303"/>
      <c r="R565" s="303"/>
      <c r="S565" s="303"/>
      <c r="T565" s="303"/>
      <c r="U565" s="303"/>
      <c r="V565" s="303"/>
      <c r="W565" s="303"/>
      <c r="X565" s="303"/>
      <c r="Y565" s="303"/>
      <c r="Z565" s="303"/>
      <c r="AA565" s="304"/>
      <c r="AB565" s="1"/>
    </row>
    <row r="566" spans="7:28">
      <c r="G566" s="302"/>
      <c r="H566" s="302"/>
      <c r="I566" s="302"/>
      <c r="J566" s="303"/>
      <c r="K566" s="303"/>
      <c r="L566" s="303"/>
      <c r="M566" s="303"/>
      <c r="N566" s="303"/>
      <c r="O566" s="303"/>
      <c r="P566" s="303"/>
      <c r="Q566" s="303"/>
      <c r="R566" s="303"/>
      <c r="S566" s="303"/>
      <c r="T566" s="303"/>
      <c r="U566" s="303"/>
      <c r="V566" s="303"/>
      <c r="W566" s="303"/>
      <c r="X566" s="303"/>
      <c r="Y566" s="303"/>
      <c r="Z566" s="303"/>
      <c r="AA566" s="304"/>
      <c r="AB566" s="1"/>
    </row>
    <row r="567" spans="7:28">
      <c r="G567" s="302"/>
      <c r="H567" s="302"/>
      <c r="I567" s="302"/>
      <c r="J567" s="303"/>
      <c r="K567" s="303"/>
      <c r="L567" s="303"/>
      <c r="M567" s="303"/>
      <c r="N567" s="303"/>
      <c r="O567" s="303"/>
      <c r="P567" s="303"/>
      <c r="Q567" s="303"/>
      <c r="R567" s="303"/>
      <c r="S567" s="303"/>
      <c r="T567" s="303"/>
      <c r="U567" s="303"/>
      <c r="V567" s="303"/>
      <c r="W567" s="303"/>
      <c r="X567" s="303"/>
      <c r="Y567" s="303"/>
      <c r="Z567" s="303"/>
      <c r="AA567" s="304"/>
      <c r="AB567" s="1"/>
    </row>
    <row r="568" spans="7:28">
      <c r="G568" s="302"/>
      <c r="H568" s="302"/>
      <c r="I568" s="302"/>
      <c r="J568" s="303"/>
      <c r="K568" s="303"/>
      <c r="L568" s="303"/>
      <c r="M568" s="303"/>
      <c r="N568" s="303"/>
      <c r="O568" s="303"/>
      <c r="P568" s="303"/>
      <c r="Q568" s="303"/>
      <c r="R568" s="303"/>
      <c r="S568" s="303"/>
      <c r="T568" s="303"/>
      <c r="U568" s="303"/>
      <c r="V568" s="303"/>
      <c r="W568" s="303"/>
      <c r="X568" s="303"/>
      <c r="Y568" s="303"/>
      <c r="Z568" s="303"/>
      <c r="AA568" s="304"/>
      <c r="AB568" s="1"/>
    </row>
    <row r="569" spans="7:28">
      <c r="G569" s="302"/>
      <c r="H569" s="302"/>
      <c r="I569" s="302"/>
      <c r="J569" s="303"/>
      <c r="K569" s="303"/>
      <c r="L569" s="303"/>
      <c r="M569" s="303"/>
      <c r="N569" s="303"/>
      <c r="O569" s="303"/>
      <c r="P569" s="303"/>
      <c r="Q569" s="303"/>
      <c r="R569" s="303"/>
      <c r="S569" s="303"/>
      <c r="T569" s="303"/>
      <c r="U569" s="303"/>
      <c r="V569" s="303"/>
      <c r="W569" s="303"/>
      <c r="X569" s="303"/>
      <c r="Y569" s="303"/>
      <c r="Z569" s="303"/>
      <c r="AA569" s="304"/>
      <c r="AB569" s="1"/>
    </row>
    <row r="570" spans="7:28">
      <c r="G570" s="302"/>
      <c r="H570" s="302"/>
      <c r="I570" s="302"/>
      <c r="J570" s="303"/>
      <c r="K570" s="303"/>
      <c r="L570" s="303"/>
      <c r="M570" s="303"/>
      <c r="N570" s="303"/>
      <c r="O570" s="303"/>
      <c r="P570" s="303"/>
      <c r="Q570" s="303"/>
      <c r="R570" s="303"/>
      <c r="S570" s="303"/>
      <c r="T570" s="303"/>
      <c r="U570" s="303"/>
      <c r="V570" s="303"/>
      <c r="W570" s="303"/>
      <c r="X570" s="303"/>
      <c r="Y570" s="303"/>
      <c r="Z570" s="303"/>
      <c r="AA570" s="304"/>
      <c r="AB570" s="1"/>
    </row>
    <row r="571" spans="7:28">
      <c r="G571" s="302"/>
      <c r="H571" s="302"/>
      <c r="I571" s="302"/>
      <c r="J571" s="303"/>
      <c r="K571" s="303"/>
      <c r="L571" s="303"/>
      <c r="M571" s="303"/>
      <c r="N571" s="303"/>
      <c r="O571" s="303"/>
      <c r="P571" s="303"/>
      <c r="Q571" s="303"/>
      <c r="R571" s="303"/>
      <c r="S571" s="303"/>
      <c r="T571" s="303"/>
      <c r="U571" s="303"/>
      <c r="V571" s="303"/>
      <c r="W571" s="303"/>
      <c r="X571" s="303"/>
      <c r="Y571" s="303"/>
      <c r="Z571" s="303"/>
      <c r="AA571" s="304"/>
      <c r="AB571" s="1"/>
    </row>
    <row r="572" spans="7:28">
      <c r="G572" s="302"/>
      <c r="H572" s="302"/>
      <c r="I572" s="302"/>
      <c r="J572" s="303"/>
      <c r="K572" s="303"/>
      <c r="L572" s="303"/>
      <c r="M572" s="303"/>
      <c r="N572" s="303"/>
      <c r="O572" s="303"/>
      <c r="P572" s="303"/>
      <c r="Q572" s="303"/>
      <c r="R572" s="303"/>
      <c r="S572" s="303"/>
      <c r="T572" s="303"/>
      <c r="U572" s="303"/>
      <c r="V572" s="303"/>
      <c r="W572" s="303"/>
      <c r="X572" s="303"/>
      <c r="Y572" s="303"/>
      <c r="Z572" s="303"/>
      <c r="AA572" s="304"/>
      <c r="AB572" s="1"/>
    </row>
    <row r="573" spans="7:28">
      <c r="G573" s="302"/>
      <c r="H573" s="302"/>
      <c r="I573" s="302"/>
      <c r="J573" s="303"/>
      <c r="K573" s="303"/>
      <c r="L573" s="303"/>
      <c r="M573" s="303"/>
      <c r="N573" s="303"/>
      <c r="O573" s="303"/>
      <c r="P573" s="303"/>
      <c r="Q573" s="303"/>
      <c r="R573" s="303"/>
      <c r="S573" s="303"/>
      <c r="T573" s="303"/>
      <c r="U573" s="303"/>
      <c r="V573" s="303"/>
      <c r="W573" s="303"/>
      <c r="X573" s="303"/>
      <c r="Y573" s="303"/>
      <c r="Z573" s="303"/>
      <c r="AA573" s="304"/>
      <c r="AB573" s="1"/>
    </row>
    <row r="574" spans="7:28">
      <c r="G574" s="302"/>
      <c r="H574" s="302"/>
      <c r="I574" s="302"/>
      <c r="J574" s="303"/>
      <c r="K574" s="303"/>
      <c r="L574" s="303"/>
      <c r="M574" s="303"/>
      <c r="N574" s="303"/>
      <c r="O574" s="303"/>
      <c r="P574" s="303"/>
      <c r="Q574" s="303"/>
      <c r="R574" s="303"/>
      <c r="S574" s="303"/>
      <c r="T574" s="303"/>
      <c r="U574" s="303"/>
      <c r="V574" s="303"/>
      <c r="W574" s="303"/>
      <c r="X574" s="303"/>
      <c r="Y574" s="303"/>
      <c r="Z574" s="303"/>
      <c r="AA574" s="304"/>
      <c r="AB574" s="1"/>
    </row>
    <row r="575" spans="7:28">
      <c r="G575" s="302"/>
      <c r="H575" s="302"/>
      <c r="I575" s="302"/>
      <c r="J575" s="303"/>
      <c r="K575" s="303"/>
      <c r="L575" s="303"/>
      <c r="M575" s="303"/>
      <c r="N575" s="303"/>
      <c r="O575" s="303"/>
      <c r="P575" s="303"/>
      <c r="Q575" s="303"/>
      <c r="R575" s="303"/>
      <c r="S575" s="303"/>
      <c r="T575" s="303"/>
      <c r="U575" s="303"/>
      <c r="V575" s="303"/>
      <c r="W575" s="303"/>
      <c r="X575" s="303"/>
      <c r="Y575" s="303"/>
      <c r="Z575" s="303"/>
      <c r="AA575" s="304"/>
      <c r="AB575" s="1"/>
    </row>
    <row r="576" spans="7:28">
      <c r="G576" s="302"/>
      <c r="H576" s="302"/>
      <c r="I576" s="302"/>
      <c r="J576" s="303"/>
      <c r="K576" s="303"/>
      <c r="L576" s="303"/>
      <c r="M576" s="303"/>
      <c r="N576" s="303"/>
      <c r="O576" s="303"/>
      <c r="P576" s="303"/>
      <c r="Q576" s="303"/>
      <c r="R576" s="303"/>
      <c r="S576" s="303"/>
      <c r="T576" s="303"/>
      <c r="U576" s="303"/>
      <c r="V576" s="303"/>
      <c r="W576" s="303"/>
      <c r="X576" s="303"/>
      <c r="Y576" s="303"/>
      <c r="Z576" s="303"/>
      <c r="AA576" s="304"/>
      <c r="AB576" s="1"/>
    </row>
    <row r="577" spans="7:28">
      <c r="G577" s="302"/>
      <c r="H577" s="302"/>
      <c r="I577" s="302"/>
      <c r="J577" s="303"/>
      <c r="K577" s="303"/>
      <c r="L577" s="303"/>
      <c r="M577" s="303"/>
      <c r="N577" s="303"/>
      <c r="O577" s="303"/>
      <c r="P577" s="303"/>
      <c r="Q577" s="303"/>
      <c r="R577" s="303"/>
      <c r="S577" s="303"/>
      <c r="T577" s="303"/>
      <c r="U577" s="303"/>
      <c r="V577" s="303"/>
      <c r="W577" s="303"/>
      <c r="X577" s="303"/>
      <c r="Y577" s="303"/>
      <c r="Z577" s="303"/>
      <c r="AA577" s="304"/>
      <c r="AB577" s="1"/>
    </row>
    <row r="578" spans="7:28">
      <c r="G578" s="302"/>
      <c r="H578" s="302"/>
      <c r="I578" s="302"/>
      <c r="J578" s="303"/>
      <c r="K578" s="303"/>
      <c r="L578" s="303"/>
      <c r="M578" s="303"/>
      <c r="N578" s="303"/>
      <c r="O578" s="303"/>
      <c r="P578" s="303"/>
      <c r="Q578" s="303"/>
      <c r="R578" s="303"/>
      <c r="S578" s="303"/>
      <c r="T578" s="303"/>
      <c r="U578" s="303"/>
      <c r="V578" s="303"/>
      <c r="W578" s="303"/>
      <c r="X578" s="303"/>
      <c r="Y578" s="303"/>
      <c r="Z578" s="303"/>
      <c r="AA578" s="304"/>
      <c r="AB578" s="1"/>
    </row>
    <row r="579" spans="7:28">
      <c r="G579" s="302"/>
      <c r="H579" s="302"/>
      <c r="I579" s="302"/>
      <c r="J579" s="303"/>
      <c r="K579" s="303"/>
      <c r="L579" s="303"/>
      <c r="M579" s="303"/>
      <c r="N579" s="303"/>
      <c r="O579" s="303"/>
      <c r="P579" s="303"/>
      <c r="Q579" s="303"/>
      <c r="R579" s="303"/>
      <c r="S579" s="303"/>
      <c r="T579" s="303"/>
      <c r="U579" s="303"/>
      <c r="V579" s="303"/>
      <c r="W579" s="303"/>
      <c r="X579" s="303"/>
      <c r="Y579" s="303"/>
      <c r="Z579" s="303"/>
      <c r="AA579" s="304"/>
      <c r="AB579" s="1"/>
    </row>
    <row r="580" spans="7:28">
      <c r="G580" s="302"/>
      <c r="H580" s="302"/>
      <c r="I580" s="302"/>
      <c r="J580" s="303"/>
      <c r="K580" s="303"/>
      <c r="L580" s="303"/>
      <c r="M580" s="303"/>
      <c r="N580" s="303"/>
      <c r="O580" s="303"/>
      <c r="P580" s="303"/>
      <c r="Q580" s="303"/>
      <c r="R580" s="303"/>
      <c r="S580" s="303"/>
      <c r="T580" s="303"/>
      <c r="U580" s="303"/>
      <c r="V580" s="303"/>
      <c r="W580" s="303"/>
      <c r="X580" s="303"/>
      <c r="Y580" s="303"/>
      <c r="Z580" s="303"/>
      <c r="AA580" s="304"/>
      <c r="AB580" s="1"/>
    </row>
    <row r="581" spans="7:28">
      <c r="G581" s="302"/>
      <c r="H581" s="302"/>
      <c r="I581" s="302"/>
      <c r="J581" s="303"/>
      <c r="K581" s="303"/>
      <c r="L581" s="303"/>
      <c r="M581" s="303"/>
      <c r="N581" s="303"/>
      <c r="O581" s="303"/>
      <c r="P581" s="303"/>
      <c r="Q581" s="303"/>
      <c r="R581" s="303"/>
      <c r="S581" s="303"/>
      <c r="T581" s="303"/>
      <c r="U581" s="303"/>
      <c r="V581" s="303"/>
      <c r="W581" s="303"/>
      <c r="X581" s="303"/>
      <c r="Y581" s="303"/>
      <c r="Z581" s="303"/>
      <c r="AA581" s="304"/>
      <c r="AB581" s="1"/>
    </row>
    <row r="582" spans="7:28">
      <c r="G582" s="302"/>
      <c r="H582" s="302"/>
      <c r="I582" s="302"/>
      <c r="J582" s="303"/>
      <c r="K582" s="303"/>
      <c r="L582" s="303"/>
      <c r="M582" s="303"/>
      <c r="N582" s="303"/>
      <c r="O582" s="303"/>
      <c r="P582" s="303"/>
      <c r="Q582" s="303"/>
      <c r="R582" s="303"/>
      <c r="S582" s="303"/>
      <c r="T582" s="303"/>
      <c r="U582" s="303"/>
      <c r="V582" s="303"/>
      <c r="W582" s="303"/>
      <c r="X582" s="303"/>
      <c r="Y582" s="303"/>
      <c r="Z582" s="303"/>
      <c r="AA582" s="304"/>
      <c r="AB582" s="1"/>
    </row>
    <row r="583" spans="7:28">
      <c r="G583" s="302"/>
      <c r="H583" s="302"/>
      <c r="I583" s="302"/>
      <c r="J583" s="303"/>
      <c r="K583" s="303"/>
      <c r="L583" s="303"/>
      <c r="M583" s="303"/>
      <c r="N583" s="303"/>
      <c r="O583" s="303"/>
      <c r="P583" s="303"/>
      <c r="Q583" s="303"/>
      <c r="R583" s="303"/>
      <c r="S583" s="303"/>
      <c r="T583" s="303"/>
      <c r="U583" s="303"/>
      <c r="V583" s="303"/>
      <c r="W583" s="303"/>
      <c r="X583" s="303"/>
      <c r="Y583" s="303"/>
      <c r="Z583" s="303"/>
      <c r="AA583" s="304"/>
      <c r="AB583" s="1"/>
    </row>
    <row r="584" spans="7:28">
      <c r="G584" s="302"/>
      <c r="H584" s="302"/>
      <c r="I584" s="302"/>
      <c r="J584" s="303"/>
      <c r="K584" s="303"/>
      <c r="L584" s="303"/>
      <c r="M584" s="303"/>
      <c r="N584" s="303"/>
      <c r="O584" s="303"/>
      <c r="P584" s="303"/>
      <c r="Q584" s="303"/>
      <c r="R584" s="303"/>
      <c r="S584" s="303"/>
      <c r="T584" s="303"/>
      <c r="U584" s="303"/>
      <c r="V584" s="303"/>
      <c r="W584" s="303"/>
      <c r="X584" s="303"/>
      <c r="Y584" s="303"/>
      <c r="Z584" s="303"/>
      <c r="AA584" s="304"/>
      <c r="AB584" s="1"/>
    </row>
    <row r="585" spans="7:28">
      <c r="G585" s="302"/>
      <c r="H585" s="302"/>
      <c r="I585" s="302"/>
      <c r="J585" s="303"/>
      <c r="K585" s="303"/>
      <c r="L585" s="303"/>
      <c r="M585" s="303"/>
      <c r="N585" s="303"/>
      <c r="O585" s="303"/>
      <c r="P585" s="303"/>
      <c r="Q585" s="303"/>
      <c r="R585" s="303"/>
      <c r="S585" s="303"/>
      <c r="T585" s="303"/>
      <c r="U585" s="303"/>
      <c r="V585" s="303"/>
      <c r="W585" s="303"/>
      <c r="X585" s="303"/>
      <c r="Y585" s="303"/>
      <c r="Z585" s="303"/>
      <c r="AA585" s="304"/>
      <c r="AB585" s="1"/>
    </row>
    <row r="586" spans="7:28">
      <c r="G586" s="302"/>
      <c r="H586" s="302"/>
      <c r="I586" s="302"/>
      <c r="J586" s="303"/>
      <c r="K586" s="303"/>
      <c r="L586" s="303"/>
      <c r="M586" s="303"/>
      <c r="N586" s="303"/>
      <c r="O586" s="303"/>
      <c r="P586" s="303"/>
      <c r="Q586" s="303"/>
      <c r="R586" s="303"/>
      <c r="S586" s="303"/>
      <c r="T586" s="303"/>
      <c r="U586" s="303"/>
      <c r="V586" s="303"/>
      <c r="W586" s="303"/>
      <c r="X586" s="303"/>
      <c r="Y586" s="303"/>
      <c r="Z586" s="303"/>
      <c r="AA586" s="304"/>
      <c r="AB586" s="1"/>
    </row>
    <row r="587" spans="7:28">
      <c r="G587" s="302"/>
      <c r="H587" s="302"/>
      <c r="I587" s="302"/>
      <c r="J587" s="303"/>
      <c r="K587" s="303"/>
      <c r="L587" s="303"/>
      <c r="M587" s="303"/>
      <c r="N587" s="303"/>
      <c r="O587" s="303"/>
      <c r="P587" s="303"/>
      <c r="Q587" s="303"/>
      <c r="R587" s="303"/>
      <c r="S587" s="303"/>
      <c r="T587" s="303"/>
      <c r="U587" s="303"/>
      <c r="V587" s="303"/>
      <c r="W587" s="303"/>
      <c r="X587" s="303"/>
      <c r="Y587" s="303"/>
      <c r="Z587" s="303"/>
      <c r="AA587" s="304"/>
      <c r="AB587" s="1"/>
    </row>
    <row r="588" spans="7:28">
      <c r="G588" s="302"/>
      <c r="H588" s="302"/>
      <c r="I588" s="302"/>
      <c r="J588" s="303"/>
      <c r="K588" s="303"/>
      <c r="L588" s="303"/>
      <c r="M588" s="303"/>
      <c r="N588" s="303"/>
      <c r="O588" s="303"/>
      <c r="P588" s="303"/>
      <c r="Q588" s="303"/>
      <c r="R588" s="303"/>
      <c r="S588" s="303"/>
      <c r="T588" s="303"/>
      <c r="U588" s="303"/>
      <c r="V588" s="303"/>
      <c r="W588" s="303"/>
      <c r="X588" s="303"/>
      <c r="Y588" s="303"/>
      <c r="Z588" s="303"/>
      <c r="AA588" s="304"/>
      <c r="AB588" s="1"/>
    </row>
    <row r="589" spans="7:28">
      <c r="G589" s="302"/>
      <c r="H589" s="302"/>
      <c r="I589" s="302"/>
      <c r="J589" s="303"/>
      <c r="K589" s="303"/>
      <c r="L589" s="303"/>
      <c r="M589" s="303"/>
      <c r="N589" s="303"/>
      <c r="O589" s="303"/>
      <c r="P589" s="303"/>
      <c r="Q589" s="303"/>
      <c r="R589" s="303"/>
      <c r="S589" s="303"/>
      <c r="T589" s="303"/>
      <c r="U589" s="303"/>
      <c r="V589" s="303"/>
      <c r="W589" s="303"/>
      <c r="X589" s="303"/>
      <c r="Y589" s="303"/>
      <c r="Z589" s="303"/>
      <c r="AA589" s="304"/>
      <c r="AB589" s="1"/>
    </row>
    <row r="590" spans="7:28">
      <c r="G590" s="302"/>
      <c r="H590" s="302"/>
      <c r="I590" s="302"/>
      <c r="J590" s="303"/>
      <c r="K590" s="303"/>
      <c r="L590" s="303"/>
      <c r="M590" s="303"/>
      <c r="N590" s="303"/>
      <c r="O590" s="303"/>
      <c r="P590" s="303"/>
      <c r="Q590" s="303"/>
      <c r="R590" s="303"/>
      <c r="S590" s="303"/>
      <c r="T590" s="303"/>
      <c r="U590" s="303"/>
      <c r="V590" s="303"/>
      <c r="W590" s="303"/>
      <c r="X590" s="303"/>
      <c r="Y590" s="303"/>
      <c r="Z590" s="303"/>
      <c r="AA590" s="304"/>
      <c r="AB590" s="1"/>
    </row>
    <row r="591" spans="7:28">
      <c r="G591" s="302"/>
      <c r="H591" s="302"/>
      <c r="I591" s="302"/>
      <c r="J591" s="303"/>
      <c r="K591" s="303"/>
      <c r="L591" s="303"/>
      <c r="M591" s="303"/>
      <c r="N591" s="303"/>
      <c r="O591" s="303"/>
      <c r="P591" s="303"/>
      <c r="Q591" s="303"/>
      <c r="R591" s="303"/>
      <c r="S591" s="303"/>
      <c r="T591" s="303"/>
      <c r="U591" s="303"/>
      <c r="V591" s="303"/>
      <c r="W591" s="303"/>
      <c r="X591" s="303"/>
      <c r="Y591" s="303"/>
      <c r="Z591" s="303"/>
      <c r="AA591" s="304"/>
      <c r="AB591" s="1"/>
    </row>
    <row r="592" spans="7:28">
      <c r="G592" s="302"/>
      <c r="H592" s="302"/>
      <c r="I592" s="302"/>
      <c r="J592" s="303"/>
      <c r="K592" s="303"/>
      <c r="L592" s="303"/>
      <c r="M592" s="303"/>
      <c r="N592" s="303"/>
      <c r="O592" s="303"/>
      <c r="P592" s="303"/>
      <c r="Q592" s="303"/>
      <c r="R592" s="303"/>
      <c r="S592" s="303"/>
      <c r="T592" s="303"/>
      <c r="U592" s="303"/>
      <c r="V592" s="303"/>
      <c r="W592" s="303"/>
      <c r="X592" s="303"/>
      <c r="Y592" s="303"/>
      <c r="Z592" s="303"/>
      <c r="AA592" s="304"/>
      <c r="AB592" s="1"/>
    </row>
    <row r="593" spans="7:28">
      <c r="G593" s="302"/>
      <c r="H593" s="302"/>
      <c r="I593" s="302"/>
      <c r="J593" s="303"/>
      <c r="K593" s="303"/>
      <c r="L593" s="303"/>
      <c r="M593" s="303"/>
      <c r="N593" s="303"/>
      <c r="O593" s="303"/>
      <c r="P593" s="303"/>
      <c r="Q593" s="303"/>
      <c r="R593" s="303"/>
      <c r="S593" s="303"/>
      <c r="T593" s="303"/>
      <c r="U593" s="303"/>
      <c r="V593" s="303"/>
      <c r="W593" s="303"/>
      <c r="X593" s="303"/>
      <c r="Y593" s="303"/>
      <c r="Z593" s="303"/>
      <c r="AA593" s="304"/>
      <c r="AB593" s="1"/>
    </row>
    <row r="594" spans="7:28">
      <c r="G594" s="302"/>
      <c r="H594" s="302"/>
      <c r="I594" s="302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3"/>
      <c r="Y594" s="303"/>
      <c r="Z594" s="303"/>
      <c r="AA594" s="304"/>
      <c r="AB594" s="1"/>
    </row>
    <row r="595" spans="7:28">
      <c r="G595" s="302"/>
      <c r="H595" s="302"/>
      <c r="I595" s="302"/>
      <c r="J595" s="303"/>
      <c r="K595" s="303"/>
      <c r="L595" s="303"/>
      <c r="M595" s="303"/>
      <c r="N595" s="303"/>
      <c r="O595" s="303"/>
      <c r="P595" s="303"/>
      <c r="Q595" s="303"/>
      <c r="R595" s="303"/>
      <c r="S595" s="303"/>
      <c r="T595" s="303"/>
      <c r="U595" s="303"/>
      <c r="V595" s="303"/>
      <c r="W595" s="303"/>
      <c r="X595" s="303"/>
      <c r="Y595" s="303"/>
      <c r="Z595" s="303"/>
      <c r="AA595" s="304"/>
      <c r="AB595" s="1"/>
    </row>
    <row r="596" spans="7:28">
      <c r="G596" s="302"/>
      <c r="H596" s="302"/>
      <c r="I596" s="302"/>
      <c r="J596" s="303"/>
      <c r="K596" s="303"/>
      <c r="L596" s="303"/>
      <c r="M596" s="303"/>
      <c r="N596" s="303"/>
      <c r="O596" s="303"/>
      <c r="P596" s="303"/>
      <c r="Q596" s="303"/>
      <c r="R596" s="303"/>
      <c r="S596" s="303"/>
      <c r="T596" s="303"/>
      <c r="U596" s="303"/>
      <c r="V596" s="303"/>
      <c r="W596" s="303"/>
      <c r="X596" s="303"/>
      <c r="Y596" s="303"/>
      <c r="Z596" s="303"/>
      <c r="AA596" s="304"/>
      <c r="AB596" s="1"/>
    </row>
    <row r="597" spans="7:28">
      <c r="G597" s="302"/>
      <c r="H597" s="302"/>
      <c r="I597" s="302"/>
      <c r="J597" s="303"/>
      <c r="K597" s="303"/>
      <c r="L597" s="303"/>
      <c r="M597" s="303"/>
      <c r="N597" s="303"/>
      <c r="O597" s="303"/>
      <c r="P597" s="303"/>
      <c r="Q597" s="303"/>
      <c r="R597" s="303"/>
      <c r="S597" s="303"/>
      <c r="T597" s="303"/>
      <c r="U597" s="303"/>
      <c r="V597" s="303"/>
      <c r="W597" s="303"/>
      <c r="X597" s="303"/>
      <c r="Y597" s="303"/>
      <c r="Z597" s="303"/>
      <c r="AA597" s="304"/>
      <c r="AB597" s="1"/>
    </row>
    <row r="598" spans="7:28">
      <c r="G598" s="302"/>
      <c r="H598" s="302"/>
      <c r="I598" s="302"/>
      <c r="J598" s="303"/>
      <c r="K598" s="303"/>
      <c r="L598" s="303"/>
      <c r="M598" s="303"/>
      <c r="N598" s="303"/>
      <c r="O598" s="303"/>
      <c r="P598" s="303"/>
      <c r="Q598" s="303"/>
      <c r="R598" s="303"/>
      <c r="S598" s="303"/>
      <c r="T598" s="303"/>
      <c r="U598" s="303"/>
      <c r="V598" s="303"/>
      <c r="W598" s="303"/>
      <c r="X598" s="303"/>
      <c r="Y598" s="303"/>
      <c r="Z598" s="303"/>
      <c r="AA598" s="304"/>
      <c r="AB598" s="1"/>
    </row>
    <row r="599" spans="7:28">
      <c r="G599" s="302"/>
      <c r="H599" s="302"/>
      <c r="I599" s="302"/>
      <c r="J599" s="303"/>
      <c r="K599" s="303"/>
      <c r="L599" s="303"/>
      <c r="M599" s="303"/>
      <c r="N599" s="303"/>
      <c r="O599" s="303"/>
      <c r="P599" s="303"/>
      <c r="Q599" s="303"/>
      <c r="R599" s="303"/>
      <c r="S599" s="303"/>
      <c r="T599" s="303"/>
      <c r="U599" s="303"/>
      <c r="V599" s="303"/>
      <c r="W599" s="303"/>
      <c r="X599" s="303"/>
      <c r="Y599" s="303"/>
      <c r="Z599" s="303"/>
      <c r="AA599" s="304"/>
      <c r="AB599" s="1"/>
    </row>
    <row r="600" spans="7:28">
      <c r="G600" s="302"/>
      <c r="H600" s="302"/>
      <c r="I600" s="302"/>
      <c r="J600" s="303"/>
      <c r="K600" s="303"/>
      <c r="L600" s="303"/>
      <c r="M600" s="303"/>
      <c r="N600" s="303"/>
      <c r="O600" s="303"/>
      <c r="P600" s="303"/>
      <c r="Q600" s="303"/>
      <c r="R600" s="303"/>
      <c r="S600" s="303"/>
      <c r="T600" s="303"/>
      <c r="U600" s="303"/>
      <c r="V600" s="303"/>
      <c r="W600" s="303"/>
      <c r="X600" s="303"/>
      <c r="Y600" s="303"/>
      <c r="Z600" s="303"/>
      <c r="AA600" s="304"/>
      <c r="AB600" s="1"/>
    </row>
    <row r="601" spans="7:28">
      <c r="G601" s="302"/>
      <c r="H601" s="302"/>
      <c r="I601" s="302"/>
      <c r="J601" s="303"/>
      <c r="K601" s="303"/>
      <c r="L601" s="303"/>
      <c r="M601" s="303"/>
      <c r="N601" s="303"/>
      <c r="O601" s="303"/>
      <c r="P601" s="303"/>
      <c r="Q601" s="303"/>
      <c r="R601" s="303"/>
      <c r="S601" s="303"/>
      <c r="T601" s="303"/>
      <c r="U601" s="303"/>
      <c r="V601" s="303"/>
      <c r="W601" s="303"/>
      <c r="X601" s="303"/>
      <c r="Y601" s="303"/>
      <c r="Z601" s="303"/>
      <c r="AA601" s="304"/>
      <c r="AB601" s="1"/>
    </row>
    <row r="602" spans="7:28">
      <c r="G602" s="302"/>
      <c r="H602" s="302"/>
      <c r="I602" s="302"/>
      <c r="J602" s="303"/>
      <c r="K602" s="303"/>
      <c r="L602" s="303"/>
      <c r="M602" s="303"/>
      <c r="N602" s="303"/>
      <c r="O602" s="303"/>
      <c r="P602" s="303"/>
      <c r="Q602" s="303"/>
      <c r="R602" s="303"/>
      <c r="S602" s="303"/>
      <c r="T602" s="303"/>
      <c r="U602" s="303"/>
      <c r="V602" s="303"/>
      <c r="W602" s="303"/>
      <c r="X602" s="303"/>
      <c r="Y602" s="303"/>
      <c r="Z602" s="303"/>
      <c r="AA602" s="304"/>
      <c r="AB602" s="1"/>
    </row>
    <row r="603" spans="7:28">
      <c r="G603" s="302"/>
      <c r="H603" s="302"/>
      <c r="I603" s="302"/>
      <c r="J603" s="303"/>
      <c r="K603" s="303"/>
      <c r="L603" s="303"/>
      <c r="M603" s="303"/>
      <c r="N603" s="303"/>
      <c r="O603" s="303"/>
      <c r="P603" s="303"/>
      <c r="Q603" s="303"/>
      <c r="R603" s="303"/>
      <c r="S603" s="303"/>
      <c r="T603" s="303"/>
      <c r="U603" s="303"/>
      <c r="V603" s="303"/>
      <c r="W603" s="303"/>
      <c r="X603" s="303"/>
      <c r="Y603" s="303"/>
      <c r="Z603" s="303"/>
      <c r="AA603" s="304"/>
      <c r="AB603" s="1"/>
    </row>
    <row r="604" spans="7:28">
      <c r="G604" s="302"/>
      <c r="H604" s="302"/>
      <c r="I604" s="302"/>
      <c r="J604" s="303"/>
      <c r="K604" s="303"/>
      <c r="L604" s="303"/>
      <c r="M604" s="303"/>
      <c r="N604" s="303"/>
      <c r="O604" s="303"/>
      <c r="P604" s="303"/>
      <c r="Q604" s="303"/>
      <c r="R604" s="303"/>
      <c r="S604" s="303"/>
      <c r="T604" s="303"/>
      <c r="U604" s="303"/>
      <c r="V604" s="303"/>
      <c r="W604" s="303"/>
      <c r="X604" s="303"/>
      <c r="Y604" s="303"/>
      <c r="Z604" s="303"/>
      <c r="AA604" s="304"/>
      <c r="AB604" s="1"/>
    </row>
    <row r="605" spans="7:28">
      <c r="G605" s="302"/>
      <c r="H605" s="302"/>
      <c r="I605" s="302"/>
      <c r="J605" s="303"/>
      <c r="K605" s="303"/>
      <c r="L605" s="303"/>
      <c r="M605" s="303"/>
      <c r="N605" s="303"/>
      <c r="O605" s="303"/>
      <c r="P605" s="303"/>
      <c r="Q605" s="303"/>
      <c r="R605" s="303"/>
      <c r="S605" s="303"/>
      <c r="T605" s="303"/>
      <c r="U605" s="303"/>
      <c r="V605" s="303"/>
      <c r="W605" s="303"/>
      <c r="X605" s="303"/>
      <c r="Y605" s="303"/>
      <c r="Z605" s="303"/>
      <c r="AA605" s="304"/>
      <c r="AB605" s="1"/>
    </row>
    <row r="606" spans="7:28">
      <c r="G606" s="302"/>
      <c r="H606" s="302"/>
      <c r="I606" s="302"/>
      <c r="J606" s="303"/>
      <c r="K606" s="303"/>
      <c r="L606" s="303"/>
      <c r="M606" s="303"/>
      <c r="N606" s="303"/>
      <c r="O606" s="303"/>
      <c r="P606" s="303"/>
      <c r="Q606" s="303"/>
      <c r="R606" s="303"/>
      <c r="S606" s="303"/>
      <c r="T606" s="303"/>
      <c r="U606" s="303"/>
      <c r="V606" s="303"/>
      <c r="W606" s="303"/>
      <c r="X606" s="303"/>
      <c r="Y606" s="303"/>
      <c r="Z606" s="303"/>
      <c r="AA606" s="304"/>
      <c r="AB606" s="1"/>
    </row>
    <row r="607" spans="7:28">
      <c r="G607" s="302"/>
      <c r="H607" s="302"/>
      <c r="I607" s="302"/>
      <c r="J607" s="303"/>
      <c r="K607" s="303"/>
      <c r="L607" s="303"/>
      <c r="M607" s="303"/>
      <c r="N607" s="303"/>
      <c r="O607" s="303"/>
      <c r="P607" s="303"/>
      <c r="Q607" s="303"/>
      <c r="R607" s="303"/>
      <c r="S607" s="303"/>
      <c r="T607" s="303"/>
      <c r="U607" s="303"/>
      <c r="V607" s="303"/>
      <c r="W607" s="303"/>
      <c r="X607" s="303"/>
      <c r="Y607" s="303"/>
      <c r="Z607" s="303"/>
      <c r="AA607" s="304"/>
      <c r="AB607" s="1"/>
    </row>
    <row r="608" spans="7:28">
      <c r="G608" s="302"/>
      <c r="H608" s="302"/>
      <c r="I608" s="302"/>
      <c r="J608" s="303"/>
      <c r="K608" s="303"/>
      <c r="L608" s="303"/>
      <c r="M608" s="303"/>
      <c r="N608" s="303"/>
      <c r="O608" s="303"/>
      <c r="P608" s="303"/>
      <c r="Q608" s="303"/>
      <c r="R608" s="303"/>
      <c r="S608" s="303"/>
      <c r="T608" s="303"/>
      <c r="U608" s="303"/>
      <c r="V608" s="303"/>
      <c r="W608" s="303"/>
      <c r="X608" s="303"/>
      <c r="Y608" s="303"/>
      <c r="Z608" s="303"/>
      <c r="AA608" s="304"/>
      <c r="AB608" s="1"/>
    </row>
    <row r="609" spans="7:28">
      <c r="G609" s="302"/>
      <c r="H609" s="302"/>
      <c r="I609" s="302"/>
      <c r="J609" s="303"/>
      <c r="K609" s="303"/>
      <c r="L609" s="303"/>
      <c r="M609" s="303"/>
      <c r="N609" s="303"/>
      <c r="O609" s="303"/>
      <c r="P609" s="303"/>
      <c r="Q609" s="303"/>
      <c r="R609" s="303"/>
      <c r="S609" s="303"/>
      <c r="T609" s="303"/>
      <c r="U609" s="303"/>
      <c r="V609" s="303"/>
      <c r="W609" s="303"/>
      <c r="X609" s="303"/>
      <c r="Y609" s="303"/>
      <c r="Z609" s="303"/>
      <c r="AA609" s="304"/>
      <c r="AB609" s="1"/>
    </row>
    <row r="610" spans="7:28">
      <c r="G610" s="302"/>
      <c r="H610" s="302"/>
      <c r="I610" s="302"/>
      <c r="J610" s="303"/>
      <c r="K610" s="303"/>
      <c r="L610" s="303"/>
      <c r="M610" s="303"/>
      <c r="N610" s="303"/>
      <c r="O610" s="303"/>
      <c r="P610" s="303"/>
      <c r="Q610" s="303"/>
      <c r="R610" s="303"/>
      <c r="S610" s="303"/>
      <c r="T610" s="303"/>
      <c r="U610" s="303"/>
      <c r="V610" s="303"/>
      <c r="W610" s="303"/>
      <c r="X610" s="303"/>
      <c r="Y610" s="303"/>
      <c r="Z610" s="303"/>
      <c r="AA610" s="304"/>
      <c r="AB610" s="1"/>
    </row>
    <row r="611" spans="7:28">
      <c r="G611" s="302"/>
      <c r="H611" s="302"/>
      <c r="I611" s="302"/>
      <c r="J611" s="303"/>
      <c r="K611" s="303"/>
      <c r="L611" s="303"/>
      <c r="M611" s="303"/>
      <c r="N611" s="303"/>
      <c r="O611" s="303"/>
      <c r="P611" s="303"/>
      <c r="Q611" s="303"/>
      <c r="R611" s="303"/>
      <c r="S611" s="303"/>
      <c r="T611" s="303"/>
      <c r="U611" s="303"/>
      <c r="V611" s="303"/>
      <c r="W611" s="303"/>
      <c r="X611" s="303"/>
      <c r="Y611" s="303"/>
      <c r="Z611" s="303"/>
      <c r="AA611" s="304"/>
      <c r="AB611" s="1"/>
    </row>
    <row r="612" spans="7:28">
      <c r="G612" s="302"/>
      <c r="H612" s="302"/>
      <c r="I612" s="302"/>
      <c r="J612" s="303"/>
      <c r="K612" s="303"/>
      <c r="L612" s="303"/>
      <c r="M612" s="303"/>
      <c r="N612" s="303"/>
      <c r="O612" s="303"/>
      <c r="P612" s="303"/>
      <c r="Q612" s="303"/>
      <c r="R612" s="303"/>
      <c r="S612" s="303"/>
      <c r="T612" s="303"/>
      <c r="U612" s="303"/>
      <c r="V612" s="303"/>
      <c r="W612" s="303"/>
      <c r="X612" s="303"/>
      <c r="Y612" s="303"/>
      <c r="Z612" s="303"/>
      <c r="AA612" s="304"/>
      <c r="AB612" s="1"/>
    </row>
    <row r="613" spans="7:28">
      <c r="G613" s="302"/>
      <c r="H613" s="302"/>
      <c r="I613" s="302"/>
      <c r="J613" s="303"/>
      <c r="K613" s="303"/>
      <c r="L613" s="303"/>
      <c r="M613" s="303"/>
      <c r="N613" s="303"/>
      <c r="O613" s="303"/>
      <c r="P613" s="303"/>
      <c r="Q613" s="303"/>
      <c r="R613" s="303"/>
      <c r="S613" s="303"/>
      <c r="T613" s="303"/>
      <c r="U613" s="303"/>
      <c r="V613" s="303"/>
      <c r="W613" s="303"/>
      <c r="X613" s="303"/>
      <c r="Y613" s="303"/>
      <c r="Z613" s="303"/>
      <c r="AA613" s="304"/>
      <c r="AB613" s="1"/>
    </row>
    <row r="614" spans="7:28">
      <c r="G614" s="302"/>
      <c r="H614" s="302"/>
      <c r="I614" s="302"/>
      <c r="J614" s="303"/>
      <c r="K614" s="303"/>
      <c r="L614" s="303"/>
      <c r="M614" s="303"/>
      <c r="N614" s="303"/>
      <c r="O614" s="303"/>
      <c r="P614" s="303"/>
      <c r="Q614" s="303"/>
      <c r="R614" s="303"/>
      <c r="S614" s="303"/>
      <c r="T614" s="303"/>
      <c r="U614" s="303"/>
      <c r="V614" s="303"/>
      <c r="W614" s="303"/>
      <c r="X614" s="303"/>
      <c r="Y614" s="303"/>
      <c r="Z614" s="303"/>
      <c r="AA614" s="304"/>
      <c r="AB614" s="1"/>
    </row>
    <row r="615" spans="7:28">
      <c r="G615" s="302"/>
      <c r="H615" s="302"/>
      <c r="I615" s="302"/>
      <c r="J615" s="303"/>
      <c r="K615" s="303"/>
      <c r="L615" s="303"/>
      <c r="M615" s="303"/>
      <c r="N615" s="303"/>
      <c r="O615" s="303"/>
      <c r="P615" s="303"/>
      <c r="Q615" s="303"/>
      <c r="R615" s="303"/>
      <c r="S615" s="303"/>
      <c r="T615" s="303"/>
      <c r="U615" s="303"/>
      <c r="V615" s="303"/>
      <c r="W615" s="303"/>
      <c r="X615" s="303"/>
      <c r="Y615" s="303"/>
      <c r="Z615" s="303"/>
      <c r="AA615" s="304"/>
      <c r="AB615" s="1"/>
    </row>
    <row r="616" spans="7:28">
      <c r="G616" s="302"/>
      <c r="H616" s="302"/>
      <c r="I616" s="302"/>
      <c r="J616" s="303"/>
      <c r="K616" s="303"/>
      <c r="L616" s="303"/>
      <c r="M616" s="303"/>
      <c r="N616" s="303"/>
      <c r="O616" s="303"/>
      <c r="P616" s="303"/>
      <c r="Q616" s="303"/>
      <c r="R616" s="303"/>
      <c r="S616" s="303"/>
      <c r="T616" s="303"/>
      <c r="U616" s="303"/>
      <c r="V616" s="303"/>
      <c r="W616" s="303"/>
      <c r="X616" s="303"/>
      <c r="Y616" s="303"/>
      <c r="Z616" s="303"/>
      <c r="AA616" s="304"/>
      <c r="AB616" s="1"/>
    </row>
    <row r="617" spans="7:28">
      <c r="G617" s="302"/>
      <c r="H617" s="302"/>
      <c r="I617" s="302"/>
      <c r="J617" s="303"/>
      <c r="K617" s="303"/>
      <c r="L617" s="303"/>
      <c r="M617" s="303"/>
      <c r="N617" s="303"/>
      <c r="O617" s="303"/>
      <c r="P617" s="303"/>
      <c r="Q617" s="303"/>
      <c r="R617" s="303"/>
      <c r="S617" s="303"/>
      <c r="T617" s="303"/>
      <c r="U617" s="303"/>
      <c r="V617" s="303"/>
      <c r="W617" s="303"/>
      <c r="X617" s="303"/>
      <c r="Y617" s="303"/>
      <c r="Z617" s="303"/>
      <c r="AA617" s="304"/>
      <c r="AB617" s="1"/>
    </row>
    <row r="618" spans="7:28">
      <c r="G618" s="302"/>
      <c r="H618" s="302"/>
      <c r="I618" s="302"/>
      <c r="J618" s="303"/>
      <c r="K618" s="303"/>
      <c r="L618" s="303"/>
      <c r="M618" s="303"/>
      <c r="N618" s="303"/>
      <c r="O618" s="303"/>
      <c r="P618" s="303"/>
      <c r="Q618" s="303"/>
      <c r="R618" s="303"/>
      <c r="S618" s="303"/>
      <c r="T618" s="303"/>
      <c r="U618" s="303"/>
      <c r="V618" s="303"/>
      <c r="W618" s="303"/>
      <c r="X618" s="303"/>
      <c r="Y618" s="303"/>
      <c r="Z618" s="303"/>
      <c r="AA618" s="304"/>
      <c r="AB618" s="1"/>
    </row>
    <row r="619" spans="7:28">
      <c r="G619" s="302"/>
      <c r="H619" s="302"/>
      <c r="I619" s="302"/>
      <c r="J619" s="303"/>
      <c r="K619" s="303"/>
      <c r="L619" s="303"/>
      <c r="M619" s="303"/>
      <c r="N619" s="303"/>
      <c r="O619" s="303"/>
      <c r="P619" s="303"/>
      <c r="Q619" s="303"/>
      <c r="R619" s="303"/>
      <c r="S619" s="303"/>
      <c r="T619" s="303"/>
      <c r="U619" s="303"/>
      <c r="V619" s="303"/>
      <c r="W619" s="303"/>
      <c r="X619" s="303"/>
      <c r="Y619" s="303"/>
      <c r="Z619" s="303"/>
      <c r="AA619" s="304"/>
      <c r="AB619" s="1"/>
    </row>
    <row r="620" spans="7:28">
      <c r="G620" s="302"/>
      <c r="H620" s="302"/>
      <c r="I620" s="302"/>
      <c r="J620" s="303"/>
      <c r="K620" s="303"/>
      <c r="L620" s="303"/>
      <c r="M620" s="303"/>
      <c r="N620" s="303"/>
      <c r="O620" s="303"/>
      <c r="P620" s="303"/>
      <c r="Q620" s="303"/>
      <c r="R620" s="303"/>
      <c r="S620" s="303"/>
      <c r="T620" s="303"/>
      <c r="U620" s="303"/>
      <c r="V620" s="303"/>
      <c r="W620" s="303"/>
      <c r="X620" s="303"/>
      <c r="Y620" s="303"/>
      <c r="Z620" s="303"/>
      <c r="AA620" s="304"/>
      <c r="AB620" s="1"/>
    </row>
    <row r="621" spans="7:28">
      <c r="G621" s="302"/>
      <c r="H621" s="302"/>
      <c r="I621" s="302"/>
      <c r="J621" s="303"/>
      <c r="K621" s="303"/>
      <c r="L621" s="303"/>
      <c r="M621" s="303"/>
      <c r="N621" s="303"/>
      <c r="O621" s="303"/>
      <c r="P621" s="303"/>
      <c r="Q621" s="303"/>
      <c r="R621" s="303"/>
      <c r="S621" s="303"/>
      <c r="T621" s="303"/>
      <c r="U621" s="303"/>
      <c r="V621" s="303"/>
      <c r="W621" s="303"/>
      <c r="X621" s="303"/>
      <c r="Y621" s="303"/>
      <c r="Z621" s="303"/>
      <c r="AA621" s="304"/>
      <c r="AB621" s="1"/>
    </row>
    <row r="622" spans="7:28">
      <c r="G622" s="302"/>
      <c r="H622" s="302"/>
      <c r="I622" s="302"/>
      <c r="J622" s="303"/>
      <c r="K622" s="303"/>
      <c r="L622" s="303"/>
      <c r="M622" s="303"/>
      <c r="N622" s="303"/>
      <c r="O622" s="303"/>
      <c r="P622" s="303"/>
      <c r="Q622" s="303"/>
      <c r="R622" s="303"/>
      <c r="S622" s="303"/>
      <c r="T622" s="303"/>
      <c r="U622" s="303"/>
      <c r="V622" s="303"/>
      <c r="W622" s="303"/>
      <c r="X622" s="303"/>
      <c r="Y622" s="303"/>
      <c r="Z622" s="303"/>
      <c r="AA622" s="304"/>
      <c r="AB622" s="1"/>
    </row>
    <row r="623" spans="7:28">
      <c r="G623" s="302"/>
      <c r="H623" s="302"/>
      <c r="I623" s="302"/>
      <c r="J623" s="303"/>
      <c r="K623" s="303"/>
      <c r="L623" s="303"/>
      <c r="M623" s="303"/>
      <c r="N623" s="303"/>
      <c r="O623" s="303"/>
      <c r="P623" s="303"/>
      <c r="Q623" s="303"/>
      <c r="R623" s="303"/>
      <c r="S623" s="303"/>
      <c r="T623" s="303"/>
      <c r="U623" s="303"/>
      <c r="V623" s="303"/>
      <c r="W623" s="303"/>
      <c r="X623" s="303"/>
      <c r="Y623" s="303"/>
      <c r="Z623" s="303"/>
      <c r="AA623" s="304"/>
      <c r="AB623" s="1"/>
    </row>
    <row r="624" spans="7:28">
      <c r="G624" s="302"/>
      <c r="H624" s="302"/>
      <c r="I624" s="302"/>
      <c r="J624" s="303"/>
      <c r="K624" s="303"/>
      <c r="L624" s="303"/>
      <c r="M624" s="303"/>
      <c r="N624" s="303"/>
      <c r="O624" s="303"/>
      <c r="P624" s="303"/>
      <c r="Q624" s="303"/>
      <c r="R624" s="303"/>
      <c r="S624" s="303"/>
      <c r="T624" s="303"/>
      <c r="U624" s="303"/>
      <c r="V624" s="303"/>
      <c r="W624" s="303"/>
      <c r="X624" s="303"/>
      <c r="Y624" s="303"/>
      <c r="Z624" s="303"/>
      <c r="AA624" s="304"/>
      <c r="AB624" s="1"/>
    </row>
    <row r="625" spans="7:28">
      <c r="G625" s="302"/>
      <c r="H625" s="302"/>
      <c r="I625" s="302"/>
      <c r="J625" s="303"/>
      <c r="K625" s="303"/>
      <c r="L625" s="303"/>
      <c r="M625" s="303"/>
      <c r="N625" s="303"/>
      <c r="O625" s="303"/>
      <c r="P625" s="303"/>
      <c r="Q625" s="303"/>
      <c r="R625" s="303"/>
      <c r="S625" s="303"/>
      <c r="T625" s="303"/>
      <c r="U625" s="303"/>
      <c r="V625" s="303"/>
      <c r="W625" s="303"/>
      <c r="X625" s="303"/>
      <c r="Y625" s="303"/>
      <c r="Z625" s="303"/>
      <c r="AA625" s="304"/>
      <c r="AB625" s="1"/>
    </row>
    <row r="626" spans="7:28">
      <c r="G626" s="302"/>
      <c r="H626" s="302"/>
      <c r="I626" s="302"/>
      <c r="J626" s="303"/>
      <c r="K626" s="303"/>
      <c r="L626" s="303"/>
      <c r="M626" s="303"/>
      <c r="N626" s="303"/>
      <c r="O626" s="303"/>
      <c r="P626" s="303"/>
      <c r="Q626" s="303"/>
      <c r="R626" s="303"/>
      <c r="S626" s="303"/>
      <c r="T626" s="303"/>
      <c r="U626" s="303"/>
      <c r="V626" s="303"/>
      <c r="W626" s="303"/>
      <c r="X626" s="303"/>
      <c r="Y626" s="303"/>
      <c r="Z626" s="303"/>
      <c r="AA626" s="304"/>
      <c r="AB626" s="1"/>
    </row>
    <row r="627" spans="7:28">
      <c r="G627" s="302"/>
      <c r="H627" s="302"/>
      <c r="I627" s="302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3"/>
      <c r="Y627" s="303"/>
      <c r="Z627" s="303"/>
      <c r="AA627" s="304"/>
      <c r="AB627" s="1"/>
    </row>
    <row r="628" spans="7:28">
      <c r="G628" s="302"/>
      <c r="H628" s="302"/>
      <c r="I628" s="302"/>
      <c r="J628" s="303"/>
      <c r="K628" s="303"/>
      <c r="L628" s="303"/>
      <c r="M628" s="303"/>
      <c r="N628" s="303"/>
      <c r="O628" s="303"/>
      <c r="P628" s="303"/>
      <c r="Q628" s="303"/>
      <c r="R628" s="303"/>
      <c r="S628" s="303"/>
      <c r="T628" s="303"/>
      <c r="U628" s="303"/>
      <c r="V628" s="303"/>
      <c r="W628" s="303"/>
      <c r="X628" s="303"/>
      <c r="Y628" s="303"/>
      <c r="Z628" s="303"/>
      <c r="AA628" s="304"/>
      <c r="AB628" s="1"/>
    </row>
    <row r="629" spans="7:28">
      <c r="G629" s="302"/>
      <c r="H629" s="302"/>
      <c r="I629" s="302"/>
      <c r="J629" s="303"/>
      <c r="K629" s="303"/>
      <c r="L629" s="303"/>
      <c r="M629" s="303"/>
      <c r="N629" s="303"/>
      <c r="O629" s="303"/>
      <c r="P629" s="303"/>
      <c r="Q629" s="303"/>
      <c r="R629" s="303"/>
      <c r="S629" s="303"/>
      <c r="T629" s="303"/>
      <c r="U629" s="303"/>
      <c r="V629" s="303"/>
      <c r="W629" s="303"/>
      <c r="X629" s="303"/>
      <c r="Y629" s="303"/>
      <c r="Z629" s="303"/>
      <c r="AA629" s="304"/>
      <c r="AB629" s="1"/>
    </row>
    <row r="630" spans="7:28">
      <c r="G630" s="302"/>
      <c r="H630" s="302"/>
      <c r="I630" s="302"/>
      <c r="J630" s="303"/>
      <c r="K630" s="303"/>
      <c r="L630" s="303"/>
      <c r="M630" s="303"/>
      <c r="N630" s="303"/>
      <c r="O630" s="303"/>
      <c r="P630" s="303"/>
      <c r="Q630" s="303"/>
      <c r="R630" s="303"/>
      <c r="S630" s="303"/>
      <c r="T630" s="303"/>
      <c r="U630" s="303"/>
      <c r="V630" s="303"/>
      <c r="W630" s="303"/>
      <c r="X630" s="303"/>
      <c r="Y630" s="303"/>
      <c r="Z630" s="303"/>
      <c r="AA630" s="304"/>
      <c r="AB630" s="1"/>
    </row>
    <row r="631" spans="7:28">
      <c r="G631" s="302"/>
      <c r="H631" s="302"/>
      <c r="I631" s="302"/>
      <c r="J631" s="303"/>
      <c r="K631" s="303"/>
      <c r="L631" s="303"/>
      <c r="M631" s="303"/>
      <c r="N631" s="303"/>
      <c r="O631" s="303"/>
      <c r="P631" s="303"/>
      <c r="Q631" s="303"/>
      <c r="R631" s="303"/>
      <c r="S631" s="303"/>
      <c r="T631" s="303"/>
      <c r="U631" s="303"/>
      <c r="V631" s="303"/>
      <c r="W631" s="303"/>
      <c r="X631" s="303"/>
      <c r="Y631" s="303"/>
      <c r="Z631" s="303"/>
      <c r="AA631" s="304"/>
      <c r="AB631" s="1"/>
    </row>
    <row r="632" spans="7:28">
      <c r="G632" s="302"/>
      <c r="H632" s="302"/>
      <c r="I632" s="302"/>
      <c r="J632" s="303"/>
      <c r="K632" s="303"/>
      <c r="L632" s="303"/>
      <c r="M632" s="303"/>
      <c r="N632" s="303"/>
      <c r="O632" s="303"/>
      <c r="P632" s="303"/>
      <c r="Q632" s="303"/>
      <c r="R632" s="303"/>
      <c r="S632" s="303"/>
      <c r="T632" s="303"/>
      <c r="U632" s="303"/>
      <c r="V632" s="303"/>
      <c r="W632" s="303"/>
      <c r="X632" s="303"/>
      <c r="Y632" s="303"/>
      <c r="Z632" s="303"/>
      <c r="AA632" s="304"/>
      <c r="AB632" s="1"/>
    </row>
    <row r="633" spans="7:28">
      <c r="G633" s="302"/>
      <c r="H633" s="302"/>
      <c r="I633" s="302"/>
      <c r="J633" s="303"/>
      <c r="K633" s="303"/>
      <c r="L633" s="303"/>
      <c r="M633" s="303"/>
      <c r="N633" s="303"/>
      <c r="O633" s="303"/>
      <c r="P633" s="303"/>
      <c r="Q633" s="303"/>
      <c r="R633" s="303"/>
      <c r="S633" s="303"/>
      <c r="T633" s="303"/>
      <c r="U633" s="303"/>
      <c r="V633" s="303"/>
      <c r="W633" s="303"/>
      <c r="X633" s="303"/>
      <c r="Y633" s="303"/>
      <c r="Z633" s="303"/>
      <c r="AA633" s="304"/>
      <c r="AB633" s="1"/>
    </row>
    <row r="634" spans="7:28">
      <c r="G634" s="302"/>
      <c r="H634" s="302"/>
      <c r="I634" s="302"/>
      <c r="J634" s="303"/>
      <c r="K634" s="303"/>
      <c r="L634" s="303"/>
      <c r="M634" s="303"/>
      <c r="N634" s="303"/>
      <c r="O634" s="303"/>
      <c r="P634" s="303"/>
      <c r="Q634" s="303"/>
      <c r="R634" s="303"/>
      <c r="S634" s="303"/>
      <c r="T634" s="303"/>
      <c r="U634" s="303"/>
      <c r="V634" s="303"/>
      <c r="W634" s="303"/>
      <c r="X634" s="303"/>
      <c r="Y634" s="303"/>
      <c r="Z634" s="303"/>
      <c r="AA634" s="304"/>
      <c r="AB634" s="1"/>
    </row>
    <row r="635" spans="7:28">
      <c r="G635" s="302"/>
      <c r="H635" s="302"/>
      <c r="I635" s="302"/>
      <c r="J635" s="303"/>
      <c r="K635" s="303"/>
      <c r="L635" s="303"/>
      <c r="M635" s="303"/>
      <c r="N635" s="303"/>
      <c r="O635" s="303"/>
      <c r="P635" s="303"/>
      <c r="Q635" s="303"/>
      <c r="R635" s="303"/>
      <c r="S635" s="303"/>
      <c r="T635" s="303"/>
      <c r="U635" s="303"/>
      <c r="V635" s="303"/>
      <c r="W635" s="303"/>
      <c r="X635" s="303"/>
      <c r="Y635" s="303"/>
      <c r="Z635" s="303"/>
      <c r="AA635" s="304"/>
      <c r="AB635" s="1"/>
    </row>
    <row r="636" spans="7:28">
      <c r="G636" s="302"/>
      <c r="H636" s="302"/>
      <c r="I636" s="302"/>
      <c r="J636" s="303"/>
      <c r="K636" s="303"/>
      <c r="L636" s="303"/>
      <c r="M636" s="303"/>
      <c r="N636" s="303"/>
      <c r="O636" s="303"/>
      <c r="P636" s="303"/>
      <c r="Q636" s="303"/>
      <c r="R636" s="303"/>
      <c r="S636" s="303"/>
      <c r="T636" s="303"/>
      <c r="U636" s="303"/>
      <c r="V636" s="303"/>
      <c r="W636" s="303"/>
      <c r="X636" s="303"/>
      <c r="Y636" s="303"/>
      <c r="Z636" s="303"/>
      <c r="AA636" s="304"/>
      <c r="AB636" s="1"/>
    </row>
    <row r="637" spans="7:28">
      <c r="G637" s="302"/>
      <c r="H637" s="302"/>
      <c r="I637" s="302"/>
      <c r="J637" s="303"/>
      <c r="K637" s="303"/>
      <c r="L637" s="303"/>
      <c r="M637" s="303"/>
      <c r="N637" s="303"/>
      <c r="O637" s="303"/>
      <c r="P637" s="303"/>
      <c r="Q637" s="303"/>
      <c r="R637" s="303"/>
      <c r="S637" s="303"/>
      <c r="T637" s="303"/>
      <c r="U637" s="303"/>
      <c r="V637" s="303"/>
      <c r="W637" s="303"/>
      <c r="X637" s="303"/>
      <c r="Y637" s="303"/>
      <c r="Z637" s="303"/>
      <c r="AA637" s="304"/>
      <c r="AB637" s="1"/>
    </row>
    <row r="638" spans="7:28">
      <c r="G638" s="302"/>
      <c r="H638" s="302"/>
      <c r="I638" s="302"/>
      <c r="J638" s="303"/>
      <c r="K638" s="303"/>
      <c r="L638" s="303"/>
      <c r="M638" s="303"/>
      <c r="N638" s="303"/>
      <c r="O638" s="303"/>
      <c r="P638" s="303"/>
      <c r="Q638" s="303"/>
      <c r="R638" s="303"/>
      <c r="S638" s="303"/>
      <c r="T638" s="303"/>
      <c r="U638" s="303"/>
      <c r="V638" s="303"/>
      <c r="W638" s="303"/>
      <c r="X638" s="303"/>
      <c r="Y638" s="303"/>
      <c r="Z638" s="303"/>
      <c r="AA638" s="304"/>
      <c r="AB638" s="1"/>
    </row>
    <row r="639" spans="7:28">
      <c r="G639" s="302"/>
      <c r="H639" s="302"/>
      <c r="I639" s="302"/>
      <c r="J639" s="303"/>
      <c r="K639" s="303"/>
      <c r="L639" s="303"/>
      <c r="M639" s="303"/>
      <c r="N639" s="303"/>
      <c r="O639" s="303"/>
      <c r="P639" s="303"/>
      <c r="Q639" s="303"/>
      <c r="R639" s="303"/>
      <c r="S639" s="303"/>
      <c r="T639" s="303"/>
      <c r="U639" s="303"/>
      <c r="V639" s="303"/>
      <c r="W639" s="303"/>
      <c r="X639" s="303"/>
      <c r="Y639" s="303"/>
      <c r="Z639" s="303"/>
      <c r="AA639" s="304"/>
      <c r="AB639" s="1"/>
    </row>
    <row r="640" spans="7:28">
      <c r="G640" s="302"/>
      <c r="H640" s="302"/>
      <c r="I640" s="302"/>
      <c r="J640" s="303"/>
      <c r="K640" s="303"/>
      <c r="L640" s="303"/>
      <c r="M640" s="303"/>
      <c r="N640" s="303"/>
      <c r="O640" s="303"/>
      <c r="P640" s="303"/>
      <c r="Q640" s="303"/>
      <c r="R640" s="303"/>
      <c r="S640" s="303"/>
      <c r="T640" s="303"/>
      <c r="U640" s="303"/>
      <c r="V640" s="303"/>
      <c r="W640" s="303"/>
      <c r="X640" s="303"/>
      <c r="Y640" s="303"/>
      <c r="Z640" s="303"/>
      <c r="AA640" s="304"/>
      <c r="AB640" s="1"/>
    </row>
    <row r="641" spans="7:28">
      <c r="G641" s="302"/>
      <c r="H641" s="302"/>
      <c r="I641" s="302"/>
      <c r="J641" s="303"/>
      <c r="K641" s="303"/>
      <c r="L641" s="303"/>
      <c r="M641" s="303"/>
      <c r="N641" s="303"/>
      <c r="O641" s="303"/>
      <c r="P641" s="303"/>
      <c r="Q641" s="303"/>
      <c r="R641" s="303"/>
      <c r="S641" s="303"/>
      <c r="T641" s="303"/>
      <c r="U641" s="303"/>
      <c r="V641" s="303"/>
      <c r="W641" s="303"/>
      <c r="X641" s="303"/>
      <c r="Y641" s="303"/>
      <c r="Z641" s="303"/>
      <c r="AA641" s="304"/>
      <c r="AB641" s="1"/>
    </row>
    <row r="642" spans="7:28">
      <c r="G642" s="302"/>
      <c r="H642" s="302"/>
      <c r="I642" s="302"/>
      <c r="J642" s="303"/>
      <c r="K642" s="303"/>
      <c r="L642" s="303"/>
      <c r="M642" s="303"/>
      <c r="N642" s="303"/>
      <c r="O642" s="303"/>
      <c r="P642" s="303"/>
      <c r="Q642" s="303"/>
      <c r="R642" s="303"/>
      <c r="S642" s="303"/>
      <c r="T642" s="303"/>
      <c r="U642" s="303"/>
      <c r="V642" s="303"/>
      <c r="W642" s="303"/>
      <c r="X642" s="303"/>
      <c r="Y642" s="303"/>
      <c r="Z642" s="303"/>
      <c r="AA642" s="304"/>
      <c r="AB642" s="1"/>
    </row>
    <row r="643" spans="7:28">
      <c r="G643" s="302"/>
      <c r="H643" s="302"/>
      <c r="I643" s="302"/>
      <c r="J643" s="303"/>
      <c r="K643" s="303"/>
      <c r="L643" s="303"/>
      <c r="M643" s="303"/>
      <c r="N643" s="303"/>
      <c r="O643" s="303"/>
      <c r="P643" s="303"/>
      <c r="Q643" s="303"/>
      <c r="R643" s="303"/>
      <c r="S643" s="303"/>
      <c r="T643" s="303"/>
      <c r="U643" s="303"/>
      <c r="V643" s="303"/>
      <c r="W643" s="303"/>
      <c r="X643" s="303"/>
      <c r="Y643" s="303"/>
      <c r="Z643" s="303"/>
      <c r="AA643" s="304"/>
      <c r="AB643" s="1"/>
    </row>
    <row r="644" spans="7:28">
      <c r="G644" s="302"/>
      <c r="H644" s="302"/>
      <c r="I644" s="302"/>
      <c r="J644" s="303"/>
      <c r="K644" s="303"/>
      <c r="L644" s="303"/>
      <c r="M644" s="303"/>
      <c r="N644" s="303"/>
      <c r="O644" s="303"/>
      <c r="P644" s="303"/>
      <c r="Q644" s="303"/>
      <c r="R644" s="303"/>
      <c r="S644" s="303"/>
      <c r="T644" s="303"/>
      <c r="U644" s="303"/>
      <c r="V644" s="303"/>
      <c r="W644" s="303"/>
      <c r="X644" s="303"/>
      <c r="Y644" s="303"/>
      <c r="Z644" s="303"/>
      <c r="AA644" s="304"/>
      <c r="AB644" s="1"/>
    </row>
    <row r="645" spans="7:28">
      <c r="G645" s="302"/>
      <c r="H645" s="302"/>
      <c r="I645" s="302"/>
      <c r="J645" s="303"/>
      <c r="K645" s="303"/>
      <c r="L645" s="303"/>
      <c r="M645" s="303"/>
      <c r="N645" s="303"/>
      <c r="O645" s="303"/>
      <c r="P645" s="303"/>
      <c r="Q645" s="303"/>
      <c r="R645" s="303"/>
      <c r="S645" s="303"/>
      <c r="T645" s="303"/>
      <c r="U645" s="303"/>
      <c r="V645" s="303"/>
      <c r="W645" s="303"/>
      <c r="X645" s="303"/>
      <c r="Y645" s="303"/>
      <c r="Z645" s="303"/>
      <c r="AA645" s="304"/>
      <c r="AB645" s="1"/>
    </row>
    <row r="646" spans="7:28">
      <c r="G646" s="302"/>
      <c r="H646" s="302"/>
      <c r="I646" s="302"/>
      <c r="J646" s="303"/>
      <c r="K646" s="303"/>
      <c r="L646" s="303"/>
      <c r="M646" s="303"/>
      <c r="N646" s="303"/>
      <c r="O646" s="303"/>
      <c r="P646" s="303"/>
      <c r="Q646" s="303"/>
      <c r="R646" s="303"/>
      <c r="S646" s="303"/>
      <c r="T646" s="303"/>
      <c r="U646" s="303"/>
      <c r="V646" s="303"/>
      <c r="W646" s="303"/>
      <c r="X646" s="303"/>
      <c r="Y646" s="303"/>
      <c r="Z646" s="303"/>
      <c r="AA646" s="304"/>
      <c r="AB646" s="1"/>
    </row>
    <row r="647" spans="7:28">
      <c r="G647" s="302"/>
      <c r="H647" s="302"/>
      <c r="I647" s="302"/>
      <c r="J647" s="303"/>
      <c r="K647" s="303"/>
      <c r="L647" s="303"/>
      <c r="M647" s="303"/>
      <c r="N647" s="303"/>
      <c r="O647" s="303"/>
      <c r="P647" s="303"/>
      <c r="Q647" s="303"/>
      <c r="R647" s="303"/>
      <c r="S647" s="303"/>
      <c r="T647" s="303"/>
      <c r="U647" s="303"/>
      <c r="V647" s="303"/>
      <c r="W647" s="303"/>
      <c r="X647" s="303"/>
      <c r="Y647" s="303"/>
      <c r="Z647" s="303"/>
      <c r="AA647" s="304"/>
      <c r="AB647" s="1"/>
    </row>
    <row r="648" spans="7:28">
      <c r="G648" s="302"/>
      <c r="H648" s="302"/>
      <c r="I648" s="302"/>
      <c r="J648" s="303"/>
      <c r="K648" s="303"/>
      <c r="L648" s="303"/>
      <c r="M648" s="303"/>
      <c r="N648" s="303"/>
      <c r="O648" s="303"/>
      <c r="P648" s="303"/>
      <c r="Q648" s="303"/>
      <c r="R648" s="303"/>
      <c r="S648" s="303"/>
      <c r="T648" s="303"/>
      <c r="U648" s="303"/>
      <c r="V648" s="303"/>
      <c r="W648" s="303"/>
      <c r="X648" s="303"/>
      <c r="Y648" s="303"/>
      <c r="Z648" s="303"/>
      <c r="AA648" s="304"/>
      <c r="AB648" s="1"/>
    </row>
    <row r="649" spans="7:28">
      <c r="G649" s="302"/>
      <c r="H649" s="302"/>
      <c r="I649" s="302"/>
      <c r="J649" s="303"/>
      <c r="K649" s="303"/>
      <c r="L649" s="303"/>
      <c r="M649" s="303"/>
      <c r="N649" s="303"/>
      <c r="O649" s="303"/>
      <c r="P649" s="303"/>
      <c r="Q649" s="303"/>
      <c r="R649" s="303"/>
      <c r="S649" s="303"/>
      <c r="T649" s="303"/>
      <c r="U649" s="303"/>
      <c r="V649" s="303"/>
      <c r="W649" s="303"/>
      <c r="X649" s="303"/>
      <c r="Y649" s="303"/>
      <c r="Z649" s="303"/>
      <c r="AA649" s="304"/>
      <c r="AB649" s="1"/>
    </row>
    <row r="650" spans="7:28">
      <c r="G650" s="302"/>
      <c r="H650" s="302"/>
      <c r="I650" s="302"/>
      <c r="J650" s="303"/>
      <c r="K650" s="303"/>
      <c r="L650" s="303"/>
      <c r="M650" s="303"/>
      <c r="N650" s="303"/>
      <c r="O650" s="303"/>
      <c r="P650" s="303"/>
      <c r="Q650" s="303"/>
      <c r="R650" s="303"/>
      <c r="S650" s="303"/>
      <c r="T650" s="303"/>
      <c r="U650" s="303"/>
      <c r="V650" s="303"/>
      <c r="W650" s="303"/>
      <c r="X650" s="303"/>
      <c r="Y650" s="303"/>
      <c r="Z650" s="303"/>
      <c r="AA650" s="304"/>
      <c r="AB650" s="1"/>
    </row>
    <row r="651" spans="7:28">
      <c r="G651" s="302"/>
      <c r="H651" s="302"/>
      <c r="I651" s="302"/>
      <c r="J651" s="303"/>
      <c r="K651" s="303"/>
      <c r="L651" s="303"/>
      <c r="M651" s="303"/>
      <c r="N651" s="303"/>
      <c r="O651" s="303"/>
      <c r="P651" s="303"/>
      <c r="Q651" s="303"/>
      <c r="R651" s="303"/>
      <c r="S651" s="303"/>
      <c r="T651" s="303"/>
      <c r="U651" s="303"/>
      <c r="V651" s="303"/>
      <c r="W651" s="303"/>
      <c r="X651" s="303"/>
      <c r="Y651" s="303"/>
      <c r="Z651" s="303"/>
      <c r="AA651" s="304"/>
      <c r="AB651" s="1"/>
    </row>
    <row r="652" spans="7:28">
      <c r="G652" s="302"/>
      <c r="H652" s="302"/>
      <c r="I652" s="302"/>
      <c r="J652" s="303"/>
      <c r="K652" s="303"/>
      <c r="L652" s="303"/>
      <c r="M652" s="303"/>
      <c r="N652" s="303"/>
      <c r="O652" s="303"/>
      <c r="P652" s="303"/>
      <c r="Q652" s="303"/>
      <c r="R652" s="303"/>
      <c r="S652" s="303"/>
      <c r="T652" s="303"/>
      <c r="U652" s="303"/>
      <c r="V652" s="303"/>
      <c r="W652" s="303"/>
      <c r="X652" s="303"/>
      <c r="Y652" s="303"/>
      <c r="Z652" s="303"/>
      <c r="AA652" s="304"/>
      <c r="AB652" s="1"/>
    </row>
    <row r="653" spans="7:28">
      <c r="G653" s="302"/>
      <c r="H653" s="302"/>
      <c r="I653" s="302"/>
      <c r="J653" s="303"/>
      <c r="K653" s="303"/>
      <c r="L653" s="303"/>
      <c r="M653" s="303"/>
      <c r="N653" s="303"/>
      <c r="O653" s="303"/>
      <c r="P653" s="303"/>
      <c r="Q653" s="303"/>
      <c r="R653" s="303"/>
      <c r="S653" s="303"/>
      <c r="T653" s="303"/>
      <c r="U653" s="303"/>
      <c r="V653" s="303"/>
      <c r="W653" s="303"/>
      <c r="X653" s="303"/>
      <c r="Y653" s="303"/>
      <c r="Z653" s="303"/>
      <c r="AA653" s="304"/>
      <c r="AB653" s="1"/>
    </row>
    <row r="654" spans="7:28">
      <c r="G654" s="302"/>
      <c r="H654" s="302"/>
      <c r="I654" s="302"/>
      <c r="J654" s="303"/>
      <c r="K654" s="303"/>
      <c r="L654" s="303"/>
      <c r="M654" s="303"/>
      <c r="N654" s="303"/>
      <c r="O654" s="303"/>
      <c r="P654" s="303"/>
      <c r="Q654" s="303"/>
      <c r="R654" s="303"/>
      <c r="S654" s="303"/>
      <c r="T654" s="303"/>
      <c r="U654" s="303"/>
      <c r="V654" s="303"/>
      <c r="W654" s="303"/>
      <c r="X654" s="303"/>
      <c r="Y654" s="303"/>
      <c r="Z654" s="303"/>
      <c r="AA654" s="304"/>
      <c r="AB654" s="1"/>
    </row>
    <row r="655" spans="7:28">
      <c r="G655" s="302"/>
      <c r="H655" s="302"/>
      <c r="I655" s="302"/>
      <c r="J655" s="303"/>
      <c r="K655" s="303"/>
      <c r="L655" s="303"/>
      <c r="M655" s="303"/>
      <c r="N655" s="303"/>
      <c r="O655" s="303"/>
      <c r="P655" s="303"/>
      <c r="Q655" s="303"/>
      <c r="R655" s="303"/>
      <c r="S655" s="303"/>
      <c r="T655" s="303"/>
      <c r="U655" s="303"/>
      <c r="V655" s="303"/>
      <c r="W655" s="303"/>
      <c r="X655" s="303"/>
      <c r="Y655" s="303"/>
      <c r="Z655" s="303"/>
      <c r="AA655" s="304"/>
      <c r="AB655" s="1"/>
    </row>
    <row r="656" spans="7:28">
      <c r="G656" s="302"/>
      <c r="H656" s="302"/>
      <c r="I656" s="302"/>
      <c r="J656" s="303"/>
      <c r="K656" s="303"/>
      <c r="L656" s="303"/>
      <c r="M656" s="303"/>
      <c r="N656" s="303"/>
      <c r="O656" s="303"/>
      <c r="P656" s="303"/>
      <c r="Q656" s="303"/>
      <c r="R656" s="303"/>
      <c r="S656" s="303"/>
      <c r="T656" s="303"/>
      <c r="U656" s="303"/>
      <c r="V656" s="303"/>
      <c r="W656" s="303"/>
      <c r="X656" s="303"/>
      <c r="Y656" s="303"/>
      <c r="Z656" s="303"/>
      <c r="AA656" s="304"/>
      <c r="AB656" s="1"/>
    </row>
    <row r="657" spans="7:28">
      <c r="G657" s="302"/>
      <c r="H657" s="302"/>
      <c r="I657" s="302"/>
      <c r="J657" s="303"/>
      <c r="K657" s="303"/>
      <c r="L657" s="303"/>
      <c r="M657" s="303"/>
      <c r="N657" s="303"/>
      <c r="O657" s="303"/>
      <c r="P657" s="303"/>
      <c r="Q657" s="303"/>
      <c r="R657" s="303"/>
      <c r="S657" s="303"/>
      <c r="T657" s="303"/>
      <c r="U657" s="303"/>
      <c r="V657" s="303"/>
      <c r="W657" s="303"/>
      <c r="X657" s="303"/>
      <c r="Y657" s="303"/>
      <c r="Z657" s="303"/>
      <c r="AA657" s="304"/>
      <c r="AB657" s="1"/>
    </row>
    <row r="658" spans="7:28">
      <c r="G658" s="302"/>
      <c r="H658" s="302"/>
      <c r="I658" s="302"/>
      <c r="J658" s="303"/>
      <c r="K658" s="303"/>
      <c r="L658" s="303"/>
      <c r="M658" s="303"/>
      <c r="N658" s="303"/>
      <c r="O658" s="303"/>
      <c r="P658" s="303"/>
      <c r="Q658" s="303"/>
      <c r="R658" s="303"/>
      <c r="S658" s="303"/>
      <c r="T658" s="303"/>
      <c r="U658" s="303"/>
      <c r="V658" s="303"/>
      <c r="W658" s="303"/>
      <c r="X658" s="303"/>
      <c r="Y658" s="303"/>
      <c r="Z658" s="303"/>
      <c r="AA658" s="304"/>
      <c r="AB658" s="1"/>
    </row>
    <row r="659" spans="7:28">
      <c r="G659" s="302"/>
      <c r="H659" s="302"/>
      <c r="I659" s="302"/>
      <c r="J659" s="303"/>
      <c r="K659" s="303"/>
      <c r="L659" s="303"/>
      <c r="M659" s="303"/>
      <c r="N659" s="303"/>
      <c r="O659" s="303"/>
      <c r="P659" s="303"/>
      <c r="Q659" s="303"/>
      <c r="R659" s="303"/>
      <c r="S659" s="303"/>
      <c r="T659" s="303"/>
      <c r="U659" s="303"/>
      <c r="V659" s="303"/>
      <c r="W659" s="303"/>
      <c r="X659" s="303"/>
      <c r="Y659" s="303"/>
      <c r="Z659" s="303"/>
      <c r="AA659" s="304"/>
      <c r="AB659" s="1"/>
    </row>
    <row r="660" spans="7:28">
      <c r="G660" s="302"/>
      <c r="H660" s="302"/>
      <c r="I660" s="302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3"/>
      <c r="Y660" s="303"/>
      <c r="Z660" s="303"/>
      <c r="AA660" s="304"/>
      <c r="AB660" s="1"/>
    </row>
    <row r="661" spans="7:28">
      <c r="G661" s="302"/>
      <c r="H661" s="302"/>
      <c r="I661" s="302"/>
      <c r="J661" s="303"/>
      <c r="K661" s="303"/>
      <c r="L661" s="303"/>
      <c r="M661" s="303"/>
      <c r="N661" s="303"/>
      <c r="O661" s="303"/>
      <c r="P661" s="303"/>
      <c r="Q661" s="303"/>
      <c r="R661" s="303"/>
      <c r="S661" s="303"/>
      <c r="T661" s="303"/>
      <c r="U661" s="303"/>
      <c r="V661" s="303"/>
      <c r="W661" s="303"/>
      <c r="X661" s="303"/>
      <c r="Y661" s="303"/>
      <c r="Z661" s="303"/>
      <c r="AA661" s="304"/>
      <c r="AB661" s="1"/>
    </row>
    <row r="662" spans="7:28">
      <c r="G662" s="302"/>
      <c r="H662" s="302"/>
      <c r="I662" s="302"/>
      <c r="J662" s="303"/>
      <c r="K662" s="303"/>
      <c r="L662" s="303"/>
      <c r="M662" s="303"/>
      <c r="N662" s="303"/>
      <c r="O662" s="303"/>
      <c r="P662" s="303"/>
      <c r="Q662" s="303"/>
      <c r="R662" s="303"/>
      <c r="S662" s="303"/>
      <c r="T662" s="303"/>
      <c r="U662" s="303"/>
      <c r="V662" s="303"/>
      <c r="W662" s="303"/>
      <c r="X662" s="303"/>
      <c r="Y662" s="303"/>
      <c r="Z662" s="303"/>
      <c r="AA662" s="304"/>
      <c r="AB662" s="1"/>
    </row>
    <row r="663" spans="7:28">
      <c r="G663" s="302"/>
      <c r="H663" s="302"/>
      <c r="I663" s="302"/>
      <c r="J663" s="303"/>
      <c r="K663" s="303"/>
      <c r="L663" s="303"/>
      <c r="M663" s="303"/>
      <c r="N663" s="303"/>
      <c r="O663" s="303"/>
      <c r="P663" s="303"/>
      <c r="Q663" s="303"/>
      <c r="R663" s="303"/>
      <c r="S663" s="303"/>
      <c r="T663" s="303"/>
      <c r="U663" s="303"/>
      <c r="V663" s="303"/>
      <c r="W663" s="303"/>
      <c r="X663" s="303"/>
      <c r="Y663" s="303"/>
      <c r="Z663" s="303"/>
      <c r="AA663" s="304"/>
      <c r="AB663" s="1"/>
    </row>
    <row r="664" spans="7:28">
      <c r="G664" s="302"/>
      <c r="H664" s="302"/>
      <c r="I664" s="302"/>
      <c r="J664" s="303"/>
      <c r="K664" s="303"/>
      <c r="L664" s="303"/>
      <c r="M664" s="303"/>
      <c r="N664" s="303"/>
      <c r="O664" s="303"/>
      <c r="P664" s="303"/>
      <c r="Q664" s="303"/>
      <c r="R664" s="303"/>
      <c r="S664" s="303"/>
      <c r="T664" s="303"/>
      <c r="U664" s="303"/>
      <c r="V664" s="303"/>
      <c r="W664" s="303"/>
      <c r="X664" s="303"/>
      <c r="Y664" s="303"/>
      <c r="Z664" s="303"/>
      <c r="AA664" s="304"/>
      <c r="AB664" s="1"/>
    </row>
    <row r="665" spans="7:28">
      <c r="G665" s="302"/>
      <c r="H665" s="302"/>
      <c r="I665" s="302"/>
      <c r="J665" s="303"/>
      <c r="K665" s="303"/>
      <c r="L665" s="303"/>
      <c r="M665" s="303"/>
      <c r="N665" s="303"/>
      <c r="O665" s="303"/>
      <c r="P665" s="303"/>
      <c r="Q665" s="303"/>
      <c r="R665" s="303"/>
      <c r="S665" s="303"/>
      <c r="T665" s="303"/>
      <c r="U665" s="303"/>
      <c r="V665" s="303"/>
      <c r="W665" s="303"/>
      <c r="X665" s="303"/>
      <c r="Y665" s="303"/>
      <c r="Z665" s="303"/>
      <c r="AA665" s="304"/>
      <c r="AB665" s="1"/>
    </row>
    <row r="666" spans="7:28">
      <c r="G666" s="302"/>
      <c r="H666" s="302"/>
      <c r="I666" s="302"/>
      <c r="J666" s="303"/>
      <c r="K666" s="303"/>
      <c r="L666" s="303"/>
      <c r="M666" s="303"/>
      <c r="N666" s="303"/>
      <c r="O666" s="303"/>
      <c r="P666" s="303"/>
      <c r="Q666" s="303"/>
      <c r="R666" s="303"/>
      <c r="S666" s="303"/>
      <c r="T666" s="303"/>
      <c r="U666" s="303"/>
      <c r="V666" s="303"/>
      <c r="W666" s="303"/>
      <c r="X666" s="303"/>
      <c r="Y666" s="303"/>
      <c r="Z666" s="303"/>
      <c r="AA666" s="304"/>
      <c r="AB666" s="1"/>
    </row>
    <row r="667" spans="7:28">
      <c r="G667" s="302"/>
      <c r="H667" s="302"/>
      <c r="I667" s="302"/>
      <c r="J667" s="303"/>
      <c r="K667" s="303"/>
      <c r="L667" s="303"/>
      <c r="M667" s="303"/>
      <c r="N667" s="303"/>
      <c r="O667" s="303"/>
      <c r="P667" s="303"/>
      <c r="Q667" s="303"/>
      <c r="R667" s="303"/>
      <c r="S667" s="303"/>
      <c r="T667" s="303"/>
      <c r="U667" s="303"/>
      <c r="V667" s="303"/>
      <c r="W667" s="303"/>
      <c r="X667" s="303"/>
      <c r="Y667" s="303"/>
      <c r="Z667" s="303"/>
      <c r="AA667" s="304"/>
      <c r="AB667" s="1"/>
    </row>
    <row r="668" spans="7:28">
      <c r="G668" s="302"/>
      <c r="H668" s="302"/>
      <c r="I668" s="302"/>
      <c r="J668" s="303"/>
      <c r="K668" s="303"/>
      <c r="L668" s="303"/>
      <c r="M668" s="303"/>
      <c r="N668" s="303"/>
      <c r="O668" s="303"/>
      <c r="P668" s="303"/>
      <c r="Q668" s="303"/>
      <c r="R668" s="303"/>
      <c r="S668" s="303"/>
      <c r="T668" s="303"/>
      <c r="U668" s="303"/>
      <c r="V668" s="303"/>
      <c r="W668" s="303"/>
      <c r="X668" s="303"/>
      <c r="Y668" s="303"/>
      <c r="Z668" s="303"/>
      <c r="AA668" s="304"/>
      <c r="AB668" s="1"/>
    </row>
    <row r="669" spans="7:28">
      <c r="G669" s="302"/>
      <c r="H669" s="302"/>
      <c r="I669" s="302"/>
      <c r="J669" s="303"/>
      <c r="K669" s="303"/>
      <c r="L669" s="303"/>
      <c r="M669" s="303"/>
      <c r="N669" s="303"/>
      <c r="O669" s="303"/>
      <c r="P669" s="303"/>
      <c r="Q669" s="303"/>
      <c r="R669" s="303"/>
      <c r="S669" s="303"/>
      <c r="T669" s="303"/>
      <c r="U669" s="303"/>
      <c r="V669" s="303"/>
      <c r="W669" s="303"/>
      <c r="X669" s="303"/>
      <c r="Y669" s="303"/>
      <c r="Z669" s="303"/>
      <c r="AA669" s="304"/>
      <c r="AB669" s="1"/>
    </row>
    <row r="670" spans="7:28">
      <c r="G670" s="302"/>
      <c r="H670" s="302"/>
      <c r="I670" s="302"/>
      <c r="J670" s="303"/>
      <c r="K670" s="303"/>
      <c r="L670" s="303"/>
      <c r="M670" s="303"/>
      <c r="N670" s="303"/>
      <c r="O670" s="303"/>
      <c r="P670" s="303"/>
      <c r="Q670" s="303"/>
      <c r="R670" s="303"/>
      <c r="S670" s="303"/>
      <c r="T670" s="303"/>
      <c r="U670" s="303"/>
      <c r="V670" s="303"/>
      <c r="W670" s="303"/>
      <c r="X670" s="303"/>
      <c r="Y670" s="303"/>
      <c r="Z670" s="303"/>
      <c r="AA670" s="304"/>
      <c r="AB670" s="1"/>
    </row>
    <row r="671" spans="7:28">
      <c r="G671" s="302"/>
      <c r="H671" s="302"/>
      <c r="I671" s="302"/>
      <c r="J671" s="303"/>
      <c r="K671" s="303"/>
      <c r="L671" s="303"/>
      <c r="M671" s="303"/>
      <c r="N671" s="303"/>
      <c r="O671" s="303"/>
      <c r="P671" s="303"/>
      <c r="Q671" s="303"/>
      <c r="R671" s="303"/>
      <c r="S671" s="303"/>
      <c r="T671" s="303"/>
      <c r="U671" s="303"/>
      <c r="V671" s="303"/>
      <c r="W671" s="303"/>
      <c r="X671" s="303"/>
      <c r="Y671" s="303"/>
      <c r="Z671" s="303"/>
      <c r="AA671" s="304"/>
      <c r="AB671" s="1"/>
    </row>
    <row r="672" spans="7:28">
      <c r="G672" s="302"/>
      <c r="H672" s="302"/>
      <c r="I672" s="302"/>
      <c r="J672" s="303"/>
      <c r="K672" s="303"/>
      <c r="L672" s="303"/>
      <c r="M672" s="303"/>
      <c r="N672" s="303"/>
      <c r="O672" s="303"/>
      <c r="P672" s="303"/>
      <c r="Q672" s="303"/>
      <c r="R672" s="303"/>
      <c r="S672" s="303"/>
      <c r="T672" s="303"/>
      <c r="U672" s="303"/>
      <c r="V672" s="303"/>
      <c r="W672" s="303"/>
      <c r="X672" s="303"/>
      <c r="Y672" s="303"/>
      <c r="Z672" s="303"/>
      <c r="AA672" s="304"/>
      <c r="AB672" s="1"/>
    </row>
    <row r="673" spans="7:28">
      <c r="G673" s="302"/>
      <c r="H673" s="302"/>
      <c r="I673" s="302"/>
      <c r="J673" s="303"/>
      <c r="K673" s="303"/>
      <c r="L673" s="303"/>
      <c r="M673" s="303"/>
      <c r="N673" s="303"/>
      <c r="O673" s="303"/>
      <c r="P673" s="303"/>
      <c r="Q673" s="303"/>
      <c r="R673" s="303"/>
      <c r="S673" s="303"/>
      <c r="T673" s="303"/>
      <c r="U673" s="303"/>
      <c r="V673" s="303"/>
      <c r="W673" s="303"/>
      <c r="X673" s="303"/>
      <c r="Y673" s="303"/>
      <c r="Z673" s="303"/>
      <c r="AA673" s="304"/>
      <c r="AB673" s="1"/>
    </row>
    <row r="674" spans="7:28">
      <c r="G674" s="302"/>
      <c r="H674" s="302"/>
      <c r="I674" s="302"/>
      <c r="J674" s="303"/>
      <c r="K674" s="303"/>
      <c r="L674" s="303"/>
      <c r="M674" s="303"/>
      <c r="N674" s="303"/>
      <c r="O674" s="303"/>
      <c r="P674" s="303"/>
      <c r="Q674" s="303"/>
      <c r="R674" s="303"/>
      <c r="S674" s="303"/>
      <c r="T674" s="303"/>
      <c r="U674" s="303"/>
      <c r="V674" s="303"/>
      <c r="W674" s="303"/>
      <c r="X674" s="303"/>
      <c r="Y674" s="303"/>
      <c r="Z674" s="303"/>
      <c r="AA674" s="304"/>
      <c r="AB674" s="1"/>
    </row>
    <row r="675" spans="7:28">
      <c r="G675" s="302"/>
      <c r="H675" s="302"/>
      <c r="I675" s="302"/>
      <c r="J675" s="303"/>
      <c r="K675" s="303"/>
      <c r="L675" s="303"/>
      <c r="M675" s="303"/>
      <c r="N675" s="303"/>
      <c r="O675" s="303"/>
      <c r="P675" s="303"/>
      <c r="Q675" s="303"/>
      <c r="R675" s="303"/>
      <c r="S675" s="303"/>
      <c r="T675" s="303"/>
      <c r="U675" s="303"/>
      <c r="V675" s="303"/>
      <c r="W675" s="303"/>
      <c r="X675" s="303"/>
      <c r="Y675" s="303"/>
      <c r="Z675" s="303"/>
      <c r="AA675" s="304"/>
      <c r="AB675" s="1"/>
    </row>
    <row r="676" spans="7:28">
      <c r="G676" s="302"/>
      <c r="H676" s="302"/>
      <c r="I676" s="302"/>
      <c r="J676" s="303"/>
      <c r="K676" s="303"/>
      <c r="L676" s="303"/>
      <c r="M676" s="303"/>
      <c r="N676" s="303"/>
      <c r="O676" s="303"/>
      <c r="P676" s="303"/>
      <c r="Q676" s="303"/>
      <c r="R676" s="303"/>
      <c r="S676" s="303"/>
      <c r="T676" s="303"/>
      <c r="U676" s="303"/>
      <c r="V676" s="303"/>
      <c r="W676" s="303"/>
      <c r="X676" s="303"/>
      <c r="Y676" s="303"/>
      <c r="Z676" s="303"/>
      <c r="AA676" s="304"/>
      <c r="AB676" s="1"/>
    </row>
    <row r="677" spans="7:28">
      <c r="G677" s="302"/>
      <c r="H677" s="302"/>
      <c r="I677" s="302"/>
      <c r="J677" s="303"/>
      <c r="K677" s="303"/>
      <c r="L677" s="303"/>
      <c r="M677" s="303"/>
      <c r="N677" s="303"/>
      <c r="O677" s="303"/>
      <c r="P677" s="303"/>
      <c r="Q677" s="303"/>
      <c r="R677" s="303"/>
      <c r="S677" s="303"/>
      <c r="T677" s="303"/>
      <c r="U677" s="303"/>
      <c r="V677" s="303"/>
      <c r="W677" s="303"/>
      <c r="X677" s="303"/>
      <c r="Y677" s="303"/>
      <c r="Z677" s="303"/>
      <c r="AA677" s="304"/>
      <c r="AB677" s="1"/>
    </row>
    <row r="678" spans="7:28">
      <c r="G678" s="302"/>
      <c r="H678" s="302"/>
      <c r="I678" s="302"/>
      <c r="J678" s="303"/>
      <c r="K678" s="303"/>
      <c r="L678" s="303"/>
      <c r="M678" s="303"/>
      <c r="N678" s="303"/>
      <c r="O678" s="303"/>
      <c r="P678" s="303"/>
      <c r="Q678" s="303"/>
      <c r="R678" s="303"/>
      <c r="S678" s="303"/>
      <c r="T678" s="303"/>
      <c r="U678" s="303"/>
      <c r="V678" s="303"/>
      <c r="W678" s="303"/>
      <c r="X678" s="303"/>
      <c r="Y678" s="303"/>
      <c r="Z678" s="303"/>
      <c r="AA678" s="304"/>
      <c r="AB678" s="1"/>
    </row>
    <row r="679" spans="7:28">
      <c r="G679" s="302"/>
      <c r="H679" s="302"/>
      <c r="I679" s="302"/>
      <c r="J679" s="303"/>
      <c r="K679" s="303"/>
      <c r="L679" s="303"/>
      <c r="M679" s="303"/>
      <c r="N679" s="303"/>
      <c r="O679" s="303"/>
      <c r="P679" s="303"/>
      <c r="Q679" s="303"/>
      <c r="R679" s="303"/>
      <c r="S679" s="303"/>
      <c r="T679" s="303"/>
      <c r="U679" s="303"/>
      <c r="V679" s="303"/>
      <c r="W679" s="303"/>
      <c r="X679" s="303"/>
      <c r="Y679" s="303"/>
      <c r="Z679" s="303"/>
      <c r="AA679" s="304"/>
      <c r="AB679" s="1"/>
    </row>
    <row r="680" spans="7:28">
      <c r="G680" s="302"/>
      <c r="H680" s="302"/>
      <c r="I680" s="302"/>
      <c r="J680" s="303"/>
      <c r="K680" s="303"/>
      <c r="L680" s="303"/>
      <c r="M680" s="303"/>
      <c r="N680" s="303"/>
      <c r="O680" s="303"/>
      <c r="P680" s="303"/>
      <c r="Q680" s="303"/>
      <c r="R680" s="303"/>
      <c r="S680" s="303"/>
      <c r="T680" s="303"/>
      <c r="U680" s="303"/>
      <c r="V680" s="303"/>
      <c r="W680" s="303"/>
      <c r="X680" s="303"/>
      <c r="Y680" s="303"/>
      <c r="Z680" s="303"/>
      <c r="AA680" s="304"/>
      <c r="AB680" s="1"/>
    </row>
    <row r="681" spans="7:28">
      <c r="G681" s="302"/>
      <c r="H681" s="302"/>
      <c r="I681" s="302"/>
      <c r="J681" s="303"/>
      <c r="K681" s="303"/>
      <c r="L681" s="303"/>
      <c r="M681" s="303"/>
      <c r="N681" s="303"/>
      <c r="O681" s="303"/>
      <c r="P681" s="303"/>
      <c r="Q681" s="303"/>
      <c r="R681" s="303"/>
      <c r="S681" s="303"/>
      <c r="T681" s="303"/>
      <c r="U681" s="303"/>
      <c r="V681" s="303"/>
      <c r="W681" s="303"/>
      <c r="X681" s="303"/>
      <c r="Y681" s="303"/>
      <c r="Z681" s="303"/>
      <c r="AA681" s="304"/>
      <c r="AB681" s="1"/>
    </row>
    <row r="682" spans="7:28">
      <c r="G682" s="302"/>
      <c r="H682" s="302"/>
      <c r="I682" s="302"/>
      <c r="J682" s="303"/>
      <c r="K682" s="303"/>
      <c r="L682" s="303"/>
      <c r="M682" s="303"/>
      <c r="N682" s="303"/>
      <c r="O682" s="303"/>
      <c r="P682" s="303"/>
      <c r="Q682" s="303"/>
      <c r="R682" s="303"/>
      <c r="S682" s="303"/>
      <c r="T682" s="303"/>
      <c r="U682" s="303"/>
      <c r="V682" s="303"/>
      <c r="W682" s="303"/>
      <c r="X682" s="303"/>
      <c r="Y682" s="303"/>
      <c r="Z682" s="303"/>
      <c r="AA682" s="304"/>
      <c r="AB682" s="1"/>
    </row>
    <row r="683" spans="7:28">
      <c r="G683" s="302"/>
      <c r="H683" s="302"/>
      <c r="I683" s="302"/>
      <c r="J683" s="303"/>
      <c r="K683" s="303"/>
      <c r="L683" s="303"/>
      <c r="M683" s="303"/>
      <c r="N683" s="303"/>
      <c r="O683" s="303"/>
      <c r="P683" s="303"/>
      <c r="Q683" s="303"/>
      <c r="R683" s="303"/>
      <c r="S683" s="303"/>
      <c r="T683" s="303"/>
      <c r="U683" s="303"/>
      <c r="V683" s="303"/>
      <c r="W683" s="303"/>
      <c r="X683" s="303"/>
      <c r="Y683" s="303"/>
      <c r="Z683" s="303"/>
      <c r="AA683" s="304"/>
      <c r="AB683" s="1"/>
    </row>
    <row r="684" spans="7:28">
      <c r="G684" s="302"/>
      <c r="H684" s="302"/>
      <c r="I684" s="302"/>
      <c r="J684" s="303"/>
      <c r="K684" s="303"/>
      <c r="L684" s="303"/>
      <c r="M684" s="303"/>
      <c r="N684" s="303"/>
      <c r="O684" s="303"/>
      <c r="P684" s="303"/>
      <c r="Q684" s="303"/>
      <c r="R684" s="303"/>
      <c r="S684" s="303"/>
      <c r="T684" s="303"/>
      <c r="U684" s="303"/>
      <c r="V684" s="303"/>
      <c r="W684" s="303"/>
      <c r="X684" s="303"/>
      <c r="Y684" s="303"/>
      <c r="Z684" s="303"/>
      <c r="AA684" s="304"/>
      <c r="AB684" s="1"/>
    </row>
    <row r="685" spans="7:28">
      <c r="G685" s="302"/>
      <c r="H685" s="302"/>
      <c r="I685" s="302"/>
      <c r="J685" s="303"/>
      <c r="K685" s="303"/>
      <c r="L685" s="303"/>
      <c r="M685" s="303"/>
      <c r="N685" s="303"/>
      <c r="O685" s="303"/>
      <c r="P685" s="303"/>
      <c r="Q685" s="303"/>
      <c r="R685" s="303"/>
      <c r="S685" s="303"/>
      <c r="T685" s="303"/>
      <c r="U685" s="303"/>
      <c r="V685" s="303"/>
      <c r="W685" s="303"/>
      <c r="X685" s="303"/>
      <c r="Y685" s="303"/>
      <c r="Z685" s="303"/>
      <c r="AA685" s="304"/>
      <c r="AB685" s="1"/>
    </row>
    <row r="686" spans="7:28">
      <c r="G686" s="302"/>
      <c r="H686" s="302"/>
      <c r="I686" s="302"/>
      <c r="J686" s="303"/>
      <c r="K686" s="303"/>
      <c r="L686" s="303"/>
      <c r="M686" s="303"/>
      <c r="N686" s="303"/>
      <c r="O686" s="303"/>
      <c r="P686" s="303"/>
      <c r="Q686" s="303"/>
      <c r="R686" s="303"/>
      <c r="S686" s="303"/>
      <c r="T686" s="303"/>
      <c r="U686" s="303"/>
      <c r="V686" s="303"/>
      <c r="W686" s="303"/>
      <c r="X686" s="303"/>
      <c r="Y686" s="303"/>
      <c r="Z686" s="303"/>
      <c r="AA686" s="304"/>
      <c r="AB686" s="1"/>
    </row>
    <row r="687" spans="7:28">
      <c r="G687" s="302"/>
      <c r="H687" s="302"/>
      <c r="I687" s="302"/>
      <c r="J687" s="303"/>
      <c r="K687" s="303"/>
      <c r="L687" s="303"/>
      <c r="M687" s="303"/>
      <c r="N687" s="303"/>
      <c r="O687" s="303"/>
      <c r="P687" s="303"/>
      <c r="Q687" s="303"/>
      <c r="R687" s="303"/>
      <c r="S687" s="303"/>
      <c r="T687" s="303"/>
      <c r="U687" s="303"/>
      <c r="V687" s="303"/>
      <c r="W687" s="303"/>
      <c r="X687" s="303"/>
      <c r="Y687" s="303"/>
      <c r="Z687" s="303"/>
      <c r="AA687" s="304"/>
      <c r="AB687" s="1"/>
    </row>
    <row r="688" spans="7:28">
      <c r="G688" s="302"/>
      <c r="H688" s="302"/>
      <c r="I688" s="302"/>
      <c r="J688" s="303"/>
      <c r="K688" s="303"/>
      <c r="L688" s="303"/>
      <c r="M688" s="303"/>
      <c r="N688" s="303"/>
      <c r="O688" s="303"/>
      <c r="P688" s="303"/>
      <c r="Q688" s="303"/>
      <c r="R688" s="303"/>
      <c r="S688" s="303"/>
      <c r="T688" s="303"/>
      <c r="U688" s="303"/>
      <c r="V688" s="303"/>
      <c r="W688" s="303"/>
      <c r="X688" s="303"/>
      <c r="Y688" s="303"/>
      <c r="Z688" s="303"/>
      <c r="AA688" s="304"/>
      <c r="AB688" s="1"/>
    </row>
    <row r="689" spans="7:28">
      <c r="G689" s="302"/>
      <c r="H689" s="302"/>
      <c r="I689" s="302"/>
      <c r="J689" s="303"/>
      <c r="K689" s="303"/>
      <c r="L689" s="303"/>
      <c r="M689" s="303"/>
      <c r="N689" s="303"/>
      <c r="O689" s="303"/>
      <c r="P689" s="303"/>
      <c r="Q689" s="303"/>
      <c r="R689" s="303"/>
      <c r="S689" s="303"/>
      <c r="T689" s="303"/>
      <c r="U689" s="303"/>
      <c r="V689" s="303"/>
      <c r="W689" s="303"/>
      <c r="X689" s="303"/>
      <c r="Y689" s="303"/>
      <c r="Z689" s="303"/>
      <c r="AA689" s="304"/>
      <c r="AB689" s="1"/>
    </row>
    <row r="690" spans="7:28">
      <c r="G690" s="302"/>
      <c r="H690" s="302"/>
      <c r="I690" s="302"/>
      <c r="J690" s="303"/>
      <c r="K690" s="303"/>
      <c r="L690" s="303"/>
      <c r="M690" s="303"/>
      <c r="N690" s="303"/>
      <c r="O690" s="303"/>
      <c r="P690" s="303"/>
      <c r="Q690" s="303"/>
      <c r="R690" s="303"/>
      <c r="S690" s="303"/>
      <c r="T690" s="303"/>
      <c r="U690" s="303"/>
      <c r="V690" s="303"/>
      <c r="W690" s="303"/>
      <c r="X690" s="303"/>
      <c r="Y690" s="303"/>
      <c r="Z690" s="303"/>
      <c r="AA690" s="304"/>
      <c r="AB690" s="1"/>
    </row>
    <row r="691" spans="7:28">
      <c r="G691" s="302"/>
      <c r="H691" s="302"/>
      <c r="I691" s="302"/>
      <c r="J691" s="303"/>
      <c r="K691" s="303"/>
      <c r="L691" s="303"/>
      <c r="M691" s="303"/>
      <c r="N691" s="303"/>
      <c r="O691" s="303"/>
      <c r="P691" s="303"/>
      <c r="Q691" s="303"/>
      <c r="R691" s="303"/>
      <c r="S691" s="303"/>
      <c r="T691" s="303"/>
      <c r="U691" s="303"/>
      <c r="V691" s="303"/>
      <c r="W691" s="303"/>
      <c r="X691" s="303"/>
      <c r="Y691" s="303"/>
      <c r="Z691" s="303"/>
      <c r="AA691" s="304"/>
      <c r="AB691" s="1"/>
    </row>
    <row r="692" spans="7:28">
      <c r="G692" s="302"/>
      <c r="H692" s="302"/>
      <c r="I692" s="302"/>
      <c r="J692" s="303"/>
      <c r="K692" s="303"/>
      <c r="L692" s="303"/>
      <c r="M692" s="303"/>
      <c r="N692" s="303"/>
      <c r="O692" s="303"/>
      <c r="P692" s="303"/>
      <c r="Q692" s="303"/>
      <c r="R692" s="303"/>
      <c r="S692" s="303"/>
      <c r="T692" s="303"/>
      <c r="U692" s="303"/>
      <c r="V692" s="303"/>
      <c r="W692" s="303"/>
      <c r="X692" s="303"/>
      <c r="Y692" s="303"/>
      <c r="Z692" s="303"/>
      <c r="AA692" s="304"/>
      <c r="AB692" s="1"/>
    </row>
    <row r="693" spans="7:28">
      <c r="G693" s="302"/>
      <c r="H693" s="302"/>
      <c r="I693" s="302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3"/>
      <c r="Y693" s="303"/>
      <c r="Z693" s="303"/>
      <c r="AA693" s="304"/>
      <c r="AB693" s="1"/>
    </row>
    <row r="694" spans="7:28">
      <c r="G694" s="302"/>
      <c r="H694" s="302"/>
      <c r="I694" s="302"/>
      <c r="J694" s="303"/>
      <c r="K694" s="303"/>
      <c r="L694" s="303"/>
      <c r="M694" s="303"/>
      <c r="N694" s="303"/>
      <c r="O694" s="303"/>
      <c r="P694" s="303"/>
      <c r="Q694" s="303"/>
      <c r="R694" s="303"/>
      <c r="S694" s="303"/>
      <c r="T694" s="303"/>
      <c r="U694" s="303"/>
      <c r="V694" s="303"/>
      <c r="W694" s="303"/>
      <c r="X694" s="303"/>
      <c r="Y694" s="303"/>
      <c r="Z694" s="303"/>
      <c r="AA694" s="304"/>
      <c r="AB694" s="1"/>
    </row>
    <row r="695" spans="7:28">
      <c r="G695" s="302"/>
      <c r="H695" s="302"/>
      <c r="I695" s="302"/>
      <c r="J695" s="303"/>
      <c r="K695" s="303"/>
      <c r="L695" s="303"/>
      <c r="M695" s="303"/>
      <c r="N695" s="303"/>
      <c r="O695" s="303"/>
      <c r="P695" s="303"/>
      <c r="Q695" s="303"/>
      <c r="R695" s="303"/>
      <c r="S695" s="303"/>
      <c r="T695" s="303"/>
      <c r="U695" s="303"/>
      <c r="V695" s="303"/>
      <c r="W695" s="303"/>
      <c r="X695" s="303"/>
      <c r="Y695" s="303"/>
      <c r="Z695" s="303"/>
      <c r="AA695" s="304"/>
      <c r="AB695" s="1"/>
    </row>
    <row r="696" spans="7:28">
      <c r="G696" s="302"/>
      <c r="H696" s="302"/>
      <c r="I696" s="302"/>
      <c r="J696" s="303"/>
      <c r="K696" s="303"/>
      <c r="L696" s="303"/>
      <c r="M696" s="303"/>
      <c r="N696" s="303"/>
      <c r="O696" s="303"/>
      <c r="P696" s="303"/>
      <c r="Q696" s="303"/>
      <c r="R696" s="303"/>
      <c r="S696" s="303"/>
      <c r="T696" s="303"/>
      <c r="U696" s="303"/>
      <c r="V696" s="303"/>
      <c r="W696" s="303"/>
      <c r="X696" s="303"/>
      <c r="Y696" s="303"/>
      <c r="Z696" s="303"/>
      <c r="AA696" s="304"/>
      <c r="AB696" s="1"/>
    </row>
    <row r="697" spans="7:28">
      <c r="G697" s="302"/>
      <c r="H697" s="302"/>
      <c r="I697" s="302"/>
      <c r="J697" s="303"/>
      <c r="K697" s="303"/>
      <c r="L697" s="303"/>
      <c r="M697" s="303"/>
      <c r="N697" s="303"/>
      <c r="O697" s="303"/>
      <c r="P697" s="303"/>
      <c r="Q697" s="303"/>
      <c r="R697" s="303"/>
      <c r="S697" s="303"/>
      <c r="T697" s="303"/>
      <c r="U697" s="303"/>
      <c r="V697" s="303"/>
      <c r="W697" s="303"/>
      <c r="X697" s="303"/>
      <c r="Y697" s="303"/>
      <c r="Z697" s="303"/>
      <c r="AA697" s="304"/>
      <c r="AB697" s="1"/>
    </row>
    <row r="698" spans="7:28">
      <c r="G698" s="302"/>
      <c r="H698" s="302"/>
      <c r="I698" s="302"/>
      <c r="J698" s="303"/>
      <c r="K698" s="303"/>
      <c r="L698" s="303"/>
      <c r="M698" s="303"/>
      <c r="N698" s="303"/>
      <c r="O698" s="303"/>
      <c r="P698" s="303"/>
      <c r="Q698" s="303"/>
      <c r="R698" s="303"/>
      <c r="S698" s="303"/>
      <c r="T698" s="303"/>
      <c r="U698" s="303"/>
      <c r="V698" s="303"/>
      <c r="W698" s="303"/>
      <c r="X698" s="303"/>
      <c r="Y698" s="303"/>
      <c r="Z698" s="303"/>
      <c r="AA698" s="304"/>
      <c r="AB698" s="1"/>
    </row>
    <row r="699" spans="7:28">
      <c r="G699" s="302"/>
      <c r="H699" s="302"/>
      <c r="I699" s="302"/>
      <c r="J699" s="303"/>
      <c r="K699" s="303"/>
      <c r="L699" s="303"/>
      <c r="M699" s="303"/>
      <c r="N699" s="303"/>
      <c r="O699" s="303"/>
      <c r="P699" s="303"/>
      <c r="Q699" s="303"/>
      <c r="R699" s="303"/>
      <c r="S699" s="303"/>
      <c r="T699" s="303"/>
      <c r="U699" s="303"/>
      <c r="V699" s="303"/>
      <c r="W699" s="303"/>
      <c r="X699" s="303"/>
      <c r="Y699" s="303"/>
      <c r="Z699" s="303"/>
      <c r="AA699" s="304"/>
      <c r="AB699" s="1"/>
    </row>
    <row r="700" spans="7:28">
      <c r="G700" s="302"/>
      <c r="H700" s="302"/>
      <c r="I700" s="302"/>
      <c r="J700" s="303"/>
      <c r="K700" s="303"/>
      <c r="L700" s="303"/>
      <c r="M700" s="303"/>
      <c r="N700" s="303"/>
      <c r="O700" s="303"/>
      <c r="P700" s="303"/>
      <c r="Q700" s="303"/>
      <c r="R700" s="303"/>
      <c r="S700" s="303"/>
      <c r="T700" s="303"/>
      <c r="U700" s="303"/>
      <c r="V700" s="303"/>
      <c r="W700" s="303"/>
      <c r="X700" s="303"/>
      <c r="Y700" s="303"/>
      <c r="Z700" s="303"/>
      <c r="AA700" s="304"/>
      <c r="AB700" s="1"/>
    </row>
    <row r="701" spans="7:28">
      <c r="G701" s="302"/>
      <c r="H701" s="302"/>
      <c r="I701" s="302"/>
      <c r="J701" s="303"/>
      <c r="K701" s="303"/>
      <c r="L701" s="303"/>
      <c r="M701" s="303"/>
      <c r="N701" s="303"/>
      <c r="O701" s="303"/>
      <c r="P701" s="303"/>
      <c r="Q701" s="303"/>
      <c r="R701" s="303"/>
      <c r="S701" s="303"/>
      <c r="T701" s="303"/>
      <c r="U701" s="303"/>
      <c r="V701" s="303"/>
      <c r="W701" s="303"/>
      <c r="X701" s="303"/>
      <c r="Y701" s="303"/>
      <c r="Z701" s="303"/>
      <c r="AA701" s="304"/>
      <c r="AB701" s="1"/>
    </row>
    <row r="702" spans="7:28">
      <c r="G702" s="302"/>
      <c r="H702" s="302"/>
      <c r="I702" s="302"/>
      <c r="J702" s="303"/>
      <c r="K702" s="303"/>
      <c r="L702" s="303"/>
      <c r="M702" s="303"/>
      <c r="N702" s="303"/>
      <c r="O702" s="303"/>
      <c r="P702" s="303"/>
      <c r="Q702" s="303"/>
      <c r="R702" s="303"/>
      <c r="S702" s="303"/>
      <c r="T702" s="303"/>
      <c r="U702" s="303"/>
      <c r="V702" s="303"/>
      <c r="W702" s="303"/>
      <c r="X702" s="303"/>
      <c r="Y702" s="303"/>
      <c r="Z702" s="303"/>
      <c r="AA702" s="304"/>
      <c r="AB702" s="1"/>
    </row>
    <row r="703" spans="7:28">
      <c r="G703" s="302"/>
      <c r="H703" s="302"/>
      <c r="I703" s="302"/>
      <c r="J703" s="303"/>
      <c r="K703" s="303"/>
      <c r="L703" s="303"/>
      <c r="M703" s="303"/>
      <c r="N703" s="303"/>
      <c r="O703" s="303"/>
      <c r="P703" s="303"/>
      <c r="Q703" s="303"/>
      <c r="R703" s="303"/>
      <c r="S703" s="303"/>
      <c r="T703" s="303"/>
      <c r="U703" s="303"/>
      <c r="V703" s="303"/>
      <c r="W703" s="303"/>
      <c r="X703" s="303"/>
      <c r="Y703" s="303"/>
      <c r="Z703" s="303"/>
      <c r="AA703" s="304"/>
      <c r="AB703" s="1"/>
    </row>
    <row r="704" spans="7:28">
      <c r="G704" s="302"/>
      <c r="H704" s="302"/>
      <c r="I704" s="302"/>
      <c r="J704" s="303"/>
      <c r="K704" s="303"/>
      <c r="L704" s="303"/>
      <c r="M704" s="303"/>
      <c r="N704" s="303"/>
      <c r="O704" s="303"/>
      <c r="P704" s="303"/>
      <c r="Q704" s="303"/>
      <c r="R704" s="303"/>
      <c r="S704" s="303"/>
      <c r="T704" s="303"/>
      <c r="U704" s="303"/>
      <c r="V704" s="303"/>
      <c r="W704" s="303"/>
      <c r="X704" s="303"/>
      <c r="Y704" s="303"/>
      <c r="Z704" s="303"/>
      <c r="AA704" s="304"/>
      <c r="AB704" s="1"/>
    </row>
    <row r="705" spans="7:28">
      <c r="G705" s="302"/>
      <c r="H705" s="302"/>
      <c r="I705" s="302"/>
      <c r="J705" s="303"/>
      <c r="K705" s="303"/>
      <c r="L705" s="303"/>
      <c r="M705" s="303"/>
      <c r="N705" s="303"/>
      <c r="O705" s="303"/>
      <c r="P705" s="303"/>
      <c r="Q705" s="303"/>
      <c r="R705" s="303"/>
      <c r="S705" s="303"/>
      <c r="T705" s="303"/>
      <c r="U705" s="303"/>
      <c r="V705" s="303"/>
      <c r="W705" s="303"/>
      <c r="X705" s="303"/>
      <c r="Y705" s="303"/>
      <c r="Z705" s="303"/>
      <c r="AA705" s="304"/>
      <c r="AB705" s="1"/>
    </row>
    <row r="706" spans="7:28">
      <c r="G706" s="302"/>
      <c r="H706" s="302"/>
      <c r="I706" s="302"/>
      <c r="J706" s="303"/>
      <c r="K706" s="303"/>
      <c r="L706" s="303"/>
      <c r="M706" s="303"/>
      <c r="N706" s="303"/>
      <c r="O706" s="303"/>
      <c r="P706" s="303"/>
      <c r="Q706" s="303"/>
      <c r="R706" s="303"/>
      <c r="S706" s="303"/>
      <c r="T706" s="303"/>
      <c r="U706" s="303"/>
      <c r="V706" s="303"/>
      <c r="W706" s="303"/>
      <c r="X706" s="303"/>
      <c r="Y706" s="303"/>
      <c r="Z706" s="303"/>
      <c r="AA706" s="304"/>
      <c r="AB706" s="1"/>
    </row>
    <row r="707" spans="7:28">
      <c r="G707" s="302"/>
      <c r="H707" s="302"/>
      <c r="I707" s="302"/>
      <c r="J707" s="303"/>
      <c r="K707" s="303"/>
      <c r="L707" s="303"/>
      <c r="M707" s="303"/>
      <c r="N707" s="303"/>
      <c r="O707" s="303"/>
      <c r="P707" s="303"/>
      <c r="Q707" s="303"/>
      <c r="R707" s="303"/>
      <c r="S707" s="303"/>
      <c r="T707" s="303"/>
      <c r="U707" s="303"/>
      <c r="V707" s="303"/>
      <c r="W707" s="303"/>
      <c r="X707" s="303"/>
      <c r="Y707" s="303"/>
      <c r="Z707" s="303"/>
      <c r="AA707" s="304"/>
      <c r="AB707" s="1"/>
    </row>
    <row r="708" spans="7:28">
      <c r="G708" s="302"/>
      <c r="H708" s="302"/>
      <c r="I708" s="302"/>
      <c r="J708" s="303"/>
      <c r="K708" s="303"/>
      <c r="L708" s="303"/>
      <c r="M708" s="303"/>
      <c r="N708" s="303"/>
      <c r="O708" s="303"/>
      <c r="P708" s="303"/>
      <c r="Q708" s="303"/>
      <c r="R708" s="303"/>
      <c r="S708" s="303"/>
      <c r="T708" s="303"/>
      <c r="U708" s="303"/>
      <c r="V708" s="303"/>
      <c r="W708" s="303"/>
      <c r="X708" s="303"/>
      <c r="Y708" s="303"/>
      <c r="Z708" s="303"/>
      <c r="AA708" s="304"/>
      <c r="AB708" s="1"/>
    </row>
    <row r="709" spans="7:28">
      <c r="G709" s="302"/>
      <c r="H709" s="302"/>
      <c r="I709" s="302"/>
      <c r="J709" s="303"/>
      <c r="K709" s="303"/>
      <c r="L709" s="303"/>
      <c r="M709" s="303"/>
      <c r="N709" s="303"/>
      <c r="O709" s="303"/>
      <c r="P709" s="303"/>
      <c r="Q709" s="303"/>
      <c r="R709" s="303"/>
      <c r="S709" s="303"/>
      <c r="T709" s="303"/>
      <c r="U709" s="303"/>
      <c r="V709" s="303"/>
      <c r="W709" s="303"/>
      <c r="X709" s="303"/>
      <c r="Y709" s="303"/>
      <c r="Z709" s="303"/>
      <c r="AA709" s="304"/>
      <c r="AB709" s="1"/>
    </row>
    <row r="710" spans="7:28">
      <c r="G710" s="302"/>
      <c r="H710" s="302"/>
      <c r="I710" s="302"/>
      <c r="J710" s="303"/>
      <c r="K710" s="303"/>
      <c r="L710" s="303"/>
      <c r="M710" s="303"/>
      <c r="N710" s="303"/>
      <c r="O710" s="303"/>
      <c r="P710" s="303"/>
      <c r="Q710" s="303"/>
      <c r="R710" s="303"/>
      <c r="S710" s="303"/>
      <c r="T710" s="303"/>
      <c r="U710" s="303"/>
      <c r="V710" s="303"/>
      <c r="W710" s="303"/>
      <c r="X710" s="303"/>
      <c r="Y710" s="303"/>
      <c r="Z710" s="303"/>
      <c r="AA710" s="304"/>
      <c r="AB710" s="1"/>
    </row>
    <row r="711" spans="7:28">
      <c r="G711" s="302"/>
      <c r="H711" s="302"/>
      <c r="I711" s="302"/>
      <c r="J711" s="303"/>
      <c r="K711" s="303"/>
      <c r="L711" s="303"/>
      <c r="M711" s="303"/>
      <c r="N711" s="303"/>
      <c r="O711" s="303"/>
      <c r="P711" s="303"/>
      <c r="Q711" s="303"/>
      <c r="R711" s="303"/>
      <c r="S711" s="303"/>
      <c r="T711" s="303"/>
      <c r="U711" s="303"/>
      <c r="V711" s="303"/>
      <c r="W711" s="303"/>
      <c r="X711" s="303"/>
      <c r="Y711" s="303"/>
      <c r="Z711" s="303"/>
      <c r="AA711" s="304"/>
      <c r="AB711" s="1"/>
    </row>
    <row r="712" spans="7:28">
      <c r="G712" s="302"/>
      <c r="H712" s="302"/>
      <c r="I712" s="302"/>
      <c r="J712" s="303"/>
      <c r="K712" s="303"/>
      <c r="L712" s="303"/>
      <c r="M712" s="303"/>
      <c r="N712" s="303"/>
      <c r="O712" s="303"/>
      <c r="P712" s="303"/>
      <c r="Q712" s="303"/>
      <c r="R712" s="303"/>
      <c r="S712" s="303"/>
      <c r="T712" s="303"/>
      <c r="U712" s="303"/>
      <c r="V712" s="303"/>
      <c r="W712" s="303"/>
      <c r="X712" s="303"/>
      <c r="Y712" s="303"/>
      <c r="Z712" s="303"/>
      <c r="AA712" s="304"/>
      <c r="AB712" s="1"/>
    </row>
    <row r="713" spans="7:28">
      <c r="G713" s="302"/>
      <c r="H713" s="302"/>
      <c r="I713" s="302"/>
      <c r="J713" s="303"/>
      <c r="K713" s="303"/>
      <c r="L713" s="303"/>
      <c r="M713" s="303"/>
      <c r="N713" s="303"/>
      <c r="O713" s="303"/>
      <c r="P713" s="303"/>
      <c r="Q713" s="303"/>
      <c r="R713" s="303"/>
      <c r="S713" s="303"/>
      <c r="T713" s="303"/>
      <c r="U713" s="303"/>
      <c r="V713" s="303"/>
      <c r="W713" s="303"/>
      <c r="X713" s="303"/>
      <c r="Y713" s="303"/>
      <c r="Z713" s="303"/>
      <c r="AA713" s="304"/>
      <c r="AB713" s="1"/>
    </row>
    <row r="714" spans="7:28">
      <c r="G714" s="302"/>
      <c r="H714" s="302"/>
      <c r="I714" s="302"/>
      <c r="J714" s="303"/>
      <c r="K714" s="303"/>
      <c r="L714" s="303"/>
      <c r="M714" s="303"/>
      <c r="N714" s="303"/>
      <c r="O714" s="303"/>
      <c r="P714" s="303"/>
      <c r="Q714" s="303"/>
      <c r="R714" s="303"/>
      <c r="S714" s="303"/>
      <c r="T714" s="303"/>
      <c r="U714" s="303"/>
      <c r="V714" s="303"/>
      <c r="W714" s="303"/>
      <c r="X714" s="303"/>
      <c r="Y714" s="303"/>
      <c r="Z714" s="303"/>
      <c r="AA714" s="304"/>
      <c r="AB714" s="1"/>
    </row>
    <row r="715" spans="7:28">
      <c r="G715" s="302"/>
      <c r="H715" s="302"/>
      <c r="I715" s="302"/>
      <c r="J715" s="303"/>
      <c r="K715" s="303"/>
      <c r="L715" s="303"/>
      <c r="M715" s="303"/>
      <c r="N715" s="303"/>
      <c r="O715" s="303"/>
      <c r="P715" s="303"/>
      <c r="Q715" s="303"/>
      <c r="R715" s="303"/>
      <c r="S715" s="303"/>
      <c r="T715" s="303"/>
      <c r="U715" s="303"/>
      <c r="V715" s="303"/>
      <c r="W715" s="303"/>
      <c r="X715" s="303"/>
      <c r="Y715" s="303"/>
      <c r="Z715" s="303"/>
      <c r="AA715" s="304"/>
      <c r="AB715" s="1"/>
    </row>
    <row r="716" spans="7:28">
      <c r="G716" s="302"/>
      <c r="H716" s="302"/>
      <c r="I716" s="302"/>
      <c r="J716" s="303"/>
      <c r="K716" s="303"/>
      <c r="L716" s="303"/>
      <c r="M716" s="303"/>
      <c r="N716" s="303"/>
      <c r="O716" s="303"/>
      <c r="P716" s="303"/>
      <c r="Q716" s="303"/>
      <c r="R716" s="303"/>
      <c r="S716" s="303"/>
      <c r="T716" s="303"/>
      <c r="U716" s="303"/>
      <c r="V716" s="303"/>
      <c r="W716" s="303"/>
      <c r="X716" s="303"/>
      <c r="Y716" s="303"/>
      <c r="Z716" s="303"/>
      <c r="AA716" s="304"/>
      <c r="AB716" s="1"/>
    </row>
    <row r="717" spans="7:28">
      <c r="G717" s="302"/>
      <c r="H717" s="302"/>
      <c r="I717" s="302"/>
      <c r="J717" s="303"/>
      <c r="K717" s="303"/>
      <c r="L717" s="303"/>
      <c r="M717" s="303"/>
      <c r="N717" s="303"/>
      <c r="O717" s="303"/>
      <c r="P717" s="303"/>
      <c r="Q717" s="303"/>
      <c r="R717" s="303"/>
      <c r="S717" s="303"/>
      <c r="T717" s="303"/>
      <c r="U717" s="303"/>
      <c r="V717" s="303"/>
      <c r="W717" s="303"/>
      <c r="X717" s="303"/>
      <c r="Y717" s="303"/>
      <c r="Z717" s="303"/>
      <c r="AA717" s="304"/>
      <c r="AB717" s="1"/>
    </row>
    <row r="718" spans="7:28">
      <c r="G718" s="302"/>
      <c r="H718" s="302"/>
      <c r="I718" s="302"/>
      <c r="J718" s="303"/>
      <c r="K718" s="303"/>
      <c r="L718" s="303"/>
      <c r="M718" s="303"/>
      <c r="N718" s="303"/>
      <c r="O718" s="303"/>
      <c r="P718" s="303"/>
      <c r="Q718" s="303"/>
      <c r="R718" s="303"/>
      <c r="S718" s="303"/>
      <c r="T718" s="303"/>
      <c r="U718" s="303"/>
      <c r="V718" s="303"/>
      <c r="W718" s="303"/>
      <c r="X718" s="303"/>
      <c r="Y718" s="303"/>
      <c r="Z718" s="303"/>
      <c r="AA718" s="304"/>
      <c r="AB718" s="1"/>
    </row>
    <row r="719" spans="7:28">
      <c r="G719" s="302"/>
      <c r="H719" s="302"/>
      <c r="I719" s="302"/>
      <c r="J719" s="303"/>
      <c r="K719" s="303"/>
      <c r="L719" s="303"/>
      <c r="M719" s="303"/>
      <c r="N719" s="303"/>
      <c r="O719" s="303"/>
      <c r="P719" s="303"/>
      <c r="Q719" s="303"/>
      <c r="R719" s="303"/>
      <c r="S719" s="303"/>
      <c r="T719" s="303"/>
      <c r="U719" s="303"/>
      <c r="V719" s="303"/>
      <c r="W719" s="303"/>
      <c r="X719" s="303"/>
      <c r="Y719" s="303"/>
      <c r="Z719" s="303"/>
      <c r="AA719" s="304"/>
      <c r="AB719" s="1"/>
    </row>
    <row r="720" spans="7:28">
      <c r="G720" s="302"/>
      <c r="H720" s="302"/>
      <c r="I720" s="302"/>
      <c r="J720" s="303"/>
      <c r="K720" s="303"/>
      <c r="L720" s="303"/>
      <c r="M720" s="303"/>
      <c r="N720" s="303"/>
      <c r="O720" s="303"/>
      <c r="P720" s="303"/>
      <c r="Q720" s="303"/>
      <c r="R720" s="303"/>
      <c r="S720" s="303"/>
      <c r="T720" s="303"/>
      <c r="U720" s="303"/>
      <c r="V720" s="303"/>
      <c r="W720" s="303"/>
      <c r="X720" s="303"/>
      <c r="Y720" s="303"/>
      <c r="Z720" s="303"/>
      <c r="AA720" s="304"/>
      <c r="AB720" s="1"/>
    </row>
    <row r="721" spans="7:28">
      <c r="G721" s="302"/>
      <c r="H721" s="302"/>
      <c r="I721" s="302"/>
      <c r="J721" s="303"/>
      <c r="K721" s="303"/>
      <c r="L721" s="303"/>
      <c r="M721" s="303"/>
      <c r="N721" s="303"/>
      <c r="O721" s="303"/>
      <c r="P721" s="303"/>
      <c r="Q721" s="303"/>
      <c r="R721" s="303"/>
      <c r="S721" s="303"/>
      <c r="T721" s="303"/>
      <c r="U721" s="303"/>
      <c r="V721" s="303"/>
      <c r="W721" s="303"/>
      <c r="X721" s="303"/>
      <c r="Y721" s="303"/>
      <c r="Z721" s="303"/>
      <c r="AA721" s="304"/>
      <c r="AB721" s="1"/>
    </row>
    <row r="722" spans="7:28">
      <c r="G722" s="302"/>
      <c r="H722" s="302"/>
      <c r="I722" s="302"/>
      <c r="J722" s="303"/>
      <c r="K722" s="303"/>
      <c r="L722" s="303"/>
      <c r="M722" s="303"/>
      <c r="N722" s="303"/>
      <c r="O722" s="303"/>
      <c r="P722" s="303"/>
      <c r="Q722" s="303"/>
      <c r="R722" s="303"/>
      <c r="S722" s="303"/>
      <c r="T722" s="303"/>
      <c r="U722" s="303"/>
      <c r="V722" s="303"/>
      <c r="W722" s="303"/>
      <c r="X722" s="303"/>
      <c r="Y722" s="303"/>
      <c r="Z722" s="303"/>
      <c r="AA722" s="304"/>
      <c r="AB722" s="1"/>
    </row>
    <row r="723" spans="7:28">
      <c r="G723" s="302"/>
      <c r="H723" s="302"/>
      <c r="I723" s="302"/>
      <c r="J723" s="303"/>
      <c r="K723" s="303"/>
      <c r="L723" s="303"/>
      <c r="M723" s="303"/>
      <c r="N723" s="303"/>
      <c r="O723" s="303"/>
      <c r="P723" s="303"/>
      <c r="Q723" s="303"/>
      <c r="R723" s="303"/>
      <c r="S723" s="303"/>
      <c r="T723" s="303"/>
      <c r="U723" s="303"/>
      <c r="V723" s="303"/>
      <c r="W723" s="303"/>
      <c r="X723" s="303"/>
      <c r="Y723" s="303"/>
      <c r="Z723" s="303"/>
      <c r="AA723" s="304"/>
      <c r="AB723" s="1"/>
    </row>
    <row r="724" spans="7:28">
      <c r="G724" s="302"/>
      <c r="H724" s="302"/>
      <c r="I724" s="302"/>
      <c r="J724" s="303"/>
      <c r="K724" s="303"/>
      <c r="L724" s="303"/>
      <c r="M724" s="303"/>
      <c r="N724" s="303"/>
      <c r="O724" s="303"/>
      <c r="P724" s="303"/>
      <c r="Q724" s="303"/>
      <c r="R724" s="303"/>
      <c r="S724" s="303"/>
      <c r="T724" s="303"/>
      <c r="U724" s="303"/>
      <c r="V724" s="303"/>
      <c r="W724" s="303"/>
      <c r="X724" s="303"/>
      <c r="Y724" s="303"/>
      <c r="Z724" s="303"/>
      <c r="AA724" s="304"/>
      <c r="AB724" s="1"/>
    </row>
    <row r="725" spans="7:28">
      <c r="G725" s="302"/>
      <c r="H725" s="302"/>
      <c r="I725" s="302"/>
      <c r="J725" s="303"/>
      <c r="K725" s="303"/>
      <c r="L725" s="303"/>
      <c r="M725" s="303"/>
      <c r="N725" s="303"/>
      <c r="O725" s="303"/>
      <c r="P725" s="303"/>
      <c r="Q725" s="303"/>
      <c r="R725" s="303"/>
      <c r="S725" s="303"/>
      <c r="T725" s="303"/>
      <c r="U725" s="303"/>
      <c r="V725" s="303"/>
      <c r="W725" s="303"/>
      <c r="X725" s="303"/>
      <c r="Y725" s="303"/>
      <c r="Z725" s="303"/>
      <c r="AA725" s="304"/>
      <c r="AB725" s="1"/>
    </row>
    <row r="726" spans="7:28">
      <c r="G726" s="302"/>
      <c r="H726" s="302"/>
      <c r="I726" s="302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3"/>
      <c r="Y726" s="303"/>
      <c r="Z726" s="303"/>
      <c r="AA726" s="304"/>
      <c r="AB726" s="1"/>
    </row>
    <row r="727" spans="7:28">
      <c r="G727" s="302"/>
      <c r="H727" s="302"/>
      <c r="I727" s="302"/>
      <c r="J727" s="303"/>
      <c r="K727" s="303"/>
      <c r="L727" s="303"/>
      <c r="M727" s="303"/>
      <c r="N727" s="303"/>
      <c r="O727" s="303"/>
      <c r="P727" s="303"/>
      <c r="Q727" s="303"/>
      <c r="R727" s="303"/>
      <c r="S727" s="303"/>
      <c r="T727" s="303"/>
      <c r="U727" s="303"/>
      <c r="V727" s="303"/>
      <c r="W727" s="303"/>
      <c r="X727" s="303"/>
      <c r="Y727" s="303"/>
      <c r="Z727" s="303"/>
      <c r="AA727" s="304"/>
      <c r="AB727" s="1"/>
    </row>
    <row r="728" spans="7:28">
      <c r="G728" s="302"/>
      <c r="H728" s="302"/>
      <c r="I728" s="302"/>
      <c r="J728" s="303"/>
      <c r="K728" s="303"/>
      <c r="L728" s="303"/>
      <c r="M728" s="303"/>
      <c r="N728" s="303"/>
      <c r="O728" s="303"/>
      <c r="P728" s="303"/>
      <c r="Q728" s="303"/>
      <c r="R728" s="303"/>
      <c r="S728" s="303"/>
      <c r="T728" s="303"/>
      <c r="U728" s="303"/>
      <c r="V728" s="303"/>
      <c r="W728" s="303"/>
      <c r="X728" s="303"/>
      <c r="Y728" s="303"/>
      <c r="Z728" s="303"/>
      <c r="AA728" s="304"/>
      <c r="AB728" s="1"/>
    </row>
    <row r="729" spans="7:28">
      <c r="G729" s="302"/>
      <c r="H729" s="302"/>
      <c r="I729" s="302"/>
      <c r="J729" s="303"/>
      <c r="K729" s="303"/>
      <c r="L729" s="303"/>
      <c r="M729" s="303"/>
      <c r="N729" s="303"/>
      <c r="O729" s="303"/>
      <c r="P729" s="303"/>
      <c r="Q729" s="303"/>
      <c r="R729" s="303"/>
      <c r="S729" s="303"/>
      <c r="T729" s="303"/>
      <c r="U729" s="303"/>
      <c r="V729" s="303"/>
      <c r="W729" s="303"/>
      <c r="X729" s="303"/>
      <c r="Y729" s="303"/>
      <c r="Z729" s="303"/>
      <c r="AA729" s="304"/>
      <c r="AB729" s="1"/>
    </row>
    <row r="730" spans="7:28">
      <c r="G730" s="302"/>
      <c r="H730" s="302"/>
      <c r="I730" s="302"/>
      <c r="J730" s="303"/>
      <c r="K730" s="303"/>
      <c r="L730" s="303"/>
      <c r="M730" s="303"/>
      <c r="N730" s="303"/>
      <c r="O730" s="303"/>
      <c r="P730" s="303"/>
      <c r="Q730" s="303"/>
      <c r="R730" s="303"/>
      <c r="S730" s="303"/>
      <c r="T730" s="303"/>
      <c r="U730" s="303"/>
      <c r="V730" s="303"/>
      <c r="W730" s="303"/>
      <c r="X730" s="303"/>
      <c r="Y730" s="303"/>
      <c r="Z730" s="303"/>
      <c r="AA730" s="304"/>
      <c r="AB730" s="1"/>
    </row>
    <row r="731" spans="7:28">
      <c r="G731" s="302"/>
      <c r="H731" s="302"/>
      <c r="I731" s="302"/>
      <c r="J731" s="303"/>
      <c r="K731" s="303"/>
      <c r="L731" s="303"/>
      <c r="M731" s="303"/>
      <c r="N731" s="303"/>
      <c r="O731" s="303"/>
      <c r="P731" s="303"/>
      <c r="Q731" s="303"/>
      <c r="R731" s="303"/>
      <c r="S731" s="303"/>
      <c r="T731" s="303"/>
      <c r="U731" s="303"/>
      <c r="V731" s="303"/>
      <c r="W731" s="303"/>
      <c r="X731" s="303"/>
      <c r="Y731" s="303"/>
      <c r="Z731" s="303"/>
      <c r="AA731" s="304"/>
      <c r="AB731" s="1"/>
    </row>
    <row r="732" spans="7:28">
      <c r="G732" s="302"/>
      <c r="H732" s="302"/>
      <c r="I732" s="302"/>
      <c r="J732" s="303"/>
      <c r="K732" s="303"/>
      <c r="L732" s="303"/>
      <c r="M732" s="303"/>
      <c r="N732" s="303"/>
      <c r="O732" s="303"/>
      <c r="P732" s="303"/>
      <c r="Q732" s="303"/>
      <c r="R732" s="303"/>
      <c r="S732" s="303"/>
      <c r="T732" s="303"/>
      <c r="U732" s="303"/>
      <c r="V732" s="303"/>
      <c r="W732" s="303"/>
      <c r="X732" s="303"/>
      <c r="Y732" s="303"/>
      <c r="Z732" s="303"/>
      <c r="AA732" s="304"/>
      <c r="AB732" s="1"/>
    </row>
    <row r="733" spans="7:28">
      <c r="G733" s="302"/>
      <c r="H733" s="302"/>
      <c r="I733" s="302"/>
      <c r="J733" s="303"/>
      <c r="K733" s="303"/>
      <c r="L733" s="303"/>
      <c r="M733" s="303"/>
      <c r="N733" s="303"/>
      <c r="O733" s="303"/>
      <c r="P733" s="303"/>
      <c r="Q733" s="303"/>
      <c r="R733" s="303"/>
      <c r="S733" s="303"/>
      <c r="T733" s="303"/>
      <c r="U733" s="303"/>
      <c r="V733" s="303"/>
      <c r="W733" s="303"/>
      <c r="X733" s="303"/>
      <c r="Y733" s="303"/>
      <c r="Z733" s="303"/>
      <c r="AA733" s="304"/>
      <c r="AB733" s="1"/>
    </row>
    <row r="734" spans="7:28">
      <c r="G734" s="302"/>
      <c r="H734" s="302"/>
      <c r="I734" s="302"/>
      <c r="J734" s="303"/>
      <c r="K734" s="303"/>
      <c r="L734" s="303"/>
      <c r="M734" s="303"/>
      <c r="N734" s="303"/>
      <c r="O734" s="303"/>
      <c r="P734" s="303"/>
      <c r="Q734" s="303"/>
      <c r="R734" s="303"/>
      <c r="S734" s="303"/>
      <c r="T734" s="303"/>
      <c r="U734" s="303"/>
      <c r="V734" s="303"/>
      <c r="W734" s="303"/>
      <c r="X734" s="303"/>
      <c r="Y734" s="303"/>
      <c r="Z734" s="303"/>
      <c r="AA734" s="304"/>
      <c r="AB734" s="1"/>
    </row>
    <row r="735" spans="7:28">
      <c r="G735" s="302"/>
      <c r="H735" s="302"/>
      <c r="I735" s="302"/>
      <c r="J735" s="303"/>
      <c r="K735" s="303"/>
      <c r="L735" s="303"/>
      <c r="M735" s="303"/>
      <c r="N735" s="303"/>
      <c r="O735" s="303"/>
      <c r="P735" s="303"/>
      <c r="Q735" s="303"/>
      <c r="R735" s="303"/>
      <c r="S735" s="303"/>
      <c r="T735" s="303"/>
      <c r="U735" s="303"/>
      <c r="V735" s="303"/>
      <c r="W735" s="303"/>
      <c r="X735" s="303"/>
      <c r="Y735" s="303"/>
      <c r="Z735" s="303"/>
      <c r="AA735" s="304"/>
      <c r="AB735" s="1"/>
    </row>
    <row r="736" spans="7:28">
      <c r="G736" s="302"/>
      <c r="H736" s="302"/>
      <c r="I736" s="302"/>
      <c r="J736" s="303"/>
      <c r="K736" s="303"/>
      <c r="L736" s="303"/>
      <c r="M736" s="303"/>
      <c r="N736" s="303"/>
      <c r="O736" s="303"/>
      <c r="P736" s="303"/>
      <c r="Q736" s="303"/>
      <c r="R736" s="303"/>
      <c r="S736" s="303"/>
      <c r="T736" s="303"/>
      <c r="U736" s="303"/>
      <c r="V736" s="303"/>
      <c r="W736" s="303"/>
      <c r="X736" s="303"/>
      <c r="Y736" s="303"/>
      <c r="Z736" s="303"/>
      <c r="AA736" s="304"/>
      <c r="AB736" s="1"/>
    </row>
    <row r="737" spans="7:28">
      <c r="G737" s="302"/>
      <c r="H737" s="302"/>
      <c r="I737" s="302"/>
      <c r="J737" s="303"/>
      <c r="K737" s="303"/>
      <c r="L737" s="303"/>
      <c r="M737" s="303"/>
      <c r="N737" s="303"/>
      <c r="O737" s="303"/>
      <c r="P737" s="303"/>
      <c r="Q737" s="303"/>
      <c r="R737" s="303"/>
      <c r="S737" s="303"/>
      <c r="T737" s="303"/>
      <c r="U737" s="303"/>
      <c r="V737" s="303"/>
      <c r="W737" s="303"/>
      <c r="X737" s="303"/>
      <c r="Y737" s="303"/>
      <c r="Z737" s="303"/>
      <c r="AA737" s="304"/>
      <c r="AB737" s="1"/>
    </row>
    <row r="738" spans="7:28">
      <c r="G738" s="302"/>
      <c r="H738" s="302"/>
      <c r="I738" s="302"/>
      <c r="J738" s="303"/>
      <c r="K738" s="303"/>
      <c r="L738" s="303"/>
      <c r="M738" s="303"/>
      <c r="N738" s="303"/>
      <c r="O738" s="303"/>
      <c r="P738" s="303"/>
      <c r="Q738" s="303"/>
      <c r="R738" s="303"/>
      <c r="S738" s="303"/>
      <c r="T738" s="303"/>
      <c r="U738" s="303"/>
      <c r="V738" s="303"/>
      <c r="W738" s="303"/>
      <c r="X738" s="303"/>
      <c r="Y738" s="303"/>
      <c r="Z738" s="303"/>
      <c r="AA738" s="304"/>
      <c r="AB738" s="1"/>
    </row>
    <row r="739" spans="7:28">
      <c r="G739" s="302"/>
      <c r="H739" s="302"/>
      <c r="I739" s="302"/>
      <c r="J739" s="303"/>
      <c r="K739" s="303"/>
      <c r="L739" s="303"/>
      <c r="M739" s="303"/>
      <c r="N739" s="303"/>
      <c r="O739" s="303"/>
      <c r="P739" s="303"/>
      <c r="Q739" s="303"/>
      <c r="R739" s="303"/>
      <c r="S739" s="303"/>
      <c r="T739" s="303"/>
      <c r="U739" s="303"/>
      <c r="V739" s="303"/>
      <c r="W739" s="303"/>
      <c r="X739" s="303"/>
      <c r="Y739" s="303"/>
      <c r="Z739" s="303"/>
      <c r="AA739" s="304"/>
      <c r="AB739" s="1"/>
    </row>
    <row r="740" spans="7:28">
      <c r="G740" s="302"/>
      <c r="H740" s="302"/>
      <c r="I740" s="302"/>
      <c r="J740" s="303"/>
      <c r="K740" s="303"/>
      <c r="L740" s="303"/>
      <c r="M740" s="303"/>
      <c r="N740" s="303"/>
      <c r="O740" s="303"/>
      <c r="P740" s="303"/>
      <c r="Q740" s="303"/>
      <c r="R740" s="303"/>
      <c r="S740" s="303"/>
      <c r="T740" s="303"/>
      <c r="U740" s="303"/>
      <c r="V740" s="303"/>
      <c r="W740" s="303"/>
      <c r="X740" s="303"/>
      <c r="Y740" s="303"/>
      <c r="Z740" s="303"/>
      <c r="AA740" s="304"/>
      <c r="AB740" s="1"/>
    </row>
    <row r="741" spans="7:28">
      <c r="G741" s="302"/>
      <c r="H741" s="302"/>
      <c r="I741" s="302"/>
      <c r="J741" s="303"/>
      <c r="K741" s="303"/>
      <c r="L741" s="303"/>
      <c r="M741" s="303"/>
      <c r="N741" s="303"/>
      <c r="O741" s="303"/>
      <c r="P741" s="303"/>
      <c r="Q741" s="303"/>
      <c r="R741" s="303"/>
      <c r="S741" s="303"/>
      <c r="T741" s="303"/>
      <c r="U741" s="303"/>
      <c r="V741" s="303"/>
      <c r="W741" s="303"/>
      <c r="X741" s="303"/>
      <c r="Y741" s="303"/>
      <c r="Z741" s="303"/>
      <c r="AA741" s="304"/>
      <c r="AB741" s="1"/>
    </row>
    <row r="742" spans="7:28">
      <c r="G742" s="302"/>
      <c r="H742" s="302"/>
      <c r="I742" s="302"/>
      <c r="J742" s="303"/>
      <c r="K742" s="303"/>
      <c r="L742" s="303"/>
      <c r="M742" s="303"/>
      <c r="N742" s="303"/>
      <c r="O742" s="303"/>
      <c r="P742" s="303"/>
      <c r="Q742" s="303"/>
      <c r="R742" s="303"/>
      <c r="S742" s="303"/>
      <c r="T742" s="303"/>
      <c r="U742" s="303"/>
      <c r="V742" s="303"/>
      <c r="W742" s="303"/>
      <c r="X742" s="303"/>
      <c r="Y742" s="303"/>
      <c r="Z742" s="303"/>
      <c r="AA742" s="304"/>
      <c r="AB742" s="1"/>
    </row>
    <row r="743" spans="7:28">
      <c r="G743" s="302"/>
      <c r="H743" s="302"/>
      <c r="I743" s="302"/>
      <c r="J743" s="303"/>
      <c r="K743" s="303"/>
      <c r="L743" s="303"/>
      <c r="M743" s="303"/>
      <c r="N743" s="303"/>
      <c r="O743" s="303"/>
      <c r="P743" s="303"/>
      <c r="Q743" s="303"/>
      <c r="R743" s="303"/>
      <c r="S743" s="303"/>
      <c r="T743" s="303"/>
      <c r="U743" s="303"/>
      <c r="V743" s="303"/>
      <c r="W743" s="303"/>
      <c r="X743" s="303"/>
      <c r="Y743" s="303"/>
      <c r="Z743" s="303"/>
      <c r="AA743" s="304"/>
      <c r="AB743" s="1"/>
    </row>
    <row r="744" spans="7:28">
      <c r="G744" s="302"/>
      <c r="H744" s="302"/>
      <c r="I744" s="302"/>
      <c r="J744" s="303"/>
      <c r="K744" s="303"/>
      <c r="L744" s="303"/>
      <c r="M744" s="303"/>
      <c r="N744" s="303"/>
      <c r="O744" s="303"/>
      <c r="P744" s="303"/>
      <c r="Q744" s="303"/>
      <c r="R744" s="303"/>
      <c r="S744" s="303"/>
      <c r="T744" s="303"/>
      <c r="U744" s="303"/>
      <c r="V744" s="303"/>
      <c r="W744" s="303"/>
      <c r="X744" s="303"/>
      <c r="Y744" s="303"/>
      <c r="Z744" s="303"/>
      <c r="AA744" s="304"/>
      <c r="AB744" s="1"/>
    </row>
    <row r="745" spans="7:28">
      <c r="G745" s="302"/>
      <c r="H745" s="302"/>
      <c r="I745" s="302"/>
      <c r="J745" s="303"/>
      <c r="K745" s="303"/>
      <c r="L745" s="303"/>
      <c r="M745" s="303"/>
      <c r="N745" s="303"/>
      <c r="O745" s="303"/>
      <c r="P745" s="303"/>
      <c r="Q745" s="303"/>
      <c r="R745" s="303"/>
      <c r="S745" s="303"/>
      <c r="T745" s="303"/>
      <c r="U745" s="303"/>
      <c r="V745" s="303"/>
      <c r="W745" s="303"/>
      <c r="X745" s="303"/>
      <c r="Y745" s="303"/>
      <c r="Z745" s="303"/>
      <c r="AA745" s="304"/>
      <c r="AB745" s="1"/>
    </row>
    <row r="746" spans="7:28">
      <c r="G746" s="302"/>
      <c r="H746" s="302"/>
      <c r="I746" s="302"/>
      <c r="J746" s="303"/>
      <c r="K746" s="303"/>
      <c r="L746" s="303"/>
      <c r="M746" s="303"/>
      <c r="N746" s="303"/>
      <c r="O746" s="303"/>
      <c r="P746" s="303"/>
      <c r="Q746" s="303"/>
      <c r="R746" s="303"/>
      <c r="S746" s="303"/>
      <c r="T746" s="303"/>
      <c r="U746" s="303"/>
      <c r="V746" s="303"/>
      <c r="W746" s="303"/>
      <c r="X746" s="303"/>
      <c r="Y746" s="303"/>
      <c r="Z746" s="303"/>
      <c r="AA746" s="304"/>
      <c r="AB746" s="1"/>
    </row>
    <row r="747" spans="7:28">
      <c r="G747" s="302"/>
      <c r="H747" s="302"/>
      <c r="I747" s="302"/>
      <c r="J747" s="303"/>
      <c r="K747" s="303"/>
      <c r="L747" s="303"/>
      <c r="M747" s="303"/>
      <c r="N747" s="303"/>
      <c r="O747" s="303"/>
      <c r="P747" s="303"/>
      <c r="Q747" s="303"/>
      <c r="R747" s="303"/>
      <c r="S747" s="303"/>
      <c r="T747" s="303"/>
      <c r="U747" s="303"/>
      <c r="V747" s="303"/>
      <c r="W747" s="303"/>
      <c r="X747" s="303"/>
      <c r="Y747" s="303"/>
      <c r="Z747" s="303"/>
      <c r="AA747" s="304"/>
      <c r="AB747" s="1"/>
    </row>
    <row r="748" spans="7:28">
      <c r="G748" s="302"/>
      <c r="H748" s="302"/>
      <c r="I748" s="302"/>
      <c r="J748" s="303"/>
      <c r="K748" s="303"/>
      <c r="L748" s="303"/>
      <c r="M748" s="303"/>
      <c r="N748" s="303"/>
      <c r="O748" s="303"/>
      <c r="P748" s="303"/>
      <c r="Q748" s="303"/>
      <c r="R748" s="303"/>
      <c r="S748" s="303"/>
      <c r="T748" s="303"/>
      <c r="U748" s="303"/>
      <c r="V748" s="303"/>
      <c r="W748" s="303"/>
      <c r="X748" s="303"/>
      <c r="Y748" s="303"/>
      <c r="Z748" s="303"/>
      <c r="AA748" s="304"/>
      <c r="AB748" s="1"/>
    </row>
    <row r="749" spans="7:28">
      <c r="G749" s="302"/>
      <c r="H749" s="302"/>
      <c r="I749" s="302"/>
      <c r="J749" s="303"/>
      <c r="K749" s="303"/>
      <c r="L749" s="303"/>
      <c r="M749" s="303"/>
      <c r="N749" s="303"/>
      <c r="O749" s="303"/>
      <c r="P749" s="303"/>
      <c r="Q749" s="303"/>
      <c r="R749" s="303"/>
      <c r="S749" s="303"/>
      <c r="T749" s="303"/>
      <c r="U749" s="303"/>
      <c r="V749" s="303"/>
      <c r="W749" s="303"/>
      <c r="X749" s="303"/>
      <c r="Y749" s="303"/>
      <c r="Z749" s="303"/>
      <c r="AA749" s="304"/>
      <c r="AB749" s="1"/>
    </row>
    <row r="750" spans="7:28">
      <c r="G750" s="302"/>
      <c r="H750" s="302"/>
      <c r="I750" s="302"/>
      <c r="J750" s="303"/>
      <c r="K750" s="303"/>
      <c r="L750" s="303"/>
      <c r="M750" s="303"/>
      <c r="N750" s="303"/>
      <c r="O750" s="303"/>
      <c r="P750" s="303"/>
      <c r="Q750" s="303"/>
      <c r="R750" s="303"/>
      <c r="S750" s="303"/>
      <c r="T750" s="303"/>
      <c r="U750" s="303"/>
      <c r="V750" s="303"/>
      <c r="W750" s="303"/>
      <c r="X750" s="303"/>
      <c r="Y750" s="303"/>
      <c r="Z750" s="303"/>
      <c r="AA750" s="304"/>
      <c r="AB750" s="1"/>
    </row>
    <row r="751" spans="7:28">
      <c r="G751" s="302"/>
      <c r="H751" s="302"/>
      <c r="I751" s="302"/>
      <c r="J751" s="303"/>
      <c r="K751" s="303"/>
      <c r="L751" s="303"/>
      <c r="M751" s="303"/>
      <c r="N751" s="303"/>
      <c r="O751" s="303"/>
      <c r="P751" s="303"/>
      <c r="Q751" s="303"/>
      <c r="R751" s="303"/>
      <c r="S751" s="303"/>
      <c r="T751" s="303"/>
      <c r="U751" s="303"/>
      <c r="V751" s="303"/>
      <c r="W751" s="303"/>
      <c r="X751" s="303"/>
      <c r="Y751" s="303"/>
      <c r="Z751" s="303"/>
      <c r="AA751" s="304"/>
      <c r="AB751" s="1"/>
    </row>
    <row r="752" spans="7:28">
      <c r="G752" s="302"/>
      <c r="H752" s="302"/>
      <c r="I752" s="302"/>
      <c r="J752" s="303"/>
      <c r="K752" s="303"/>
      <c r="L752" s="303"/>
      <c r="M752" s="303"/>
      <c r="N752" s="303"/>
      <c r="O752" s="303"/>
      <c r="P752" s="303"/>
      <c r="Q752" s="303"/>
      <c r="R752" s="303"/>
      <c r="S752" s="303"/>
      <c r="T752" s="303"/>
      <c r="U752" s="303"/>
      <c r="V752" s="303"/>
      <c r="W752" s="303"/>
      <c r="X752" s="303"/>
      <c r="Y752" s="303"/>
      <c r="Z752" s="303"/>
      <c r="AA752" s="304"/>
      <c r="AB752" s="1"/>
    </row>
    <row r="753" spans="7:28">
      <c r="G753" s="302"/>
      <c r="H753" s="302"/>
      <c r="I753" s="302"/>
      <c r="J753" s="303"/>
      <c r="K753" s="303"/>
      <c r="L753" s="303"/>
      <c r="M753" s="303"/>
      <c r="N753" s="303"/>
      <c r="O753" s="303"/>
      <c r="P753" s="303"/>
      <c r="Q753" s="303"/>
      <c r="R753" s="303"/>
      <c r="S753" s="303"/>
      <c r="T753" s="303"/>
      <c r="U753" s="303"/>
      <c r="V753" s="303"/>
      <c r="W753" s="303"/>
      <c r="X753" s="303"/>
      <c r="Y753" s="303"/>
      <c r="Z753" s="303"/>
      <c r="AA753" s="304"/>
      <c r="AB753" s="1"/>
    </row>
    <row r="754" spans="7:28">
      <c r="G754" s="302"/>
      <c r="H754" s="302"/>
      <c r="I754" s="302"/>
      <c r="J754" s="303"/>
      <c r="K754" s="303"/>
      <c r="L754" s="303"/>
      <c r="M754" s="303"/>
      <c r="N754" s="303"/>
      <c r="O754" s="303"/>
      <c r="P754" s="303"/>
      <c r="Q754" s="303"/>
      <c r="R754" s="303"/>
      <c r="S754" s="303"/>
      <c r="T754" s="303"/>
      <c r="U754" s="303"/>
      <c r="V754" s="303"/>
      <c r="W754" s="303"/>
      <c r="X754" s="303"/>
      <c r="Y754" s="303"/>
      <c r="Z754" s="303"/>
      <c r="AA754" s="304"/>
      <c r="AB754" s="1"/>
    </row>
    <row r="755" spans="7:28">
      <c r="G755" s="302"/>
      <c r="H755" s="302"/>
      <c r="I755" s="302"/>
      <c r="J755" s="303"/>
      <c r="K755" s="303"/>
      <c r="L755" s="303"/>
      <c r="M755" s="303"/>
      <c r="N755" s="303"/>
      <c r="O755" s="303"/>
      <c r="P755" s="303"/>
      <c r="Q755" s="303"/>
      <c r="R755" s="303"/>
      <c r="S755" s="303"/>
      <c r="T755" s="303"/>
      <c r="U755" s="303"/>
      <c r="V755" s="303"/>
      <c r="W755" s="303"/>
      <c r="X755" s="303"/>
      <c r="Y755" s="303"/>
      <c r="Z755" s="303"/>
      <c r="AA755" s="304"/>
      <c r="AB755" s="1"/>
    </row>
    <row r="756" spans="7:28">
      <c r="G756" s="302"/>
      <c r="H756" s="302"/>
      <c r="I756" s="302"/>
      <c r="J756" s="303"/>
      <c r="K756" s="303"/>
      <c r="L756" s="303"/>
      <c r="M756" s="303"/>
      <c r="N756" s="303"/>
      <c r="O756" s="303"/>
      <c r="P756" s="303"/>
      <c r="Q756" s="303"/>
      <c r="R756" s="303"/>
      <c r="S756" s="303"/>
      <c r="T756" s="303"/>
      <c r="U756" s="303"/>
      <c r="V756" s="303"/>
      <c r="W756" s="303"/>
      <c r="X756" s="303"/>
      <c r="Y756" s="303"/>
      <c r="Z756" s="303"/>
      <c r="AA756" s="304"/>
      <c r="AB756" s="1"/>
    </row>
    <row r="757" spans="7:28">
      <c r="G757" s="302"/>
      <c r="H757" s="302"/>
      <c r="I757" s="302"/>
      <c r="J757" s="303"/>
      <c r="K757" s="303"/>
      <c r="L757" s="303"/>
      <c r="M757" s="303"/>
      <c r="N757" s="303"/>
      <c r="O757" s="303"/>
      <c r="P757" s="303"/>
      <c r="Q757" s="303"/>
      <c r="R757" s="303"/>
      <c r="S757" s="303"/>
      <c r="T757" s="303"/>
      <c r="U757" s="303"/>
      <c r="V757" s="303"/>
      <c r="W757" s="303"/>
      <c r="X757" s="303"/>
      <c r="Y757" s="303"/>
      <c r="Z757" s="303"/>
      <c r="AA757" s="304"/>
      <c r="AB757" s="1"/>
    </row>
    <row r="758" spans="7:28">
      <c r="G758" s="302"/>
      <c r="H758" s="302"/>
      <c r="I758" s="302"/>
      <c r="J758" s="303"/>
      <c r="K758" s="303"/>
      <c r="L758" s="303"/>
      <c r="M758" s="303"/>
      <c r="N758" s="303"/>
      <c r="O758" s="303"/>
      <c r="P758" s="303"/>
      <c r="Q758" s="303"/>
      <c r="R758" s="303"/>
      <c r="S758" s="303"/>
      <c r="T758" s="303"/>
      <c r="U758" s="303"/>
      <c r="V758" s="303"/>
      <c r="W758" s="303"/>
      <c r="X758" s="303"/>
      <c r="Y758" s="303"/>
      <c r="Z758" s="303"/>
      <c r="AA758" s="304"/>
      <c r="AB758" s="1"/>
    </row>
    <row r="759" spans="7:28">
      <c r="G759" s="302"/>
      <c r="H759" s="302"/>
      <c r="I759" s="302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3"/>
      <c r="Y759" s="303"/>
      <c r="Z759" s="303"/>
      <c r="AA759" s="304"/>
      <c r="AB759" s="1"/>
    </row>
    <row r="760" spans="7:28">
      <c r="G760" s="302"/>
      <c r="H760" s="302"/>
      <c r="I760" s="302"/>
      <c r="J760" s="303"/>
      <c r="K760" s="303"/>
      <c r="L760" s="303"/>
      <c r="M760" s="303"/>
      <c r="N760" s="303"/>
      <c r="O760" s="303"/>
      <c r="P760" s="303"/>
      <c r="Q760" s="303"/>
      <c r="R760" s="303"/>
      <c r="S760" s="303"/>
      <c r="T760" s="303"/>
      <c r="U760" s="303"/>
      <c r="V760" s="303"/>
      <c r="W760" s="303"/>
      <c r="X760" s="303"/>
      <c r="Y760" s="303"/>
      <c r="Z760" s="303"/>
      <c r="AA760" s="304"/>
      <c r="AB760" s="1"/>
    </row>
    <row r="761" spans="7:28">
      <c r="G761" s="302"/>
      <c r="H761" s="302"/>
      <c r="I761" s="302"/>
      <c r="J761" s="303"/>
      <c r="K761" s="303"/>
      <c r="L761" s="303"/>
      <c r="M761" s="303"/>
      <c r="N761" s="303"/>
      <c r="O761" s="303"/>
      <c r="P761" s="303"/>
      <c r="Q761" s="303"/>
      <c r="R761" s="303"/>
      <c r="S761" s="303"/>
      <c r="T761" s="303"/>
      <c r="U761" s="303"/>
      <c r="V761" s="303"/>
      <c r="W761" s="303"/>
      <c r="X761" s="303"/>
      <c r="Y761" s="303"/>
      <c r="Z761" s="303"/>
      <c r="AA761" s="304"/>
      <c r="AB761" s="1"/>
    </row>
    <row r="762" spans="7:28">
      <c r="G762" s="302"/>
      <c r="H762" s="302"/>
      <c r="I762" s="302"/>
      <c r="J762" s="303"/>
      <c r="K762" s="303"/>
      <c r="L762" s="303"/>
      <c r="M762" s="303"/>
      <c r="N762" s="303"/>
      <c r="O762" s="303"/>
      <c r="P762" s="303"/>
      <c r="Q762" s="303"/>
      <c r="R762" s="303"/>
      <c r="S762" s="303"/>
      <c r="T762" s="303"/>
      <c r="U762" s="303"/>
      <c r="V762" s="303"/>
      <c r="W762" s="303"/>
      <c r="X762" s="303"/>
      <c r="Y762" s="303"/>
      <c r="Z762" s="303"/>
      <c r="AA762" s="304"/>
      <c r="AB762" s="1"/>
    </row>
    <row r="763" spans="7:28">
      <c r="G763" s="302"/>
      <c r="H763" s="302"/>
      <c r="I763" s="302"/>
      <c r="J763" s="303"/>
      <c r="K763" s="303"/>
      <c r="L763" s="303"/>
      <c r="M763" s="303"/>
      <c r="N763" s="303"/>
      <c r="O763" s="303"/>
      <c r="P763" s="303"/>
      <c r="Q763" s="303"/>
      <c r="R763" s="303"/>
      <c r="S763" s="303"/>
      <c r="T763" s="303"/>
      <c r="U763" s="303"/>
      <c r="V763" s="303"/>
      <c r="W763" s="303"/>
      <c r="X763" s="303"/>
      <c r="Y763" s="303"/>
      <c r="Z763" s="303"/>
      <c r="AA763" s="304"/>
      <c r="AB763" s="1"/>
    </row>
    <row r="764" spans="7:28">
      <c r="G764" s="302"/>
      <c r="H764" s="302"/>
      <c r="I764" s="302"/>
      <c r="J764" s="303"/>
      <c r="K764" s="303"/>
      <c r="L764" s="303"/>
      <c r="M764" s="303"/>
      <c r="N764" s="303"/>
      <c r="O764" s="303"/>
      <c r="P764" s="303"/>
      <c r="Q764" s="303"/>
      <c r="R764" s="303"/>
      <c r="S764" s="303"/>
      <c r="T764" s="303"/>
      <c r="U764" s="303"/>
      <c r="V764" s="303"/>
      <c r="W764" s="303"/>
      <c r="X764" s="303"/>
      <c r="Y764" s="303"/>
      <c r="Z764" s="303"/>
      <c r="AA764" s="304"/>
      <c r="AB764" s="1"/>
    </row>
    <row r="765" spans="7:28">
      <c r="G765" s="302"/>
      <c r="H765" s="302"/>
      <c r="I765" s="302"/>
      <c r="J765" s="303"/>
      <c r="K765" s="303"/>
      <c r="L765" s="303"/>
      <c r="M765" s="303"/>
      <c r="N765" s="303"/>
      <c r="O765" s="303"/>
      <c r="P765" s="303"/>
      <c r="Q765" s="303"/>
      <c r="R765" s="303"/>
      <c r="S765" s="303"/>
      <c r="T765" s="303"/>
      <c r="U765" s="303"/>
      <c r="V765" s="303"/>
      <c r="W765" s="303"/>
      <c r="X765" s="303"/>
      <c r="Y765" s="303"/>
      <c r="Z765" s="303"/>
      <c r="AA765" s="304"/>
      <c r="AB765" s="1"/>
    </row>
    <row r="766" spans="7:28">
      <c r="G766" s="302"/>
      <c r="H766" s="302"/>
      <c r="I766" s="302"/>
      <c r="J766" s="303"/>
      <c r="K766" s="303"/>
      <c r="L766" s="303"/>
      <c r="M766" s="303"/>
      <c r="N766" s="303"/>
      <c r="O766" s="303"/>
      <c r="P766" s="303"/>
      <c r="Q766" s="303"/>
      <c r="R766" s="303"/>
      <c r="S766" s="303"/>
      <c r="T766" s="303"/>
      <c r="U766" s="303"/>
      <c r="V766" s="303"/>
      <c r="W766" s="303"/>
      <c r="X766" s="303"/>
      <c r="Y766" s="303"/>
      <c r="Z766" s="303"/>
      <c r="AA766" s="304"/>
      <c r="AB766" s="1"/>
    </row>
    <row r="767" spans="7:28">
      <c r="G767" s="302"/>
      <c r="H767" s="302"/>
      <c r="I767" s="302"/>
      <c r="J767" s="303"/>
      <c r="K767" s="303"/>
      <c r="L767" s="303"/>
      <c r="M767" s="303"/>
      <c r="N767" s="303"/>
      <c r="O767" s="303"/>
      <c r="P767" s="303"/>
      <c r="Q767" s="303"/>
      <c r="R767" s="303"/>
      <c r="S767" s="303"/>
      <c r="T767" s="303"/>
      <c r="U767" s="303"/>
      <c r="V767" s="303"/>
      <c r="W767" s="303"/>
      <c r="X767" s="303"/>
      <c r="Y767" s="303"/>
      <c r="Z767" s="303"/>
      <c r="AA767" s="304"/>
      <c r="AB767" s="1"/>
    </row>
    <row r="768" spans="7:28">
      <c r="G768" s="302"/>
      <c r="H768" s="302"/>
      <c r="I768" s="302"/>
      <c r="J768" s="303"/>
      <c r="K768" s="303"/>
      <c r="L768" s="303"/>
      <c r="M768" s="303"/>
      <c r="N768" s="303"/>
      <c r="O768" s="303"/>
      <c r="P768" s="303"/>
      <c r="Q768" s="303"/>
      <c r="R768" s="303"/>
      <c r="S768" s="303"/>
      <c r="T768" s="303"/>
      <c r="U768" s="303"/>
      <c r="V768" s="303"/>
      <c r="W768" s="303"/>
      <c r="X768" s="303"/>
      <c r="Y768" s="303"/>
      <c r="Z768" s="303"/>
      <c r="AA768" s="304"/>
      <c r="AB768" s="1"/>
    </row>
    <row r="769" spans="7:28">
      <c r="G769" s="302"/>
      <c r="H769" s="302"/>
      <c r="I769" s="302"/>
      <c r="J769" s="303"/>
      <c r="K769" s="303"/>
      <c r="L769" s="303"/>
      <c r="M769" s="303"/>
      <c r="N769" s="303"/>
      <c r="O769" s="303"/>
      <c r="P769" s="303"/>
      <c r="Q769" s="303"/>
      <c r="R769" s="303"/>
      <c r="S769" s="303"/>
      <c r="T769" s="303"/>
      <c r="U769" s="303"/>
      <c r="V769" s="303"/>
      <c r="W769" s="303"/>
      <c r="X769" s="303"/>
      <c r="Y769" s="303"/>
      <c r="Z769" s="303"/>
      <c r="AA769" s="304"/>
      <c r="AB769" s="1"/>
    </row>
    <row r="770" spans="7:28">
      <c r="G770" s="302"/>
      <c r="H770" s="302"/>
      <c r="I770" s="302"/>
      <c r="J770" s="303"/>
      <c r="K770" s="303"/>
      <c r="L770" s="303"/>
      <c r="M770" s="303"/>
      <c r="N770" s="303"/>
      <c r="O770" s="303"/>
      <c r="P770" s="303"/>
      <c r="Q770" s="303"/>
      <c r="R770" s="303"/>
      <c r="S770" s="303"/>
      <c r="T770" s="303"/>
      <c r="U770" s="303"/>
      <c r="V770" s="303"/>
      <c r="W770" s="303"/>
      <c r="X770" s="303"/>
      <c r="Y770" s="303"/>
      <c r="Z770" s="303"/>
      <c r="AA770" s="304"/>
      <c r="AB770" s="1"/>
    </row>
    <row r="771" spans="7:28">
      <c r="G771" s="302"/>
      <c r="H771" s="302"/>
      <c r="I771" s="302"/>
      <c r="J771" s="303"/>
      <c r="K771" s="303"/>
      <c r="L771" s="303"/>
      <c r="M771" s="303"/>
      <c r="N771" s="303"/>
      <c r="O771" s="303"/>
      <c r="P771" s="303"/>
      <c r="Q771" s="303"/>
      <c r="R771" s="303"/>
      <c r="S771" s="303"/>
      <c r="T771" s="303"/>
      <c r="U771" s="303"/>
      <c r="V771" s="303"/>
      <c r="W771" s="303"/>
      <c r="X771" s="303"/>
      <c r="Y771" s="303"/>
      <c r="Z771" s="303"/>
      <c r="AA771" s="304"/>
      <c r="AB771" s="1"/>
    </row>
    <row r="772" spans="7:28">
      <c r="G772" s="302"/>
      <c r="H772" s="302"/>
      <c r="I772" s="302"/>
      <c r="J772" s="303"/>
      <c r="K772" s="303"/>
      <c r="L772" s="303"/>
      <c r="M772" s="303"/>
      <c r="N772" s="303"/>
      <c r="O772" s="303"/>
      <c r="P772" s="303"/>
      <c r="Q772" s="303"/>
      <c r="R772" s="303"/>
      <c r="S772" s="303"/>
      <c r="T772" s="303"/>
      <c r="U772" s="303"/>
      <c r="V772" s="303"/>
      <c r="W772" s="303"/>
      <c r="X772" s="303"/>
      <c r="Y772" s="303"/>
      <c r="Z772" s="303"/>
      <c r="AA772" s="304"/>
      <c r="AB772" s="1"/>
    </row>
    <row r="773" spans="7:28">
      <c r="G773" s="302"/>
      <c r="H773" s="302"/>
      <c r="I773" s="302"/>
      <c r="J773" s="303"/>
      <c r="K773" s="303"/>
      <c r="L773" s="303"/>
      <c r="M773" s="303"/>
      <c r="N773" s="303"/>
      <c r="O773" s="303"/>
      <c r="P773" s="303"/>
      <c r="Q773" s="303"/>
      <c r="R773" s="303"/>
      <c r="S773" s="303"/>
      <c r="T773" s="303"/>
      <c r="U773" s="303"/>
      <c r="V773" s="303"/>
      <c r="W773" s="303"/>
      <c r="X773" s="303"/>
      <c r="Y773" s="303"/>
      <c r="Z773" s="303"/>
      <c r="AA773" s="304"/>
      <c r="AB773" s="1"/>
    </row>
    <row r="774" spans="7:28">
      <c r="G774" s="302"/>
      <c r="H774" s="302"/>
      <c r="I774" s="302"/>
      <c r="J774" s="303"/>
      <c r="K774" s="303"/>
      <c r="L774" s="303"/>
      <c r="M774" s="303"/>
      <c r="N774" s="303"/>
      <c r="O774" s="303"/>
      <c r="P774" s="303"/>
      <c r="Q774" s="303"/>
      <c r="R774" s="303"/>
      <c r="S774" s="303"/>
      <c r="T774" s="303"/>
      <c r="U774" s="303"/>
      <c r="V774" s="303"/>
      <c r="W774" s="303"/>
      <c r="X774" s="303"/>
      <c r="Y774" s="303"/>
      <c r="Z774" s="303"/>
      <c r="AA774" s="304"/>
      <c r="AB774" s="1"/>
    </row>
    <row r="775" spans="7:28">
      <c r="G775" s="302"/>
      <c r="H775" s="302"/>
      <c r="I775" s="302"/>
      <c r="J775" s="303"/>
      <c r="K775" s="303"/>
      <c r="L775" s="303"/>
      <c r="M775" s="303"/>
      <c r="N775" s="303"/>
      <c r="O775" s="303"/>
      <c r="P775" s="303"/>
      <c r="Q775" s="303"/>
      <c r="R775" s="303"/>
      <c r="S775" s="303"/>
      <c r="T775" s="303"/>
      <c r="U775" s="303"/>
      <c r="V775" s="303"/>
      <c r="W775" s="303"/>
      <c r="X775" s="303"/>
      <c r="Y775" s="303"/>
      <c r="Z775" s="303"/>
      <c r="AA775" s="304"/>
      <c r="AB775" s="1"/>
    </row>
    <row r="776" spans="7:28">
      <c r="G776" s="302"/>
      <c r="H776" s="302"/>
      <c r="I776" s="302"/>
      <c r="J776" s="303"/>
      <c r="K776" s="303"/>
      <c r="L776" s="303"/>
      <c r="M776" s="303"/>
      <c r="N776" s="303"/>
      <c r="O776" s="303"/>
      <c r="P776" s="303"/>
      <c r="Q776" s="303"/>
      <c r="R776" s="303"/>
      <c r="S776" s="303"/>
      <c r="T776" s="303"/>
      <c r="U776" s="303"/>
      <c r="V776" s="303"/>
      <c r="W776" s="303"/>
      <c r="X776" s="303"/>
      <c r="Y776" s="303"/>
      <c r="Z776" s="303"/>
      <c r="AA776" s="304"/>
      <c r="AB776" s="1"/>
    </row>
    <row r="777" spans="7:28">
      <c r="G777" s="302"/>
      <c r="H777" s="302"/>
      <c r="I777" s="302"/>
      <c r="J777" s="303"/>
      <c r="K777" s="303"/>
      <c r="L777" s="303"/>
      <c r="M777" s="303"/>
      <c r="N777" s="303"/>
      <c r="O777" s="303"/>
      <c r="P777" s="303"/>
      <c r="Q777" s="303"/>
      <c r="R777" s="303"/>
      <c r="S777" s="303"/>
      <c r="T777" s="303"/>
      <c r="U777" s="303"/>
      <c r="V777" s="303"/>
      <c r="W777" s="303"/>
      <c r="X777" s="303"/>
      <c r="Y777" s="303"/>
      <c r="Z777" s="303"/>
      <c r="AA777" s="304"/>
      <c r="AB777" s="1"/>
    </row>
    <row r="778" spans="7:28">
      <c r="G778" s="302"/>
      <c r="H778" s="302"/>
      <c r="I778" s="302"/>
      <c r="J778" s="303"/>
      <c r="K778" s="303"/>
      <c r="L778" s="303"/>
      <c r="M778" s="303"/>
      <c r="N778" s="303"/>
      <c r="O778" s="303"/>
      <c r="P778" s="303"/>
      <c r="Q778" s="303"/>
      <c r="R778" s="303"/>
      <c r="S778" s="303"/>
      <c r="T778" s="303"/>
      <c r="U778" s="303"/>
      <c r="V778" s="303"/>
      <c r="W778" s="303"/>
      <c r="X778" s="303"/>
      <c r="Y778" s="303"/>
      <c r="Z778" s="303"/>
      <c r="AA778" s="304"/>
      <c r="AB778" s="1"/>
    </row>
    <row r="779" spans="7:28">
      <c r="G779" s="302"/>
      <c r="H779" s="302"/>
      <c r="I779" s="302"/>
      <c r="J779" s="303"/>
      <c r="K779" s="303"/>
      <c r="L779" s="303"/>
      <c r="M779" s="303"/>
      <c r="N779" s="303"/>
      <c r="O779" s="303"/>
      <c r="P779" s="303"/>
      <c r="Q779" s="303"/>
      <c r="R779" s="303"/>
      <c r="S779" s="303"/>
      <c r="T779" s="303"/>
      <c r="U779" s="303"/>
      <c r="V779" s="303"/>
      <c r="W779" s="303"/>
      <c r="X779" s="303"/>
      <c r="Y779" s="303"/>
      <c r="Z779" s="303"/>
      <c r="AA779" s="304"/>
      <c r="AB779" s="1"/>
    </row>
    <row r="780" spans="7:28">
      <c r="G780" s="302"/>
      <c r="H780" s="302"/>
      <c r="I780" s="302"/>
      <c r="J780" s="303"/>
      <c r="K780" s="303"/>
      <c r="L780" s="303"/>
      <c r="M780" s="303"/>
      <c r="N780" s="303"/>
      <c r="O780" s="303"/>
      <c r="P780" s="303"/>
      <c r="Q780" s="303"/>
      <c r="R780" s="303"/>
      <c r="S780" s="303"/>
      <c r="T780" s="303"/>
      <c r="U780" s="303"/>
      <c r="V780" s="303"/>
      <c r="W780" s="303"/>
      <c r="X780" s="303"/>
      <c r="Y780" s="303"/>
      <c r="Z780" s="303"/>
      <c r="AA780" s="304"/>
      <c r="AB780" s="1"/>
    </row>
    <row r="781" spans="7:28">
      <c r="G781" s="302"/>
      <c r="H781" s="302"/>
      <c r="I781" s="302"/>
      <c r="J781" s="303"/>
      <c r="K781" s="303"/>
      <c r="L781" s="303"/>
      <c r="M781" s="303"/>
      <c r="N781" s="303"/>
      <c r="O781" s="303"/>
      <c r="P781" s="303"/>
      <c r="Q781" s="303"/>
      <c r="R781" s="303"/>
      <c r="S781" s="303"/>
      <c r="T781" s="303"/>
      <c r="U781" s="303"/>
      <c r="V781" s="303"/>
      <c r="W781" s="303"/>
      <c r="X781" s="303"/>
      <c r="Y781" s="303"/>
      <c r="Z781" s="303"/>
      <c r="AA781" s="304"/>
      <c r="AB781" s="1"/>
    </row>
    <row r="782" spans="7:28">
      <c r="G782" s="302"/>
      <c r="H782" s="302"/>
      <c r="I782" s="302"/>
      <c r="J782" s="303"/>
      <c r="K782" s="303"/>
      <c r="L782" s="303"/>
      <c r="M782" s="303"/>
      <c r="N782" s="303"/>
      <c r="O782" s="303"/>
      <c r="P782" s="303"/>
      <c r="Q782" s="303"/>
      <c r="R782" s="303"/>
      <c r="S782" s="303"/>
      <c r="T782" s="303"/>
      <c r="U782" s="303"/>
      <c r="V782" s="303"/>
      <c r="W782" s="303"/>
      <c r="X782" s="303"/>
      <c r="Y782" s="303"/>
      <c r="Z782" s="303"/>
      <c r="AA782" s="304"/>
      <c r="AB782" s="1"/>
    </row>
    <row r="783" spans="7:28">
      <c r="G783" s="302"/>
      <c r="H783" s="302"/>
      <c r="I783" s="302"/>
      <c r="J783" s="303"/>
      <c r="K783" s="303"/>
      <c r="L783" s="303"/>
      <c r="M783" s="303"/>
      <c r="N783" s="303"/>
      <c r="O783" s="303"/>
      <c r="P783" s="303"/>
      <c r="Q783" s="303"/>
      <c r="R783" s="303"/>
      <c r="S783" s="303"/>
      <c r="T783" s="303"/>
      <c r="U783" s="303"/>
      <c r="V783" s="303"/>
      <c r="W783" s="303"/>
      <c r="X783" s="303"/>
      <c r="Y783" s="303"/>
      <c r="Z783" s="303"/>
      <c r="AA783" s="304"/>
      <c r="AB783" s="1"/>
    </row>
    <row r="784" spans="7:28">
      <c r="G784" s="302"/>
      <c r="H784" s="302"/>
      <c r="I784" s="302"/>
      <c r="J784" s="303"/>
      <c r="K784" s="303"/>
      <c r="L784" s="303"/>
      <c r="M784" s="303"/>
      <c r="N784" s="303"/>
      <c r="O784" s="303"/>
      <c r="P784" s="303"/>
      <c r="Q784" s="303"/>
      <c r="R784" s="303"/>
      <c r="S784" s="303"/>
      <c r="T784" s="303"/>
      <c r="U784" s="303"/>
      <c r="V784" s="303"/>
      <c r="W784" s="303"/>
      <c r="X784" s="303"/>
      <c r="Y784" s="303"/>
      <c r="Z784" s="303"/>
      <c r="AA784" s="304"/>
      <c r="AB784" s="1"/>
    </row>
    <row r="785" spans="7:28">
      <c r="G785" s="302"/>
      <c r="H785" s="302"/>
      <c r="I785" s="302"/>
      <c r="J785" s="303"/>
      <c r="K785" s="303"/>
      <c r="L785" s="303"/>
      <c r="M785" s="303"/>
      <c r="N785" s="303"/>
      <c r="O785" s="303"/>
      <c r="P785" s="303"/>
      <c r="Q785" s="303"/>
      <c r="R785" s="303"/>
      <c r="S785" s="303"/>
      <c r="T785" s="303"/>
      <c r="U785" s="303"/>
      <c r="V785" s="303"/>
      <c r="W785" s="303"/>
      <c r="X785" s="303"/>
      <c r="Y785" s="303"/>
      <c r="Z785" s="303"/>
      <c r="AA785" s="304"/>
      <c r="AB785" s="1"/>
    </row>
    <row r="786" spans="7:28">
      <c r="G786" s="302"/>
      <c r="H786" s="302"/>
      <c r="I786" s="302"/>
      <c r="J786" s="303"/>
      <c r="K786" s="303"/>
      <c r="L786" s="303"/>
      <c r="M786" s="303"/>
      <c r="N786" s="303"/>
      <c r="O786" s="303"/>
      <c r="P786" s="303"/>
      <c r="Q786" s="303"/>
      <c r="R786" s="303"/>
      <c r="S786" s="303"/>
      <c r="T786" s="303"/>
      <c r="U786" s="303"/>
      <c r="V786" s="303"/>
      <c r="W786" s="303"/>
      <c r="X786" s="303"/>
      <c r="Y786" s="303"/>
      <c r="Z786" s="303"/>
      <c r="AA786" s="304"/>
      <c r="AB786" s="1"/>
    </row>
    <row r="787" spans="7:28">
      <c r="G787" s="302"/>
      <c r="H787" s="302"/>
      <c r="I787" s="302"/>
      <c r="J787" s="303"/>
      <c r="K787" s="303"/>
      <c r="L787" s="303"/>
      <c r="M787" s="303"/>
      <c r="N787" s="303"/>
      <c r="O787" s="303"/>
      <c r="P787" s="303"/>
      <c r="Q787" s="303"/>
      <c r="R787" s="303"/>
      <c r="S787" s="303"/>
      <c r="T787" s="303"/>
      <c r="U787" s="303"/>
      <c r="V787" s="303"/>
      <c r="W787" s="303"/>
      <c r="X787" s="303"/>
      <c r="Y787" s="303"/>
      <c r="Z787" s="303"/>
      <c r="AA787" s="304"/>
      <c r="AB787" s="1"/>
    </row>
    <row r="788" spans="7:28">
      <c r="G788" s="302"/>
      <c r="H788" s="302"/>
      <c r="I788" s="302"/>
      <c r="J788" s="303"/>
      <c r="K788" s="303"/>
      <c r="L788" s="303"/>
      <c r="M788" s="303"/>
      <c r="N788" s="303"/>
      <c r="O788" s="303"/>
      <c r="P788" s="303"/>
      <c r="Q788" s="303"/>
      <c r="R788" s="303"/>
      <c r="S788" s="303"/>
      <c r="T788" s="303"/>
      <c r="U788" s="303"/>
      <c r="V788" s="303"/>
      <c r="W788" s="303"/>
      <c r="X788" s="303"/>
      <c r="Y788" s="303"/>
      <c r="Z788" s="303"/>
      <c r="AA788" s="304"/>
      <c r="AB788" s="1"/>
    </row>
    <row r="789" spans="7:28">
      <c r="G789" s="302"/>
      <c r="H789" s="302"/>
      <c r="I789" s="302"/>
      <c r="J789" s="303"/>
      <c r="K789" s="303"/>
      <c r="L789" s="303"/>
      <c r="M789" s="303"/>
      <c r="N789" s="303"/>
      <c r="O789" s="303"/>
      <c r="P789" s="303"/>
      <c r="Q789" s="303"/>
      <c r="R789" s="303"/>
      <c r="S789" s="303"/>
      <c r="T789" s="303"/>
      <c r="U789" s="303"/>
      <c r="V789" s="303"/>
      <c r="W789" s="303"/>
      <c r="X789" s="303"/>
      <c r="Y789" s="303"/>
      <c r="Z789" s="303"/>
      <c r="AA789" s="304"/>
      <c r="AB789" s="1"/>
    </row>
    <row r="790" spans="7:28">
      <c r="G790" s="302"/>
      <c r="H790" s="302"/>
      <c r="I790" s="302"/>
      <c r="J790" s="303"/>
      <c r="K790" s="303"/>
      <c r="L790" s="303"/>
      <c r="M790" s="303"/>
      <c r="N790" s="303"/>
      <c r="O790" s="303"/>
      <c r="P790" s="303"/>
      <c r="Q790" s="303"/>
      <c r="R790" s="303"/>
      <c r="S790" s="303"/>
      <c r="T790" s="303"/>
      <c r="U790" s="303"/>
      <c r="V790" s="303"/>
      <c r="W790" s="303"/>
      <c r="X790" s="303"/>
      <c r="Y790" s="303"/>
      <c r="Z790" s="303"/>
      <c r="AA790" s="304"/>
      <c r="AB790" s="1"/>
    </row>
    <row r="791" spans="7:28">
      <c r="G791" s="302"/>
      <c r="H791" s="302"/>
      <c r="I791" s="302"/>
      <c r="J791" s="303"/>
      <c r="K791" s="303"/>
      <c r="L791" s="303"/>
      <c r="M791" s="303"/>
      <c r="N791" s="303"/>
      <c r="O791" s="303"/>
      <c r="P791" s="303"/>
      <c r="Q791" s="303"/>
      <c r="R791" s="303"/>
      <c r="S791" s="303"/>
      <c r="T791" s="303"/>
      <c r="U791" s="303"/>
      <c r="V791" s="303"/>
      <c r="W791" s="303"/>
      <c r="X791" s="303"/>
      <c r="Y791" s="303"/>
      <c r="Z791" s="303"/>
      <c r="AA791" s="304"/>
      <c r="AB791" s="1"/>
    </row>
    <row r="792" spans="7:28">
      <c r="G792" s="302"/>
      <c r="H792" s="302"/>
      <c r="I792" s="302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3"/>
      <c r="Y792" s="303"/>
      <c r="Z792" s="303"/>
      <c r="AA792" s="304"/>
      <c r="AB792" s="1"/>
    </row>
    <row r="793" spans="7:28">
      <c r="G793" s="302"/>
      <c r="H793" s="302"/>
      <c r="I793" s="302"/>
      <c r="J793" s="303"/>
      <c r="K793" s="303"/>
      <c r="L793" s="303"/>
      <c r="M793" s="303"/>
      <c r="N793" s="303"/>
      <c r="O793" s="303"/>
      <c r="P793" s="303"/>
      <c r="Q793" s="303"/>
      <c r="R793" s="303"/>
      <c r="S793" s="303"/>
      <c r="T793" s="303"/>
      <c r="U793" s="303"/>
      <c r="V793" s="303"/>
      <c r="W793" s="303"/>
      <c r="X793" s="303"/>
      <c r="Y793" s="303"/>
      <c r="Z793" s="303"/>
      <c r="AA793" s="304"/>
      <c r="AB793" s="1"/>
    </row>
    <row r="794" spans="7:28">
      <c r="G794" s="302"/>
      <c r="H794" s="302"/>
      <c r="I794" s="302"/>
      <c r="J794" s="303"/>
      <c r="K794" s="303"/>
      <c r="L794" s="303"/>
      <c r="M794" s="303"/>
      <c r="N794" s="303"/>
      <c r="O794" s="303"/>
      <c r="P794" s="303"/>
      <c r="Q794" s="303"/>
      <c r="R794" s="303"/>
      <c r="S794" s="303"/>
      <c r="T794" s="303"/>
      <c r="U794" s="303"/>
      <c r="V794" s="303"/>
      <c r="W794" s="303"/>
      <c r="X794" s="303"/>
      <c r="Y794" s="303"/>
      <c r="Z794" s="303"/>
      <c r="AA794" s="304"/>
      <c r="AB794" s="1"/>
    </row>
    <row r="795" spans="7:28">
      <c r="G795" s="302"/>
      <c r="H795" s="302"/>
      <c r="I795" s="302"/>
      <c r="J795" s="303"/>
      <c r="K795" s="303"/>
      <c r="L795" s="303"/>
      <c r="M795" s="303"/>
      <c r="N795" s="303"/>
      <c r="O795" s="303"/>
      <c r="P795" s="303"/>
      <c r="Q795" s="303"/>
      <c r="R795" s="303"/>
      <c r="S795" s="303"/>
      <c r="T795" s="303"/>
      <c r="U795" s="303"/>
      <c r="V795" s="303"/>
      <c r="W795" s="303"/>
      <c r="X795" s="303"/>
      <c r="Y795" s="303"/>
      <c r="Z795" s="303"/>
      <c r="AA795" s="304"/>
      <c r="AB795" s="1"/>
    </row>
    <row r="796" spans="7:28">
      <c r="G796" s="302"/>
      <c r="H796" s="302"/>
      <c r="I796" s="302"/>
      <c r="J796" s="303"/>
      <c r="K796" s="303"/>
      <c r="L796" s="303"/>
      <c r="M796" s="303"/>
      <c r="N796" s="303"/>
      <c r="O796" s="303"/>
      <c r="P796" s="303"/>
      <c r="Q796" s="303"/>
      <c r="R796" s="303"/>
      <c r="S796" s="303"/>
      <c r="T796" s="303"/>
      <c r="U796" s="303"/>
      <c r="V796" s="303"/>
      <c r="W796" s="303"/>
      <c r="X796" s="303"/>
      <c r="Y796" s="303"/>
      <c r="Z796" s="303"/>
      <c r="AA796" s="304"/>
      <c r="AB796" s="1"/>
    </row>
    <row r="797" spans="7:28">
      <c r="G797" s="302"/>
      <c r="H797" s="302"/>
      <c r="I797" s="302"/>
      <c r="J797" s="303"/>
      <c r="K797" s="303"/>
      <c r="L797" s="303"/>
      <c r="M797" s="303"/>
      <c r="N797" s="303"/>
      <c r="O797" s="303"/>
      <c r="P797" s="303"/>
      <c r="Q797" s="303"/>
      <c r="R797" s="303"/>
      <c r="S797" s="303"/>
      <c r="T797" s="303"/>
      <c r="U797" s="303"/>
      <c r="V797" s="303"/>
      <c r="W797" s="303"/>
      <c r="X797" s="303"/>
      <c r="Y797" s="303"/>
      <c r="Z797" s="303"/>
      <c r="AA797" s="304"/>
      <c r="AB797" s="1"/>
    </row>
    <row r="798" spans="7:28">
      <c r="G798" s="302"/>
      <c r="H798" s="302"/>
      <c r="I798" s="302"/>
      <c r="J798" s="303"/>
      <c r="K798" s="303"/>
      <c r="L798" s="303"/>
      <c r="M798" s="303"/>
      <c r="N798" s="303"/>
      <c r="O798" s="303"/>
      <c r="P798" s="303"/>
      <c r="Q798" s="303"/>
      <c r="R798" s="303"/>
      <c r="S798" s="303"/>
      <c r="T798" s="303"/>
      <c r="U798" s="303"/>
      <c r="V798" s="303"/>
      <c r="W798" s="303"/>
      <c r="X798" s="303"/>
      <c r="Y798" s="303"/>
      <c r="Z798" s="303"/>
      <c r="AA798" s="304"/>
      <c r="AB798" s="1"/>
    </row>
    <row r="799" spans="7:28">
      <c r="G799" s="302"/>
      <c r="H799" s="302"/>
      <c r="I799" s="302"/>
      <c r="J799" s="303"/>
      <c r="K799" s="303"/>
      <c r="L799" s="303"/>
      <c r="M799" s="303"/>
      <c r="N799" s="303"/>
      <c r="O799" s="303"/>
      <c r="P799" s="303"/>
      <c r="Q799" s="303"/>
      <c r="R799" s="303"/>
      <c r="S799" s="303"/>
      <c r="T799" s="303"/>
      <c r="U799" s="303"/>
      <c r="V799" s="303"/>
      <c r="W799" s="303"/>
      <c r="X799" s="303"/>
      <c r="Y799" s="303"/>
      <c r="Z799" s="303"/>
      <c r="AA799" s="304"/>
      <c r="AB799" s="1"/>
    </row>
    <row r="800" spans="7:28">
      <c r="G800" s="302"/>
      <c r="H800" s="302"/>
      <c r="I800" s="302"/>
      <c r="J800" s="303"/>
      <c r="K800" s="303"/>
      <c r="L800" s="303"/>
      <c r="M800" s="303"/>
      <c r="N800" s="303"/>
      <c r="O800" s="303"/>
      <c r="P800" s="303"/>
      <c r="Q800" s="303"/>
      <c r="R800" s="303"/>
      <c r="S800" s="303"/>
      <c r="T800" s="303"/>
      <c r="U800" s="303"/>
      <c r="V800" s="303"/>
      <c r="W800" s="303"/>
      <c r="X800" s="303"/>
      <c r="Y800" s="303"/>
      <c r="Z800" s="303"/>
      <c r="AA800" s="304"/>
      <c r="AB800" s="1"/>
    </row>
    <row r="801" spans="7:28">
      <c r="G801" s="302"/>
      <c r="H801" s="302"/>
      <c r="I801" s="302"/>
      <c r="J801" s="303"/>
      <c r="K801" s="303"/>
      <c r="L801" s="303"/>
      <c r="M801" s="303"/>
      <c r="N801" s="303"/>
      <c r="O801" s="303"/>
      <c r="P801" s="303"/>
      <c r="Q801" s="303"/>
      <c r="R801" s="303"/>
      <c r="S801" s="303"/>
      <c r="T801" s="303"/>
      <c r="U801" s="303"/>
      <c r="V801" s="303"/>
      <c r="W801" s="303"/>
      <c r="X801" s="303"/>
      <c r="Y801" s="303"/>
      <c r="Z801" s="303"/>
      <c r="AA801" s="304"/>
      <c r="AB801" s="1"/>
    </row>
    <row r="802" spans="7:28">
      <c r="G802" s="302"/>
      <c r="H802" s="302"/>
      <c r="I802" s="302"/>
      <c r="J802" s="303"/>
      <c r="K802" s="303"/>
      <c r="L802" s="303"/>
      <c r="M802" s="303"/>
      <c r="N802" s="303"/>
      <c r="O802" s="303"/>
      <c r="P802" s="303"/>
      <c r="Q802" s="303"/>
      <c r="R802" s="303"/>
      <c r="S802" s="303"/>
      <c r="T802" s="303"/>
      <c r="U802" s="303"/>
      <c r="V802" s="303"/>
      <c r="W802" s="303"/>
      <c r="X802" s="303"/>
      <c r="Y802" s="303"/>
      <c r="Z802" s="303"/>
      <c r="AA802" s="304"/>
      <c r="AB802" s="1"/>
    </row>
    <row r="803" spans="7:28">
      <c r="G803" s="302"/>
      <c r="H803" s="302"/>
      <c r="I803" s="302"/>
      <c r="J803" s="303"/>
      <c r="K803" s="303"/>
      <c r="L803" s="303"/>
      <c r="M803" s="303"/>
      <c r="N803" s="303"/>
      <c r="O803" s="303"/>
      <c r="P803" s="303"/>
      <c r="Q803" s="303"/>
      <c r="R803" s="303"/>
      <c r="S803" s="303"/>
      <c r="T803" s="303"/>
      <c r="U803" s="303"/>
      <c r="V803" s="303"/>
      <c r="W803" s="303"/>
      <c r="X803" s="303"/>
      <c r="Y803" s="303"/>
      <c r="Z803" s="303"/>
      <c r="AA803" s="304"/>
      <c r="AB803" s="1"/>
    </row>
    <row r="804" spans="7:28">
      <c r="G804" s="302"/>
      <c r="H804" s="302"/>
      <c r="I804" s="302"/>
      <c r="J804" s="303"/>
      <c r="K804" s="303"/>
      <c r="L804" s="303"/>
      <c r="M804" s="303"/>
      <c r="N804" s="303"/>
      <c r="O804" s="303"/>
      <c r="P804" s="303"/>
      <c r="Q804" s="303"/>
      <c r="R804" s="303"/>
      <c r="S804" s="303"/>
      <c r="T804" s="303"/>
      <c r="U804" s="303"/>
      <c r="V804" s="303"/>
      <c r="W804" s="303"/>
      <c r="X804" s="303"/>
      <c r="Y804" s="303"/>
      <c r="Z804" s="303"/>
      <c r="AA804" s="304"/>
      <c r="AB804" s="1"/>
    </row>
    <row r="805" spans="7:28">
      <c r="G805" s="302"/>
      <c r="H805" s="302"/>
      <c r="I805" s="302"/>
      <c r="J805" s="303"/>
      <c r="K805" s="303"/>
      <c r="L805" s="303"/>
      <c r="M805" s="303"/>
      <c r="N805" s="303"/>
      <c r="O805" s="303"/>
      <c r="P805" s="303"/>
      <c r="Q805" s="303"/>
      <c r="R805" s="303"/>
      <c r="S805" s="303"/>
      <c r="T805" s="303"/>
      <c r="U805" s="303"/>
      <c r="V805" s="303"/>
      <c r="W805" s="303"/>
      <c r="X805" s="303"/>
      <c r="Y805" s="303"/>
      <c r="Z805" s="303"/>
      <c r="AA805" s="304"/>
      <c r="AB805" s="1"/>
    </row>
    <row r="806" spans="7:28">
      <c r="G806" s="302"/>
      <c r="H806" s="302"/>
      <c r="I806" s="302"/>
      <c r="J806" s="303"/>
      <c r="K806" s="303"/>
      <c r="L806" s="303"/>
      <c r="M806" s="303"/>
      <c r="N806" s="303"/>
      <c r="O806" s="303"/>
      <c r="P806" s="303"/>
      <c r="Q806" s="303"/>
      <c r="R806" s="303"/>
      <c r="S806" s="303"/>
      <c r="T806" s="303"/>
      <c r="U806" s="303"/>
      <c r="V806" s="303"/>
      <c r="W806" s="303"/>
      <c r="X806" s="303"/>
      <c r="Y806" s="303"/>
      <c r="Z806" s="303"/>
      <c r="AA806" s="304"/>
      <c r="AB806" s="1"/>
    </row>
    <row r="807" spans="7:28">
      <c r="G807" s="302"/>
      <c r="H807" s="302"/>
      <c r="I807" s="302"/>
      <c r="J807" s="303"/>
      <c r="K807" s="303"/>
      <c r="L807" s="303"/>
      <c r="M807" s="303"/>
      <c r="N807" s="303"/>
      <c r="O807" s="303"/>
      <c r="P807" s="303"/>
      <c r="Q807" s="303"/>
      <c r="R807" s="303"/>
      <c r="S807" s="303"/>
      <c r="T807" s="303"/>
      <c r="U807" s="303"/>
      <c r="V807" s="303"/>
      <c r="W807" s="303"/>
      <c r="X807" s="303"/>
      <c r="Y807" s="303"/>
      <c r="Z807" s="303"/>
      <c r="AA807" s="304"/>
      <c r="AB807" s="1"/>
    </row>
    <row r="808" spans="7:28">
      <c r="G808" s="302"/>
      <c r="H808" s="302"/>
      <c r="I808" s="302"/>
      <c r="J808" s="303"/>
      <c r="K808" s="303"/>
      <c r="L808" s="303"/>
      <c r="M808" s="303"/>
      <c r="N808" s="303"/>
      <c r="O808" s="303"/>
      <c r="P808" s="303"/>
      <c r="Q808" s="303"/>
      <c r="R808" s="303"/>
      <c r="S808" s="303"/>
      <c r="T808" s="303"/>
      <c r="U808" s="303"/>
      <c r="V808" s="303"/>
      <c r="W808" s="303"/>
      <c r="X808" s="303"/>
      <c r="Y808" s="303"/>
      <c r="Z808" s="303"/>
      <c r="AA808" s="304"/>
      <c r="AB808" s="1"/>
    </row>
    <row r="809" spans="7:28">
      <c r="G809" s="302"/>
      <c r="H809" s="302"/>
      <c r="I809" s="302"/>
      <c r="J809" s="303"/>
      <c r="K809" s="303"/>
      <c r="L809" s="303"/>
      <c r="M809" s="303"/>
      <c r="N809" s="303"/>
      <c r="O809" s="303"/>
      <c r="P809" s="303"/>
      <c r="Q809" s="303"/>
      <c r="R809" s="303"/>
      <c r="S809" s="303"/>
      <c r="T809" s="303"/>
      <c r="U809" s="303"/>
      <c r="V809" s="303"/>
      <c r="W809" s="303"/>
      <c r="X809" s="303"/>
      <c r="Y809" s="303"/>
      <c r="Z809" s="303"/>
      <c r="AA809" s="304"/>
      <c r="AB809" s="1"/>
    </row>
    <row r="810" spans="7:28">
      <c r="G810" s="302"/>
      <c r="H810" s="302"/>
      <c r="I810" s="302"/>
      <c r="J810" s="303"/>
      <c r="K810" s="303"/>
      <c r="L810" s="303"/>
      <c r="M810" s="303"/>
      <c r="N810" s="303"/>
      <c r="O810" s="303"/>
      <c r="P810" s="303"/>
      <c r="Q810" s="303"/>
      <c r="R810" s="303"/>
      <c r="S810" s="303"/>
      <c r="T810" s="303"/>
      <c r="U810" s="303"/>
      <c r="V810" s="303"/>
      <c r="W810" s="303"/>
      <c r="X810" s="303"/>
      <c r="Y810" s="303"/>
      <c r="Z810" s="303"/>
      <c r="AA810" s="304"/>
      <c r="AB810" s="1"/>
    </row>
    <row r="811" spans="7:28">
      <c r="G811" s="302"/>
      <c r="H811" s="302"/>
      <c r="I811" s="302"/>
      <c r="J811" s="303"/>
      <c r="K811" s="303"/>
      <c r="L811" s="303"/>
      <c r="M811" s="303"/>
      <c r="N811" s="303"/>
      <c r="O811" s="303"/>
      <c r="P811" s="303"/>
      <c r="Q811" s="303"/>
      <c r="R811" s="303"/>
      <c r="S811" s="303"/>
      <c r="T811" s="303"/>
      <c r="U811" s="303"/>
      <c r="V811" s="303"/>
      <c r="W811" s="303"/>
      <c r="X811" s="303"/>
      <c r="Y811" s="303"/>
      <c r="Z811" s="303"/>
      <c r="AA811" s="304"/>
      <c r="AB811" s="1"/>
    </row>
    <row r="812" spans="7:28">
      <c r="G812" s="302"/>
      <c r="H812" s="302"/>
      <c r="I812" s="302"/>
      <c r="J812" s="303"/>
      <c r="K812" s="303"/>
      <c r="L812" s="303"/>
      <c r="M812" s="303"/>
      <c r="N812" s="303"/>
      <c r="O812" s="303"/>
      <c r="P812" s="303"/>
      <c r="Q812" s="303"/>
      <c r="R812" s="303"/>
      <c r="S812" s="303"/>
      <c r="T812" s="303"/>
      <c r="U812" s="303"/>
      <c r="V812" s="303"/>
      <c r="W812" s="303"/>
      <c r="X812" s="303"/>
      <c r="Y812" s="303"/>
      <c r="Z812" s="303"/>
      <c r="AA812" s="304"/>
      <c r="AB812" s="1"/>
    </row>
    <row r="813" spans="7:28">
      <c r="G813" s="302"/>
      <c r="H813" s="302"/>
      <c r="I813" s="302"/>
      <c r="J813" s="303"/>
      <c r="K813" s="303"/>
      <c r="L813" s="303"/>
      <c r="M813" s="303"/>
      <c r="N813" s="303"/>
      <c r="O813" s="303"/>
      <c r="P813" s="303"/>
      <c r="Q813" s="303"/>
      <c r="R813" s="303"/>
      <c r="S813" s="303"/>
      <c r="T813" s="303"/>
      <c r="U813" s="303"/>
      <c r="V813" s="303"/>
      <c r="W813" s="303"/>
      <c r="X813" s="303"/>
      <c r="Y813" s="303"/>
      <c r="Z813" s="303"/>
      <c r="AA813" s="304"/>
      <c r="AB813" s="1"/>
    </row>
    <row r="814" spans="7:28">
      <c r="G814" s="302"/>
      <c r="H814" s="302"/>
      <c r="I814" s="302"/>
      <c r="J814" s="303"/>
      <c r="K814" s="303"/>
      <c r="L814" s="303"/>
      <c r="M814" s="303"/>
      <c r="N814" s="303"/>
      <c r="O814" s="303"/>
      <c r="P814" s="303"/>
      <c r="Q814" s="303"/>
      <c r="R814" s="303"/>
      <c r="S814" s="303"/>
      <c r="T814" s="303"/>
      <c r="U814" s="303"/>
      <c r="V814" s="303"/>
      <c r="W814" s="303"/>
      <c r="X814" s="303"/>
      <c r="Y814" s="303"/>
      <c r="Z814" s="303"/>
      <c r="AA814" s="304"/>
      <c r="AB814" s="1"/>
    </row>
    <row r="815" spans="7:28">
      <c r="G815" s="302"/>
      <c r="H815" s="302"/>
      <c r="I815" s="302"/>
      <c r="J815" s="303"/>
      <c r="K815" s="303"/>
      <c r="L815" s="303"/>
      <c r="M815" s="303"/>
      <c r="N815" s="303"/>
      <c r="O815" s="303"/>
      <c r="P815" s="303"/>
      <c r="Q815" s="303"/>
      <c r="R815" s="303"/>
      <c r="S815" s="303"/>
      <c r="T815" s="303"/>
      <c r="U815" s="303"/>
      <c r="V815" s="303"/>
      <c r="W815" s="303"/>
      <c r="X815" s="303"/>
      <c r="Y815" s="303"/>
      <c r="Z815" s="303"/>
      <c r="AA815" s="304"/>
      <c r="AB815" s="1"/>
    </row>
    <row r="816" spans="7:28">
      <c r="G816" s="302"/>
      <c r="H816" s="302"/>
      <c r="I816" s="302"/>
      <c r="J816" s="303"/>
      <c r="K816" s="303"/>
      <c r="L816" s="303"/>
      <c r="M816" s="303"/>
      <c r="N816" s="303"/>
      <c r="O816" s="303"/>
      <c r="P816" s="303"/>
      <c r="Q816" s="303"/>
      <c r="R816" s="303"/>
      <c r="S816" s="303"/>
      <c r="T816" s="303"/>
      <c r="U816" s="303"/>
      <c r="V816" s="303"/>
      <c r="W816" s="303"/>
      <c r="X816" s="303"/>
      <c r="Y816" s="303"/>
      <c r="Z816" s="303"/>
      <c r="AA816" s="304"/>
      <c r="AB816" s="1"/>
    </row>
    <row r="817" spans="7:28">
      <c r="G817" s="302"/>
      <c r="H817" s="302"/>
      <c r="I817" s="302"/>
      <c r="J817" s="303"/>
      <c r="K817" s="303"/>
      <c r="L817" s="303"/>
      <c r="M817" s="303"/>
      <c r="N817" s="303"/>
      <c r="O817" s="303"/>
      <c r="P817" s="303"/>
      <c r="Q817" s="303"/>
      <c r="R817" s="303"/>
      <c r="S817" s="303"/>
      <c r="T817" s="303"/>
      <c r="U817" s="303"/>
      <c r="V817" s="303"/>
      <c r="W817" s="303"/>
      <c r="X817" s="303"/>
      <c r="Y817" s="303"/>
      <c r="Z817" s="303"/>
      <c r="AA817" s="304"/>
      <c r="AB817" s="1"/>
    </row>
    <row r="818" spans="7:28">
      <c r="G818" s="302"/>
      <c r="H818" s="302"/>
      <c r="I818" s="302"/>
      <c r="J818" s="303"/>
      <c r="K818" s="303"/>
      <c r="L818" s="303"/>
      <c r="M818" s="303"/>
      <c r="N818" s="303"/>
      <c r="O818" s="303"/>
      <c r="P818" s="303"/>
      <c r="Q818" s="303"/>
      <c r="R818" s="303"/>
      <c r="S818" s="303"/>
      <c r="T818" s="303"/>
      <c r="U818" s="303"/>
      <c r="V818" s="303"/>
      <c r="W818" s="303"/>
      <c r="X818" s="303"/>
      <c r="Y818" s="303"/>
      <c r="Z818" s="303"/>
      <c r="AA818" s="304"/>
      <c r="AB818" s="1"/>
    </row>
    <row r="819" spans="7:28">
      <c r="G819" s="302"/>
      <c r="H819" s="302"/>
      <c r="I819" s="302"/>
      <c r="J819" s="303"/>
      <c r="K819" s="303"/>
      <c r="L819" s="303"/>
      <c r="M819" s="303"/>
      <c r="N819" s="303"/>
      <c r="O819" s="303"/>
      <c r="P819" s="303"/>
      <c r="Q819" s="303"/>
      <c r="R819" s="303"/>
      <c r="S819" s="303"/>
      <c r="T819" s="303"/>
      <c r="U819" s="303"/>
      <c r="V819" s="303"/>
      <c r="W819" s="303"/>
      <c r="X819" s="303"/>
      <c r="Y819" s="303"/>
      <c r="Z819" s="303"/>
      <c r="AA819" s="304"/>
      <c r="AB819" s="1"/>
    </row>
    <row r="820" spans="7:28">
      <c r="G820" s="302"/>
      <c r="H820" s="302"/>
      <c r="I820" s="302"/>
      <c r="J820" s="303"/>
      <c r="K820" s="303"/>
      <c r="L820" s="303"/>
      <c r="M820" s="303"/>
      <c r="N820" s="303"/>
      <c r="O820" s="303"/>
      <c r="P820" s="303"/>
      <c r="Q820" s="303"/>
      <c r="R820" s="303"/>
      <c r="S820" s="303"/>
      <c r="T820" s="303"/>
      <c r="U820" s="303"/>
      <c r="V820" s="303"/>
      <c r="W820" s="303"/>
      <c r="X820" s="303"/>
      <c r="Y820" s="303"/>
      <c r="Z820" s="303"/>
      <c r="AA820" s="304"/>
      <c r="AB820" s="1"/>
    </row>
    <row r="821" spans="7:28">
      <c r="G821" s="302"/>
      <c r="H821" s="302"/>
      <c r="I821" s="302"/>
      <c r="J821" s="303"/>
      <c r="K821" s="303"/>
      <c r="L821" s="303"/>
      <c r="M821" s="303"/>
      <c r="N821" s="303"/>
      <c r="O821" s="303"/>
      <c r="P821" s="303"/>
      <c r="Q821" s="303"/>
      <c r="R821" s="303"/>
      <c r="S821" s="303"/>
      <c r="T821" s="303"/>
      <c r="U821" s="303"/>
      <c r="V821" s="303"/>
      <c r="W821" s="303"/>
      <c r="X821" s="303"/>
      <c r="Y821" s="303"/>
      <c r="Z821" s="303"/>
      <c r="AA821" s="304"/>
      <c r="AB821" s="1"/>
    </row>
    <row r="822" spans="7:28">
      <c r="G822" s="302"/>
      <c r="H822" s="302"/>
      <c r="I822" s="302"/>
      <c r="J822" s="303"/>
      <c r="K822" s="303"/>
      <c r="L822" s="303"/>
      <c r="M822" s="303"/>
      <c r="N822" s="303"/>
      <c r="O822" s="303"/>
      <c r="P822" s="303"/>
      <c r="Q822" s="303"/>
      <c r="R822" s="303"/>
      <c r="S822" s="303"/>
      <c r="T822" s="303"/>
      <c r="U822" s="303"/>
      <c r="V822" s="303"/>
      <c r="W822" s="303"/>
      <c r="X822" s="303"/>
      <c r="Y822" s="303"/>
      <c r="Z822" s="303"/>
      <c r="AA822" s="304"/>
      <c r="AB822" s="1"/>
    </row>
    <row r="823" spans="7:28">
      <c r="G823" s="302"/>
      <c r="H823" s="302"/>
      <c r="I823" s="302"/>
      <c r="J823" s="303"/>
      <c r="K823" s="303"/>
      <c r="L823" s="303"/>
      <c r="M823" s="303"/>
      <c r="N823" s="303"/>
      <c r="O823" s="303"/>
      <c r="P823" s="303"/>
      <c r="Q823" s="303"/>
      <c r="R823" s="303"/>
      <c r="S823" s="303"/>
      <c r="T823" s="303"/>
      <c r="U823" s="303"/>
      <c r="V823" s="303"/>
      <c r="W823" s="303"/>
      <c r="X823" s="303"/>
      <c r="Y823" s="303"/>
      <c r="Z823" s="303"/>
      <c r="AA823" s="304"/>
      <c r="AB823" s="1"/>
    </row>
    <row r="824" spans="7:28">
      <c r="G824" s="302"/>
      <c r="H824" s="302"/>
      <c r="I824" s="302"/>
      <c r="J824" s="303"/>
      <c r="K824" s="303"/>
      <c r="L824" s="303"/>
      <c r="M824" s="303"/>
      <c r="N824" s="303"/>
      <c r="O824" s="303"/>
      <c r="P824" s="303"/>
      <c r="Q824" s="303"/>
      <c r="R824" s="303"/>
      <c r="S824" s="303"/>
      <c r="T824" s="303"/>
      <c r="U824" s="303"/>
      <c r="V824" s="303"/>
      <c r="W824" s="303"/>
      <c r="X824" s="303"/>
      <c r="Y824" s="303"/>
      <c r="Z824" s="303"/>
      <c r="AA824" s="304"/>
      <c r="AB824" s="1"/>
    </row>
    <row r="825" spans="7:28">
      <c r="G825" s="302"/>
      <c r="H825" s="302"/>
      <c r="I825" s="302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3"/>
      <c r="Y825" s="303"/>
      <c r="Z825" s="303"/>
      <c r="AA825" s="304"/>
      <c r="AB825" s="1"/>
    </row>
    <row r="826" spans="7:28">
      <c r="G826" s="302"/>
      <c r="H826" s="302"/>
      <c r="I826" s="302"/>
      <c r="J826" s="303"/>
      <c r="K826" s="303"/>
      <c r="L826" s="303"/>
      <c r="M826" s="303"/>
      <c r="N826" s="303"/>
      <c r="O826" s="303"/>
      <c r="P826" s="303"/>
      <c r="Q826" s="303"/>
      <c r="R826" s="303"/>
      <c r="S826" s="303"/>
      <c r="T826" s="303"/>
      <c r="U826" s="303"/>
      <c r="V826" s="303"/>
      <c r="W826" s="303"/>
      <c r="X826" s="303"/>
      <c r="Y826" s="303"/>
      <c r="Z826" s="303"/>
      <c r="AA826" s="304"/>
      <c r="AB826" s="1"/>
    </row>
    <row r="827" spans="7:28">
      <c r="G827" s="302"/>
      <c r="H827" s="302"/>
      <c r="I827" s="302"/>
      <c r="J827" s="303"/>
      <c r="K827" s="303"/>
      <c r="L827" s="303"/>
      <c r="M827" s="303"/>
      <c r="N827" s="303"/>
      <c r="O827" s="303"/>
      <c r="P827" s="303"/>
      <c r="Q827" s="303"/>
      <c r="R827" s="303"/>
      <c r="S827" s="303"/>
      <c r="T827" s="303"/>
      <c r="U827" s="303"/>
      <c r="V827" s="303"/>
      <c r="W827" s="303"/>
      <c r="X827" s="303"/>
      <c r="Y827" s="303"/>
      <c r="Z827" s="303"/>
      <c r="AA827" s="304"/>
      <c r="AB827" s="1"/>
    </row>
    <row r="828" spans="7:28">
      <c r="G828" s="302"/>
      <c r="H828" s="302"/>
      <c r="I828" s="302"/>
      <c r="J828" s="303"/>
      <c r="K828" s="303"/>
      <c r="L828" s="303"/>
      <c r="M828" s="303"/>
      <c r="N828" s="303"/>
      <c r="O828" s="303"/>
      <c r="P828" s="303"/>
      <c r="Q828" s="303"/>
      <c r="R828" s="303"/>
      <c r="S828" s="303"/>
      <c r="T828" s="303"/>
      <c r="U828" s="303"/>
      <c r="V828" s="303"/>
      <c r="W828" s="303"/>
      <c r="X828" s="303"/>
      <c r="Y828" s="303"/>
      <c r="Z828" s="303"/>
      <c r="AA828" s="304"/>
      <c r="AB828" s="1"/>
    </row>
    <row r="829" spans="7:28">
      <c r="G829" s="302"/>
      <c r="H829" s="302"/>
      <c r="I829" s="302"/>
      <c r="J829" s="303"/>
      <c r="K829" s="303"/>
      <c r="L829" s="303"/>
      <c r="M829" s="303"/>
      <c r="N829" s="303"/>
      <c r="O829" s="303"/>
      <c r="P829" s="303"/>
      <c r="Q829" s="303"/>
      <c r="R829" s="303"/>
      <c r="S829" s="303"/>
      <c r="T829" s="303"/>
      <c r="U829" s="303"/>
      <c r="V829" s="303"/>
      <c r="W829" s="303"/>
      <c r="X829" s="303"/>
      <c r="Y829" s="303"/>
      <c r="Z829" s="303"/>
      <c r="AA829" s="304"/>
      <c r="AB829" s="1"/>
    </row>
    <row r="830" spans="7:28">
      <c r="G830" s="302"/>
      <c r="H830" s="302"/>
      <c r="I830" s="302"/>
      <c r="J830" s="303"/>
      <c r="K830" s="303"/>
      <c r="L830" s="303"/>
      <c r="M830" s="303"/>
      <c r="N830" s="303"/>
      <c r="O830" s="303"/>
      <c r="P830" s="303"/>
      <c r="Q830" s="303"/>
      <c r="R830" s="303"/>
      <c r="S830" s="303"/>
      <c r="T830" s="303"/>
      <c r="U830" s="303"/>
      <c r="V830" s="303"/>
      <c r="W830" s="303"/>
      <c r="X830" s="303"/>
      <c r="Y830" s="303"/>
      <c r="Z830" s="303"/>
      <c r="AA830" s="304"/>
      <c r="AB830" s="1"/>
    </row>
    <row r="831" spans="7:28">
      <c r="G831" s="302"/>
      <c r="H831" s="302"/>
      <c r="I831" s="302"/>
      <c r="J831" s="303"/>
      <c r="K831" s="303"/>
      <c r="L831" s="303"/>
      <c r="M831" s="303"/>
      <c r="N831" s="303"/>
      <c r="O831" s="303"/>
      <c r="P831" s="303"/>
      <c r="Q831" s="303"/>
      <c r="R831" s="303"/>
      <c r="S831" s="303"/>
      <c r="T831" s="303"/>
      <c r="U831" s="303"/>
      <c r="V831" s="303"/>
      <c r="W831" s="303"/>
      <c r="X831" s="303"/>
      <c r="Y831" s="303"/>
      <c r="Z831" s="303"/>
      <c r="AA831" s="304"/>
      <c r="AB831" s="1"/>
    </row>
    <row r="832" spans="7:28">
      <c r="G832" s="302"/>
      <c r="H832" s="302"/>
      <c r="I832" s="302"/>
      <c r="J832" s="303"/>
      <c r="K832" s="303"/>
      <c r="L832" s="303"/>
      <c r="M832" s="303"/>
      <c r="N832" s="303"/>
      <c r="O832" s="303"/>
      <c r="P832" s="303"/>
      <c r="Q832" s="303"/>
      <c r="R832" s="303"/>
      <c r="S832" s="303"/>
      <c r="T832" s="303"/>
      <c r="U832" s="303"/>
      <c r="V832" s="303"/>
      <c r="W832" s="303"/>
      <c r="X832" s="303"/>
      <c r="Y832" s="303"/>
      <c r="Z832" s="303"/>
      <c r="AA832" s="304"/>
      <c r="AB832" s="1"/>
    </row>
    <row r="833" spans="7:28">
      <c r="G833" s="302"/>
      <c r="H833" s="302"/>
      <c r="I833" s="302"/>
      <c r="J833" s="303"/>
      <c r="K833" s="303"/>
      <c r="L833" s="303"/>
      <c r="M833" s="303"/>
      <c r="N833" s="303"/>
      <c r="O833" s="303"/>
      <c r="P833" s="303"/>
      <c r="Q833" s="303"/>
      <c r="R833" s="303"/>
      <c r="S833" s="303"/>
      <c r="T833" s="303"/>
      <c r="U833" s="303"/>
      <c r="V833" s="303"/>
      <c r="W833" s="303"/>
      <c r="X833" s="303"/>
      <c r="Y833" s="303"/>
      <c r="Z833" s="303"/>
      <c r="AA833" s="304"/>
      <c r="AB833" s="1"/>
    </row>
    <row r="834" spans="7:28">
      <c r="G834" s="302"/>
      <c r="H834" s="302"/>
      <c r="I834" s="302"/>
      <c r="J834" s="303"/>
      <c r="K834" s="303"/>
      <c r="L834" s="303"/>
      <c r="M834" s="303"/>
      <c r="N834" s="303"/>
      <c r="O834" s="303"/>
      <c r="P834" s="303"/>
      <c r="Q834" s="303"/>
      <c r="R834" s="303"/>
      <c r="S834" s="303"/>
      <c r="T834" s="303"/>
      <c r="U834" s="303"/>
      <c r="V834" s="303"/>
      <c r="W834" s="303"/>
      <c r="X834" s="303"/>
      <c r="Y834" s="303"/>
      <c r="Z834" s="303"/>
      <c r="AA834" s="304"/>
      <c r="AB834" s="1"/>
    </row>
    <row r="835" spans="7:28">
      <c r="G835" s="302"/>
      <c r="H835" s="302"/>
      <c r="I835" s="302"/>
      <c r="J835" s="303"/>
      <c r="K835" s="303"/>
      <c r="L835" s="303"/>
      <c r="M835" s="303"/>
      <c r="N835" s="303"/>
      <c r="O835" s="303"/>
      <c r="P835" s="303"/>
      <c r="Q835" s="303"/>
      <c r="R835" s="303"/>
      <c r="S835" s="303"/>
      <c r="T835" s="303"/>
      <c r="U835" s="303"/>
      <c r="V835" s="303"/>
      <c r="W835" s="303"/>
      <c r="X835" s="303"/>
      <c r="Y835" s="303"/>
      <c r="Z835" s="303"/>
      <c r="AA835" s="304"/>
      <c r="AB835" s="1"/>
    </row>
    <row r="836" spans="7:28">
      <c r="G836" s="302"/>
      <c r="H836" s="302"/>
      <c r="I836" s="302"/>
      <c r="J836" s="303"/>
      <c r="K836" s="303"/>
      <c r="L836" s="303"/>
      <c r="M836" s="303"/>
      <c r="N836" s="303"/>
      <c r="O836" s="303"/>
      <c r="P836" s="303"/>
      <c r="Q836" s="303"/>
      <c r="R836" s="303"/>
      <c r="S836" s="303"/>
      <c r="T836" s="303"/>
      <c r="U836" s="303"/>
      <c r="V836" s="303"/>
      <c r="W836" s="303"/>
      <c r="X836" s="303"/>
      <c r="Y836" s="303"/>
      <c r="Z836" s="303"/>
      <c r="AA836" s="304"/>
      <c r="AB836" s="1"/>
    </row>
    <row r="837" spans="7:28">
      <c r="G837" s="302"/>
      <c r="H837" s="302"/>
      <c r="I837" s="302"/>
      <c r="J837" s="303"/>
      <c r="K837" s="303"/>
      <c r="L837" s="303"/>
      <c r="M837" s="303"/>
      <c r="N837" s="303"/>
      <c r="O837" s="303"/>
      <c r="P837" s="303"/>
      <c r="Q837" s="303"/>
      <c r="R837" s="303"/>
      <c r="S837" s="303"/>
      <c r="T837" s="303"/>
      <c r="U837" s="303"/>
      <c r="V837" s="303"/>
      <c r="W837" s="303"/>
      <c r="X837" s="303"/>
      <c r="Y837" s="303"/>
      <c r="Z837" s="303"/>
      <c r="AA837" s="304"/>
      <c r="AB837" s="1"/>
    </row>
    <row r="838" spans="7:28">
      <c r="G838" s="302"/>
      <c r="H838" s="302"/>
      <c r="I838" s="302"/>
      <c r="J838" s="303"/>
      <c r="K838" s="303"/>
      <c r="L838" s="303"/>
      <c r="M838" s="303"/>
      <c r="N838" s="303"/>
      <c r="O838" s="303"/>
      <c r="P838" s="303"/>
      <c r="Q838" s="303"/>
      <c r="R838" s="303"/>
      <c r="S838" s="303"/>
      <c r="T838" s="303"/>
      <c r="U838" s="303"/>
      <c r="V838" s="303"/>
      <c r="W838" s="303"/>
      <c r="X838" s="303"/>
      <c r="Y838" s="303"/>
      <c r="Z838" s="303"/>
      <c r="AA838" s="304"/>
      <c r="AB838" s="1"/>
    </row>
    <row r="839" spans="7:28">
      <c r="G839" s="302"/>
      <c r="H839" s="302"/>
      <c r="I839" s="302"/>
      <c r="J839" s="303"/>
      <c r="K839" s="303"/>
      <c r="L839" s="303"/>
      <c r="M839" s="303"/>
      <c r="N839" s="303"/>
      <c r="O839" s="303"/>
      <c r="P839" s="303"/>
      <c r="Q839" s="303"/>
      <c r="R839" s="303"/>
      <c r="S839" s="303"/>
      <c r="T839" s="303"/>
      <c r="U839" s="303"/>
      <c r="V839" s="303"/>
      <c r="W839" s="303"/>
      <c r="X839" s="303"/>
      <c r="Y839" s="303"/>
      <c r="Z839" s="303"/>
      <c r="AA839" s="304"/>
      <c r="AB839" s="1"/>
    </row>
    <row r="840" spans="7:28">
      <c r="G840" s="302"/>
      <c r="H840" s="302"/>
      <c r="I840" s="302"/>
      <c r="J840" s="303"/>
      <c r="K840" s="303"/>
      <c r="L840" s="303"/>
      <c r="M840" s="303"/>
      <c r="N840" s="303"/>
      <c r="O840" s="303"/>
      <c r="P840" s="303"/>
      <c r="Q840" s="303"/>
      <c r="R840" s="303"/>
      <c r="S840" s="303"/>
      <c r="T840" s="303"/>
      <c r="U840" s="303"/>
      <c r="V840" s="303"/>
      <c r="W840" s="303"/>
      <c r="X840" s="303"/>
      <c r="Y840" s="303"/>
      <c r="Z840" s="303"/>
      <c r="AA840" s="304"/>
      <c r="AB840" s="1"/>
    </row>
    <row r="841" spans="7:28">
      <c r="G841" s="302"/>
      <c r="H841" s="302"/>
      <c r="I841" s="302"/>
      <c r="J841" s="303"/>
      <c r="K841" s="303"/>
      <c r="L841" s="303"/>
      <c r="M841" s="303"/>
      <c r="N841" s="303"/>
      <c r="O841" s="303"/>
      <c r="P841" s="303"/>
      <c r="Q841" s="303"/>
      <c r="R841" s="303"/>
      <c r="S841" s="303"/>
      <c r="T841" s="303"/>
      <c r="U841" s="303"/>
      <c r="V841" s="303"/>
      <c r="W841" s="303"/>
      <c r="X841" s="303"/>
      <c r="Y841" s="303"/>
      <c r="Z841" s="303"/>
      <c r="AA841" s="304"/>
      <c r="AB841" s="1"/>
    </row>
    <row r="842" spans="7:28">
      <c r="G842" s="302"/>
      <c r="H842" s="302"/>
      <c r="I842" s="302"/>
      <c r="J842" s="303"/>
      <c r="K842" s="303"/>
      <c r="L842" s="303"/>
      <c r="M842" s="303"/>
      <c r="N842" s="303"/>
      <c r="O842" s="303"/>
      <c r="P842" s="303"/>
      <c r="Q842" s="303"/>
      <c r="R842" s="303"/>
      <c r="S842" s="303"/>
      <c r="T842" s="303"/>
      <c r="U842" s="303"/>
      <c r="V842" s="303"/>
      <c r="W842" s="303"/>
      <c r="X842" s="303"/>
      <c r="Y842" s="303"/>
      <c r="Z842" s="303"/>
      <c r="AA842" s="304"/>
      <c r="AB842" s="1"/>
    </row>
    <row r="843" spans="7:28">
      <c r="G843" s="302"/>
      <c r="H843" s="302"/>
      <c r="I843" s="302"/>
      <c r="J843" s="303"/>
      <c r="K843" s="303"/>
      <c r="L843" s="303"/>
      <c r="M843" s="303"/>
      <c r="N843" s="303"/>
      <c r="O843" s="303"/>
      <c r="P843" s="303"/>
      <c r="Q843" s="303"/>
      <c r="R843" s="303"/>
      <c r="S843" s="303"/>
      <c r="T843" s="303"/>
      <c r="U843" s="303"/>
      <c r="V843" s="303"/>
      <c r="W843" s="303"/>
      <c r="X843" s="303"/>
      <c r="Y843" s="303"/>
      <c r="Z843" s="303"/>
      <c r="AA843" s="304"/>
      <c r="AB843" s="1"/>
    </row>
    <row r="844" spans="7:28">
      <c r="G844" s="302"/>
      <c r="H844" s="302"/>
      <c r="I844" s="302"/>
      <c r="J844" s="303"/>
      <c r="K844" s="303"/>
      <c r="L844" s="303"/>
      <c r="M844" s="303"/>
      <c r="N844" s="303"/>
      <c r="O844" s="303"/>
      <c r="P844" s="303"/>
      <c r="Q844" s="303"/>
      <c r="R844" s="303"/>
      <c r="S844" s="303"/>
      <c r="T844" s="303"/>
      <c r="U844" s="303"/>
      <c r="V844" s="303"/>
      <c r="W844" s="303"/>
      <c r="X844" s="303"/>
      <c r="Y844" s="303"/>
      <c r="Z844" s="303"/>
      <c r="AA844" s="304"/>
      <c r="AB844" s="1"/>
    </row>
    <row r="845" spans="7:28">
      <c r="G845" s="302"/>
      <c r="H845" s="302"/>
      <c r="I845" s="302"/>
      <c r="J845" s="303"/>
      <c r="K845" s="303"/>
      <c r="L845" s="303"/>
      <c r="M845" s="303"/>
      <c r="N845" s="303"/>
      <c r="O845" s="303"/>
      <c r="P845" s="303"/>
      <c r="Q845" s="303"/>
      <c r="R845" s="303"/>
      <c r="S845" s="303"/>
      <c r="T845" s="303"/>
      <c r="U845" s="303"/>
      <c r="V845" s="303"/>
      <c r="W845" s="303"/>
      <c r="X845" s="303"/>
      <c r="Y845" s="303"/>
      <c r="Z845" s="303"/>
      <c r="AA845" s="304"/>
      <c r="AB845" s="1"/>
    </row>
    <row r="846" spans="7:28">
      <c r="G846" s="302"/>
      <c r="H846" s="302"/>
      <c r="I846" s="302"/>
      <c r="J846" s="303"/>
      <c r="K846" s="303"/>
      <c r="L846" s="303"/>
      <c r="M846" s="303"/>
      <c r="N846" s="303"/>
      <c r="O846" s="303"/>
      <c r="P846" s="303"/>
      <c r="Q846" s="303"/>
      <c r="R846" s="303"/>
      <c r="S846" s="303"/>
      <c r="T846" s="303"/>
      <c r="U846" s="303"/>
      <c r="V846" s="303"/>
      <c r="W846" s="303"/>
      <c r="X846" s="303"/>
      <c r="Y846" s="303"/>
      <c r="Z846" s="303"/>
      <c r="AA846" s="304"/>
      <c r="AB846" s="1"/>
    </row>
    <row r="847" spans="7:28">
      <c r="G847" s="302"/>
      <c r="H847" s="302"/>
      <c r="I847" s="302"/>
      <c r="J847" s="303"/>
      <c r="K847" s="303"/>
      <c r="L847" s="303"/>
      <c r="M847" s="303"/>
      <c r="N847" s="303"/>
      <c r="O847" s="303"/>
      <c r="P847" s="303"/>
      <c r="Q847" s="303"/>
      <c r="R847" s="303"/>
      <c r="S847" s="303"/>
      <c r="T847" s="303"/>
      <c r="U847" s="303"/>
      <c r="V847" s="303"/>
      <c r="W847" s="303"/>
      <c r="X847" s="303"/>
      <c r="Y847" s="303"/>
      <c r="Z847" s="303"/>
      <c r="AA847" s="304"/>
      <c r="AB847" s="1"/>
    </row>
    <row r="848" spans="7:28">
      <c r="G848" s="302"/>
      <c r="H848" s="302"/>
      <c r="I848" s="302"/>
      <c r="J848" s="303"/>
      <c r="K848" s="303"/>
      <c r="L848" s="303"/>
      <c r="M848" s="303"/>
      <c r="N848" s="303"/>
      <c r="O848" s="303"/>
      <c r="P848" s="303"/>
      <c r="Q848" s="303"/>
      <c r="R848" s="303"/>
      <c r="S848" s="303"/>
      <c r="T848" s="303"/>
      <c r="U848" s="303"/>
      <c r="V848" s="303"/>
      <c r="W848" s="303"/>
      <c r="X848" s="303"/>
      <c r="Y848" s="303"/>
      <c r="Z848" s="303"/>
      <c r="AA848" s="304"/>
      <c r="AB848" s="1"/>
    </row>
    <row r="849" spans="7:28">
      <c r="G849" s="302"/>
      <c r="H849" s="302"/>
      <c r="I849" s="302"/>
      <c r="J849" s="303"/>
      <c r="K849" s="303"/>
      <c r="L849" s="303"/>
      <c r="M849" s="303"/>
      <c r="N849" s="303"/>
      <c r="O849" s="303"/>
      <c r="P849" s="303"/>
      <c r="Q849" s="303"/>
      <c r="R849" s="303"/>
      <c r="S849" s="303"/>
      <c r="T849" s="303"/>
      <c r="U849" s="303"/>
      <c r="V849" s="303"/>
      <c r="W849" s="303"/>
      <c r="X849" s="303"/>
      <c r="Y849" s="303"/>
      <c r="Z849" s="303"/>
      <c r="AA849" s="304"/>
      <c r="AB849" s="1"/>
    </row>
    <row r="850" spans="7:28">
      <c r="G850" s="302"/>
      <c r="H850" s="302"/>
      <c r="I850" s="302"/>
      <c r="J850" s="303"/>
      <c r="K850" s="303"/>
      <c r="L850" s="303"/>
      <c r="M850" s="303"/>
      <c r="N850" s="303"/>
      <c r="O850" s="303"/>
      <c r="P850" s="303"/>
      <c r="Q850" s="303"/>
      <c r="R850" s="303"/>
      <c r="S850" s="303"/>
      <c r="T850" s="303"/>
      <c r="U850" s="303"/>
      <c r="V850" s="303"/>
      <c r="W850" s="303"/>
      <c r="X850" s="303"/>
      <c r="Y850" s="303"/>
      <c r="Z850" s="303"/>
      <c r="AA850" s="304"/>
      <c r="AB850" s="1"/>
    </row>
    <row r="851" spans="7:28">
      <c r="G851" s="302"/>
      <c r="H851" s="302"/>
      <c r="I851" s="302"/>
      <c r="J851" s="303"/>
      <c r="K851" s="303"/>
      <c r="L851" s="303"/>
      <c r="M851" s="303"/>
      <c r="N851" s="303"/>
      <c r="O851" s="303"/>
      <c r="P851" s="303"/>
      <c r="Q851" s="303"/>
      <c r="R851" s="303"/>
      <c r="S851" s="303"/>
      <c r="T851" s="303"/>
      <c r="U851" s="303"/>
      <c r="V851" s="303"/>
      <c r="W851" s="303"/>
      <c r="X851" s="303"/>
      <c r="Y851" s="303"/>
      <c r="Z851" s="303"/>
      <c r="AA851" s="304"/>
      <c r="AB851" s="1"/>
    </row>
    <row r="852" spans="7:28">
      <c r="G852" s="302"/>
      <c r="H852" s="302"/>
      <c r="I852" s="302"/>
      <c r="J852" s="303"/>
      <c r="K852" s="303"/>
      <c r="L852" s="303"/>
      <c r="M852" s="303"/>
      <c r="N852" s="303"/>
      <c r="O852" s="303"/>
      <c r="P852" s="303"/>
      <c r="Q852" s="303"/>
      <c r="R852" s="303"/>
      <c r="S852" s="303"/>
      <c r="T852" s="303"/>
      <c r="U852" s="303"/>
      <c r="V852" s="303"/>
      <c r="W852" s="303"/>
      <c r="X852" s="303"/>
      <c r="Y852" s="303"/>
      <c r="Z852" s="303"/>
      <c r="AA852" s="304"/>
      <c r="AB852" s="1"/>
    </row>
    <row r="853" spans="7:28">
      <c r="G853" s="302"/>
      <c r="H853" s="302"/>
      <c r="I853" s="302"/>
      <c r="J853" s="303"/>
      <c r="K853" s="303"/>
      <c r="L853" s="303"/>
      <c r="M853" s="303"/>
      <c r="N853" s="303"/>
      <c r="O853" s="303"/>
      <c r="P853" s="303"/>
      <c r="Q853" s="303"/>
      <c r="R853" s="303"/>
      <c r="S853" s="303"/>
      <c r="T853" s="303"/>
      <c r="U853" s="303"/>
      <c r="V853" s="303"/>
      <c r="W853" s="303"/>
      <c r="X853" s="303"/>
      <c r="Y853" s="303"/>
      <c r="Z853" s="303"/>
      <c r="AA853" s="304"/>
      <c r="AB853" s="1"/>
    </row>
    <row r="854" spans="7:28">
      <c r="G854" s="302"/>
      <c r="H854" s="302"/>
      <c r="I854" s="302"/>
      <c r="J854" s="303"/>
      <c r="K854" s="303"/>
      <c r="L854" s="303"/>
      <c r="M854" s="303"/>
      <c r="N854" s="303"/>
      <c r="O854" s="303"/>
      <c r="P854" s="303"/>
      <c r="Q854" s="303"/>
      <c r="R854" s="303"/>
      <c r="S854" s="303"/>
      <c r="T854" s="303"/>
      <c r="U854" s="303"/>
      <c r="V854" s="303"/>
      <c r="W854" s="303"/>
      <c r="X854" s="303"/>
      <c r="Y854" s="303"/>
      <c r="Z854" s="303"/>
      <c r="AA854" s="304"/>
      <c r="AB854" s="1"/>
    </row>
    <row r="855" spans="7:28">
      <c r="G855" s="302"/>
      <c r="H855" s="302"/>
      <c r="I855" s="302"/>
      <c r="J855" s="303"/>
      <c r="K855" s="303"/>
      <c r="L855" s="303"/>
      <c r="M855" s="303"/>
      <c r="N855" s="303"/>
      <c r="O855" s="303"/>
      <c r="P855" s="303"/>
      <c r="Q855" s="303"/>
      <c r="R855" s="303"/>
      <c r="S855" s="303"/>
      <c r="T855" s="303"/>
      <c r="U855" s="303"/>
      <c r="V855" s="303"/>
      <c r="W855" s="303"/>
      <c r="X855" s="303"/>
      <c r="Y855" s="303"/>
      <c r="Z855" s="303"/>
      <c r="AA855" s="304"/>
      <c r="AB855" s="1"/>
    </row>
    <row r="856" spans="7:28">
      <c r="G856" s="302"/>
      <c r="H856" s="302"/>
      <c r="I856" s="302"/>
      <c r="J856" s="303"/>
      <c r="K856" s="303"/>
      <c r="L856" s="303"/>
      <c r="M856" s="303"/>
      <c r="N856" s="303"/>
      <c r="O856" s="303"/>
      <c r="P856" s="303"/>
      <c r="Q856" s="303"/>
      <c r="R856" s="303"/>
      <c r="S856" s="303"/>
      <c r="T856" s="303"/>
      <c r="U856" s="303"/>
      <c r="V856" s="303"/>
      <c r="W856" s="303"/>
      <c r="X856" s="303"/>
      <c r="Y856" s="303"/>
      <c r="Z856" s="303"/>
      <c r="AA856" s="304"/>
      <c r="AB856" s="1"/>
    </row>
    <row r="857" spans="7:28">
      <c r="G857" s="302"/>
      <c r="H857" s="302"/>
      <c r="I857" s="302"/>
      <c r="J857" s="303"/>
      <c r="K857" s="303"/>
      <c r="L857" s="303"/>
      <c r="M857" s="303"/>
      <c r="N857" s="303"/>
      <c r="O857" s="303"/>
      <c r="P857" s="303"/>
      <c r="Q857" s="303"/>
      <c r="R857" s="303"/>
      <c r="S857" s="303"/>
      <c r="T857" s="303"/>
      <c r="U857" s="303"/>
      <c r="V857" s="303"/>
      <c r="W857" s="303"/>
      <c r="X857" s="303"/>
      <c r="Y857" s="303"/>
      <c r="Z857" s="303"/>
      <c r="AA857" s="304"/>
      <c r="AB857" s="1"/>
    </row>
    <row r="858" spans="7:28">
      <c r="G858" s="302"/>
      <c r="H858" s="302"/>
      <c r="I858" s="302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3"/>
      <c r="Y858" s="303"/>
      <c r="Z858" s="303"/>
      <c r="AA858" s="304"/>
      <c r="AB858" s="1"/>
    </row>
    <row r="859" spans="7:28">
      <c r="G859" s="302"/>
      <c r="H859" s="302"/>
      <c r="I859" s="302"/>
      <c r="J859" s="303"/>
      <c r="K859" s="303"/>
      <c r="L859" s="303"/>
      <c r="M859" s="303"/>
      <c r="N859" s="303"/>
      <c r="O859" s="303"/>
      <c r="P859" s="303"/>
      <c r="Q859" s="303"/>
      <c r="R859" s="303"/>
      <c r="S859" s="303"/>
      <c r="T859" s="303"/>
      <c r="U859" s="303"/>
      <c r="V859" s="303"/>
      <c r="W859" s="303"/>
      <c r="X859" s="303"/>
      <c r="Y859" s="303"/>
      <c r="Z859" s="303"/>
      <c r="AA859" s="304"/>
      <c r="AB859" s="1"/>
    </row>
    <row r="860" spans="7:28">
      <c r="G860" s="302"/>
      <c r="H860" s="302"/>
      <c r="I860" s="302"/>
      <c r="J860" s="303"/>
      <c r="K860" s="303"/>
      <c r="L860" s="303"/>
      <c r="M860" s="303"/>
      <c r="N860" s="303"/>
      <c r="O860" s="303"/>
      <c r="P860" s="303"/>
      <c r="Q860" s="303"/>
      <c r="R860" s="303"/>
      <c r="S860" s="303"/>
      <c r="T860" s="303"/>
      <c r="U860" s="303"/>
      <c r="V860" s="303"/>
      <c r="W860" s="303"/>
      <c r="X860" s="303"/>
      <c r="Y860" s="303"/>
      <c r="Z860" s="303"/>
      <c r="AA860" s="304"/>
      <c r="AB860" s="1"/>
    </row>
    <row r="861" spans="7:28">
      <c r="G861" s="302"/>
      <c r="H861" s="302"/>
      <c r="I861" s="302"/>
      <c r="J861" s="303"/>
      <c r="K861" s="303"/>
      <c r="L861" s="303"/>
      <c r="M861" s="303"/>
      <c r="N861" s="303"/>
      <c r="O861" s="303"/>
      <c r="P861" s="303"/>
      <c r="Q861" s="303"/>
      <c r="R861" s="303"/>
      <c r="S861" s="303"/>
      <c r="T861" s="303"/>
      <c r="U861" s="303"/>
      <c r="V861" s="303"/>
      <c r="W861" s="303"/>
      <c r="X861" s="303"/>
      <c r="Y861" s="303"/>
      <c r="Z861" s="303"/>
      <c r="AA861" s="304"/>
      <c r="AB861" s="1"/>
    </row>
    <row r="862" spans="7:28">
      <c r="G862" s="302"/>
      <c r="H862" s="302"/>
      <c r="I862" s="302"/>
      <c r="J862" s="303"/>
      <c r="K862" s="303"/>
      <c r="L862" s="303"/>
      <c r="M862" s="303"/>
      <c r="N862" s="303"/>
      <c r="O862" s="303"/>
      <c r="P862" s="303"/>
      <c r="Q862" s="303"/>
      <c r="R862" s="303"/>
      <c r="S862" s="303"/>
      <c r="T862" s="303"/>
      <c r="U862" s="303"/>
      <c r="V862" s="303"/>
      <c r="W862" s="303"/>
      <c r="X862" s="303"/>
      <c r="Y862" s="303"/>
      <c r="Z862" s="303"/>
      <c r="AA862" s="304"/>
      <c r="AB862" s="1"/>
    </row>
    <row r="863" spans="7:28">
      <c r="G863" s="302"/>
      <c r="H863" s="302"/>
      <c r="I863" s="302"/>
      <c r="J863" s="303"/>
      <c r="K863" s="303"/>
      <c r="L863" s="303"/>
      <c r="M863" s="303"/>
      <c r="N863" s="303"/>
      <c r="O863" s="303"/>
      <c r="P863" s="303"/>
      <c r="Q863" s="303"/>
      <c r="R863" s="303"/>
      <c r="S863" s="303"/>
      <c r="T863" s="303"/>
      <c r="U863" s="303"/>
      <c r="V863" s="303"/>
      <c r="W863" s="303"/>
      <c r="X863" s="303"/>
      <c r="Y863" s="303"/>
      <c r="Z863" s="303"/>
      <c r="AA863" s="304"/>
      <c r="AB863" s="1"/>
    </row>
    <row r="864" spans="7:28">
      <c r="G864" s="302"/>
      <c r="H864" s="302"/>
      <c r="I864" s="302"/>
      <c r="J864" s="303"/>
      <c r="K864" s="303"/>
      <c r="L864" s="303"/>
      <c r="M864" s="303"/>
      <c r="N864" s="303"/>
      <c r="O864" s="303"/>
      <c r="P864" s="303"/>
      <c r="Q864" s="303"/>
      <c r="R864" s="303"/>
      <c r="S864" s="303"/>
      <c r="T864" s="303"/>
      <c r="U864" s="303"/>
      <c r="V864" s="303"/>
      <c r="W864" s="303"/>
      <c r="X864" s="303"/>
      <c r="Y864" s="303"/>
      <c r="Z864" s="303"/>
      <c r="AA864" s="304"/>
      <c r="AB864" s="1"/>
    </row>
    <row r="865" spans="7:28">
      <c r="G865" s="302"/>
      <c r="H865" s="302"/>
      <c r="I865" s="302"/>
      <c r="J865" s="303"/>
      <c r="K865" s="303"/>
      <c r="L865" s="303"/>
      <c r="M865" s="303"/>
      <c r="N865" s="303"/>
      <c r="O865" s="303"/>
      <c r="P865" s="303"/>
      <c r="Q865" s="303"/>
      <c r="R865" s="303"/>
      <c r="S865" s="303"/>
      <c r="T865" s="303"/>
      <c r="U865" s="303"/>
      <c r="V865" s="303"/>
      <c r="W865" s="303"/>
      <c r="X865" s="303"/>
      <c r="Y865" s="303"/>
      <c r="Z865" s="303"/>
      <c r="AA865" s="304"/>
      <c r="AB865" s="1"/>
    </row>
    <row r="866" spans="7:28">
      <c r="G866" s="302"/>
      <c r="H866" s="302"/>
      <c r="I866" s="302"/>
      <c r="J866" s="303"/>
      <c r="K866" s="303"/>
      <c r="L866" s="303"/>
      <c r="M866" s="303"/>
      <c r="N866" s="303"/>
      <c r="O866" s="303"/>
      <c r="P866" s="303"/>
      <c r="Q866" s="303"/>
      <c r="R866" s="303"/>
      <c r="S866" s="303"/>
      <c r="T866" s="303"/>
      <c r="U866" s="303"/>
      <c r="V866" s="303"/>
      <c r="W866" s="303"/>
      <c r="X866" s="303"/>
      <c r="Y866" s="303"/>
      <c r="Z866" s="303"/>
      <c r="AA866" s="304"/>
      <c r="AB866" s="1"/>
    </row>
    <row r="867" spans="7:28">
      <c r="G867" s="302"/>
      <c r="H867" s="302"/>
      <c r="I867" s="302"/>
      <c r="J867" s="303"/>
      <c r="K867" s="303"/>
      <c r="L867" s="303"/>
      <c r="M867" s="303"/>
      <c r="N867" s="303"/>
      <c r="O867" s="303"/>
      <c r="P867" s="303"/>
      <c r="Q867" s="303"/>
      <c r="R867" s="303"/>
      <c r="S867" s="303"/>
      <c r="T867" s="303"/>
      <c r="U867" s="303"/>
      <c r="V867" s="303"/>
      <c r="W867" s="303"/>
      <c r="X867" s="303"/>
      <c r="Y867" s="303"/>
      <c r="Z867" s="303"/>
      <c r="AA867" s="304"/>
      <c r="AB867" s="1"/>
    </row>
    <row r="868" spans="7:28">
      <c r="G868" s="302"/>
      <c r="H868" s="302"/>
      <c r="I868" s="302"/>
      <c r="J868" s="303"/>
      <c r="K868" s="303"/>
      <c r="L868" s="303"/>
      <c r="M868" s="303"/>
      <c r="N868" s="303"/>
      <c r="O868" s="303"/>
      <c r="P868" s="303"/>
      <c r="Q868" s="303"/>
      <c r="R868" s="303"/>
      <c r="S868" s="303"/>
      <c r="T868" s="303"/>
      <c r="U868" s="303"/>
      <c r="V868" s="303"/>
      <c r="W868" s="303"/>
      <c r="X868" s="303"/>
      <c r="Y868" s="303"/>
      <c r="Z868" s="303"/>
      <c r="AA868" s="304"/>
      <c r="AB868" s="1"/>
    </row>
    <row r="869" spans="7:28">
      <c r="G869" s="302"/>
      <c r="H869" s="302"/>
      <c r="I869" s="302"/>
      <c r="J869" s="303"/>
      <c r="K869" s="303"/>
      <c r="L869" s="303"/>
      <c r="M869" s="303"/>
      <c r="N869" s="303"/>
      <c r="O869" s="303"/>
      <c r="P869" s="303"/>
      <c r="Q869" s="303"/>
      <c r="R869" s="303"/>
      <c r="S869" s="303"/>
      <c r="T869" s="303"/>
      <c r="U869" s="303"/>
      <c r="V869" s="303"/>
      <c r="W869" s="303"/>
      <c r="X869" s="303"/>
      <c r="Y869" s="303"/>
      <c r="Z869" s="303"/>
      <c r="AA869" s="304"/>
      <c r="AB869" s="1"/>
    </row>
    <row r="870" spans="7:28">
      <c r="G870" s="302"/>
      <c r="H870" s="302"/>
      <c r="I870" s="302"/>
      <c r="J870" s="303"/>
      <c r="K870" s="303"/>
      <c r="L870" s="303"/>
      <c r="M870" s="303"/>
      <c r="N870" s="303"/>
      <c r="O870" s="303"/>
      <c r="P870" s="303"/>
      <c r="Q870" s="303"/>
      <c r="R870" s="303"/>
      <c r="S870" s="303"/>
      <c r="T870" s="303"/>
      <c r="U870" s="303"/>
      <c r="V870" s="303"/>
      <c r="W870" s="303"/>
      <c r="X870" s="303"/>
      <c r="Y870" s="303"/>
      <c r="Z870" s="303"/>
      <c r="AA870" s="304"/>
      <c r="AB870" s="1"/>
    </row>
    <row r="871" spans="7:28">
      <c r="G871" s="302"/>
      <c r="H871" s="302"/>
      <c r="I871" s="302"/>
      <c r="J871" s="303"/>
      <c r="K871" s="303"/>
      <c r="L871" s="303"/>
      <c r="M871" s="303"/>
      <c r="N871" s="303"/>
      <c r="O871" s="303"/>
      <c r="P871" s="303"/>
      <c r="Q871" s="303"/>
      <c r="R871" s="303"/>
      <c r="S871" s="303"/>
      <c r="T871" s="303"/>
      <c r="U871" s="303"/>
      <c r="V871" s="303"/>
      <c r="W871" s="303"/>
      <c r="X871" s="303"/>
      <c r="Y871" s="303"/>
      <c r="Z871" s="303"/>
      <c r="AA871" s="304"/>
      <c r="AB871" s="1"/>
    </row>
    <row r="872" spans="7:28">
      <c r="G872" s="302"/>
      <c r="H872" s="302"/>
      <c r="I872" s="302"/>
      <c r="J872" s="303"/>
      <c r="K872" s="303"/>
      <c r="L872" s="303"/>
      <c r="M872" s="303"/>
      <c r="N872" s="303"/>
      <c r="O872" s="303"/>
      <c r="P872" s="303"/>
      <c r="Q872" s="303"/>
      <c r="R872" s="303"/>
      <c r="S872" s="303"/>
      <c r="T872" s="303"/>
      <c r="U872" s="303"/>
      <c r="V872" s="303"/>
      <c r="W872" s="303"/>
      <c r="X872" s="303"/>
      <c r="Y872" s="303"/>
      <c r="Z872" s="303"/>
      <c r="AA872" s="304"/>
      <c r="AB872" s="1"/>
    </row>
    <row r="873" spans="7:28">
      <c r="G873" s="302"/>
      <c r="H873" s="302"/>
      <c r="I873" s="302"/>
      <c r="J873" s="303"/>
      <c r="K873" s="303"/>
      <c r="L873" s="303"/>
      <c r="M873" s="303"/>
      <c r="N873" s="303"/>
      <c r="O873" s="303"/>
      <c r="P873" s="303"/>
      <c r="Q873" s="303"/>
      <c r="R873" s="303"/>
      <c r="S873" s="303"/>
      <c r="T873" s="303"/>
      <c r="U873" s="303"/>
      <c r="V873" s="303"/>
      <c r="W873" s="303"/>
      <c r="X873" s="303"/>
      <c r="Y873" s="303"/>
      <c r="Z873" s="303"/>
      <c r="AA873" s="304"/>
      <c r="AB873" s="1"/>
    </row>
    <row r="874" spans="7:28">
      <c r="G874" s="302"/>
      <c r="H874" s="302"/>
      <c r="I874" s="302"/>
      <c r="J874" s="303"/>
      <c r="K874" s="303"/>
      <c r="L874" s="303"/>
      <c r="M874" s="303"/>
      <c r="N874" s="303"/>
      <c r="O874" s="303"/>
      <c r="P874" s="303"/>
      <c r="Q874" s="303"/>
      <c r="R874" s="303"/>
      <c r="S874" s="303"/>
      <c r="T874" s="303"/>
      <c r="U874" s="303"/>
      <c r="V874" s="303"/>
      <c r="W874" s="303"/>
      <c r="X874" s="303"/>
      <c r="Y874" s="303"/>
      <c r="Z874" s="303"/>
      <c r="AA874" s="304"/>
      <c r="AB874" s="1"/>
    </row>
    <row r="875" spans="7:28">
      <c r="G875" s="302"/>
      <c r="H875" s="302"/>
      <c r="I875" s="302"/>
      <c r="J875" s="303"/>
      <c r="K875" s="303"/>
      <c r="L875" s="303"/>
      <c r="M875" s="303"/>
      <c r="N875" s="303"/>
      <c r="O875" s="303"/>
      <c r="P875" s="303"/>
      <c r="Q875" s="303"/>
      <c r="R875" s="303"/>
      <c r="S875" s="303"/>
      <c r="T875" s="303"/>
      <c r="U875" s="303"/>
      <c r="V875" s="303"/>
      <c r="W875" s="303"/>
      <c r="X875" s="303"/>
      <c r="Y875" s="303"/>
      <c r="Z875" s="303"/>
      <c r="AA875" s="304"/>
      <c r="AB875" s="1"/>
    </row>
    <row r="876" spans="7:28">
      <c r="G876" s="302"/>
      <c r="H876" s="302"/>
      <c r="I876" s="302"/>
      <c r="J876" s="303"/>
      <c r="K876" s="303"/>
      <c r="L876" s="303"/>
      <c r="M876" s="303"/>
      <c r="N876" s="303"/>
      <c r="O876" s="303"/>
      <c r="P876" s="303"/>
      <c r="Q876" s="303"/>
      <c r="R876" s="303"/>
      <c r="S876" s="303"/>
      <c r="T876" s="303"/>
      <c r="U876" s="303"/>
      <c r="V876" s="303"/>
      <c r="W876" s="303"/>
      <c r="X876" s="303"/>
      <c r="Y876" s="303"/>
      <c r="Z876" s="303"/>
      <c r="AA876" s="304"/>
      <c r="AB876" s="1"/>
    </row>
    <row r="877" spans="7:28">
      <c r="G877" s="302"/>
      <c r="H877" s="302"/>
      <c r="I877" s="302"/>
      <c r="J877" s="303"/>
      <c r="K877" s="303"/>
      <c r="L877" s="303"/>
      <c r="M877" s="303"/>
      <c r="N877" s="303"/>
      <c r="O877" s="303"/>
      <c r="P877" s="303"/>
      <c r="Q877" s="303"/>
      <c r="R877" s="303"/>
      <c r="S877" s="303"/>
      <c r="T877" s="303"/>
      <c r="U877" s="303"/>
      <c r="V877" s="303"/>
      <c r="W877" s="303"/>
      <c r="X877" s="303"/>
      <c r="Y877" s="303"/>
      <c r="Z877" s="303"/>
      <c r="AA877" s="304"/>
      <c r="AB877" s="1"/>
    </row>
    <row r="878" spans="7:28">
      <c r="G878" s="302"/>
      <c r="H878" s="302"/>
      <c r="I878" s="302"/>
      <c r="J878" s="303"/>
      <c r="K878" s="303"/>
      <c r="L878" s="303"/>
      <c r="M878" s="303"/>
      <c r="N878" s="303"/>
      <c r="O878" s="303"/>
      <c r="P878" s="303"/>
      <c r="Q878" s="303"/>
      <c r="R878" s="303"/>
      <c r="S878" s="303"/>
      <c r="T878" s="303"/>
      <c r="U878" s="303"/>
      <c r="V878" s="303"/>
      <c r="W878" s="303"/>
      <c r="X878" s="303"/>
      <c r="Y878" s="303"/>
      <c r="Z878" s="303"/>
      <c r="AA878" s="304"/>
      <c r="AB878" s="1"/>
    </row>
    <row r="879" spans="7:28">
      <c r="G879" s="302"/>
      <c r="H879" s="302"/>
      <c r="I879" s="302"/>
      <c r="J879" s="303"/>
      <c r="K879" s="303"/>
      <c r="L879" s="303"/>
      <c r="M879" s="303"/>
      <c r="N879" s="303"/>
      <c r="O879" s="303"/>
      <c r="P879" s="303"/>
      <c r="Q879" s="303"/>
      <c r="R879" s="303"/>
      <c r="S879" s="303"/>
      <c r="T879" s="303"/>
      <c r="U879" s="303"/>
      <c r="V879" s="303"/>
      <c r="W879" s="303"/>
      <c r="X879" s="303"/>
      <c r="Y879" s="303"/>
      <c r="Z879" s="303"/>
      <c r="AA879" s="304"/>
      <c r="AB879" s="1"/>
    </row>
    <row r="880" spans="7:28">
      <c r="G880" s="302"/>
      <c r="H880" s="302"/>
      <c r="I880" s="302"/>
      <c r="J880" s="303"/>
      <c r="K880" s="303"/>
      <c r="L880" s="303"/>
      <c r="M880" s="303"/>
      <c r="N880" s="303"/>
      <c r="O880" s="303"/>
      <c r="P880" s="303"/>
      <c r="Q880" s="303"/>
      <c r="R880" s="303"/>
      <c r="S880" s="303"/>
      <c r="T880" s="303"/>
      <c r="U880" s="303"/>
      <c r="V880" s="303"/>
      <c r="W880" s="303"/>
      <c r="X880" s="303"/>
      <c r="Y880" s="303"/>
      <c r="Z880" s="303"/>
      <c r="AA880" s="304"/>
      <c r="AB880" s="1"/>
    </row>
    <row r="881" spans="7:28">
      <c r="G881" s="302"/>
      <c r="H881" s="302"/>
      <c r="I881" s="302"/>
      <c r="J881" s="303"/>
      <c r="K881" s="303"/>
      <c r="L881" s="303"/>
      <c r="M881" s="303"/>
      <c r="N881" s="303"/>
      <c r="O881" s="303"/>
      <c r="P881" s="303"/>
      <c r="Q881" s="303"/>
      <c r="R881" s="303"/>
      <c r="S881" s="303"/>
      <c r="T881" s="303"/>
      <c r="U881" s="303"/>
      <c r="V881" s="303"/>
      <c r="W881" s="303"/>
      <c r="X881" s="303"/>
      <c r="Y881" s="303"/>
      <c r="Z881" s="303"/>
      <c r="AA881" s="304"/>
      <c r="AB881" s="1"/>
    </row>
    <row r="882" spans="7:28">
      <c r="G882" s="302"/>
      <c r="H882" s="302"/>
      <c r="I882" s="302"/>
      <c r="J882" s="303"/>
      <c r="K882" s="303"/>
      <c r="L882" s="303"/>
      <c r="M882" s="303"/>
      <c r="N882" s="303"/>
      <c r="O882" s="303"/>
      <c r="P882" s="303"/>
      <c r="Q882" s="303"/>
      <c r="R882" s="303"/>
      <c r="S882" s="303"/>
      <c r="T882" s="303"/>
      <c r="U882" s="303"/>
      <c r="V882" s="303"/>
      <c r="W882" s="303"/>
      <c r="X882" s="303"/>
      <c r="Y882" s="303"/>
      <c r="Z882" s="303"/>
      <c r="AA882" s="304"/>
      <c r="AB882" s="1"/>
    </row>
    <row r="883" spans="7:28">
      <c r="G883" s="302"/>
      <c r="H883" s="302"/>
      <c r="I883" s="302"/>
      <c r="J883" s="303"/>
      <c r="K883" s="303"/>
      <c r="L883" s="303"/>
      <c r="M883" s="303"/>
      <c r="N883" s="303"/>
      <c r="O883" s="303"/>
      <c r="P883" s="303"/>
      <c r="Q883" s="303"/>
      <c r="R883" s="303"/>
      <c r="S883" s="303"/>
      <c r="T883" s="303"/>
      <c r="U883" s="303"/>
      <c r="V883" s="303"/>
      <c r="W883" s="303"/>
      <c r="X883" s="303"/>
      <c r="Y883" s="303"/>
      <c r="Z883" s="303"/>
      <c r="AA883" s="304"/>
      <c r="AB883" s="1"/>
    </row>
    <row r="884" spans="7:28">
      <c r="G884" s="302"/>
      <c r="H884" s="302"/>
      <c r="I884" s="302"/>
      <c r="J884" s="303"/>
      <c r="K884" s="303"/>
      <c r="L884" s="303"/>
      <c r="M884" s="303"/>
      <c r="N884" s="303"/>
      <c r="O884" s="303"/>
      <c r="P884" s="303"/>
      <c r="Q884" s="303"/>
      <c r="R884" s="303"/>
      <c r="S884" s="303"/>
      <c r="T884" s="303"/>
      <c r="U884" s="303"/>
      <c r="V884" s="303"/>
      <c r="W884" s="303"/>
      <c r="X884" s="303"/>
      <c r="Y884" s="303"/>
      <c r="Z884" s="303"/>
      <c r="AA884" s="304"/>
      <c r="AB884" s="1"/>
    </row>
    <row r="885" spans="7:28">
      <c r="G885" s="302"/>
      <c r="H885" s="302"/>
      <c r="I885" s="302"/>
      <c r="J885" s="303"/>
      <c r="K885" s="303"/>
      <c r="L885" s="303"/>
      <c r="M885" s="303"/>
      <c r="N885" s="303"/>
      <c r="O885" s="303"/>
      <c r="P885" s="303"/>
      <c r="Q885" s="303"/>
      <c r="R885" s="303"/>
      <c r="S885" s="303"/>
      <c r="T885" s="303"/>
      <c r="U885" s="303"/>
      <c r="V885" s="303"/>
      <c r="W885" s="303"/>
      <c r="X885" s="303"/>
      <c r="Y885" s="303"/>
      <c r="Z885" s="303"/>
      <c r="AA885" s="304"/>
      <c r="AB885" s="1"/>
    </row>
    <row r="886" spans="7:28">
      <c r="G886" s="302"/>
      <c r="H886" s="302"/>
      <c r="I886" s="302"/>
      <c r="J886" s="303"/>
      <c r="K886" s="303"/>
      <c r="L886" s="303"/>
      <c r="M886" s="303"/>
      <c r="N886" s="303"/>
      <c r="O886" s="303"/>
      <c r="P886" s="303"/>
      <c r="Q886" s="303"/>
      <c r="R886" s="303"/>
      <c r="S886" s="303"/>
      <c r="T886" s="303"/>
      <c r="U886" s="303"/>
      <c r="V886" s="303"/>
      <c r="W886" s="303"/>
      <c r="X886" s="303"/>
      <c r="Y886" s="303"/>
      <c r="Z886" s="303"/>
      <c r="AA886" s="304"/>
      <c r="AB886" s="1"/>
    </row>
    <row r="887" spans="7:28">
      <c r="G887" s="302"/>
      <c r="H887" s="302"/>
      <c r="I887" s="302"/>
      <c r="J887" s="303"/>
      <c r="K887" s="303"/>
      <c r="L887" s="303"/>
      <c r="M887" s="303"/>
      <c r="N887" s="303"/>
      <c r="O887" s="303"/>
      <c r="P887" s="303"/>
      <c r="Q887" s="303"/>
      <c r="R887" s="303"/>
      <c r="S887" s="303"/>
      <c r="T887" s="303"/>
      <c r="U887" s="303"/>
      <c r="V887" s="303"/>
      <c r="W887" s="303"/>
      <c r="X887" s="303"/>
      <c r="Y887" s="303"/>
      <c r="Z887" s="303"/>
      <c r="AA887" s="304"/>
      <c r="AB887" s="1"/>
    </row>
    <row r="888" spans="7:28">
      <c r="G888" s="302"/>
      <c r="H888" s="302"/>
      <c r="I888" s="302"/>
      <c r="J888" s="303"/>
      <c r="K888" s="303"/>
      <c r="L888" s="303"/>
      <c r="M888" s="303"/>
      <c r="N888" s="303"/>
      <c r="O888" s="303"/>
      <c r="P888" s="303"/>
      <c r="Q888" s="303"/>
      <c r="R888" s="303"/>
      <c r="S888" s="303"/>
      <c r="T888" s="303"/>
      <c r="U888" s="303"/>
      <c r="V888" s="303"/>
      <c r="W888" s="303"/>
      <c r="X888" s="303"/>
      <c r="Y888" s="303"/>
      <c r="Z888" s="303"/>
      <c r="AA888" s="304"/>
      <c r="AB888" s="1"/>
    </row>
    <row r="889" spans="7:28">
      <c r="G889" s="302"/>
      <c r="H889" s="302"/>
      <c r="I889" s="302"/>
      <c r="J889" s="303"/>
      <c r="K889" s="303"/>
      <c r="L889" s="303"/>
      <c r="M889" s="303"/>
      <c r="N889" s="303"/>
      <c r="O889" s="303"/>
      <c r="P889" s="303"/>
      <c r="Q889" s="303"/>
      <c r="R889" s="303"/>
      <c r="S889" s="303"/>
      <c r="T889" s="303"/>
      <c r="U889" s="303"/>
      <c r="V889" s="303"/>
      <c r="W889" s="303"/>
      <c r="X889" s="303"/>
      <c r="Y889" s="303"/>
      <c r="Z889" s="303"/>
      <c r="AA889" s="304"/>
      <c r="AB889" s="1"/>
    </row>
    <row r="890" spans="7:28">
      <c r="G890" s="302"/>
      <c r="H890" s="302"/>
      <c r="I890" s="302"/>
      <c r="J890" s="303"/>
      <c r="K890" s="303"/>
      <c r="L890" s="303"/>
      <c r="M890" s="303"/>
      <c r="N890" s="303"/>
      <c r="O890" s="303"/>
      <c r="P890" s="303"/>
      <c r="Q890" s="303"/>
      <c r="R890" s="303"/>
      <c r="S890" s="303"/>
      <c r="T890" s="303"/>
      <c r="U890" s="303"/>
      <c r="V890" s="303"/>
      <c r="W890" s="303"/>
      <c r="X890" s="303"/>
      <c r="Y890" s="303"/>
      <c r="Z890" s="303"/>
      <c r="AA890" s="304"/>
      <c r="AB890" s="1"/>
    </row>
    <row r="891" spans="7:28">
      <c r="G891" s="302"/>
      <c r="H891" s="302"/>
      <c r="I891" s="302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3"/>
      <c r="Y891" s="303"/>
      <c r="Z891" s="303"/>
      <c r="AA891" s="304"/>
      <c r="AB891" s="1"/>
    </row>
    <row r="892" spans="7:28">
      <c r="G892" s="302"/>
      <c r="H892" s="302"/>
      <c r="I892" s="302"/>
      <c r="J892" s="303"/>
      <c r="K892" s="303"/>
      <c r="L892" s="303"/>
      <c r="M892" s="303"/>
      <c r="N892" s="303"/>
      <c r="O892" s="303"/>
      <c r="P892" s="303"/>
      <c r="Q892" s="303"/>
      <c r="R892" s="303"/>
      <c r="S892" s="303"/>
      <c r="T892" s="303"/>
      <c r="U892" s="303"/>
      <c r="V892" s="303"/>
      <c r="W892" s="303"/>
      <c r="X892" s="303"/>
      <c r="Y892" s="303"/>
      <c r="Z892" s="303"/>
      <c r="AA892" s="304"/>
      <c r="AB892" s="1"/>
    </row>
    <row r="893" spans="7:28">
      <c r="G893" s="302"/>
      <c r="H893" s="302"/>
      <c r="I893" s="302"/>
      <c r="J893" s="303"/>
      <c r="K893" s="303"/>
      <c r="L893" s="303"/>
      <c r="M893" s="303"/>
      <c r="N893" s="303"/>
      <c r="O893" s="303"/>
      <c r="P893" s="303"/>
      <c r="Q893" s="303"/>
      <c r="R893" s="303"/>
      <c r="S893" s="303"/>
      <c r="T893" s="303"/>
      <c r="U893" s="303"/>
      <c r="V893" s="303"/>
      <c r="W893" s="303"/>
      <c r="X893" s="303"/>
      <c r="Y893" s="303"/>
      <c r="Z893" s="303"/>
      <c r="AA893" s="304"/>
      <c r="AB893" s="1"/>
    </row>
    <row r="894" spans="7:28">
      <c r="G894" s="302"/>
      <c r="H894" s="302"/>
      <c r="I894" s="302"/>
      <c r="J894" s="303"/>
      <c r="K894" s="303"/>
      <c r="L894" s="303"/>
      <c r="M894" s="303"/>
      <c r="N894" s="303"/>
      <c r="O894" s="303"/>
      <c r="P894" s="303"/>
      <c r="Q894" s="303"/>
      <c r="R894" s="303"/>
      <c r="S894" s="303"/>
      <c r="T894" s="303"/>
      <c r="U894" s="303"/>
      <c r="V894" s="303"/>
      <c r="W894" s="303"/>
      <c r="X894" s="303"/>
      <c r="Y894" s="303"/>
      <c r="Z894" s="303"/>
      <c r="AA894" s="304"/>
      <c r="AB894" s="1"/>
    </row>
    <row r="895" spans="7:28">
      <c r="G895" s="302"/>
      <c r="H895" s="302"/>
      <c r="I895" s="302"/>
      <c r="J895" s="303"/>
      <c r="K895" s="303"/>
      <c r="L895" s="303"/>
      <c r="M895" s="303"/>
      <c r="N895" s="303"/>
      <c r="O895" s="303"/>
      <c r="P895" s="303"/>
      <c r="Q895" s="303"/>
      <c r="R895" s="303"/>
      <c r="S895" s="303"/>
      <c r="T895" s="303"/>
      <c r="U895" s="303"/>
      <c r="V895" s="303"/>
      <c r="W895" s="303"/>
      <c r="X895" s="303"/>
      <c r="Y895" s="303"/>
      <c r="Z895" s="303"/>
      <c r="AA895" s="304"/>
      <c r="AB895" s="1"/>
    </row>
    <row r="896" spans="7:28">
      <c r="G896" s="302"/>
      <c r="H896" s="302"/>
      <c r="I896" s="302"/>
      <c r="J896" s="303"/>
      <c r="K896" s="303"/>
      <c r="L896" s="303"/>
      <c r="M896" s="303"/>
      <c r="N896" s="303"/>
      <c r="O896" s="303"/>
      <c r="P896" s="303"/>
      <c r="Q896" s="303"/>
      <c r="R896" s="303"/>
      <c r="S896" s="303"/>
      <c r="T896" s="303"/>
      <c r="U896" s="303"/>
      <c r="V896" s="303"/>
      <c r="W896" s="303"/>
      <c r="X896" s="303"/>
      <c r="Y896" s="303"/>
      <c r="Z896" s="303"/>
      <c r="AA896" s="304"/>
      <c r="AB896" s="1"/>
    </row>
    <row r="897" spans="7:28">
      <c r="G897" s="302"/>
      <c r="H897" s="302"/>
      <c r="I897" s="302"/>
      <c r="J897" s="303"/>
      <c r="K897" s="303"/>
      <c r="L897" s="303"/>
      <c r="M897" s="303"/>
      <c r="N897" s="303"/>
      <c r="O897" s="303"/>
      <c r="P897" s="303"/>
      <c r="Q897" s="303"/>
      <c r="R897" s="303"/>
      <c r="S897" s="303"/>
      <c r="T897" s="303"/>
      <c r="U897" s="303"/>
      <c r="V897" s="303"/>
      <c r="W897" s="303"/>
      <c r="X897" s="303"/>
      <c r="Y897" s="303"/>
      <c r="Z897" s="303"/>
      <c r="AA897" s="304"/>
      <c r="AB897" s="1"/>
    </row>
    <row r="898" spans="7:28">
      <c r="G898" s="302"/>
      <c r="H898" s="302"/>
      <c r="I898" s="302"/>
      <c r="J898" s="303"/>
      <c r="K898" s="303"/>
      <c r="L898" s="303"/>
      <c r="M898" s="303"/>
      <c r="N898" s="303"/>
      <c r="O898" s="303"/>
      <c r="P898" s="303"/>
      <c r="Q898" s="303"/>
      <c r="R898" s="303"/>
      <c r="S898" s="303"/>
      <c r="T898" s="303"/>
      <c r="U898" s="303"/>
      <c r="V898" s="303"/>
      <c r="W898" s="303"/>
      <c r="X898" s="303"/>
      <c r="Y898" s="303"/>
      <c r="Z898" s="303"/>
      <c r="AA898" s="304"/>
      <c r="AB898" s="1"/>
    </row>
    <row r="899" spans="7:28">
      <c r="G899" s="302"/>
      <c r="H899" s="302"/>
      <c r="I899" s="302"/>
      <c r="J899" s="303"/>
      <c r="K899" s="303"/>
      <c r="L899" s="303"/>
      <c r="M899" s="303"/>
      <c r="N899" s="303"/>
      <c r="O899" s="303"/>
      <c r="P899" s="303"/>
      <c r="Q899" s="303"/>
      <c r="R899" s="303"/>
      <c r="S899" s="303"/>
      <c r="T899" s="303"/>
      <c r="U899" s="303"/>
      <c r="V899" s="303"/>
      <c r="W899" s="303"/>
      <c r="X899" s="303"/>
      <c r="Y899" s="303"/>
      <c r="Z899" s="303"/>
      <c r="AA899" s="304"/>
      <c r="AB899" s="1"/>
    </row>
    <row r="900" spans="7:28">
      <c r="G900" s="302"/>
      <c r="H900" s="302"/>
      <c r="I900" s="302"/>
      <c r="J900" s="303"/>
      <c r="K900" s="303"/>
      <c r="L900" s="303"/>
      <c r="M900" s="303"/>
      <c r="N900" s="303"/>
      <c r="O900" s="303"/>
      <c r="P900" s="303"/>
      <c r="Q900" s="303"/>
      <c r="R900" s="303"/>
      <c r="S900" s="303"/>
      <c r="T900" s="303"/>
      <c r="U900" s="303"/>
      <c r="V900" s="303"/>
      <c r="W900" s="303"/>
      <c r="X900" s="303"/>
      <c r="Y900" s="303"/>
      <c r="Z900" s="303"/>
      <c r="AA900" s="304"/>
      <c r="AB900" s="1"/>
    </row>
    <row r="901" spans="7:28">
      <c r="G901" s="302"/>
      <c r="H901" s="302"/>
      <c r="I901" s="302"/>
      <c r="J901" s="303"/>
      <c r="K901" s="303"/>
      <c r="L901" s="303"/>
      <c r="M901" s="303"/>
      <c r="N901" s="303"/>
      <c r="O901" s="303"/>
      <c r="P901" s="303"/>
      <c r="Q901" s="303"/>
      <c r="R901" s="303"/>
      <c r="S901" s="303"/>
      <c r="T901" s="303"/>
      <c r="U901" s="303"/>
      <c r="V901" s="303"/>
      <c r="W901" s="303"/>
      <c r="X901" s="303"/>
      <c r="Y901" s="303"/>
      <c r="Z901" s="303"/>
      <c r="AA901" s="304"/>
      <c r="AB901" s="1"/>
    </row>
    <row r="902" spans="7:28">
      <c r="G902" s="302"/>
      <c r="H902" s="302"/>
      <c r="I902" s="302"/>
      <c r="J902" s="303"/>
      <c r="K902" s="303"/>
      <c r="L902" s="303"/>
      <c r="M902" s="303"/>
      <c r="N902" s="303"/>
      <c r="O902" s="303"/>
      <c r="P902" s="303"/>
      <c r="Q902" s="303"/>
      <c r="R902" s="303"/>
      <c r="S902" s="303"/>
      <c r="T902" s="303"/>
      <c r="U902" s="303"/>
      <c r="V902" s="303"/>
      <c r="W902" s="303"/>
      <c r="X902" s="303"/>
      <c r="Y902" s="303"/>
      <c r="Z902" s="303"/>
      <c r="AA902" s="304"/>
      <c r="AB902" s="1"/>
    </row>
    <row r="903" spans="7:28">
      <c r="G903" s="302"/>
      <c r="H903" s="302"/>
      <c r="I903" s="302"/>
      <c r="J903" s="303"/>
      <c r="K903" s="303"/>
      <c r="L903" s="303"/>
      <c r="M903" s="303"/>
      <c r="N903" s="303"/>
      <c r="O903" s="303"/>
      <c r="P903" s="303"/>
      <c r="Q903" s="303"/>
      <c r="R903" s="303"/>
      <c r="S903" s="303"/>
      <c r="T903" s="303"/>
      <c r="U903" s="303"/>
      <c r="V903" s="303"/>
      <c r="W903" s="303"/>
      <c r="X903" s="303"/>
      <c r="Y903" s="303"/>
      <c r="Z903" s="303"/>
      <c r="AA903" s="304"/>
      <c r="AB903" s="1"/>
    </row>
    <row r="904" spans="7:28">
      <c r="G904" s="302"/>
      <c r="H904" s="302"/>
      <c r="I904" s="302"/>
      <c r="J904" s="303"/>
      <c r="K904" s="303"/>
      <c r="L904" s="303"/>
      <c r="M904" s="303"/>
      <c r="N904" s="303"/>
      <c r="O904" s="303"/>
      <c r="P904" s="303"/>
      <c r="Q904" s="303"/>
      <c r="R904" s="303"/>
      <c r="S904" s="303"/>
      <c r="T904" s="303"/>
      <c r="U904" s="303"/>
      <c r="V904" s="303"/>
      <c r="W904" s="303"/>
      <c r="X904" s="303"/>
      <c r="Y904" s="303"/>
      <c r="Z904" s="303"/>
      <c r="AA904" s="304"/>
      <c r="AB904" s="1"/>
    </row>
    <row r="905" spans="7:28">
      <c r="G905" s="302"/>
      <c r="H905" s="302"/>
      <c r="I905" s="302"/>
      <c r="J905" s="303"/>
      <c r="K905" s="303"/>
      <c r="L905" s="303"/>
      <c r="M905" s="303"/>
      <c r="N905" s="303"/>
      <c r="O905" s="303"/>
      <c r="P905" s="303"/>
      <c r="Q905" s="303"/>
      <c r="R905" s="303"/>
      <c r="S905" s="303"/>
      <c r="T905" s="303"/>
      <c r="U905" s="303"/>
      <c r="V905" s="303"/>
      <c r="W905" s="303"/>
      <c r="X905" s="303"/>
      <c r="Y905" s="303"/>
      <c r="Z905" s="303"/>
      <c r="AA905" s="304"/>
      <c r="AB905" s="1"/>
    </row>
    <row r="906" spans="7:28">
      <c r="G906" s="302"/>
      <c r="H906" s="302"/>
      <c r="I906" s="302"/>
      <c r="J906" s="303"/>
      <c r="K906" s="303"/>
      <c r="L906" s="303"/>
      <c r="M906" s="303"/>
      <c r="N906" s="303"/>
      <c r="O906" s="303"/>
      <c r="P906" s="303"/>
      <c r="Q906" s="303"/>
      <c r="R906" s="303"/>
      <c r="S906" s="303"/>
      <c r="T906" s="303"/>
      <c r="U906" s="303"/>
      <c r="V906" s="303"/>
      <c r="W906" s="303"/>
      <c r="X906" s="303"/>
      <c r="Y906" s="303"/>
      <c r="Z906" s="303"/>
      <c r="AA906" s="304"/>
      <c r="AB906" s="1"/>
    </row>
    <row r="907" spans="7:28">
      <c r="G907" s="302"/>
      <c r="H907" s="302"/>
      <c r="I907" s="302"/>
      <c r="J907" s="303"/>
      <c r="K907" s="303"/>
      <c r="L907" s="303"/>
      <c r="M907" s="303"/>
      <c r="N907" s="303"/>
      <c r="O907" s="303"/>
      <c r="P907" s="303"/>
      <c r="Q907" s="303"/>
      <c r="R907" s="303"/>
      <c r="S907" s="303"/>
      <c r="T907" s="303"/>
      <c r="U907" s="303"/>
      <c r="V907" s="303"/>
      <c r="W907" s="303"/>
      <c r="X907" s="303"/>
      <c r="Y907" s="303"/>
      <c r="Z907" s="303"/>
      <c r="AA907" s="304"/>
      <c r="AB907" s="1"/>
    </row>
    <row r="908" spans="7:28">
      <c r="G908" s="302"/>
      <c r="H908" s="302"/>
      <c r="I908" s="302"/>
      <c r="J908" s="303"/>
      <c r="K908" s="303"/>
      <c r="L908" s="303"/>
      <c r="M908" s="303"/>
      <c r="N908" s="303"/>
      <c r="O908" s="303"/>
      <c r="P908" s="303"/>
      <c r="Q908" s="303"/>
      <c r="R908" s="303"/>
      <c r="S908" s="303"/>
      <c r="T908" s="303"/>
      <c r="U908" s="303"/>
      <c r="V908" s="303"/>
      <c r="W908" s="303"/>
      <c r="X908" s="303"/>
      <c r="Y908" s="303"/>
      <c r="Z908" s="303"/>
      <c r="AA908" s="304"/>
      <c r="AB908" s="1"/>
    </row>
    <row r="909" spans="7:28">
      <c r="G909" s="302"/>
      <c r="H909" s="302"/>
      <c r="I909" s="302"/>
      <c r="J909" s="303"/>
      <c r="K909" s="303"/>
      <c r="L909" s="303"/>
      <c r="M909" s="303"/>
      <c r="N909" s="303"/>
      <c r="O909" s="303"/>
      <c r="P909" s="303"/>
      <c r="Q909" s="303"/>
      <c r="R909" s="303"/>
      <c r="S909" s="303"/>
      <c r="T909" s="303"/>
      <c r="U909" s="303"/>
      <c r="V909" s="303"/>
      <c r="W909" s="303"/>
      <c r="X909" s="303"/>
      <c r="Y909" s="303"/>
      <c r="Z909" s="303"/>
      <c r="AA909" s="304"/>
      <c r="AB909" s="1"/>
    </row>
    <row r="910" spans="7:28">
      <c r="G910" s="302"/>
      <c r="H910" s="302"/>
      <c r="I910" s="302"/>
      <c r="J910" s="303"/>
      <c r="K910" s="303"/>
      <c r="L910" s="303"/>
      <c r="M910" s="303"/>
      <c r="N910" s="303"/>
      <c r="O910" s="303"/>
      <c r="P910" s="303"/>
      <c r="Q910" s="303"/>
      <c r="R910" s="303"/>
      <c r="S910" s="303"/>
      <c r="T910" s="303"/>
      <c r="U910" s="303"/>
      <c r="V910" s="303"/>
      <c r="W910" s="303"/>
      <c r="X910" s="303"/>
      <c r="Y910" s="303"/>
      <c r="Z910" s="303"/>
      <c r="AA910" s="304"/>
      <c r="AB910" s="1"/>
    </row>
    <row r="911" spans="7:28">
      <c r="G911" s="302"/>
      <c r="H911" s="302"/>
      <c r="I911" s="302"/>
      <c r="J911" s="303"/>
      <c r="K911" s="303"/>
      <c r="L911" s="303"/>
      <c r="M911" s="303"/>
      <c r="N911" s="303"/>
      <c r="O911" s="303"/>
      <c r="P911" s="303"/>
      <c r="Q911" s="303"/>
      <c r="R911" s="303"/>
      <c r="S911" s="303"/>
      <c r="T911" s="303"/>
      <c r="U911" s="303"/>
      <c r="V911" s="303"/>
      <c r="W911" s="303"/>
      <c r="X911" s="303"/>
      <c r="Y911" s="303"/>
      <c r="Z911" s="303"/>
      <c r="AA911" s="304"/>
      <c r="AB911" s="1"/>
    </row>
    <row r="912" spans="7:28">
      <c r="G912" s="302"/>
      <c r="H912" s="302"/>
      <c r="I912" s="302"/>
      <c r="J912" s="303"/>
      <c r="K912" s="303"/>
      <c r="L912" s="303"/>
      <c r="M912" s="303"/>
      <c r="N912" s="303"/>
      <c r="O912" s="303"/>
      <c r="P912" s="303"/>
      <c r="Q912" s="303"/>
      <c r="R912" s="303"/>
      <c r="S912" s="303"/>
      <c r="T912" s="303"/>
      <c r="U912" s="303"/>
      <c r="V912" s="303"/>
      <c r="W912" s="303"/>
      <c r="X912" s="303"/>
      <c r="Y912" s="303"/>
      <c r="Z912" s="303"/>
      <c r="AA912" s="304"/>
      <c r="AB912" s="1"/>
    </row>
    <row r="913" spans="7:28">
      <c r="G913" s="302"/>
      <c r="H913" s="302"/>
      <c r="I913" s="302"/>
      <c r="J913" s="303"/>
      <c r="K913" s="303"/>
      <c r="L913" s="303"/>
      <c r="M913" s="303"/>
      <c r="N913" s="303"/>
      <c r="O913" s="303"/>
      <c r="P913" s="303"/>
      <c r="Q913" s="303"/>
      <c r="R913" s="303"/>
      <c r="S913" s="303"/>
      <c r="T913" s="303"/>
      <c r="U913" s="303"/>
      <c r="V913" s="303"/>
      <c r="W913" s="303"/>
      <c r="X913" s="303"/>
      <c r="Y913" s="303"/>
      <c r="Z913" s="303"/>
      <c r="AA913" s="304"/>
      <c r="AB913" s="1"/>
    </row>
    <row r="914" spans="7:28">
      <c r="G914" s="302"/>
      <c r="H914" s="302"/>
      <c r="I914" s="302"/>
      <c r="J914" s="303"/>
      <c r="K914" s="303"/>
      <c r="L914" s="303"/>
      <c r="M914" s="303"/>
      <c r="N914" s="303"/>
      <c r="O914" s="303"/>
      <c r="P914" s="303"/>
      <c r="Q914" s="303"/>
      <c r="R914" s="303"/>
      <c r="S914" s="303"/>
      <c r="T914" s="303"/>
      <c r="U914" s="303"/>
      <c r="V914" s="303"/>
      <c r="W914" s="303"/>
      <c r="X914" s="303"/>
      <c r="Y914" s="303"/>
      <c r="Z914" s="303"/>
      <c r="AA914" s="304"/>
      <c r="AB914" s="1"/>
    </row>
    <row r="915" spans="7:28">
      <c r="G915" s="302"/>
      <c r="H915" s="302"/>
      <c r="I915" s="302"/>
      <c r="J915" s="303"/>
      <c r="K915" s="303"/>
      <c r="L915" s="303"/>
      <c r="M915" s="303"/>
      <c r="N915" s="303"/>
      <c r="O915" s="303"/>
      <c r="P915" s="303"/>
      <c r="Q915" s="303"/>
      <c r="R915" s="303"/>
      <c r="S915" s="303"/>
      <c r="T915" s="303"/>
      <c r="U915" s="303"/>
      <c r="V915" s="303"/>
      <c r="W915" s="303"/>
      <c r="X915" s="303"/>
      <c r="Y915" s="303"/>
      <c r="Z915" s="303"/>
      <c r="AA915" s="304"/>
      <c r="AB915" s="1"/>
    </row>
    <row r="916" spans="7:28">
      <c r="G916" s="302"/>
      <c r="H916" s="302"/>
      <c r="I916" s="302"/>
      <c r="J916" s="303"/>
      <c r="K916" s="303"/>
      <c r="L916" s="303"/>
      <c r="M916" s="303"/>
      <c r="N916" s="303"/>
      <c r="O916" s="303"/>
      <c r="P916" s="303"/>
      <c r="Q916" s="303"/>
      <c r="R916" s="303"/>
      <c r="S916" s="303"/>
      <c r="T916" s="303"/>
      <c r="U916" s="303"/>
      <c r="V916" s="303"/>
      <c r="W916" s="303"/>
      <c r="X916" s="303"/>
      <c r="Y916" s="303"/>
      <c r="Z916" s="303"/>
      <c r="AA916" s="304"/>
      <c r="AB916" s="1"/>
    </row>
    <row r="917" spans="7:28">
      <c r="G917" s="302"/>
      <c r="H917" s="302"/>
      <c r="I917" s="302"/>
      <c r="J917" s="303"/>
      <c r="K917" s="303"/>
      <c r="L917" s="303"/>
      <c r="M917" s="303"/>
      <c r="N917" s="303"/>
      <c r="O917" s="303"/>
      <c r="P917" s="303"/>
      <c r="Q917" s="303"/>
      <c r="R917" s="303"/>
      <c r="S917" s="303"/>
      <c r="T917" s="303"/>
      <c r="U917" s="303"/>
      <c r="V917" s="303"/>
      <c r="W917" s="303"/>
      <c r="X917" s="303"/>
      <c r="Y917" s="303"/>
      <c r="Z917" s="303"/>
      <c r="AA917" s="304"/>
      <c r="AB917" s="1"/>
    </row>
    <row r="918" spans="7:28">
      <c r="G918" s="302"/>
      <c r="H918" s="302"/>
      <c r="I918" s="302"/>
      <c r="J918" s="303"/>
      <c r="K918" s="303"/>
      <c r="L918" s="303"/>
      <c r="M918" s="303"/>
      <c r="N918" s="303"/>
      <c r="O918" s="303"/>
      <c r="P918" s="303"/>
      <c r="Q918" s="303"/>
      <c r="R918" s="303"/>
      <c r="S918" s="303"/>
      <c r="T918" s="303"/>
      <c r="U918" s="303"/>
      <c r="V918" s="303"/>
      <c r="W918" s="303"/>
      <c r="X918" s="303"/>
      <c r="Y918" s="303"/>
      <c r="Z918" s="303"/>
      <c r="AA918" s="304"/>
      <c r="AB918" s="1"/>
    </row>
    <row r="919" spans="7:28">
      <c r="G919" s="302"/>
      <c r="H919" s="302"/>
      <c r="I919" s="302"/>
      <c r="J919" s="303"/>
      <c r="K919" s="303"/>
      <c r="L919" s="303"/>
      <c r="M919" s="303"/>
      <c r="N919" s="303"/>
      <c r="O919" s="303"/>
      <c r="P919" s="303"/>
      <c r="Q919" s="303"/>
      <c r="R919" s="303"/>
      <c r="S919" s="303"/>
      <c r="T919" s="303"/>
      <c r="U919" s="303"/>
      <c r="V919" s="303"/>
      <c r="W919" s="303"/>
      <c r="X919" s="303"/>
      <c r="Y919" s="303"/>
      <c r="Z919" s="303"/>
      <c r="AA919" s="304"/>
      <c r="AB919" s="1"/>
    </row>
    <row r="920" spans="7:28">
      <c r="G920" s="302"/>
      <c r="H920" s="302"/>
      <c r="I920" s="302"/>
      <c r="J920" s="303"/>
      <c r="K920" s="303"/>
      <c r="L920" s="303"/>
      <c r="M920" s="303"/>
      <c r="N920" s="303"/>
      <c r="O920" s="303"/>
      <c r="P920" s="303"/>
      <c r="Q920" s="303"/>
      <c r="R920" s="303"/>
      <c r="S920" s="303"/>
      <c r="T920" s="303"/>
      <c r="U920" s="303"/>
      <c r="V920" s="303"/>
      <c r="W920" s="303"/>
      <c r="X920" s="303"/>
      <c r="Y920" s="303"/>
      <c r="Z920" s="303"/>
      <c r="AA920" s="304"/>
      <c r="AB920" s="1"/>
    </row>
    <row r="921" spans="7:28">
      <c r="G921" s="302"/>
      <c r="H921" s="302"/>
      <c r="I921" s="302"/>
      <c r="J921" s="303"/>
      <c r="K921" s="303"/>
      <c r="L921" s="303"/>
      <c r="M921" s="303"/>
      <c r="N921" s="303"/>
      <c r="O921" s="303"/>
      <c r="P921" s="303"/>
      <c r="Q921" s="303"/>
      <c r="R921" s="303"/>
      <c r="S921" s="303"/>
      <c r="T921" s="303"/>
      <c r="U921" s="303"/>
      <c r="V921" s="303"/>
      <c r="W921" s="303"/>
      <c r="X921" s="303"/>
      <c r="Y921" s="303"/>
      <c r="Z921" s="303"/>
      <c r="AA921" s="304"/>
      <c r="AB921" s="1"/>
    </row>
    <row r="922" spans="7:28">
      <c r="G922" s="302"/>
      <c r="H922" s="302"/>
      <c r="I922" s="302"/>
      <c r="J922" s="303"/>
      <c r="K922" s="303"/>
      <c r="L922" s="303"/>
      <c r="M922" s="303"/>
      <c r="N922" s="303"/>
      <c r="O922" s="303"/>
      <c r="P922" s="303"/>
      <c r="Q922" s="303"/>
      <c r="R922" s="303"/>
      <c r="S922" s="303"/>
      <c r="T922" s="303"/>
      <c r="U922" s="303"/>
      <c r="V922" s="303"/>
      <c r="W922" s="303"/>
      <c r="X922" s="303"/>
      <c r="Y922" s="303"/>
      <c r="Z922" s="303"/>
      <c r="AA922" s="304"/>
      <c r="AB922" s="1"/>
    </row>
    <row r="923" spans="7:28">
      <c r="G923" s="302"/>
      <c r="H923" s="302"/>
      <c r="I923" s="302"/>
      <c r="J923" s="303"/>
      <c r="K923" s="303"/>
      <c r="L923" s="303"/>
      <c r="M923" s="303"/>
      <c r="N923" s="303"/>
      <c r="O923" s="303"/>
      <c r="P923" s="303"/>
      <c r="Q923" s="303"/>
      <c r="R923" s="303"/>
      <c r="S923" s="303"/>
      <c r="T923" s="303"/>
      <c r="U923" s="303"/>
      <c r="V923" s="303"/>
      <c r="W923" s="303"/>
      <c r="X923" s="303"/>
      <c r="Y923" s="303"/>
      <c r="Z923" s="303"/>
      <c r="AA923" s="304"/>
      <c r="AB923" s="1"/>
    </row>
    <row r="924" spans="7:28">
      <c r="G924" s="302"/>
      <c r="H924" s="302"/>
      <c r="I924" s="302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3"/>
      <c r="Y924" s="303"/>
      <c r="Z924" s="303"/>
      <c r="AA924" s="304"/>
      <c r="AB924" s="1"/>
    </row>
    <row r="925" spans="7:28">
      <c r="G925" s="302"/>
      <c r="H925" s="302"/>
      <c r="I925" s="302"/>
      <c r="J925" s="303"/>
      <c r="K925" s="303"/>
      <c r="L925" s="303"/>
      <c r="M925" s="303"/>
      <c r="N925" s="303"/>
      <c r="O925" s="303"/>
      <c r="P925" s="303"/>
      <c r="Q925" s="303"/>
      <c r="R925" s="303"/>
      <c r="S925" s="303"/>
      <c r="T925" s="303"/>
      <c r="U925" s="303"/>
      <c r="V925" s="303"/>
      <c r="W925" s="303"/>
      <c r="X925" s="303"/>
      <c r="Y925" s="303"/>
      <c r="Z925" s="303"/>
      <c r="AA925" s="304"/>
      <c r="AB925" s="1"/>
    </row>
    <row r="926" spans="7:28">
      <c r="G926" s="302"/>
      <c r="H926" s="302"/>
      <c r="I926" s="302"/>
      <c r="J926" s="303"/>
      <c r="K926" s="303"/>
      <c r="L926" s="303"/>
      <c r="M926" s="303"/>
      <c r="N926" s="303"/>
      <c r="O926" s="303"/>
      <c r="P926" s="303"/>
      <c r="Q926" s="303"/>
      <c r="R926" s="303"/>
      <c r="S926" s="303"/>
      <c r="T926" s="303"/>
      <c r="U926" s="303"/>
      <c r="V926" s="303"/>
      <c r="W926" s="303"/>
      <c r="X926" s="303"/>
      <c r="Y926" s="303"/>
      <c r="Z926" s="303"/>
      <c r="AA926" s="304"/>
      <c r="AB926" s="1"/>
    </row>
    <row r="927" spans="7:28">
      <c r="G927" s="302"/>
      <c r="H927" s="302"/>
      <c r="I927" s="302"/>
      <c r="J927" s="303"/>
      <c r="K927" s="303"/>
      <c r="L927" s="303"/>
      <c r="M927" s="303"/>
      <c r="N927" s="303"/>
      <c r="O927" s="303"/>
      <c r="P927" s="303"/>
      <c r="Q927" s="303"/>
      <c r="R927" s="303"/>
      <c r="S927" s="303"/>
      <c r="T927" s="303"/>
      <c r="U927" s="303"/>
      <c r="V927" s="303"/>
      <c r="W927" s="303"/>
      <c r="X927" s="303"/>
      <c r="Y927" s="303"/>
      <c r="Z927" s="303"/>
      <c r="AA927" s="304"/>
      <c r="AB927" s="1"/>
    </row>
    <row r="928" spans="7:28">
      <c r="G928" s="302"/>
      <c r="H928" s="302"/>
      <c r="I928" s="302"/>
      <c r="J928" s="303"/>
      <c r="K928" s="303"/>
      <c r="L928" s="303"/>
      <c r="M928" s="303"/>
      <c r="N928" s="303"/>
      <c r="O928" s="303"/>
      <c r="P928" s="303"/>
      <c r="Q928" s="303"/>
      <c r="R928" s="303"/>
      <c r="S928" s="303"/>
      <c r="T928" s="303"/>
      <c r="U928" s="303"/>
      <c r="V928" s="303"/>
      <c r="W928" s="303"/>
      <c r="X928" s="303"/>
      <c r="Y928" s="303"/>
      <c r="Z928" s="303"/>
      <c r="AA928" s="304"/>
      <c r="AB928" s="1"/>
    </row>
    <row r="929" spans="7:28">
      <c r="G929" s="302"/>
      <c r="H929" s="302"/>
      <c r="I929" s="302"/>
      <c r="J929" s="303"/>
      <c r="K929" s="303"/>
      <c r="L929" s="303"/>
      <c r="M929" s="303"/>
      <c r="N929" s="303"/>
      <c r="O929" s="303"/>
      <c r="P929" s="303"/>
      <c r="Q929" s="303"/>
      <c r="R929" s="303"/>
      <c r="S929" s="303"/>
      <c r="T929" s="303"/>
      <c r="U929" s="303"/>
      <c r="V929" s="303"/>
      <c r="W929" s="303"/>
      <c r="X929" s="303"/>
      <c r="Y929" s="303"/>
      <c r="Z929" s="303"/>
      <c r="AA929" s="304"/>
      <c r="AB929" s="1"/>
    </row>
    <row r="930" spans="7:28">
      <c r="G930" s="302"/>
      <c r="H930" s="302"/>
      <c r="I930" s="302"/>
      <c r="J930" s="303"/>
      <c r="K930" s="303"/>
      <c r="L930" s="303"/>
      <c r="M930" s="303"/>
      <c r="N930" s="303"/>
      <c r="O930" s="303"/>
      <c r="P930" s="303"/>
      <c r="Q930" s="303"/>
      <c r="R930" s="303"/>
      <c r="S930" s="303"/>
      <c r="T930" s="303"/>
      <c r="U930" s="303"/>
      <c r="V930" s="303"/>
      <c r="W930" s="303"/>
      <c r="X930" s="303"/>
      <c r="Y930" s="303"/>
      <c r="Z930" s="303"/>
      <c r="AA930" s="304"/>
      <c r="AB930" s="1"/>
    </row>
    <row r="931" spans="7:28">
      <c r="G931" s="302"/>
      <c r="H931" s="302"/>
      <c r="I931" s="302"/>
      <c r="J931" s="303"/>
      <c r="K931" s="303"/>
      <c r="L931" s="303"/>
      <c r="M931" s="303"/>
      <c r="N931" s="303"/>
      <c r="O931" s="303"/>
      <c r="P931" s="303"/>
      <c r="Q931" s="303"/>
      <c r="R931" s="303"/>
      <c r="S931" s="303"/>
      <c r="T931" s="303"/>
      <c r="U931" s="303"/>
      <c r="V931" s="303"/>
      <c r="W931" s="303"/>
      <c r="X931" s="303"/>
      <c r="Y931" s="303"/>
      <c r="Z931" s="303"/>
      <c r="AA931" s="304"/>
      <c r="AB931" s="1"/>
    </row>
    <row r="932" spans="7:28">
      <c r="G932" s="302"/>
      <c r="H932" s="302"/>
      <c r="I932" s="302"/>
      <c r="J932" s="303"/>
      <c r="K932" s="303"/>
      <c r="L932" s="303"/>
      <c r="M932" s="303"/>
      <c r="N932" s="303"/>
      <c r="O932" s="303"/>
      <c r="P932" s="303"/>
      <c r="Q932" s="303"/>
      <c r="R932" s="303"/>
      <c r="S932" s="303"/>
      <c r="T932" s="303"/>
      <c r="U932" s="303"/>
      <c r="V932" s="303"/>
      <c r="W932" s="303"/>
      <c r="X932" s="303"/>
      <c r="Y932" s="303"/>
      <c r="Z932" s="303"/>
      <c r="AA932" s="304"/>
      <c r="AB932" s="1"/>
    </row>
    <row r="933" spans="7:28">
      <c r="G933" s="302"/>
      <c r="H933" s="302"/>
      <c r="I933" s="302"/>
      <c r="J933" s="303"/>
      <c r="K933" s="303"/>
      <c r="L933" s="303"/>
      <c r="M933" s="303"/>
      <c r="N933" s="303"/>
      <c r="O933" s="303"/>
      <c r="P933" s="303"/>
      <c r="Q933" s="303"/>
      <c r="R933" s="303"/>
      <c r="S933" s="303"/>
      <c r="T933" s="303"/>
      <c r="U933" s="303"/>
      <c r="V933" s="303"/>
      <c r="W933" s="303"/>
      <c r="X933" s="303"/>
      <c r="Y933" s="303"/>
      <c r="Z933" s="303"/>
      <c r="AA933" s="304"/>
      <c r="AB933" s="1"/>
    </row>
    <row r="934" spans="7:28">
      <c r="G934" s="302"/>
      <c r="H934" s="302"/>
      <c r="I934" s="302"/>
      <c r="J934" s="303"/>
      <c r="K934" s="303"/>
      <c r="L934" s="303"/>
      <c r="M934" s="303"/>
      <c r="N934" s="303"/>
      <c r="O934" s="303"/>
      <c r="P934" s="303"/>
      <c r="Q934" s="303"/>
      <c r="R934" s="303"/>
      <c r="S934" s="303"/>
      <c r="T934" s="303"/>
      <c r="U934" s="303"/>
      <c r="V934" s="303"/>
      <c r="W934" s="303"/>
      <c r="X934" s="303"/>
      <c r="Y934" s="303"/>
      <c r="Z934" s="303"/>
      <c r="AA934" s="304"/>
      <c r="AB934" s="1"/>
    </row>
    <row r="935" spans="7:28">
      <c r="G935" s="302"/>
      <c r="H935" s="302"/>
      <c r="I935" s="302"/>
      <c r="J935" s="303"/>
      <c r="K935" s="303"/>
      <c r="L935" s="303"/>
      <c r="M935" s="303"/>
      <c r="N935" s="303"/>
      <c r="O935" s="303"/>
      <c r="P935" s="303"/>
      <c r="Q935" s="303"/>
      <c r="R935" s="303"/>
      <c r="S935" s="303"/>
      <c r="T935" s="303"/>
      <c r="U935" s="303"/>
      <c r="V935" s="303"/>
      <c r="W935" s="303"/>
      <c r="X935" s="303"/>
      <c r="Y935" s="303"/>
      <c r="Z935" s="303"/>
      <c r="AA935" s="304"/>
      <c r="AB935" s="1"/>
    </row>
    <row r="936" spans="7:28">
      <c r="G936" s="302"/>
      <c r="H936" s="302"/>
      <c r="I936" s="302"/>
      <c r="J936" s="303"/>
      <c r="K936" s="303"/>
      <c r="L936" s="303"/>
      <c r="M936" s="303"/>
      <c r="N936" s="303"/>
      <c r="O936" s="303"/>
      <c r="P936" s="303"/>
      <c r="Q936" s="303"/>
      <c r="R936" s="303"/>
      <c r="S936" s="303"/>
      <c r="T936" s="303"/>
      <c r="U936" s="303"/>
      <c r="V936" s="303"/>
      <c r="W936" s="303"/>
      <c r="X936" s="303"/>
      <c r="Y936" s="303"/>
      <c r="Z936" s="303"/>
      <c r="AA936" s="304"/>
      <c r="AB936" s="1"/>
    </row>
    <row r="937" spans="7:28">
      <c r="G937" s="302"/>
      <c r="H937" s="302"/>
      <c r="I937" s="302"/>
      <c r="J937" s="303"/>
      <c r="K937" s="303"/>
      <c r="L937" s="303"/>
      <c r="M937" s="303"/>
      <c r="N937" s="303"/>
      <c r="O937" s="303"/>
      <c r="P937" s="303"/>
      <c r="Q937" s="303"/>
      <c r="R937" s="303"/>
      <c r="S937" s="303"/>
      <c r="T937" s="303"/>
      <c r="U937" s="303"/>
      <c r="V937" s="303"/>
      <c r="W937" s="303"/>
      <c r="X937" s="303"/>
      <c r="Y937" s="303"/>
      <c r="Z937" s="303"/>
      <c r="AA937" s="304"/>
      <c r="AB937" s="1"/>
    </row>
    <row r="938" spans="7:28">
      <c r="G938" s="302"/>
      <c r="H938" s="302"/>
      <c r="I938" s="302"/>
      <c r="J938" s="303"/>
      <c r="K938" s="303"/>
      <c r="L938" s="303"/>
      <c r="M938" s="303"/>
      <c r="N938" s="303"/>
      <c r="O938" s="303"/>
      <c r="P938" s="303"/>
      <c r="Q938" s="303"/>
      <c r="R938" s="303"/>
      <c r="S938" s="303"/>
      <c r="T938" s="303"/>
      <c r="U938" s="303"/>
      <c r="V938" s="303"/>
      <c r="W938" s="303"/>
      <c r="X938" s="303"/>
      <c r="Y938" s="303"/>
      <c r="Z938" s="303"/>
      <c r="AA938" s="304"/>
      <c r="AB938" s="1"/>
    </row>
    <row r="939" spans="7:28">
      <c r="G939" s="302"/>
      <c r="H939" s="302"/>
      <c r="I939" s="302"/>
      <c r="J939" s="303"/>
      <c r="K939" s="303"/>
      <c r="L939" s="303"/>
      <c r="M939" s="303"/>
      <c r="N939" s="303"/>
      <c r="O939" s="303"/>
      <c r="P939" s="303"/>
      <c r="Q939" s="303"/>
      <c r="R939" s="303"/>
      <c r="S939" s="303"/>
      <c r="T939" s="303"/>
      <c r="U939" s="303"/>
      <c r="V939" s="303"/>
      <c r="W939" s="303"/>
      <c r="X939" s="303"/>
      <c r="Y939" s="303"/>
      <c r="Z939" s="303"/>
      <c r="AA939" s="304"/>
      <c r="AB939" s="1"/>
    </row>
    <row r="940" spans="7:28">
      <c r="G940" s="302"/>
      <c r="H940" s="302"/>
      <c r="I940" s="302"/>
      <c r="J940" s="303"/>
      <c r="K940" s="303"/>
      <c r="L940" s="303"/>
      <c r="M940" s="303"/>
      <c r="N940" s="303"/>
      <c r="O940" s="303"/>
      <c r="P940" s="303"/>
      <c r="Q940" s="303"/>
      <c r="R940" s="303"/>
      <c r="S940" s="303"/>
      <c r="T940" s="303"/>
      <c r="U940" s="303"/>
      <c r="V940" s="303"/>
      <c r="W940" s="303"/>
      <c r="X940" s="303"/>
      <c r="Y940" s="303"/>
      <c r="Z940" s="303"/>
      <c r="AA940" s="304"/>
      <c r="AB940" s="1"/>
    </row>
    <row r="941" spans="7:28">
      <c r="G941" s="302"/>
      <c r="H941" s="302"/>
      <c r="I941" s="302"/>
      <c r="J941" s="303"/>
      <c r="K941" s="303"/>
      <c r="L941" s="303"/>
      <c r="M941" s="303"/>
      <c r="N941" s="303"/>
      <c r="O941" s="303"/>
      <c r="P941" s="303"/>
      <c r="Q941" s="303"/>
      <c r="R941" s="303"/>
      <c r="S941" s="303"/>
      <c r="T941" s="303"/>
      <c r="U941" s="303"/>
      <c r="V941" s="303"/>
      <c r="W941" s="303"/>
      <c r="X941" s="303"/>
      <c r="Y941" s="303"/>
      <c r="Z941" s="303"/>
      <c r="AA941" s="304"/>
      <c r="AB941" s="1"/>
    </row>
    <row r="942" spans="7:28">
      <c r="G942" s="302"/>
      <c r="H942" s="302"/>
      <c r="I942" s="302"/>
      <c r="J942" s="303"/>
      <c r="K942" s="303"/>
      <c r="L942" s="303"/>
      <c r="M942" s="303"/>
      <c r="N942" s="303"/>
      <c r="O942" s="303"/>
      <c r="P942" s="303"/>
      <c r="Q942" s="303"/>
      <c r="R942" s="303"/>
      <c r="S942" s="303"/>
      <c r="T942" s="303"/>
      <c r="U942" s="303"/>
      <c r="V942" s="303"/>
      <c r="W942" s="303"/>
      <c r="X942" s="303"/>
      <c r="Y942" s="303"/>
      <c r="Z942" s="303"/>
      <c r="AA942" s="304"/>
      <c r="AB942" s="1"/>
    </row>
    <row r="943" spans="7:28">
      <c r="G943" s="302"/>
      <c r="H943" s="302"/>
      <c r="I943" s="302"/>
      <c r="J943" s="303"/>
      <c r="K943" s="303"/>
      <c r="L943" s="303"/>
      <c r="M943" s="303"/>
      <c r="N943" s="303"/>
      <c r="O943" s="303"/>
      <c r="P943" s="303"/>
      <c r="Q943" s="303"/>
      <c r="R943" s="303"/>
      <c r="S943" s="303"/>
      <c r="T943" s="303"/>
      <c r="U943" s="303"/>
      <c r="V943" s="303"/>
      <c r="W943" s="303"/>
      <c r="X943" s="303"/>
      <c r="Y943" s="303"/>
      <c r="Z943" s="303"/>
      <c r="AA943" s="304"/>
      <c r="AB943" s="1"/>
    </row>
    <row r="944" spans="7:28">
      <c r="G944" s="302"/>
      <c r="H944" s="302"/>
      <c r="I944" s="302"/>
      <c r="J944" s="303"/>
      <c r="K944" s="303"/>
      <c r="L944" s="303"/>
      <c r="M944" s="303"/>
      <c r="N944" s="303"/>
      <c r="O944" s="303"/>
      <c r="P944" s="303"/>
      <c r="Q944" s="303"/>
      <c r="R944" s="303"/>
      <c r="S944" s="303"/>
      <c r="T944" s="303"/>
      <c r="U944" s="303"/>
      <c r="V944" s="303"/>
      <c r="W944" s="303"/>
      <c r="X944" s="303"/>
      <c r="Y944" s="303"/>
      <c r="Z944" s="303"/>
      <c r="AA944" s="304"/>
      <c r="AB944" s="1"/>
    </row>
    <row r="945" spans="7:28">
      <c r="G945" s="302"/>
      <c r="H945" s="302"/>
      <c r="I945" s="302"/>
      <c r="J945" s="303"/>
      <c r="K945" s="303"/>
      <c r="L945" s="303"/>
      <c r="M945" s="303"/>
      <c r="N945" s="303"/>
      <c r="O945" s="303"/>
      <c r="P945" s="303"/>
      <c r="Q945" s="303"/>
      <c r="R945" s="303"/>
      <c r="S945" s="303"/>
      <c r="T945" s="303"/>
      <c r="U945" s="303"/>
      <c r="V945" s="303"/>
      <c r="W945" s="303"/>
      <c r="X945" s="303"/>
      <c r="Y945" s="303"/>
      <c r="Z945" s="303"/>
      <c r="AA945" s="304"/>
      <c r="AB945" s="1"/>
    </row>
    <row r="946" spans="7:28">
      <c r="G946" s="302"/>
      <c r="H946" s="302"/>
      <c r="I946" s="302"/>
      <c r="J946" s="303"/>
      <c r="K946" s="303"/>
      <c r="L946" s="303"/>
      <c r="M946" s="303"/>
      <c r="N946" s="303"/>
      <c r="O946" s="303"/>
      <c r="P946" s="303"/>
      <c r="Q946" s="303"/>
      <c r="R946" s="303"/>
      <c r="S946" s="303"/>
      <c r="T946" s="303"/>
      <c r="U946" s="303"/>
      <c r="V946" s="303"/>
      <c r="W946" s="303"/>
      <c r="X946" s="303"/>
      <c r="Y946" s="303"/>
      <c r="Z946" s="303"/>
      <c r="AA946" s="304"/>
      <c r="AB946" s="1"/>
    </row>
    <row r="947" spans="7:28">
      <c r="G947" s="302"/>
      <c r="H947" s="302"/>
      <c r="I947" s="302"/>
      <c r="J947" s="303"/>
      <c r="K947" s="303"/>
      <c r="L947" s="303"/>
      <c r="M947" s="303"/>
      <c r="N947" s="303"/>
      <c r="O947" s="303"/>
      <c r="P947" s="303"/>
      <c r="Q947" s="303"/>
      <c r="R947" s="303"/>
      <c r="S947" s="303"/>
      <c r="T947" s="303"/>
      <c r="U947" s="303"/>
      <c r="V947" s="303"/>
      <c r="W947" s="303"/>
      <c r="X947" s="303"/>
      <c r="Y947" s="303"/>
      <c r="Z947" s="303"/>
      <c r="AA947" s="304"/>
      <c r="AB947" s="1"/>
    </row>
    <row r="948" spans="7:28">
      <c r="G948" s="302"/>
      <c r="H948" s="302"/>
      <c r="I948" s="302"/>
      <c r="J948" s="303"/>
      <c r="K948" s="303"/>
      <c r="L948" s="303"/>
      <c r="M948" s="303"/>
      <c r="N948" s="303"/>
      <c r="O948" s="303"/>
      <c r="P948" s="303"/>
      <c r="Q948" s="303"/>
      <c r="R948" s="303"/>
      <c r="S948" s="303"/>
      <c r="T948" s="303"/>
      <c r="U948" s="303"/>
      <c r="V948" s="303"/>
      <c r="W948" s="303"/>
      <c r="X948" s="303"/>
      <c r="Y948" s="303"/>
      <c r="Z948" s="303"/>
      <c r="AA948" s="304"/>
      <c r="AB948" s="1"/>
    </row>
    <row r="949" spans="7:28">
      <c r="G949" s="302"/>
      <c r="H949" s="302"/>
      <c r="I949" s="302"/>
      <c r="J949" s="303"/>
      <c r="K949" s="303"/>
      <c r="L949" s="303"/>
      <c r="M949" s="303"/>
      <c r="N949" s="303"/>
      <c r="O949" s="303"/>
      <c r="P949" s="303"/>
      <c r="Q949" s="303"/>
      <c r="R949" s="303"/>
      <c r="S949" s="303"/>
      <c r="T949" s="303"/>
      <c r="U949" s="303"/>
      <c r="V949" s="303"/>
      <c r="W949" s="303"/>
      <c r="X949" s="303"/>
      <c r="Y949" s="303"/>
      <c r="Z949" s="303"/>
      <c r="AA949" s="304"/>
      <c r="AB949" s="1"/>
    </row>
    <row r="950" spans="7:28">
      <c r="G950" s="302"/>
      <c r="H950" s="302"/>
      <c r="I950" s="302"/>
      <c r="J950" s="303"/>
      <c r="K950" s="303"/>
      <c r="L950" s="303"/>
      <c r="M950" s="303"/>
      <c r="N950" s="303"/>
      <c r="O950" s="303"/>
      <c r="P950" s="303"/>
      <c r="Q950" s="303"/>
      <c r="R950" s="303"/>
      <c r="S950" s="303"/>
      <c r="T950" s="303"/>
      <c r="U950" s="303"/>
      <c r="V950" s="303"/>
      <c r="W950" s="303"/>
      <c r="X950" s="303"/>
      <c r="Y950" s="303"/>
      <c r="Z950" s="303"/>
      <c r="AA950" s="304"/>
      <c r="AB950" s="1"/>
    </row>
    <row r="951" spans="7:28">
      <c r="G951" s="302"/>
      <c r="H951" s="302"/>
      <c r="I951" s="302"/>
      <c r="J951" s="303"/>
      <c r="K951" s="303"/>
      <c r="L951" s="303"/>
      <c r="M951" s="303"/>
      <c r="N951" s="303"/>
      <c r="O951" s="303"/>
      <c r="P951" s="303"/>
      <c r="Q951" s="303"/>
      <c r="R951" s="303"/>
      <c r="S951" s="303"/>
      <c r="T951" s="303"/>
      <c r="U951" s="303"/>
      <c r="V951" s="303"/>
      <c r="W951" s="303"/>
      <c r="X951" s="303"/>
      <c r="Y951" s="303"/>
      <c r="Z951" s="303"/>
      <c r="AA951" s="304"/>
      <c r="AB951" s="1"/>
    </row>
    <row r="952" spans="7:28">
      <c r="G952" s="302"/>
      <c r="H952" s="302"/>
      <c r="I952" s="302"/>
      <c r="J952" s="303"/>
      <c r="K952" s="303"/>
      <c r="L952" s="303"/>
      <c r="M952" s="303"/>
      <c r="N952" s="303"/>
      <c r="O952" s="303"/>
      <c r="P952" s="303"/>
      <c r="Q952" s="303"/>
      <c r="R952" s="303"/>
      <c r="S952" s="303"/>
      <c r="T952" s="303"/>
      <c r="U952" s="303"/>
      <c r="V952" s="303"/>
      <c r="W952" s="303"/>
      <c r="X952" s="303"/>
      <c r="Y952" s="303"/>
      <c r="Z952" s="303"/>
      <c r="AA952" s="304"/>
      <c r="AB952" s="1"/>
    </row>
    <row r="953" spans="7:28">
      <c r="G953" s="302"/>
      <c r="H953" s="302"/>
      <c r="I953" s="302"/>
      <c r="J953" s="303"/>
      <c r="K953" s="303"/>
      <c r="L953" s="303"/>
      <c r="M953" s="303"/>
      <c r="N953" s="303"/>
      <c r="O953" s="303"/>
      <c r="P953" s="303"/>
      <c r="Q953" s="303"/>
      <c r="R953" s="303"/>
      <c r="S953" s="303"/>
      <c r="T953" s="303"/>
      <c r="U953" s="303"/>
      <c r="V953" s="303"/>
      <c r="W953" s="303"/>
      <c r="X953" s="303"/>
      <c r="Y953" s="303"/>
      <c r="Z953" s="303"/>
      <c r="AA953" s="304"/>
      <c r="AB953" s="1"/>
    </row>
    <row r="954" spans="7:28">
      <c r="G954" s="302"/>
      <c r="H954" s="302"/>
      <c r="I954" s="302"/>
      <c r="J954" s="303"/>
      <c r="K954" s="303"/>
      <c r="L954" s="303"/>
      <c r="M954" s="303"/>
      <c r="N954" s="303"/>
      <c r="O954" s="303"/>
      <c r="P954" s="303"/>
      <c r="Q954" s="303"/>
      <c r="R954" s="303"/>
      <c r="S954" s="303"/>
      <c r="T954" s="303"/>
      <c r="U954" s="303"/>
      <c r="V954" s="303"/>
      <c r="W954" s="303"/>
      <c r="X954" s="303"/>
      <c r="Y954" s="303"/>
      <c r="Z954" s="303"/>
      <c r="AA954" s="304"/>
      <c r="AB954" s="1"/>
    </row>
    <row r="955" spans="7:28">
      <c r="G955" s="302"/>
      <c r="H955" s="302"/>
      <c r="I955" s="302"/>
      <c r="J955" s="303"/>
      <c r="K955" s="303"/>
      <c r="L955" s="303"/>
      <c r="M955" s="303"/>
      <c r="N955" s="303"/>
      <c r="O955" s="303"/>
      <c r="P955" s="303"/>
      <c r="Q955" s="303"/>
      <c r="R955" s="303"/>
      <c r="S955" s="303"/>
      <c r="T955" s="303"/>
      <c r="U955" s="303"/>
      <c r="V955" s="303"/>
      <c r="W955" s="303"/>
      <c r="X955" s="303"/>
      <c r="Y955" s="303"/>
      <c r="Z955" s="303"/>
      <c r="AA955" s="304"/>
      <c r="AB955" s="1"/>
    </row>
    <row r="956" spans="7:28">
      <c r="G956" s="302"/>
      <c r="H956" s="302"/>
      <c r="I956" s="302"/>
      <c r="J956" s="303"/>
      <c r="K956" s="303"/>
      <c r="L956" s="303"/>
      <c r="M956" s="303"/>
      <c r="N956" s="303"/>
      <c r="O956" s="303"/>
      <c r="P956" s="303"/>
      <c r="Q956" s="303"/>
      <c r="R956" s="303"/>
      <c r="S956" s="303"/>
      <c r="T956" s="303"/>
      <c r="U956" s="303"/>
      <c r="V956" s="303"/>
      <c r="W956" s="303"/>
      <c r="X956" s="303"/>
      <c r="Y956" s="303"/>
      <c r="Z956" s="303"/>
      <c r="AA956" s="304"/>
      <c r="AB956" s="1"/>
    </row>
    <row r="957" spans="7:28">
      <c r="G957" s="302"/>
      <c r="H957" s="302"/>
      <c r="I957" s="302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3"/>
      <c r="Y957" s="303"/>
      <c r="Z957" s="303"/>
      <c r="AA957" s="304"/>
      <c r="AB957" s="1"/>
    </row>
    <row r="958" spans="7:28">
      <c r="G958" s="302"/>
      <c r="H958" s="302"/>
      <c r="I958" s="302"/>
      <c r="J958" s="303"/>
      <c r="K958" s="303"/>
      <c r="L958" s="303"/>
      <c r="M958" s="303"/>
      <c r="N958" s="303"/>
      <c r="O958" s="303"/>
      <c r="P958" s="303"/>
      <c r="Q958" s="303"/>
      <c r="R958" s="303"/>
      <c r="S958" s="303"/>
      <c r="T958" s="303"/>
      <c r="U958" s="303"/>
      <c r="V958" s="303"/>
      <c r="W958" s="303"/>
      <c r="X958" s="303"/>
      <c r="Y958" s="303"/>
      <c r="Z958" s="303"/>
      <c r="AA958" s="304"/>
      <c r="AB958" s="1"/>
    </row>
    <row r="959" spans="7:28">
      <c r="G959" s="302"/>
      <c r="H959" s="302"/>
      <c r="I959" s="302"/>
      <c r="J959" s="303"/>
      <c r="K959" s="303"/>
      <c r="L959" s="303"/>
      <c r="M959" s="303"/>
      <c r="N959" s="303"/>
      <c r="O959" s="303"/>
      <c r="P959" s="303"/>
      <c r="Q959" s="303"/>
      <c r="R959" s="303"/>
      <c r="S959" s="303"/>
      <c r="T959" s="303"/>
      <c r="U959" s="303"/>
      <c r="V959" s="303"/>
      <c r="W959" s="303"/>
      <c r="X959" s="303"/>
      <c r="Y959" s="303"/>
      <c r="Z959" s="303"/>
      <c r="AA959" s="304"/>
      <c r="AB959" s="1"/>
    </row>
    <row r="960" spans="7:28">
      <c r="G960" s="302"/>
      <c r="H960" s="302"/>
      <c r="I960" s="302"/>
      <c r="J960" s="303"/>
      <c r="K960" s="303"/>
      <c r="L960" s="303"/>
      <c r="M960" s="303"/>
      <c r="N960" s="303"/>
      <c r="O960" s="303"/>
      <c r="P960" s="303"/>
      <c r="Q960" s="303"/>
      <c r="R960" s="303"/>
      <c r="S960" s="303"/>
      <c r="T960" s="303"/>
      <c r="U960" s="303"/>
      <c r="V960" s="303"/>
      <c r="W960" s="303"/>
      <c r="X960" s="303"/>
      <c r="Y960" s="303"/>
      <c r="Z960" s="303"/>
      <c r="AA960" s="304"/>
      <c r="AB960" s="1"/>
    </row>
    <row r="961" spans="7:28">
      <c r="G961" s="302"/>
      <c r="H961" s="302"/>
      <c r="I961" s="302"/>
      <c r="J961" s="303"/>
      <c r="K961" s="303"/>
      <c r="L961" s="303"/>
      <c r="M961" s="303"/>
      <c r="N961" s="303"/>
      <c r="O961" s="303"/>
      <c r="P961" s="303"/>
      <c r="Q961" s="303"/>
      <c r="R961" s="303"/>
      <c r="S961" s="303"/>
      <c r="T961" s="303"/>
      <c r="U961" s="303"/>
      <c r="V961" s="303"/>
      <c r="W961" s="303"/>
      <c r="X961" s="303"/>
      <c r="Y961" s="303"/>
      <c r="Z961" s="303"/>
      <c r="AA961" s="304"/>
      <c r="AB961" s="1"/>
    </row>
    <row r="962" spans="7:28">
      <c r="G962" s="302"/>
      <c r="H962" s="302"/>
      <c r="I962" s="302"/>
      <c r="J962" s="303"/>
      <c r="K962" s="303"/>
      <c r="L962" s="303"/>
      <c r="M962" s="303"/>
      <c r="N962" s="303"/>
      <c r="O962" s="303"/>
      <c r="P962" s="303"/>
      <c r="Q962" s="303"/>
      <c r="R962" s="303"/>
      <c r="S962" s="303"/>
      <c r="T962" s="303"/>
      <c r="U962" s="303"/>
      <c r="V962" s="303"/>
      <c r="W962" s="303"/>
      <c r="X962" s="303"/>
      <c r="Y962" s="303"/>
      <c r="Z962" s="303"/>
      <c r="AA962" s="304"/>
      <c r="AB962" s="1"/>
    </row>
    <row r="963" spans="7:28">
      <c r="G963" s="302"/>
      <c r="H963" s="302"/>
      <c r="I963" s="302"/>
      <c r="J963" s="303"/>
      <c r="K963" s="303"/>
      <c r="L963" s="303"/>
      <c r="M963" s="303"/>
      <c r="N963" s="303"/>
      <c r="O963" s="303"/>
      <c r="P963" s="303"/>
      <c r="Q963" s="303"/>
      <c r="R963" s="303"/>
      <c r="S963" s="303"/>
      <c r="T963" s="303"/>
      <c r="U963" s="303"/>
      <c r="V963" s="303"/>
      <c r="W963" s="303"/>
      <c r="X963" s="303"/>
      <c r="Y963" s="303"/>
      <c r="Z963" s="303"/>
      <c r="AA963" s="304"/>
      <c r="AB963" s="1"/>
    </row>
    <row r="964" spans="7:28">
      <c r="G964" s="302"/>
      <c r="H964" s="302"/>
      <c r="I964" s="302"/>
      <c r="J964" s="303"/>
      <c r="K964" s="303"/>
      <c r="L964" s="303"/>
      <c r="M964" s="303"/>
      <c r="N964" s="303"/>
      <c r="O964" s="303"/>
      <c r="P964" s="303"/>
      <c r="Q964" s="303"/>
      <c r="R964" s="303"/>
      <c r="S964" s="303"/>
      <c r="T964" s="303"/>
      <c r="U964" s="303"/>
      <c r="V964" s="303"/>
      <c r="W964" s="303"/>
      <c r="X964" s="303"/>
      <c r="Y964" s="303"/>
      <c r="Z964" s="303"/>
      <c r="AA964" s="304"/>
      <c r="AB964" s="1"/>
    </row>
    <row r="965" spans="7:28">
      <c r="G965" s="302"/>
      <c r="H965" s="302"/>
      <c r="I965" s="302"/>
      <c r="J965" s="303"/>
      <c r="K965" s="303"/>
      <c r="L965" s="303"/>
      <c r="M965" s="303"/>
      <c r="N965" s="303"/>
      <c r="O965" s="303"/>
      <c r="P965" s="303"/>
      <c r="Q965" s="303"/>
      <c r="R965" s="303"/>
      <c r="S965" s="303"/>
      <c r="T965" s="303"/>
      <c r="U965" s="303"/>
      <c r="V965" s="303"/>
      <c r="W965" s="303"/>
      <c r="X965" s="303"/>
      <c r="Y965" s="303"/>
      <c r="Z965" s="303"/>
      <c r="AA965" s="304"/>
      <c r="AB965" s="1"/>
    </row>
    <row r="966" spans="7:28">
      <c r="G966" s="302"/>
      <c r="H966" s="302"/>
      <c r="I966" s="302"/>
      <c r="J966" s="303"/>
      <c r="K966" s="303"/>
      <c r="L966" s="303"/>
      <c r="M966" s="303"/>
      <c r="N966" s="303"/>
      <c r="O966" s="303"/>
      <c r="P966" s="303"/>
      <c r="Q966" s="303"/>
      <c r="R966" s="303"/>
      <c r="S966" s="303"/>
      <c r="T966" s="303"/>
      <c r="U966" s="303"/>
      <c r="V966" s="303"/>
      <c r="W966" s="303"/>
      <c r="X966" s="303"/>
      <c r="Y966" s="303"/>
      <c r="Z966" s="303"/>
      <c r="AA966" s="304"/>
      <c r="AB966" s="1"/>
    </row>
    <row r="967" spans="7:28">
      <c r="G967" s="302"/>
      <c r="H967" s="302"/>
      <c r="I967" s="302"/>
      <c r="J967" s="303"/>
      <c r="K967" s="303"/>
      <c r="L967" s="303"/>
      <c r="M967" s="303"/>
      <c r="N967" s="303"/>
      <c r="O967" s="303"/>
      <c r="P967" s="303"/>
      <c r="Q967" s="303"/>
      <c r="R967" s="303"/>
      <c r="S967" s="303"/>
      <c r="T967" s="303"/>
      <c r="U967" s="303"/>
      <c r="V967" s="303"/>
      <c r="W967" s="303"/>
      <c r="X967" s="303"/>
      <c r="Y967" s="303"/>
      <c r="Z967" s="303"/>
      <c r="AA967" s="304"/>
      <c r="AB967" s="1"/>
    </row>
    <row r="968" spans="7:28">
      <c r="G968" s="302"/>
      <c r="H968" s="302"/>
      <c r="I968" s="302"/>
      <c r="J968" s="303"/>
      <c r="K968" s="303"/>
      <c r="L968" s="303"/>
      <c r="M968" s="303"/>
      <c r="N968" s="303"/>
      <c r="O968" s="303"/>
      <c r="P968" s="303"/>
      <c r="Q968" s="303"/>
      <c r="R968" s="303"/>
      <c r="S968" s="303"/>
      <c r="T968" s="303"/>
      <c r="U968" s="303"/>
      <c r="V968" s="303"/>
      <c r="W968" s="303"/>
      <c r="X968" s="303"/>
      <c r="Y968" s="303"/>
      <c r="Z968" s="303"/>
      <c r="AA968" s="304"/>
      <c r="AB968" s="1"/>
    </row>
    <row r="969" spans="7:28">
      <c r="G969" s="302"/>
      <c r="H969" s="302"/>
      <c r="I969" s="302"/>
      <c r="J969" s="303"/>
      <c r="K969" s="303"/>
      <c r="L969" s="303"/>
      <c r="M969" s="303"/>
      <c r="N969" s="303"/>
      <c r="O969" s="303"/>
      <c r="P969" s="303"/>
      <c r="Q969" s="303"/>
      <c r="R969" s="303"/>
      <c r="S969" s="303"/>
      <c r="T969" s="303"/>
      <c r="U969" s="303"/>
      <c r="V969" s="303"/>
      <c r="W969" s="303"/>
      <c r="X969" s="303"/>
      <c r="Y969" s="303"/>
      <c r="Z969" s="303"/>
      <c r="AA969" s="304"/>
      <c r="AB969" s="1"/>
    </row>
    <row r="970" spans="7:28">
      <c r="G970" s="302"/>
      <c r="H970" s="302"/>
      <c r="I970" s="302"/>
      <c r="J970" s="303"/>
      <c r="K970" s="303"/>
      <c r="L970" s="303"/>
      <c r="M970" s="303"/>
      <c r="N970" s="303"/>
      <c r="O970" s="303"/>
      <c r="P970" s="303"/>
      <c r="Q970" s="303"/>
      <c r="R970" s="303"/>
      <c r="S970" s="303"/>
      <c r="T970" s="303"/>
      <c r="U970" s="303"/>
      <c r="V970" s="303"/>
      <c r="W970" s="303"/>
      <c r="X970" s="303"/>
      <c r="Y970" s="303"/>
      <c r="Z970" s="303"/>
      <c r="AA970" s="304"/>
      <c r="AB970" s="1"/>
    </row>
    <row r="971" spans="7:28">
      <c r="G971" s="302"/>
      <c r="H971" s="302"/>
      <c r="I971" s="302"/>
      <c r="J971" s="303"/>
      <c r="K971" s="303"/>
      <c r="L971" s="303"/>
      <c r="M971" s="303"/>
      <c r="N971" s="303"/>
      <c r="O971" s="303"/>
      <c r="P971" s="303"/>
      <c r="Q971" s="303"/>
      <c r="R971" s="303"/>
      <c r="S971" s="303"/>
      <c r="T971" s="303"/>
      <c r="U971" s="303"/>
      <c r="V971" s="303"/>
      <c r="W971" s="303"/>
      <c r="X971" s="303"/>
      <c r="Y971" s="303"/>
      <c r="Z971" s="303"/>
      <c r="AA971" s="304"/>
      <c r="AB971" s="1"/>
    </row>
    <row r="972" spans="7:28">
      <c r="G972" s="302"/>
      <c r="H972" s="302"/>
      <c r="I972" s="302"/>
      <c r="J972" s="303"/>
      <c r="K972" s="303"/>
      <c r="L972" s="303"/>
      <c r="M972" s="303"/>
      <c r="N972" s="303"/>
      <c r="O972" s="303"/>
      <c r="P972" s="303"/>
      <c r="Q972" s="303"/>
      <c r="R972" s="303"/>
      <c r="S972" s="303"/>
      <c r="T972" s="303"/>
      <c r="U972" s="303"/>
      <c r="V972" s="303"/>
      <c r="W972" s="303"/>
      <c r="X972" s="303"/>
      <c r="Y972" s="303"/>
      <c r="Z972" s="303"/>
      <c r="AA972" s="304"/>
      <c r="AB972" s="1"/>
    </row>
    <row r="973" spans="7:28">
      <c r="G973" s="302"/>
      <c r="H973" s="302"/>
      <c r="I973" s="302"/>
      <c r="J973" s="303"/>
      <c r="K973" s="303"/>
      <c r="L973" s="303"/>
      <c r="M973" s="303"/>
      <c r="N973" s="303"/>
      <c r="O973" s="303"/>
      <c r="P973" s="303"/>
      <c r="Q973" s="303"/>
      <c r="R973" s="303"/>
      <c r="S973" s="303"/>
      <c r="T973" s="303"/>
      <c r="U973" s="303"/>
      <c r="V973" s="303"/>
      <c r="W973" s="303"/>
      <c r="X973" s="303"/>
      <c r="Y973" s="303"/>
      <c r="Z973" s="303"/>
      <c r="AA973" s="304"/>
      <c r="AB973" s="1"/>
    </row>
    <row r="974" spans="7:28">
      <c r="G974" s="302"/>
      <c r="H974" s="302"/>
      <c r="I974" s="302"/>
      <c r="J974" s="303"/>
      <c r="K974" s="303"/>
      <c r="L974" s="303"/>
      <c r="M974" s="303"/>
      <c r="N974" s="303"/>
      <c r="O974" s="303"/>
      <c r="P974" s="303"/>
      <c r="Q974" s="303"/>
      <c r="R974" s="303"/>
      <c r="S974" s="303"/>
      <c r="T974" s="303"/>
      <c r="U974" s="303"/>
      <c r="V974" s="303"/>
      <c r="W974" s="303"/>
      <c r="X974" s="303"/>
      <c r="Y974" s="303"/>
      <c r="Z974" s="303"/>
      <c r="AA974" s="304"/>
      <c r="AB974" s="1"/>
    </row>
    <row r="975" spans="7:28">
      <c r="G975" s="302"/>
      <c r="H975" s="302"/>
      <c r="I975" s="302"/>
      <c r="J975" s="303"/>
      <c r="K975" s="303"/>
      <c r="L975" s="303"/>
      <c r="M975" s="303"/>
      <c r="N975" s="303"/>
      <c r="O975" s="303"/>
      <c r="P975" s="303"/>
      <c r="Q975" s="303"/>
      <c r="R975" s="303"/>
      <c r="S975" s="303"/>
      <c r="T975" s="303"/>
      <c r="U975" s="303"/>
      <c r="V975" s="303"/>
      <c r="W975" s="303"/>
      <c r="X975" s="303"/>
      <c r="Y975" s="303"/>
      <c r="Z975" s="303"/>
      <c r="AA975" s="304"/>
      <c r="AB975" s="1"/>
    </row>
    <row r="976" spans="7:28">
      <c r="G976" s="302"/>
      <c r="H976" s="302"/>
      <c r="I976" s="302"/>
      <c r="J976" s="303"/>
      <c r="K976" s="303"/>
      <c r="L976" s="303"/>
      <c r="M976" s="303"/>
      <c r="N976" s="303"/>
      <c r="O976" s="303"/>
      <c r="P976" s="303"/>
      <c r="Q976" s="303"/>
      <c r="R976" s="303"/>
      <c r="S976" s="303"/>
      <c r="T976" s="303"/>
      <c r="U976" s="303"/>
      <c r="V976" s="303"/>
      <c r="W976" s="303"/>
      <c r="X976" s="303"/>
      <c r="Y976" s="303"/>
      <c r="Z976" s="303"/>
      <c r="AA976" s="304"/>
      <c r="AB976" s="1"/>
    </row>
    <row r="977" spans="7:28">
      <c r="G977" s="302"/>
      <c r="H977" s="302"/>
      <c r="I977" s="302"/>
      <c r="J977" s="303"/>
      <c r="K977" s="303"/>
      <c r="L977" s="303"/>
      <c r="M977" s="303"/>
      <c r="N977" s="303"/>
      <c r="O977" s="303"/>
      <c r="P977" s="303"/>
      <c r="Q977" s="303"/>
      <c r="R977" s="303"/>
      <c r="S977" s="303"/>
      <c r="T977" s="303"/>
      <c r="U977" s="303"/>
      <c r="V977" s="303"/>
      <c r="W977" s="303"/>
      <c r="X977" s="303"/>
      <c r="Y977" s="303"/>
      <c r="Z977" s="303"/>
      <c r="AA977" s="304"/>
      <c r="AB977" s="1"/>
    </row>
    <row r="978" spans="7:28">
      <c r="G978" s="302"/>
      <c r="H978" s="302"/>
      <c r="I978" s="302"/>
      <c r="J978" s="303"/>
      <c r="K978" s="303"/>
      <c r="L978" s="303"/>
      <c r="M978" s="303"/>
      <c r="N978" s="303"/>
      <c r="O978" s="303"/>
      <c r="P978" s="303"/>
      <c r="Q978" s="303"/>
      <c r="R978" s="303"/>
      <c r="S978" s="303"/>
      <c r="T978" s="303"/>
      <c r="U978" s="303"/>
      <c r="V978" s="303"/>
      <c r="W978" s="303"/>
      <c r="X978" s="303"/>
      <c r="Y978" s="303"/>
      <c r="Z978" s="303"/>
      <c r="AA978" s="304"/>
      <c r="AB978" s="1"/>
    </row>
    <row r="979" spans="7:28">
      <c r="G979" s="302"/>
      <c r="H979" s="302"/>
      <c r="I979" s="302"/>
      <c r="J979" s="303"/>
      <c r="K979" s="303"/>
      <c r="L979" s="303"/>
      <c r="M979" s="303"/>
      <c r="N979" s="303"/>
      <c r="O979" s="303"/>
      <c r="P979" s="303"/>
      <c r="Q979" s="303"/>
      <c r="R979" s="303"/>
      <c r="S979" s="303"/>
      <c r="T979" s="303"/>
      <c r="U979" s="303"/>
      <c r="V979" s="303"/>
      <c r="W979" s="303"/>
      <c r="X979" s="303"/>
      <c r="Y979" s="303"/>
      <c r="Z979" s="303"/>
      <c r="AA979" s="304"/>
      <c r="AB979" s="1"/>
    </row>
    <row r="980" spans="7:28">
      <c r="G980" s="302"/>
      <c r="H980" s="302"/>
      <c r="I980" s="302"/>
      <c r="J980" s="303"/>
      <c r="K980" s="303"/>
      <c r="L980" s="303"/>
      <c r="M980" s="303"/>
      <c r="N980" s="303"/>
      <c r="O980" s="303"/>
      <c r="P980" s="303"/>
      <c r="Q980" s="303"/>
      <c r="R980" s="303"/>
      <c r="S980" s="303"/>
      <c r="T980" s="303"/>
      <c r="U980" s="303"/>
      <c r="V980" s="303"/>
      <c r="W980" s="303"/>
      <c r="X980" s="303"/>
      <c r="Y980" s="303"/>
      <c r="Z980" s="303"/>
      <c r="AA980" s="304"/>
      <c r="AB980" s="1"/>
    </row>
    <row r="981" spans="7:28">
      <c r="G981" s="302"/>
      <c r="H981" s="302"/>
      <c r="I981" s="302"/>
      <c r="J981" s="303"/>
      <c r="K981" s="303"/>
      <c r="L981" s="303"/>
      <c r="M981" s="303"/>
      <c r="N981" s="303"/>
      <c r="O981" s="303"/>
      <c r="P981" s="303"/>
      <c r="Q981" s="303"/>
      <c r="R981" s="303"/>
      <c r="S981" s="303"/>
      <c r="T981" s="303"/>
      <c r="U981" s="303"/>
      <c r="V981" s="303"/>
      <c r="W981" s="303"/>
      <c r="X981" s="303"/>
      <c r="Y981" s="303"/>
      <c r="Z981" s="303"/>
      <c r="AA981" s="304"/>
      <c r="AB981" s="1"/>
    </row>
    <row r="982" spans="7:28">
      <c r="G982" s="302"/>
      <c r="H982" s="302"/>
      <c r="I982" s="302"/>
      <c r="J982" s="303"/>
      <c r="K982" s="303"/>
      <c r="L982" s="303"/>
      <c r="M982" s="303"/>
      <c r="N982" s="303"/>
      <c r="O982" s="303"/>
      <c r="P982" s="303"/>
      <c r="Q982" s="303"/>
      <c r="R982" s="303"/>
      <c r="S982" s="303"/>
      <c r="T982" s="303"/>
      <c r="U982" s="303"/>
      <c r="V982" s="303"/>
      <c r="W982" s="303"/>
      <c r="X982" s="303"/>
      <c r="Y982" s="303"/>
      <c r="Z982" s="303"/>
      <c r="AA982" s="304"/>
      <c r="AB982" s="1"/>
    </row>
    <row r="983" spans="7:28">
      <c r="G983" s="302"/>
      <c r="H983" s="302"/>
      <c r="I983" s="302"/>
      <c r="J983" s="303"/>
      <c r="K983" s="303"/>
      <c r="L983" s="303"/>
      <c r="M983" s="303"/>
      <c r="N983" s="303"/>
      <c r="O983" s="303"/>
      <c r="P983" s="303"/>
      <c r="Q983" s="303"/>
      <c r="R983" s="303"/>
      <c r="S983" s="303"/>
      <c r="T983" s="303"/>
      <c r="U983" s="303"/>
      <c r="V983" s="303"/>
      <c r="W983" s="303"/>
      <c r="X983" s="303"/>
      <c r="Y983" s="303"/>
      <c r="Z983" s="303"/>
      <c r="AA983" s="304"/>
      <c r="AB983" s="1"/>
    </row>
    <row r="984" spans="7:28">
      <c r="G984" s="302"/>
      <c r="H984" s="302"/>
      <c r="I984" s="302"/>
      <c r="J984" s="303"/>
      <c r="K984" s="303"/>
      <c r="L984" s="303"/>
      <c r="M984" s="303"/>
      <c r="N984" s="303"/>
      <c r="O984" s="303"/>
      <c r="P984" s="303"/>
      <c r="Q984" s="303"/>
      <c r="R984" s="303"/>
      <c r="S984" s="303"/>
      <c r="T984" s="303"/>
      <c r="U984" s="303"/>
      <c r="V984" s="303"/>
      <c r="W984" s="303"/>
      <c r="X984" s="303"/>
      <c r="Y984" s="303"/>
      <c r="Z984" s="303"/>
      <c r="AA984" s="304"/>
      <c r="AB984" s="1"/>
    </row>
    <row r="985" spans="7:28">
      <c r="G985" s="302"/>
      <c r="H985" s="302"/>
      <c r="I985" s="302"/>
      <c r="J985" s="303"/>
      <c r="K985" s="303"/>
      <c r="L985" s="303"/>
      <c r="M985" s="303"/>
      <c r="N985" s="303"/>
      <c r="O985" s="303"/>
      <c r="P985" s="303"/>
      <c r="Q985" s="303"/>
      <c r="R985" s="303"/>
      <c r="S985" s="303"/>
      <c r="T985" s="303"/>
      <c r="U985" s="303"/>
      <c r="V985" s="303"/>
      <c r="W985" s="303"/>
      <c r="X985" s="303"/>
      <c r="Y985" s="303"/>
      <c r="Z985" s="303"/>
      <c r="AA985" s="304"/>
      <c r="AB985" s="1"/>
    </row>
    <row r="986" spans="7:28">
      <c r="G986" s="302"/>
      <c r="H986" s="302"/>
      <c r="I986" s="302"/>
      <c r="J986" s="303"/>
      <c r="K986" s="303"/>
      <c r="L986" s="303"/>
      <c r="M986" s="303"/>
      <c r="N986" s="303"/>
      <c r="O986" s="303"/>
      <c r="P986" s="303"/>
      <c r="Q986" s="303"/>
      <c r="R986" s="303"/>
      <c r="S986" s="303"/>
      <c r="T986" s="303"/>
      <c r="U986" s="303"/>
      <c r="V986" s="303"/>
      <c r="W986" s="303"/>
      <c r="X986" s="303"/>
      <c r="Y986" s="303"/>
      <c r="Z986" s="303"/>
      <c r="AA986" s="304"/>
      <c r="AB986" s="1"/>
    </row>
    <row r="987" spans="7:28">
      <c r="G987" s="302"/>
      <c r="H987" s="302"/>
      <c r="I987" s="302"/>
      <c r="J987" s="303"/>
      <c r="K987" s="303"/>
      <c r="L987" s="303"/>
      <c r="M987" s="303"/>
      <c r="N987" s="303"/>
      <c r="O987" s="303"/>
      <c r="P987" s="303"/>
      <c r="Q987" s="303"/>
      <c r="R987" s="303"/>
      <c r="S987" s="303"/>
      <c r="T987" s="303"/>
      <c r="U987" s="303"/>
      <c r="V987" s="303"/>
      <c r="W987" s="303"/>
      <c r="X987" s="303"/>
      <c r="Y987" s="303"/>
      <c r="Z987" s="303"/>
      <c r="AA987" s="304"/>
      <c r="AB987" s="1"/>
    </row>
    <row r="988" spans="7:28">
      <c r="G988" s="302"/>
      <c r="H988" s="302"/>
      <c r="I988" s="302"/>
      <c r="J988" s="303"/>
      <c r="K988" s="303"/>
      <c r="L988" s="303"/>
      <c r="M988" s="303"/>
      <c r="N988" s="303"/>
      <c r="O988" s="303"/>
      <c r="P988" s="303"/>
      <c r="Q988" s="303"/>
      <c r="R988" s="303"/>
      <c r="S988" s="303"/>
      <c r="T988" s="303"/>
      <c r="U988" s="303"/>
      <c r="V988" s="303"/>
      <c r="W988" s="303"/>
      <c r="X988" s="303"/>
      <c r="Y988" s="303"/>
      <c r="Z988" s="303"/>
      <c r="AA988" s="304"/>
      <c r="AB988" s="1"/>
    </row>
    <row r="989" spans="7:28">
      <c r="G989" s="302"/>
      <c r="H989" s="302"/>
      <c r="I989" s="302"/>
      <c r="J989" s="303"/>
      <c r="K989" s="303"/>
      <c r="L989" s="303"/>
      <c r="M989" s="303"/>
      <c r="N989" s="303"/>
      <c r="O989" s="303"/>
      <c r="P989" s="303"/>
      <c r="Q989" s="303"/>
      <c r="R989" s="303"/>
      <c r="S989" s="303"/>
      <c r="T989" s="303"/>
      <c r="U989" s="303"/>
      <c r="V989" s="303"/>
      <c r="W989" s="303"/>
      <c r="X989" s="303"/>
      <c r="Y989" s="303"/>
      <c r="Z989" s="303"/>
      <c r="AA989" s="303"/>
    </row>
    <row r="990" spans="7:28">
      <c r="G990" s="302"/>
      <c r="H990" s="302"/>
      <c r="I990" s="302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3"/>
      <c r="Y990" s="303"/>
      <c r="Z990" s="303"/>
      <c r="AA990" s="303"/>
    </row>
    <row r="991" spans="7:28">
      <c r="G991" s="302"/>
      <c r="H991" s="302"/>
      <c r="I991" s="302"/>
      <c r="J991" s="303"/>
      <c r="K991" s="303"/>
      <c r="L991" s="303"/>
      <c r="M991" s="303"/>
      <c r="N991" s="303"/>
      <c r="O991" s="303"/>
      <c r="P991" s="303"/>
      <c r="Q991" s="303"/>
      <c r="R991" s="303"/>
      <c r="S991" s="303"/>
      <c r="T991" s="303"/>
      <c r="U991" s="303"/>
      <c r="V991" s="303"/>
      <c r="W991" s="303"/>
      <c r="X991" s="303"/>
      <c r="Y991" s="303"/>
      <c r="Z991" s="303"/>
      <c r="AA991" s="303"/>
    </row>
    <row r="992" spans="7:28">
      <c r="G992" s="302"/>
      <c r="H992" s="302"/>
      <c r="I992" s="302"/>
      <c r="J992" s="303"/>
      <c r="K992" s="303"/>
      <c r="L992" s="303"/>
      <c r="M992" s="303"/>
      <c r="N992" s="303"/>
      <c r="O992" s="303"/>
      <c r="P992" s="303"/>
      <c r="Q992" s="303"/>
      <c r="R992" s="303"/>
      <c r="S992" s="303"/>
      <c r="T992" s="303"/>
      <c r="U992" s="303"/>
      <c r="V992" s="303"/>
      <c r="W992" s="303"/>
      <c r="X992" s="303"/>
      <c r="Y992" s="303"/>
      <c r="Z992" s="303"/>
      <c r="AA992" s="303"/>
    </row>
    <row r="993" spans="6:27">
      <c r="G993" s="302"/>
      <c r="H993" s="302"/>
      <c r="I993" s="302"/>
      <c r="J993" s="303"/>
      <c r="K993" s="303"/>
      <c r="L993" s="303"/>
      <c r="M993" s="303"/>
      <c r="N993" s="303"/>
      <c r="O993" s="303"/>
      <c r="P993" s="303"/>
      <c r="Q993" s="303"/>
      <c r="R993" s="303"/>
      <c r="S993" s="303"/>
      <c r="T993" s="303"/>
      <c r="U993" s="303"/>
      <c r="V993" s="303"/>
      <c r="W993" s="303"/>
      <c r="X993" s="303"/>
      <c r="Y993" s="303"/>
      <c r="Z993" s="303"/>
      <c r="AA993" s="303"/>
    </row>
    <row r="994" spans="6:27">
      <c r="G994" s="302"/>
      <c r="H994" s="302"/>
      <c r="I994" s="302"/>
      <c r="J994" s="303"/>
      <c r="K994" s="303"/>
      <c r="L994" s="303"/>
      <c r="M994" s="303"/>
      <c r="N994" s="303"/>
      <c r="O994" s="303"/>
      <c r="P994" s="303"/>
      <c r="Q994" s="303"/>
      <c r="R994" s="303"/>
      <c r="S994" s="303"/>
      <c r="T994" s="303"/>
      <c r="U994" s="303"/>
      <c r="V994" s="303"/>
      <c r="W994" s="303"/>
      <c r="X994" s="303"/>
      <c r="Y994" s="303"/>
      <c r="Z994" s="303"/>
      <c r="AA994" s="303"/>
    </row>
    <row r="995" spans="6:27">
      <c r="G995" s="302"/>
      <c r="H995" s="302"/>
      <c r="I995" s="302"/>
      <c r="J995" s="303"/>
      <c r="K995" s="303"/>
      <c r="L995" s="303"/>
      <c r="M995" s="303"/>
      <c r="N995" s="303"/>
      <c r="O995" s="303"/>
      <c r="P995" s="303"/>
      <c r="Q995" s="303"/>
      <c r="R995" s="303"/>
      <c r="S995" s="303"/>
      <c r="T995" s="303"/>
      <c r="U995" s="303"/>
      <c r="V995" s="303"/>
      <c r="W995" s="303"/>
      <c r="X995" s="303"/>
      <c r="Y995" s="303"/>
      <c r="Z995" s="303"/>
      <c r="AA995" s="303"/>
    </row>
    <row r="996" spans="6:27">
      <c r="G996" s="302"/>
      <c r="H996" s="302"/>
      <c r="I996" s="302"/>
      <c r="J996" s="303"/>
      <c r="K996" s="303"/>
      <c r="L996" s="303"/>
      <c r="M996" s="303"/>
      <c r="N996" s="303"/>
      <c r="O996" s="303"/>
      <c r="P996" s="303"/>
      <c r="Q996" s="303"/>
      <c r="R996" s="303"/>
      <c r="S996" s="303"/>
      <c r="T996" s="303"/>
      <c r="U996" s="303"/>
      <c r="V996" s="303"/>
      <c r="W996" s="303"/>
      <c r="X996" s="303"/>
      <c r="Y996" s="303"/>
      <c r="Z996" s="303"/>
      <c r="AA996" s="303"/>
    </row>
    <row r="997" spans="6:27">
      <c r="G997" s="302"/>
      <c r="H997" s="302"/>
      <c r="I997" s="302"/>
      <c r="J997" s="303"/>
      <c r="K997" s="303"/>
      <c r="L997" s="303"/>
      <c r="M997" s="303"/>
      <c r="N997" s="303"/>
      <c r="O997" s="303"/>
      <c r="P997" s="303"/>
      <c r="Q997" s="303"/>
      <c r="R997" s="303"/>
      <c r="S997" s="303"/>
      <c r="T997" s="303"/>
      <c r="U997" s="303"/>
      <c r="V997" s="303"/>
      <c r="W997" s="303"/>
      <c r="X997" s="303"/>
      <c r="Y997" s="303"/>
      <c r="Z997" s="303"/>
      <c r="AA997" s="303"/>
    </row>
    <row r="998" spans="6:27">
      <c r="G998" s="302"/>
      <c r="H998" s="302"/>
      <c r="I998" s="302"/>
      <c r="J998" s="303"/>
      <c r="K998" s="303"/>
      <c r="L998" s="303"/>
      <c r="M998" s="303"/>
      <c r="N998" s="303"/>
      <c r="O998" s="303"/>
      <c r="P998" s="303"/>
      <c r="Q998" s="303"/>
      <c r="R998" s="303"/>
      <c r="S998" s="303"/>
      <c r="T998" s="303"/>
      <c r="U998" s="303"/>
      <c r="V998" s="303"/>
      <c r="W998" s="303"/>
      <c r="X998" s="303"/>
      <c r="Y998" s="303"/>
      <c r="Z998" s="303"/>
      <c r="AA998" s="303"/>
    </row>
    <row r="999" spans="6:27">
      <c r="G999" s="302"/>
      <c r="H999" s="302"/>
      <c r="I999" s="302"/>
      <c r="J999" s="303"/>
      <c r="K999" s="303"/>
      <c r="L999" s="303"/>
      <c r="M999" s="303"/>
      <c r="N999" s="303"/>
      <c r="O999" s="303"/>
      <c r="P999" s="303"/>
      <c r="Q999" s="303"/>
      <c r="R999" s="303"/>
      <c r="S999" s="303"/>
      <c r="T999" s="303"/>
      <c r="U999" s="303"/>
      <c r="V999" s="303"/>
      <c r="W999" s="303"/>
      <c r="X999" s="303"/>
      <c r="Y999" s="303"/>
      <c r="Z999" s="303"/>
      <c r="AA999" s="303"/>
    </row>
    <row r="1000" spans="6:27">
      <c r="G1000" s="302"/>
      <c r="H1000" s="302"/>
      <c r="I1000" s="302"/>
      <c r="J1000" s="303"/>
      <c r="K1000" s="303"/>
      <c r="L1000" s="303"/>
      <c r="M1000" s="303"/>
      <c r="N1000" s="303"/>
      <c r="O1000" s="303"/>
      <c r="P1000" s="303"/>
      <c r="Q1000" s="303"/>
      <c r="R1000" s="303"/>
      <c r="S1000" s="303"/>
      <c r="T1000" s="303"/>
      <c r="U1000" s="303"/>
      <c r="V1000" s="303"/>
      <c r="W1000" s="303"/>
      <c r="X1000" s="303"/>
      <c r="Y1000" s="303"/>
      <c r="Z1000" s="303"/>
      <c r="AA1000" s="303"/>
    </row>
    <row r="1001" spans="6:27"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6:27"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6:27"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6:27"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6:27"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6:27"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6:27"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6:27"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6:26"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6:26"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</sheetData>
  <conditionalFormatting sqref="E8:I9">
    <cfRule type="containsText" dxfId="7" priority="1" operator="containsText" text="Revisar">
      <formula>NOT(ISERROR(SEARCH(("Revisar"),(E8))))</formula>
    </cfRule>
    <cfRule type="containsText" dxfId="6" priority="2" operator="containsText" text="OK">
      <formula>NOT(ISERROR(SEARCH(("OK"),(E8))))</formula>
    </cfRule>
  </conditionalFormatting>
  <pageMargins left="0.7" right="0.7" top="0.75" bottom="0.75" header="0" footer="0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LimpiarRCVComprasYVentas">
                <anchor moveWithCells="1">
                  <from>
                    <xdr:col>9</xdr:col>
                    <xdr:colOff>257175</xdr:colOff>
                    <xdr:row>1</xdr:row>
                    <xdr:rowOff>142875</xdr:rowOff>
                  </from>
                  <to>
                    <xdr:col>10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BI1000"/>
  <sheetViews>
    <sheetView zoomScale="85" zoomScaleNormal="85" workbookViewId="0">
      <selection activeCell="E40" sqref="E40"/>
    </sheetView>
  </sheetViews>
  <sheetFormatPr baseColWidth="10" defaultColWidth="14.42578125" defaultRowHeight="15"/>
  <cols>
    <col min="1" max="1" width="4.28515625" bestFit="1" customWidth="1"/>
    <col min="2" max="2" width="8.5703125" bestFit="1" customWidth="1"/>
    <col min="3" max="3" width="19.7109375" bestFit="1" customWidth="1"/>
    <col min="4" max="4" width="10.7109375" bestFit="1" customWidth="1"/>
    <col min="5" max="5" width="37.5703125" bestFit="1" customWidth="1"/>
    <col min="6" max="6" width="10" bestFit="1" customWidth="1"/>
    <col min="7" max="7" width="11.7109375" bestFit="1" customWidth="1"/>
    <col min="8" max="8" width="15.7109375" bestFit="1" customWidth="1"/>
    <col min="9" max="9" width="18.42578125" bestFit="1" customWidth="1"/>
    <col min="10" max="10" width="14.140625" bestFit="1" customWidth="1"/>
    <col min="11" max="11" width="13.42578125" bestFit="1" customWidth="1"/>
    <col min="12" max="12" width="11.7109375" bestFit="1" customWidth="1"/>
    <col min="13" max="13" width="10.42578125" bestFit="1" customWidth="1"/>
    <col min="14" max="14" width="11.42578125" bestFit="1" customWidth="1"/>
    <col min="15" max="15" width="17.7109375" bestFit="1" customWidth="1"/>
    <col min="16" max="16" width="19.140625" bestFit="1" customWidth="1"/>
    <col min="17" max="17" width="15" bestFit="1" customWidth="1"/>
    <col min="18" max="18" width="10.42578125" bestFit="1" customWidth="1"/>
    <col min="19" max="19" width="12.140625" bestFit="1" customWidth="1"/>
    <col min="20" max="20" width="24.42578125" bestFit="1" customWidth="1"/>
    <col min="21" max="21" width="27.85546875" bestFit="1" customWidth="1"/>
    <col min="22" max="22" width="29.5703125" bestFit="1" customWidth="1"/>
    <col min="23" max="23" width="26.5703125" bestFit="1" customWidth="1"/>
    <col min="24" max="24" width="17.28515625" bestFit="1" customWidth="1"/>
    <col min="25" max="25" width="21.28515625" bestFit="1" customWidth="1"/>
    <col min="26" max="26" width="21.85546875" bestFit="1" customWidth="1"/>
    <col min="27" max="27" width="30" bestFit="1" customWidth="1"/>
    <col min="28" max="28" width="31" bestFit="1" customWidth="1"/>
    <col min="29" max="29" width="27.5703125" bestFit="1" customWidth="1"/>
    <col min="30" max="30" width="28.42578125" bestFit="1" customWidth="1"/>
    <col min="31" max="31" width="20.5703125" bestFit="1" customWidth="1"/>
    <col min="32" max="32" width="23.7109375" bestFit="1" customWidth="1"/>
    <col min="33" max="33" width="25.85546875" bestFit="1" customWidth="1"/>
    <col min="34" max="34" width="19.42578125" bestFit="1" customWidth="1"/>
    <col min="35" max="35" width="19.28515625" bestFit="1" customWidth="1"/>
    <col min="36" max="36" width="32" bestFit="1" customWidth="1"/>
    <col min="37" max="37" width="36" bestFit="1" customWidth="1"/>
    <col min="38" max="38" width="15.28515625" bestFit="1" customWidth="1"/>
    <col min="39" max="39" width="14.85546875" bestFit="1" customWidth="1"/>
    <col min="40" max="40" width="30.7109375" bestFit="1" customWidth="1"/>
    <col min="41" max="41" width="16.140625" bestFit="1" customWidth="1"/>
    <col min="42" max="42" width="14.5703125" bestFit="1" customWidth="1"/>
    <col min="43" max="43" width="13.7109375" bestFit="1" customWidth="1"/>
    <col min="44" max="60" width="10.7109375" customWidth="1"/>
  </cols>
  <sheetData>
    <row r="1" spans="1:61" ht="15.75" thickBot="1"/>
    <row r="2" spans="1:61" ht="15.75" thickBot="1">
      <c r="B2" s="59"/>
      <c r="C2" s="59"/>
      <c r="D2" s="81" t="s">
        <v>24</v>
      </c>
      <c r="E2" s="82" t="s">
        <v>25</v>
      </c>
      <c r="F2" s="82" t="s">
        <v>26</v>
      </c>
      <c r="G2" s="82" t="s">
        <v>28</v>
      </c>
      <c r="H2" s="83" t="s">
        <v>29</v>
      </c>
    </row>
    <row r="3" spans="1:61">
      <c r="B3" s="78">
        <v>33</v>
      </c>
      <c r="C3" s="131" t="s">
        <v>30</v>
      </c>
      <c r="D3" s="140">
        <f>+COUNTIF($S$11:$S$1048576,B3)</f>
        <v>0</v>
      </c>
      <c r="E3" s="141">
        <f>+SUMIF(B:B,B3,K:K)</f>
        <v>0</v>
      </c>
      <c r="F3" s="141">
        <f>+SUMIF(B:B,B3,L:L)</f>
        <v>0</v>
      </c>
      <c r="G3" s="141">
        <f>+SUMIF(B:B,B3,M:M)</f>
        <v>0</v>
      </c>
      <c r="H3" s="142">
        <f>+SUMIF(B:B,B3,N:N)</f>
        <v>0</v>
      </c>
    </row>
    <row r="4" spans="1:61">
      <c r="B4" s="79">
        <v>34</v>
      </c>
      <c r="C4" s="132" t="s">
        <v>31</v>
      </c>
      <c r="D4" s="143">
        <f>+COUNTIF($S$11:$S$1048576,B4)</f>
        <v>0</v>
      </c>
      <c r="E4" s="139">
        <f t="shared" ref="E4:E6" si="0">+SUMIF(B:B,B4,K:K)</f>
        <v>154990</v>
      </c>
      <c r="F4" s="139">
        <f t="shared" ref="F4:F6" si="1">+SUMIF(B:B,B4,L:L)</f>
        <v>0</v>
      </c>
      <c r="G4" s="139">
        <f t="shared" ref="G4:G6" si="2">+SUMIF(B:B,B4,M:M)</f>
        <v>0</v>
      </c>
      <c r="H4" s="144">
        <f t="shared" ref="H4:H6" si="3">+SUMIF(B:B,B4,N:N)</f>
        <v>154990</v>
      </c>
    </row>
    <row r="5" spans="1:61">
      <c r="B5" s="79">
        <v>61</v>
      </c>
      <c r="C5" s="132" t="s">
        <v>32</v>
      </c>
      <c r="D5" s="143">
        <f>+COUNTIF($S$11:$S$1048576,B5)</f>
        <v>0</v>
      </c>
      <c r="E5" s="139">
        <f t="shared" si="0"/>
        <v>0</v>
      </c>
      <c r="F5" s="139">
        <f t="shared" si="1"/>
        <v>0</v>
      </c>
      <c r="G5" s="139">
        <f t="shared" si="2"/>
        <v>0</v>
      </c>
      <c r="H5" s="144">
        <f t="shared" si="3"/>
        <v>0</v>
      </c>
    </row>
    <row r="6" spans="1:61" ht="15.75" thickBot="1">
      <c r="B6" s="80">
        <v>51</v>
      </c>
      <c r="C6" s="133" t="s">
        <v>33</v>
      </c>
      <c r="D6" s="145">
        <f>+COUNTIF($S$11:$S$1048576,B6)</f>
        <v>0</v>
      </c>
      <c r="E6" s="146">
        <f t="shared" si="0"/>
        <v>0</v>
      </c>
      <c r="F6" s="146">
        <f t="shared" si="1"/>
        <v>0</v>
      </c>
      <c r="G6" s="146">
        <f t="shared" si="2"/>
        <v>0</v>
      </c>
      <c r="H6" s="147">
        <f t="shared" si="3"/>
        <v>0</v>
      </c>
    </row>
    <row r="7" spans="1:61" ht="15.75" thickBot="1">
      <c r="B7" s="59"/>
      <c r="C7" s="134" t="s">
        <v>35</v>
      </c>
      <c r="D7" s="135">
        <f>SUM(D3:D6)</f>
        <v>0</v>
      </c>
      <c r="E7" s="136">
        <f>+SUM(E3:E6)</f>
        <v>154990</v>
      </c>
      <c r="F7" s="137">
        <f>+SUM(F3:F6)</f>
        <v>0</v>
      </c>
      <c r="G7" s="137">
        <f>+SUM(G3:G6)</f>
        <v>0</v>
      </c>
      <c r="H7" s="138">
        <f>+SUM(H3:H6)</f>
        <v>154990</v>
      </c>
    </row>
    <row r="8" spans="1:61">
      <c r="B8" s="20"/>
      <c r="E8" s="21" t="str">
        <f t="shared" ref="E8:H8" si="4">+IF(E7=K8,"OK","Revisar")</f>
        <v>OK</v>
      </c>
      <c r="F8" s="21" t="str">
        <f t="shared" si="4"/>
        <v>OK</v>
      </c>
      <c r="G8" s="21" t="str">
        <f t="shared" si="4"/>
        <v>OK</v>
      </c>
      <c r="H8" s="21" t="str">
        <f t="shared" si="4"/>
        <v>OK</v>
      </c>
      <c r="K8" s="17">
        <f>+SUM(K11:K1048576)</f>
        <v>154990</v>
      </c>
      <c r="L8" s="17">
        <f t="shared" ref="L8:AQ8" si="5">+SUM(L11:L1048576)</f>
        <v>0</v>
      </c>
      <c r="M8" s="17">
        <f t="shared" si="5"/>
        <v>0</v>
      </c>
      <c r="N8" s="17">
        <f t="shared" si="5"/>
        <v>154990</v>
      </c>
      <c r="O8" s="17">
        <f t="shared" si="5"/>
        <v>0</v>
      </c>
      <c r="P8" s="17">
        <f t="shared" si="5"/>
        <v>0</v>
      </c>
      <c r="Q8" s="17">
        <f t="shared" si="5"/>
        <v>0</v>
      </c>
      <c r="R8" s="17">
        <f t="shared" si="5"/>
        <v>0</v>
      </c>
      <c r="S8" s="17">
        <f t="shared" si="5"/>
        <v>0</v>
      </c>
      <c r="T8" s="17">
        <f t="shared" si="5"/>
        <v>0</v>
      </c>
      <c r="U8" s="17">
        <f t="shared" si="5"/>
        <v>0</v>
      </c>
      <c r="V8" s="17">
        <f t="shared" si="5"/>
        <v>0</v>
      </c>
      <c r="W8" s="17">
        <f t="shared" si="5"/>
        <v>0</v>
      </c>
      <c r="X8" s="17">
        <f t="shared" si="5"/>
        <v>0</v>
      </c>
      <c r="Y8" s="17">
        <f t="shared" si="5"/>
        <v>0</v>
      </c>
      <c r="Z8" s="17">
        <f t="shared" si="5"/>
        <v>0</v>
      </c>
      <c r="AA8" s="17">
        <f t="shared" si="5"/>
        <v>0</v>
      </c>
      <c r="AB8" s="17">
        <f t="shared" si="5"/>
        <v>0</v>
      </c>
      <c r="AC8" s="17">
        <f t="shared" si="5"/>
        <v>0</v>
      </c>
      <c r="AD8" s="17">
        <f t="shared" si="5"/>
        <v>0</v>
      </c>
      <c r="AE8" s="17">
        <f t="shared" si="5"/>
        <v>0</v>
      </c>
      <c r="AF8" s="17">
        <f t="shared" si="5"/>
        <v>14</v>
      </c>
      <c r="AG8" s="17">
        <f t="shared" si="5"/>
        <v>0</v>
      </c>
      <c r="AH8" s="17">
        <f t="shared" si="5"/>
        <v>0</v>
      </c>
      <c r="AI8" s="17">
        <f t="shared" si="5"/>
        <v>0</v>
      </c>
      <c r="AJ8" s="17">
        <f t="shared" si="5"/>
        <v>0</v>
      </c>
      <c r="AK8" s="17">
        <f t="shared" si="5"/>
        <v>0</v>
      </c>
      <c r="AL8" s="17">
        <f t="shared" si="5"/>
        <v>0</v>
      </c>
      <c r="AM8" s="17">
        <f t="shared" si="5"/>
        <v>918202544</v>
      </c>
      <c r="AN8" s="17">
        <f t="shared" si="5"/>
        <v>0</v>
      </c>
      <c r="AO8" s="17">
        <f t="shared" si="5"/>
        <v>0</v>
      </c>
      <c r="AP8" s="17">
        <f t="shared" si="5"/>
        <v>0</v>
      </c>
      <c r="AQ8" s="17">
        <f t="shared" si="5"/>
        <v>0</v>
      </c>
    </row>
    <row r="9" spans="1:61">
      <c r="B9" s="20"/>
      <c r="E9" s="22"/>
      <c r="F9" s="22"/>
      <c r="G9" s="22"/>
      <c r="H9" s="22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</row>
    <row r="10" spans="1:61" s="96" customFormat="1">
      <c r="A10" s="130">
        <v>1</v>
      </c>
      <c r="B10" s="130">
        <v>2</v>
      </c>
      <c r="C10" s="130">
        <v>3</v>
      </c>
      <c r="D10" s="130">
        <v>4</v>
      </c>
      <c r="E10" s="130">
        <v>5</v>
      </c>
      <c r="F10" s="130">
        <v>6</v>
      </c>
      <c r="G10" s="130">
        <v>7</v>
      </c>
      <c r="H10" s="130">
        <v>8</v>
      </c>
      <c r="I10" s="130">
        <v>9</v>
      </c>
      <c r="J10" s="130">
        <v>10</v>
      </c>
      <c r="K10" s="130">
        <v>11</v>
      </c>
      <c r="L10" s="130">
        <v>12</v>
      </c>
      <c r="M10" s="130">
        <v>13</v>
      </c>
      <c r="N10" s="130">
        <v>14</v>
      </c>
      <c r="O10" s="130">
        <v>15</v>
      </c>
      <c r="P10" s="130">
        <v>16</v>
      </c>
      <c r="Q10" s="130">
        <v>17</v>
      </c>
      <c r="R10" s="130">
        <v>18</v>
      </c>
      <c r="S10" s="130">
        <v>19</v>
      </c>
      <c r="T10" s="130">
        <v>20</v>
      </c>
      <c r="U10" s="130">
        <v>21</v>
      </c>
      <c r="V10" s="130">
        <v>22</v>
      </c>
      <c r="W10" s="130">
        <v>23</v>
      </c>
      <c r="X10" s="130">
        <v>24</v>
      </c>
      <c r="Y10" s="130">
        <v>25</v>
      </c>
      <c r="Z10" s="130">
        <v>26</v>
      </c>
      <c r="AA10" s="130">
        <v>27</v>
      </c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</row>
    <row r="11" spans="1:61" ht="15.75">
      <c r="A11" t="s">
        <v>36</v>
      </c>
      <c r="B11" t="s">
        <v>37</v>
      </c>
      <c r="C11" t="s">
        <v>64</v>
      </c>
      <c r="D11" t="s">
        <v>65</v>
      </c>
      <c r="E11" t="s">
        <v>40</v>
      </c>
      <c r="F11" t="s">
        <v>41</v>
      </c>
      <c r="G11" t="s">
        <v>42</v>
      </c>
      <c r="H11" t="s">
        <v>43</v>
      </c>
      <c r="I11" t="s">
        <v>66</v>
      </c>
      <c r="J11" s="303" t="s">
        <v>67</v>
      </c>
      <c r="K11" s="303" t="s">
        <v>45</v>
      </c>
      <c r="L11" s="303" t="s">
        <v>46</v>
      </c>
      <c r="M11" s="303" t="s">
        <v>68</v>
      </c>
      <c r="N11" s="303" t="s">
        <v>69</v>
      </c>
      <c r="O11" s="303" t="s">
        <v>70</v>
      </c>
      <c r="P11" s="303" t="s">
        <v>71</v>
      </c>
      <c r="Q11" s="303" t="s">
        <v>72</v>
      </c>
      <c r="R11" s="303" t="s">
        <v>73</v>
      </c>
      <c r="S11" s="303" t="s">
        <v>74</v>
      </c>
      <c r="T11" s="303" t="s">
        <v>75</v>
      </c>
      <c r="U11" s="303" t="s">
        <v>76</v>
      </c>
      <c r="V11" s="303" t="s">
        <v>77</v>
      </c>
      <c r="W11" s="303" t="s">
        <v>78</v>
      </c>
      <c r="X11" s="303" t="s">
        <v>79</v>
      </c>
      <c r="Y11" s="303" t="s">
        <v>80</v>
      </c>
      <c r="Z11" s="303" t="s">
        <v>81</v>
      </c>
      <c r="AA11" s="303" t="s">
        <v>82</v>
      </c>
      <c r="AB11" t="s">
        <v>83</v>
      </c>
      <c r="AC11" t="s">
        <v>84</v>
      </c>
      <c r="AD11" t="s">
        <v>85</v>
      </c>
      <c r="AE11" t="s">
        <v>86</v>
      </c>
      <c r="AF11" t="s">
        <v>87</v>
      </c>
      <c r="AG11" t="s">
        <v>88</v>
      </c>
      <c r="AH11" t="s">
        <v>89</v>
      </c>
      <c r="AI11" t="s">
        <v>90</v>
      </c>
      <c r="AJ11" t="s">
        <v>91</v>
      </c>
      <c r="AK11" t="s">
        <v>92</v>
      </c>
      <c r="AL11" t="s">
        <v>93</v>
      </c>
      <c r="AM11" t="s">
        <v>94</v>
      </c>
      <c r="AN11" t="s">
        <v>59</v>
      </c>
      <c r="AO11" t="s">
        <v>95</v>
      </c>
      <c r="AP11" t="s">
        <v>96</v>
      </c>
      <c r="AQ11" t="s">
        <v>97</v>
      </c>
      <c r="BI11" s="62"/>
    </row>
    <row r="12" spans="1:61" ht="15.75">
      <c r="A12">
        <v>1</v>
      </c>
      <c r="B12">
        <v>34</v>
      </c>
      <c r="C12" t="s">
        <v>63</v>
      </c>
      <c r="D12" t="s">
        <v>465</v>
      </c>
      <c r="E12" t="s">
        <v>466</v>
      </c>
      <c r="F12" s="99">
        <v>38</v>
      </c>
      <c r="G12" s="302">
        <v>45842</v>
      </c>
      <c r="H12" s="302">
        <v>45842.416666666664</v>
      </c>
      <c r="I12" s="302"/>
      <c r="J12" s="303"/>
      <c r="K12" s="303">
        <v>70000</v>
      </c>
      <c r="L12" s="303">
        <v>0</v>
      </c>
      <c r="M12" s="303">
        <v>0</v>
      </c>
      <c r="N12" s="303">
        <v>70000</v>
      </c>
      <c r="O12" s="303">
        <v>0</v>
      </c>
      <c r="P12" s="303">
        <v>0</v>
      </c>
      <c r="Q12" s="303">
        <v>0</v>
      </c>
      <c r="R12" s="303">
        <v>0</v>
      </c>
      <c r="S12" s="303">
        <v>0</v>
      </c>
      <c r="T12" s="303" t="s">
        <v>169</v>
      </c>
      <c r="U12" s="303">
        <v>0</v>
      </c>
      <c r="V12" s="303">
        <v>0</v>
      </c>
      <c r="W12" s="303">
        <v>0</v>
      </c>
      <c r="X12" s="303">
        <v>0</v>
      </c>
      <c r="Y12" s="303">
        <v>0</v>
      </c>
      <c r="Z12" s="303"/>
      <c r="AA12" s="303"/>
      <c r="AC12">
        <v>0</v>
      </c>
      <c r="AE12">
        <v>0</v>
      </c>
      <c r="AF12">
        <v>2</v>
      </c>
      <c r="AG12">
        <v>0</v>
      </c>
      <c r="AH12">
        <v>0</v>
      </c>
      <c r="AI12">
        <v>0</v>
      </c>
      <c r="AM12">
        <v>91796456</v>
      </c>
      <c r="AR12" s="62"/>
      <c r="AS12" s="62"/>
      <c r="AT12" s="63"/>
      <c r="AU12" s="62"/>
      <c r="AV12" s="63"/>
      <c r="AW12" s="63"/>
      <c r="AX12" s="63"/>
      <c r="AY12" s="63"/>
      <c r="AZ12" s="63"/>
      <c r="BA12" s="62"/>
      <c r="BB12" s="62"/>
      <c r="BC12" s="62"/>
      <c r="BD12" s="63"/>
      <c r="BE12" s="62"/>
      <c r="BF12" s="62"/>
      <c r="BG12" s="62"/>
      <c r="BH12" s="62"/>
      <c r="BI12" s="62"/>
    </row>
    <row r="13" spans="1:61" ht="15.75">
      <c r="A13">
        <v>2</v>
      </c>
      <c r="B13">
        <v>34</v>
      </c>
      <c r="C13" t="s">
        <v>63</v>
      </c>
      <c r="D13" t="s">
        <v>465</v>
      </c>
      <c r="E13" t="s">
        <v>466</v>
      </c>
      <c r="F13" s="99">
        <v>39</v>
      </c>
      <c r="G13" s="302">
        <v>45859</v>
      </c>
      <c r="H13" s="302">
        <v>45859.881608796299</v>
      </c>
      <c r="I13" s="302"/>
      <c r="J13" s="303"/>
      <c r="K13" s="303">
        <v>35000</v>
      </c>
      <c r="L13" s="303">
        <v>0</v>
      </c>
      <c r="M13" s="303">
        <v>0</v>
      </c>
      <c r="N13" s="303">
        <v>35000</v>
      </c>
      <c r="O13" s="303">
        <v>0</v>
      </c>
      <c r="P13" s="303">
        <v>0</v>
      </c>
      <c r="Q13" s="303">
        <v>0</v>
      </c>
      <c r="R13" s="303">
        <v>0</v>
      </c>
      <c r="S13" s="303">
        <v>0</v>
      </c>
      <c r="T13" s="303" t="s">
        <v>169</v>
      </c>
      <c r="U13" s="303">
        <v>0</v>
      </c>
      <c r="V13" s="303">
        <v>0</v>
      </c>
      <c r="W13" s="303">
        <v>0</v>
      </c>
      <c r="X13" s="303">
        <v>0</v>
      </c>
      <c r="Y13" s="303">
        <v>0</v>
      </c>
      <c r="Z13" s="303"/>
      <c r="AA13" s="303"/>
      <c r="AC13">
        <v>0</v>
      </c>
      <c r="AE13">
        <v>0</v>
      </c>
      <c r="AF13">
        <v>2</v>
      </c>
      <c r="AG13">
        <v>0</v>
      </c>
      <c r="AH13">
        <v>0</v>
      </c>
      <c r="AI13">
        <v>0</v>
      </c>
      <c r="AM13">
        <v>91796456</v>
      </c>
      <c r="AR13" s="62"/>
      <c r="AS13" s="62"/>
      <c r="AT13" s="63"/>
      <c r="AU13" s="62"/>
      <c r="AV13" s="63"/>
      <c r="AW13" s="63"/>
      <c r="AX13" s="63"/>
      <c r="AY13" s="63"/>
      <c r="AZ13" s="63"/>
      <c r="BA13" s="62"/>
      <c r="BB13" s="62"/>
      <c r="BC13" s="62"/>
      <c r="BD13" s="63"/>
      <c r="BE13" s="62"/>
      <c r="BF13" s="62"/>
      <c r="BG13" s="62"/>
      <c r="BH13" s="62"/>
      <c r="BI13" s="62"/>
    </row>
    <row r="14" spans="1:61" ht="15.75">
      <c r="A14">
        <v>3</v>
      </c>
      <c r="B14">
        <v>34</v>
      </c>
      <c r="C14" t="s">
        <v>63</v>
      </c>
      <c r="D14" t="s">
        <v>465</v>
      </c>
      <c r="E14" t="s">
        <v>466</v>
      </c>
      <c r="F14" s="99">
        <v>40</v>
      </c>
      <c r="G14" s="302">
        <v>45862</v>
      </c>
      <c r="H14" s="302">
        <v>45862.440949074073</v>
      </c>
      <c r="I14" s="302"/>
      <c r="J14" s="303"/>
      <c r="K14" s="303">
        <v>49990</v>
      </c>
      <c r="L14" s="303">
        <v>0</v>
      </c>
      <c r="M14" s="303">
        <v>0</v>
      </c>
      <c r="N14" s="303">
        <v>49990</v>
      </c>
      <c r="O14" s="303">
        <v>0</v>
      </c>
      <c r="P14" s="303">
        <v>0</v>
      </c>
      <c r="Q14" s="303">
        <v>0</v>
      </c>
      <c r="R14" s="303">
        <v>0</v>
      </c>
      <c r="S14" s="303">
        <v>0</v>
      </c>
      <c r="T14" s="303" t="s">
        <v>169</v>
      </c>
      <c r="U14" s="303">
        <v>0</v>
      </c>
      <c r="V14" s="303">
        <v>0</v>
      </c>
      <c r="W14" s="303">
        <v>0</v>
      </c>
      <c r="X14" s="303">
        <v>0</v>
      </c>
      <c r="Y14" s="303">
        <v>0</v>
      </c>
      <c r="Z14" s="303"/>
      <c r="AA14" s="303"/>
      <c r="AC14">
        <v>0</v>
      </c>
      <c r="AE14">
        <v>0</v>
      </c>
      <c r="AF14">
        <v>2</v>
      </c>
      <c r="AG14">
        <v>0</v>
      </c>
      <c r="AH14">
        <v>0</v>
      </c>
      <c r="AI14">
        <v>0</v>
      </c>
      <c r="AM14">
        <v>91796456</v>
      </c>
      <c r="AR14" s="62"/>
      <c r="AS14" s="62"/>
      <c r="AT14" s="63"/>
      <c r="AU14" s="62"/>
      <c r="AV14" s="63"/>
      <c r="AW14" s="63"/>
      <c r="AX14" s="63"/>
      <c r="AY14" s="63"/>
      <c r="AZ14" s="63"/>
      <c r="BA14" s="62"/>
      <c r="BB14" s="62"/>
      <c r="BC14" s="62"/>
      <c r="BD14" s="63"/>
      <c r="BE14" s="62"/>
      <c r="BF14" s="62"/>
      <c r="BG14" s="62"/>
      <c r="BH14" s="62"/>
      <c r="BI14" s="62"/>
    </row>
    <row r="15" spans="1:61" ht="15.75">
      <c r="F15" s="99"/>
      <c r="G15" s="302"/>
      <c r="H15" s="302"/>
      <c r="I15" s="302"/>
      <c r="J15" s="303"/>
      <c r="K15" s="303"/>
      <c r="L15" s="303"/>
      <c r="M15" s="303"/>
      <c r="N15" s="303"/>
      <c r="O15" s="303"/>
      <c r="P15" s="303"/>
      <c r="Q15" s="303"/>
      <c r="R15" s="303"/>
      <c r="S15" s="303"/>
      <c r="T15" s="303"/>
      <c r="U15" s="303"/>
      <c r="V15" s="303"/>
      <c r="W15" s="303"/>
      <c r="X15" s="303"/>
      <c r="Y15" s="303"/>
      <c r="Z15" s="303"/>
      <c r="AA15" s="303"/>
      <c r="AC15">
        <v>0</v>
      </c>
      <c r="AE15">
        <v>0</v>
      </c>
      <c r="AF15">
        <v>1</v>
      </c>
      <c r="AG15">
        <v>0</v>
      </c>
      <c r="AH15">
        <v>0</v>
      </c>
      <c r="AI15">
        <v>0</v>
      </c>
      <c r="AM15">
        <v>80351647</v>
      </c>
      <c r="AR15" s="62"/>
      <c r="AS15" s="62"/>
      <c r="AT15" s="63"/>
      <c r="AU15" s="62"/>
      <c r="AV15" s="63"/>
      <c r="AW15" s="63"/>
      <c r="AX15" s="63"/>
      <c r="AY15" s="63"/>
      <c r="AZ15" s="63"/>
      <c r="BA15" s="62"/>
      <c r="BB15" s="62"/>
      <c r="BC15" s="62"/>
      <c r="BD15" s="63"/>
      <c r="BE15" s="62"/>
      <c r="BF15" s="62"/>
      <c r="BG15" s="62"/>
      <c r="BH15" s="62"/>
      <c r="BI15" s="62"/>
    </row>
    <row r="16" spans="1:61" ht="15.75">
      <c r="F16" s="99"/>
      <c r="G16" s="302"/>
      <c r="H16" s="302"/>
      <c r="I16" s="302"/>
      <c r="J16" s="303"/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3"/>
      <c r="AC16">
        <v>0</v>
      </c>
      <c r="AE16">
        <v>0</v>
      </c>
      <c r="AF16">
        <v>1</v>
      </c>
      <c r="AG16">
        <v>0</v>
      </c>
      <c r="AH16">
        <v>0</v>
      </c>
      <c r="AI16">
        <v>0</v>
      </c>
      <c r="AM16">
        <v>80351647</v>
      </c>
      <c r="AR16" s="62"/>
      <c r="AS16" s="62"/>
      <c r="AT16" s="63"/>
      <c r="AU16" s="62"/>
      <c r="AV16" s="63"/>
      <c r="AW16" s="63"/>
      <c r="AX16" s="63"/>
      <c r="AY16" s="63"/>
      <c r="AZ16" s="63"/>
      <c r="BA16" s="62"/>
      <c r="BB16" s="62"/>
      <c r="BC16" s="62"/>
      <c r="BD16" s="63"/>
      <c r="BE16" s="62"/>
      <c r="BF16" s="62"/>
      <c r="BG16" s="62"/>
      <c r="BH16" s="62"/>
      <c r="BI16" s="62"/>
    </row>
    <row r="17" spans="6:61" ht="15.75">
      <c r="F17" s="99"/>
      <c r="G17" s="302"/>
      <c r="H17" s="302"/>
      <c r="I17" s="302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3"/>
      <c r="AC17">
        <v>0</v>
      </c>
      <c r="AE17">
        <v>0</v>
      </c>
      <c r="AF17">
        <v>1</v>
      </c>
      <c r="AG17">
        <v>0</v>
      </c>
      <c r="AH17">
        <v>0</v>
      </c>
      <c r="AI17">
        <v>0</v>
      </c>
      <c r="AM17">
        <v>80351647</v>
      </c>
      <c r="AR17" s="62"/>
      <c r="AS17" s="62"/>
      <c r="AT17" s="63"/>
      <c r="AU17" s="62"/>
      <c r="AV17" s="63"/>
      <c r="AW17" s="63"/>
      <c r="AX17" s="63"/>
      <c r="AY17" s="63"/>
      <c r="AZ17" s="63"/>
      <c r="BA17" s="62"/>
      <c r="BB17" s="62"/>
      <c r="BC17" s="62"/>
      <c r="BD17" s="63"/>
      <c r="BE17" s="62"/>
      <c r="BF17" s="62"/>
      <c r="BG17" s="62"/>
      <c r="BH17" s="62"/>
      <c r="BI17" s="62"/>
    </row>
    <row r="18" spans="6:61" ht="15.75">
      <c r="F18" s="99"/>
      <c r="G18" s="302"/>
      <c r="H18" s="302"/>
      <c r="I18" s="302"/>
      <c r="J18" s="303"/>
      <c r="K18" s="303"/>
      <c r="L18" s="303"/>
      <c r="M18" s="303"/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A18" s="303"/>
      <c r="AC18">
        <v>0</v>
      </c>
      <c r="AE18">
        <v>0</v>
      </c>
      <c r="AF18">
        <v>1</v>
      </c>
      <c r="AG18">
        <v>0</v>
      </c>
      <c r="AH18">
        <v>0</v>
      </c>
      <c r="AI18">
        <v>0</v>
      </c>
      <c r="AM18">
        <v>80351647</v>
      </c>
      <c r="AR18" s="62"/>
      <c r="AS18" s="62"/>
      <c r="AT18" s="63"/>
      <c r="AU18" s="62"/>
      <c r="AV18" s="63"/>
      <c r="AW18" s="63"/>
      <c r="AX18" s="63"/>
      <c r="AY18" s="63"/>
      <c r="AZ18" s="63"/>
      <c r="BA18" s="62"/>
      <c r="BB18" s="62"/>
      <c r="BC18" s="62"/>
      <c r="BD18" s="63"/>
      <c r="BE18" s="62"/>
      <c r="BF18" s="62"/>
      <c r="BG18" s="62"/>
      <c r="BH18" s="62"/>
      <c r="BI18" s="62"/>
    </row>
    <row r="19" spans="6:61" ht="15.75">
      <c r="F19" s="99"/>
      <c r="G19" s="302"/>
      <c r="H19" s="302"/>
      <c r="I19" s="302"/>
      <c r="J19" s="303"/>
      <c r="K19" s="303"/>
      <c r="L19" s="303"/>
      <c r="M19" s="303"/>
      <c r="N19" s="303"/>
      <c r="O19" s="303"/>
      <c r="P19" s="303"/>
      <c r="Q19" s="303"/>
      <c r="R19" s="303"/>
      <c r="S19" s="303"/>
      <c r="T19" s="303"/>
      <c r="U19" s="303"/>
      <c r="V19" s="303"/>
      <c r="W19" s="303"/>
      <c r="X19" s="303"/>
      <c r="Y19" s="303"/>
      <c r="Z19" s="303"/>
      <c r="AA19" s="303"/>
      <c r="AC19">
        <v>0</v>
      </c>
      <c r="AE19">
        <v>0</v>
      </c>
      <c r="AF19">
        <v>1</v>
      </c>
      <c r="AG19">
        <v>0</v>
      </c>
      <c r="AH19">
        <v>0</v>
      </c>
      <c r="AI19">
        <v>0</v>
      </c>
      <c r="AM19">
        <v>80351647</v>
      </c>
      <c r="AR19" s="62"/>
      <c r="AS19" s="62"/>
      <c r="AT19" s="63"/>
      <c r="AU19" s="62"/>
      <c r="AV19" s="63"/>
      <c r="AW19" s="63"/>
      <c r="AX19" s="63"/>
      <c r="AY19" s="63"/>
      <c r="AZ19" s="63"/>
      <c r="BA19" s="62"/>
      <c r="BB19" s="62"/>
      <c r="BC19" s="62"/>
      <c r="BD19" s="63"/>
      <c r="BE19" s="62"/>
      <c r="BF19" s="62"/>
      <c r="BG19" s="62"/>
      <c r="BH19" s="62"/>
      <c r="BI19" s="62"/>
    </row>
    <row r="20" spans="6:61" ht="15.75">
      <c r="F20" s="99"/>
      <c r="G20" s="302"/>
      <c r="H20" s="302"/>
      <c r="I20" s="302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A20" s="303"/>
      <c r="AC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M20">
        <v>80351647</v>
      </c>
      <c r="AR20" s="62"/>
      <c r="AS20" s="62"/>
      <c r="AT20" s="63"/>
      <c r="AU20" s="62"/>
      <c r="AV20" s="63"/>
      <c r="AW20" s="63"/>
      <c r="AX20" s="63"/>
      <c r="AY20" s="63"/>
      <c r="AZ20" s="63"/>
      <c r="BA20" s="62"/>
      <c r="BB20" s="62"/>
      <c r="BC20" s="62"/>
      <c r="BD20" s="63"/>
      <c r="BE20" s="62"/>
      <c r="BF20" s="62"/>
      <c r="BG20" s="62"/>
      <c r="BH20" s="62"/>
      <c r="BI20" s="62"/>
    </row>
    <row r="21" spans="6:61" ht="15.75">
      <c r="F21" s="99"/>
      <c r="G21" s="302"/>
      <c r="H21" s="302"/>
      <c r="I21" s="302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A21" s="303"/>
      <c r="AC21">
        <v>0</v>
      </c>
      <c r="AE21">
        <v>0</v>
      </c>
      <c r="AF21">
        <v>1</v>
      </c>
      <c r="AG21">
        <v>0</v>
      </c>
      <c r="AH21">
        <v>0</v>
      </c>
      <c r="AI21">
        <v>0</v>
      </c>
      <c r="AM21">
        <v>80351647</v>
      </c>
      <c r="AR21" s="62"/>
      <c r="AS21" s="62"/>
      <c r="AT21" s="63"/>
      <c r="AU21" s="62"/>
      <c r="AV21" s="63"/>
      <c r="AW21" s="63"/>
      <c r="AX21" s="63"/>
      <c r="AY21" s="63"/>
      <c r="AZ21" s="63"/>
      <c r="BA21" s="62"/>
      <c r="BB21" s="62"/>
      <c r="BC21" s="62"/>
      <c r="BD21" s="63"/>
      <c r="BE21" s="62"/>
      <c r="BF21" s="62"/>
      <c r="BG21" s="62"/>
      <c r="BH21" s="62"/>
      <c r="BI21" s="62"/>
    </row>
    <row r="22" spans="6:61" ht="15.75">
      <c r="F22" s="99"/>
      <c r="G22" s="302"/>
      <c r="H22" s="302"/>
      <c r="I22" s="302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3"/>
      <c r="AC22">
        <v>0</v>
      </c>
      <c r="AE22">
        <v>0</v>
      </c>
      <c r="AF22">
        <v>1</v>
      </c>
      <c r="AG22">
        <v>0</v>
      </c>
      <c r="AH22">
        <v>0</v>
      </c>
      <c r="AI22">
        <v>0</v>
      </c>
      <c r="AM22">
        <v>80351647</v>
      </c>
      <c r="AR22" s="62"/>
      <c r="AS22" s="62"/>
      <c r="AT22" s="63"/>
      <c r="AU22" s="62"/>
      <c r="AV22" s="63"/>
      <c r="AW22" s="63"/>
      <c r="AX22" s="63"/>
      <c r="AY22" s="63"/>
      <c r="AZ22" s="63"/>
      <c r="BA22" s="62"/>
      <c r="BB22" s="62"/>
      <c r="BC22" s="62"/>
      <c r="BD22" s="63"/>
      <c r="BE22" s="62"/>
      <c r="BF22" s="62"/>
      <c r="BG22" s="62"/>
      <c r="BH22" s="62"/>
      <c r="BI22" s="62"/>
    </row>
    <row r="23" spans="6:61" ht="15.75">
      <c r="F23" s="99"/>
      <c r="G23" s="302"/>
      <c r="H23" s="302"/>
      <c r="I23" s="302"/>
      <c r="J23" s="303"/>
      <c r="K23" s="303"/>
      <c r="L23" s="303"/>
      <c r="M23" s="303"/>
      <c r="N23" s="303"/>
      <c r="O23" s="303"/>
      <c r="P23" s="303"/>
      <c r="Q23" s="303"/>
      <c r="R23" s="303"/>
      <c r="S23" s="303"/>
      <c r="T23" s="303"/>
      <c r="U23" s="303"/>
      <c r="V23" s="303"/>
      <c r="W23" s="303"/>
      <c r="X23" s="303"/>
      <c r="Y23" s="303"/>
      <c r="Z23" s="303"/>
      <c r="AA23" s="305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2"/>
      <c r="AR23" s="62"/>
      <c r="AS23" s="62"/>
      <c r="AT23" s="63"/>
      <c r="AU23" s="62"/>
      <c r="AV23" s="63"/>
      <c r="AW23" s="63"/>
      <c r="AX23" s="63"/>
      <c r="AY23" s="63"/>
      <c r="AZ23" s="63"/>
      <c r="BA23" s="62"/>
      <c r="BB23" s="62"/>
      <c r="BC23" s="62"/>
      <c r="BD23" s="63"/>
      <c r="BE23" s="62"/>
      <c r="BF23" s="62"/>
      <c r="BG23" s="62"/>
      <c r="BH23" s="62"/>
      <c r="BI23" s="62"/>
    </row>
    <row r="24" spans="6:61" ht="15.75">
      <c r="F24" s="99"/>
      <c r="G24" s="302"/>
      <c r="H24" s="302"/>
      <c r="I24" s="302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5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2"/>
      <c r="AR24" s="62"/>
      <c r="AS24" s="62"/>
      <c r="AT24" s="63"/>
      <c r="AU24" s="62"/>
      <c r="AV24" s="63"/>
      <c r="AW24" s="63"/>
      <c r="AX24" s="63"/>
      <c r="AY24" s="63"/>
      <c r="AZ24" s="63"/>
      <c r="BA24" s="62"/>
      <c r="BB24" s="62"/>
      <c r="BC24" s="62"/>
      <c r="BD24" s="63"/>
      <c r="BE24" s="62"/>
      <c r="BF24" s="62"/>
      <c r="BG24" s="62"/>
      <c r="BH24" s="62"/>
      <c r="BI24" s="62"/>
    </row>
    <row r="25" spans="6:61" ht="15.75">
      <c r="F25" s="99"/>
      <c r="G25" s="302"/>
      <c r="H25" s="302"/>
      <c r="I25" s="302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5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2"/>
      <c r="AR25" s="62"/>
      <c r="AS25" s="62"/>
      <c r="AT25" s="63"/>
      <c r="AU25" s="62"/>
      <c r="AV25" s="63"/>
      <c r="AW25" s="63"/>
      <c r="AX25" s="63"/>
      <c r="AY25" s="63"/>
      <c r="AZ25" s="63"/>
      <c r="BA25" s="62"/>
      <c r="BB25" s="62"/>
      <c r="BC25" s="62"/>
      <c r="BD25" s="63"/>
      <c r="BE25" s="62"/>
      <c r="BF25" s="62"/>
      <c r="BG25" s="62"/>
      <c r="BH25" s="62"/>
      <c r="BI25" s="62"/>
    </row>
    <row r="26" spans="6:61" ht="15.75">
      <c r="F26" s="99"/>
      <c r="G26" s="302"/>
      <c r="H26" s="302"/>
      <c r="I26" s="302"/>
      <c r="J26" s="303"/>
      <c r="K26" s="303"/>
      <c r="L26" s="303"/>
      <c r="M26" s="303"/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  <c r="AA26" s="305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2"/>
      <c r="AR26" s="62"/>
      <c r="AS26" s="62"/>
      <c r="AT26" s="63"/>
      <c r="AU26" s="62"/>
      <c r="AV26" s="63"/>
      <c r="AW26" s="63"/>
      <c r="AX26" s="63"/>
      <c r="AY26" s="63"/>
      <c r="AZ26" s="63"/>
      <c r="BA26" s="62"/>
      <c r="BB26" s="62"/>
      <c r="BC26" s="62"/>
      <c r="BD26" s="63"/>
      <c r="BE26" s="62"/>
      <c r="BF26" s="62"/>
      <c r="BG26" s="62"/>
      <c r="BH26" s="62"/>
      <c r="BI26" s="62"/>
    </row>
    <row r="27" spans="6:61" ht="15.75">
      <c r="F27" s="99"/>
      <c r="G27" s="302"/>
      <c r="H27" s="302"/>
      <c r="I27" s="302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5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2"/>
      <c r="AR27" s="62"/>
      <c r="AS27" s="62"/>
      <c r="AT27" s="63"/>
      <c r="AU27" s="62"/>
      <c r="AV27" s="63"/>
      <c r="AW27" s="63"/>
      <c r="AX27" s="63"/>
      <c r="AY27" s="63"/>
      <c r="AZ27" s="63"/>
      <c r="BA27" s="62"/>
      <c r="BB27" s="62"/>
      <c r="BC27" s="62"/>
      <c r="BD27" s="63"/>
      <c r="BE27" s="62"/>
      <c r="BF27" s="62"/>
      <c r="BG27" s="62"/>
      <c r="BH27" s="62"/>
      <c r="BI27" s="62"/>
    </row>
    <row r="28" spans="6:61" ht="15.75">
      <c r="F28" s="99"/>
      <c r="G28" s="302"/>
      <c r="H28" s="302"/>
      <c r="I28" s="302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3"/>
      <c r="AA28" s="305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2"/>
      <c r="AR28" s="62"/>
      <c r="AS28" s="62"/>
      <c r="AT28" s="63"/>
      <c r="AU28" s="62"/>
      <c r="AV28" s="63"/>
      <c r="AW28" s="63"/>
      <c r="AX28" s="63"/>
      <c r="AY28" s="63"/>
      <c r="AZ28" s="63"/>
      <c r="BA28" s="62"/>
      <c r="BB28" s="62"/>
      <c r="BC28" s="62"/>
      <c r="BD28" s="63"/>
      <c r="BE28" s="62"/>
      <c r="BF28" s="62"/>
      <c r="BG28" s="62"/>
      <c r="BH28" s="62"/>
      <c r="BI28" s="62"/>
    </row>
    <row r="29" spans="6:61" ht="15.75">
      <c r="F29" s="99"/>
      <c r="G29" s="302"/>
      <c r="H29" s="302"/>
      <c r="I29" s="302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03"/>
      <c r="Y29" s="303"/>
      <c r="Z29" s="303"/>
      <c r="AA29" s="305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2"/>
      <c r="AR29" s="62"/>
      <c r="AS29" s="62"/>
      <c r="AT29" s="63"/>
      <c r="AU29" s="62"/>
      <c r="AV29" s="63"/>
      <c r="AW29" s="63"/>
      <c r="AX29" s="63"/>
      <c r="AY29" s="63"/>
      <c r="AZ29" s="63"/>
      <c r="BA29" s="62"/>
      <c r="BB29" s="62"/>
      <c r="BC29" s="62"/>
      <c r="BD29" s="63"/>
      <c r="BE29" s="62"/>
      <c r="BF29" s="62"/>
      <c r="BG29" s="62"/>
      <c r="BH29" s="62"/>
      <c r="BI29" s="62"/>
    </row>
    <row r="30" spans="6:61" ht="15.75">
      <c r="F30" s="99"/>
      <c r="G30" s="302"/>
      <c r="H30" s="302"/>
      <c r="I30" s="302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3"/>
      <c r="AA30" s="305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2"/>
      <c r="AR30" s="62"/>
      <c r="AS30" s="62"/>
      <c r="AT30" s="63"/>
      <c r="AU30" s="62"/>
      <c r="AV30" s="63"/>
      <c r="AW30" s="63"/>
      <c r="AX30" s="63"/>
      <c r="AY30" s="63"/>
      <c r="AZ30" s="63"/>
      <c r="BA30" s="62"/>
      <c r="BB30" s="62"/>
      <c r="BC30" s="62"/>
      <c r="BD30" s="63"/>
      <c r="BE30" s="62"/>
      <c r="BF30" s="62"/>
      <c r="BG30" s="62"/>
      <c r="BH30" s="62"/>
      <c r="BI30" s="62"/>
    </row>
    <row r="31" spans="6:61" ht="15.75">
      <c r="F31" s="99"/>
      <c r="G31" s="302"/>
      <c r="H31" s="302"/>
      <c r="I31" s="302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03"/>
      <c r="Y31" s="303"/>
      <c r="Z31" s="303"/>
      <c r="AA31" s="305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2"/>
      <c r="AR31" s="62"/>
      <c r="AS31" s="62"/>
      <c r="AT31" s="63"/>
      <c r="AU31" s="62"/>
      <c r="AV31" s="63"/>
      <c r="AW31" s="63"/>
      <c r="AX31" s="63"/>
      <c r="AY31" s="63"/>
      <c r="AZ31" s="63"/>
      <c r="BA31" s="62"/>
      <c r="BB31" s="62"/>
      <c r="BC31" s="62"/>
      <c r="BD31" s="63"/>
      <c r="BE31" s="62"/>
      <c r="BF31" s="62"/>
      <c r="BG31" s="62"/>
      <c r="BH31" s="62"/>
      <c r="BI31" s="62"/>
    </row>
    <row r="32" spans="6:61" ht="15.75">
      <c r="F32" s="99"/>
      <c r="G32" s="302"/>
      <c r="H32" s="302"/>
      <c r="I32" s="302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303"/>
      <c r="Y32" s="303"/>
      <c r="Z32" s="303"/>
      <c r="AA32" s="305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2"/>
      <c r="AR32" s="62"/>
      <c r="AS32" s="62"/>
      <c r="AT32" s="63"/>
      <c r="AU32" s="62"/>
      <c r="AV32" s="63"/>
      <c r="AW32" s="63"/>
      <c r="AX32" s="63"/>
      <c r="AY32" s="63"/>
      <c r="AZ32" s="63"/>
      <c r="BA32" s="62"/>
      <c r="BB32" s="62"/>
      <c r="BC32" s="62"/>
      <c r="BD32" s="63"/>
      <c r="BE32" s="62"/>
      <c r="BF32" s="62"/>
      <c r="BG32" s="62"/>
      <c r="BH32" s="62"/>
      <c r="BI32" s="62"/>
    </row>
    <row r="33" spans="6:61" ht="15.75">
      <c r="F33" s="99"/>
      <c r="G33" s="302"/>
      <c r="H33" s="302"/>
      <c r="I33" s="302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3"/>
      <c r="Y33" s="303"/>
      <c r="Z33" s="303"/>
      <c r="AA33" s="305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2"/>
      <c r="AR33" s="62"/>
      <c r="AS33" s="62"/>
      <c r="AT33" s="63"/>
      <c r="AU33" s="62"/>
      <c r="AV33" s="63"/>
      <c r="AW33" s="63"/>
      <c r="AX33" s="63"/>
      <c r="AY33" s="63"/>
      <c r="AZ33" s="63"/>
      <c r="BA33" s="62"/>
      <c r="BB33" s="62"/>
      <c r="BC33" s="62"/>
      <c r="BD33" s="63"/>
      <c r="BE33" s="62"/>
      <c r="BF33" s="62"/>
      <c r="BG33" s="62"/>
      <c r="BH33" s="62"/>
      <c r="BI33" s="62"/>
    </row>
    <row r="34" spans="6:61" ht="15.75">
      <c r="F34" s="99"/>
      <c r="G34" s="302"/>
      <c r="H34" s="302"/>
      <c r="I34" s="302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03"/>
      <c r="Y34" s="303"/>
      <c r="Z34" s="303"/>
      <c r="AA34" s="305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2"/>
      <c r="AR34" s="62"/>
      <c r="AS34" s="62"/>
      <c r="AT34" s="63"/>
      <c r="AU34" s="62"/>
      <c r="AV34" s="63"/>
      <c r="AW34" s="63"/>
      <c r="AX34" s="63"/>
      <c r="AY34" s="63"/>
      <c r="AZ34" s="63"/>
      <c r="BA34" s="62"/>
      <c r="BB34" s="62"/>
      <c r="BC34" s="62"/>
      <c r="BD34" s="63"/>
      <c r="BE34" s="62"/>
      <c r="BF34" s="62"/>
      <c r="BG34" s="62"/>
      <c r="BH34" s="62"/>
      <c r="BI34" s="62"/>
    </row>
    <row r="35" spans="6:61" ht="15.75">
      <c r="F35" s="99"/>
      <c r="G35" s="302"/>
      <c r="H35" s="302"/>
      <c r="I35" s="302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303"/>
      <c r="Y35" s="303"/>
      <c r="Z35" s="303"/>
      <c r="AA35" s="305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2"/>
      <c r="AR35" s="62"/>
      <c r="AS35" s="62"/>
      <c r="AT35" s="63"/>
      <c r="AU35" s="62"/>
      <c r="AV35" s="63"/>
      <c r="AW35" s="63"/>
      <c r="AX35" s="63"/>
      <c r="AY35" s="63"/>
      <c r="AZ35" s="63"/>
      <c r="BA35" s="62"/>
      <c r="BB35" s="62"/>
      <c r="BC35" s="62"/>
      <c r="BD35" s="63"/>
      <c r="BE35" s="62"/>
      <c r="BF35" s="62"/>
      <c r="BG35" s="62"/>
      <c r="BH35" s="62"/>
      <c r="BI35" s="62"/>
    </row>
    <row r="36" spans="6:61" ht="15.75">
      <c r="F36" s="99"/>
      <c r="G36" s="302"/>
      <c r="H36" s="302"/>
      <c r="I36" s="302"/>
      <c r="J36" s="303"/>
      <c r="K36" s="303"/>
      <c r="L36" s="303"/>
      <c r="M36" s="303"/>
      <c r="N36" s="303"/>
      <c r="O36" s="303"/>
      <c r="P36" s="303"/>
      <c r="Q36" s="303"/>
      <c r="R36" s="303"/>
      <c r="S36" s="303"/>
      <c r="T36" s="303"/>
      <c r="U36" s="303"/>
      <c r="V36" s="303"/>
      <c r="W36" s="303"/>
      <c r="X36" s="303"/>
      <c r="Y36" s="303"/>
      <c r="Z36" s="303"/>
      <c r="AA36" s="305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2"/>
      <c r="AR36" s="62"/>
      <c r="AS36" s="62"/>
      <c r="AT36" s="63"/>
      <c r="AU36" s="62"/>
      <c r="AV36" s="63"/>
      <c r="AW36" s="63"/>
      <c r="AX36" s="63"/>
      <c r="AY36" s="63"/>
      <c r="AZ36" s="63"/>
      <c r="BA36" s="62"/>
      <c r="BB36" s="62"/>
      <c r="BC36" s="62"/>
      <c r="BD36" s="63"/>
      <c r="BE36" s="62"/>
      <c r="BF36" s="62"/>
      <c r="BG36" s="62"/>
      <c r="BH36" s="62"/>
      <c r="BI36" s="62"/>
    </row>
    <row r="37" spans="6:61" ht="15.75">
      <c r="F37" s="99"/>
      <c r="G37" s="302"/>
      <c r="H37" s="302"/>
      <c r="I37" s="302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303"/>
      <c r="Y37" s="303"/>
      <c r="Z37" s="303"/>
      <c r="AA37" s="305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2"/>
      <c r="AR37" s="62"/>
      <c r="AS37" s="62"/>
      <c r="AT37" s="63"/>
      <c r="AU37" s="62"/>
      <c r="AV37" s="63"/>
      <c r="AW37" s="63"/>
      <c r="AX37" s="63"/>
      <c r="AY37" s="63"/>
      <c r="AZ37" s="63"/>
      <c r="BA37" s="62"/>
      <c r="BB37" s="62"/>
      <c r="BC37" s="62"/>
      <c r="BD37" s="63"/>
      <c r="BE37" s="62"/>
      <c r="BF37" s="62"/>
      <c r="BG37" s="62"/>
      <c r="BH37" s="62"/>
      <c r="BI37" s="62"/>
    </row>
    <row r="38" spans="6:61" ht="15.75">
      <c r="F38" s="99"/>
      <c r="G38" s="302"/>
      <c r="H38" s="302"/>
      <c r="I38" s="302"/>
      <c r="J38" s="303"/>
      <c r="K38" s="303"/>
      <c r="L38" s="303"/>
      <c r="M38" s="303"/>
      <c r="N38" s="303"/>
      <c r="O38" s="303"/>
      <c r="P38" s="303"/>
      <c r="Q38" s="303"/>
      <c r="R38" s="303"/>
      <c r="S38" s="303"/>
      <c r="T38" s="303"/>
      <c r="U38" s="303"/>
      <c r="V38" s="303"/>
      <c r="W38" s="303"/>
      <c r="X38" s="303"/>
      <c r="Y38" s="303"/>
      <c r="Z38" s="303"/>
      <c r="AA38" s="305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2"/>
      <c r="AS38" s="62"/>
      <c r="AT38" s="63"/>
      <c r="AU38" s="62"/>
      <c r="AV38" s="63"/>
      <c r="AW38" s="63"/>
      <c r="AX38" s="63"/>
      <c r="AY38" s="63"/>
      <c r="AZ38" s="63"/>
      <c r="BA38" s="62"/>
      <c r="BB38" s="62"/>
      <c r="BC38" s="62"/>
      <c r="BD38" s="63"/>
      <c r="BE38" s="62"/>
      <c r="BF38" s="62"/>
      <c r="BG38" s="62"/>
      <c r="BH38" s="62"/>
      <c r="BI38" s="62"/>
    </row>
    <row r="39" spans="6:61" ht="15.75">
      <c r="F39" s="99"/>
      <c r="G39" s="302"/>
      <c r="H39" s="302"/>
      <c r="I39" s="302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303"/>
      <c r="Y39" s="303"/>
      <c r="Z39" s="303"/>
      <c r="AA39" s="305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2"/>
      <c r="AS39" s="62"/>
      <c r="AT39" s="63"/>
      <c r="AU39" s="62"/>
      <c r="AV39" s="63"/>
      <c r="AW39" s="63"/>
      <c r="AX39" s="63"/>
      <c r="AY39" s="63"/>
      <c r="AZ39" s="63"/>
      <c r="BA39" s="62"/>
      <c r="BB39" s="62"/>
      <c r="BC39" s="62"/>
      <c r="BD39" s="63"/>
      <c r="BE39" s="62"/>
      <c r="BF39" s="62"/>
      <c r="BG39" s="62"/>
      <c r="BH39" s="62"/>
      <c r="BI39" s="62"/>
    </row>
    <row r="40" spans="6:61" ht="15.75">
      <c r="F40" s="99"/>
      <c r="G40" s="302"/>
      <c r="H40" s="302"/>
      <c r="I40" s="302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  <c r="W40" s="303"/>
      <c r="X40" s="303"/>
      <c r="Y40" s="303"/>
      <c r="Z40" s="303"/>
      <c r="AA40" s="305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2"/>
      <c r="AS40" s="62"/>
      <c r="AT40" s="63"/>
      <c r="AU40" s="62"/>
      <c r="AV40" s="63"/>
      <c r="AW40" s="63"/>
      <c r="AX40" s="63"/>
      <c r="AY40" s="63"/>
      <c r="AZ40" s="63"/>
      <c r="BA40" s="62"/>
      <c r="BB40" s="62"/>
      <c r="BC40" s="62"/>
      <c r="BD40" s="63"/>
      <c r="BE40" s="62"/>
      <c r="BF40" s="62"/>
      <c r="BG40" s="62"/>
      <c r="BH40" s="62"/>
      <c r="BI40" s="62"/>
    </row>
    <row r="41" spans="6:61">
      <c r="F41" s="99"/>
      <c r="G41" s="302"/>
      <c r="H41" s="302"/>
      <c r="I41" s="302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  <c r="W41" s="303"/>
      <c r="X41" s="303"/>
      <c r="Y41" s="303"/>
      <c r="Z41" s="303"/>
      <c r="AA41" s="303"/>
    </row>
    <row r="42" spans="6:61">
      <c r="F42" s="99"/>
      <c r="G42" s="302"/>
      <c r="H42" s="302"/>
      <c r="I42" s="302"/>
      <c r="J42" s="303"/>
      <c r="K42" s="303"/>
      <c r="L42" s="303"/>
      <c r="M42" s="303"/>
      <c r="N42" s="303"/>
      <c r="O42" s="303"/>
      <c r="P42" s="303"/>
      <c r="Q42" s="303"/>
      <c r="R42" s="303"/>
      <c r="S42" s="303"/>
      <c r="T42" s="303"/>
      <c r="U42" s="303"/>
      <c r="V42" s="303"/>
      <c r="W42" s="303"/>
      <c r="X42" s="303"/>
      <c r="Y42" s="303"/>
      <c r="Z42" s="303"/>
      <c r="AA42" s="303"/>
    </row>
    <row r="43" spans="6:61">
      <c r="F43" s="99"/>
      <c r="G43" s="302"/>
      <c r="H43" s="302"/>
      <c r="I43" s="302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</row>
    <row r="44" spans="6:61">
      <c r="F44" s="99"/>
      <c r="G44" s="302"/>
      <c r="H44" s="302"/>
      <c r="I44" s="302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  <c r="AA44" s="303"/>
    </row>
    <row r="45" spans="6:61">
      <c r="F45" s="99"/>
      <c r="G45" s="302"/>
      <c r="H45" s="302"/>
      <c r="I45" s="302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3"/>
    </row>
    <row r="46" spans="6:61">
      <c r="F46" s="99"/>
      <c r="G46" s="302"/>
      <c r="H46" s="302"/>
      <c r="I46" s="302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03"/>
      <c r="Y46" s="303"/>
      <c r="Z46" s="303"/>
      <c r="AA46" s="303"/>
    </row>
    <row r="47" spans="6:61">
      <c r="F47" s="99"/>
      <c r="G47" s="302"/>
      <c r="H47" s="302"/>
      <c r="I47" s="302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303"/>
      <c r="Y47" s="303"/>
      <c r="Z47" s="303"/>
      <c r="AA47" s="303"/>
    </row>
    <row r="48" spans="6:61">
      <c r="F48" s="99"/>
      <c r="G48" s="302"/>
      <c r="H48" s="302"/>
      <c r="I48" s="302"/>
      <c r="J48" s="303"/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</row>
    <row r="49" spans="6:27">
      <c r="F49" s="99"/>
      <c r="G49" s="302"/>
      <c r="H49" s="302"/>
      <c r="I49" s="302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303"/>
      <c r="Y49" s="303"/>
      <c r="Z49" s="303"/>
      <c r="AA49" s="303"/>
    </row>
    <row r="50" spans="6:27">
      <c r="F50" s="99"/>
      <c r="G50" s="302"/>
      <c r="H50" s="302"/>
      <c r="I50" s="302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303"/>
      <c r="Y50" s="303"/>
      <c r="Z50" s="303"/>
      <c r="AA50" s="303"/>
    </row>
    <row r="51" spans="6:27">
      <c r="F51" s="99"/>
      <c r="G51" s="302"/>
      <c r="H51" s="302"/>
      <c r="I51" s="302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  <c r="W51" s="303"/>
      <c r="X51" s="303"/>
      <c r="Y51" s="303"/>
      <c r="Z51" s="303"/>
      <c r="AA51" s="303"/>
    </row>
    <row r="52" spans="6:27">
      <c r="F52" s="99"/>
      <c r="G52" s="302"/>
      <c r="H52" s="302"/>
      <c r="I52" s="302"/>
      <c r="J52" s="303"/>
      <c r="K52" s="303"/>
      <c r="L52" s="303"/>
      <c r="M52" s="303"/>
      <c r="N52" s="303"/>
      <c r="O52" s="303"/>
      <c r="P52" s="303"/>
      <c r="Q52" s="303"/>
      <c r="R52" s="303"/>
      <c r="S52" s="303"/>
      <c r="T52" s="303"/>
      <c r="U52" s="303"/>
      <c r="V52" s="303"/>
      <c r="W52" s="303"/>
      <c r="X52" s="303"/>
      <c r="Y52" s="303"/>
      <c r="Z52" s="303"/>
      <c r="AA52" s="303"/>
    </row>
    <row r="53" spans="6:27">
      <c r="F53" s="99"/>
      <c r="G53" s="302"/>
      <c r="H53" s="302"/>
      <c r="I53" s="302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  <c r="W53" s="303"/>
      <c r="X53" s="303"/>
      <c r="Y53" s="303"/>
      <c r="Z53" s="303"/>
      <c r="AA53" s="303"/>
    </row>
    <row r="54" spans="6:27">
      <c r="F54" s="99"/>
      <c r="G54" s="302"/>
      <c r="H54" s="302"/>
      <c r="I54" s="302"/>
      <c r="J54" s="303"/>
      <c r="K54" s="303"/>
      <c r="L54" s="303"/>
      <c r="M54" s="303"/>
      <c r="N54" s="303"/>
      <c r="O54" s="303"/>
      <c r="P54" s="303"/>
      <c r="Q54" s="303"/>
      <c r="R54" s="303"/>
      <c r="S54" s="303"/>
      <c r="T54" s="303"/>
      <c r="U54" s="303"/>
      <c r="V54" s="303"/>
      <c r="W54" s="303"/>
      <c r="X54" s="303"/>
      <c r="Y54" s="303"/>
      <c r="Z54" s="303"/>
      <c r="AA54" s="303"/>
    </row>
    <row r="55" spans="6:27">
      <c r="F55" s="99"/>
      <c r="G55" s="302"/>
      <c r="H55" s="302"/>
      <c r="I55" s="302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</row>
    <row r="56" spans="6:27">
      <c r="F56" s="99"/>
      <c r="G56" s="302"/>
      <c r="H56" s="302"/>
      <c r="I56" s="302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</row>
    <row r="57" spans="6:27">
      <c r="F57" s="99"/>
      <c r="G57" s="302"/>
      <c r="H57" s="302"/>
      <c r="I57" s="302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</row>
    <row r="58" spans="6:27">
      <c r="F58" s="99"/>
      <c r="G58" s="302"/>
      <c r="H58" s="302"/>
      <c r="I58" s="302"/>
      <c r="J58" s="303"/>
      <c r="K58" s="303"/>
      <c r="L58" s="303"/>
      <c r="M58" s="303"/>
      <c r="N58" s="303"/>
      <c r="O58" s="303"/>
      <c r="P58" s="303"/>
      <c r="Q58" s="303"/>
      <c r="R58" s="303"/>
      <c r="S58" s="303"/>
      <c r="T58" s="303"/>
      <c r="U58" s="303"/>
      <c r="V58" s="303"/>
      <c r="W58" s="303"/>
      <c r="X58" s="303"/>
      <c r="Y58" s="303"/>
      <c r="Z58" s="303"/>
      <c r="AA58" s="303"/>
    </row>
    <row r="59" spans="6:27">
      <c r="F59" s="99"/>
      <c r="G59" s="302"/>
      <c r="H59" s="302"/>
      <c r="I59" s="302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303"/>
      <c r="Y59" s="303"/>
      <c r="Z59" s="303"/>
      <c r="AA59" s="303"/>
    </row>
    <row r="60" spans="6:27">
      <c r="F60" s="99"/>
      <c r="G60" s="302"/>
      <c r="H60" s="302"/>
      <c r="I60" s="302"/>
      <c r="J60" s="303"/>
      <c r="K60" s="303"/>
      <c r="L60" s="303"/>
      <c r="M60" s="303"/>
      <c r="N60" s="303"/>
      <c r="O60" s="303"/>
      <c r="P60" s="303"/>
      <c r="Q60" s="303"/>
      <c r="R60" s="303"/>
      <c r="S60" s="303"/>
      <c r="T60" s="303"/>
      <c r="U60" s="303"/>
      <c r="V60" s="303"/>
      <c r="W60" s="303"/>
      <c r="X60" s="303"/>
      <c r="Y60" s="303"/>
      <c r="Z60" s="303"/>
      <c r="AA60" s="303"/>
    </row>
    <row r="61" spans="6:27">
      <c r="F61" s="99"/>
      <c r="G61" s="302"/>
      <c r="H61" s="302"/>
      <c r="I61" s="302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03"/>
      <c r="Y61" s="303"/>
      <c r="Z61" s="303"/>
      <c r="AA61" s="303"/>
    </row>
    <row r="62" spans="6:27">
      <c r="F62" s="99"/>
      <c r="G62" s="302"/>
      <c r="H62" s="302"/>
      <c r="I62" s="302"/>
      <c r="J62" s="303"/>
      <c r="K62" s="303"/>
      <c r="L62" s="303"/>
      <c r="M62" s="303"/>
      <c r="N62" s="303"/>
      <c r="O62" s="303"/>
      <c r="P62" s="303"/>
      <c r="Q62" s="303"/>
      <c r="R62" s="303"/>
      <c r="S62" s="303"/>
      <c r="T62" s="303"/>
      <c r="U62" s="303"/>
      <c r="V62" s="303"/>
      <c r="W62" s="303"/>
      <c r="X62" s="303"/>
      <c r="Y62" s="303"/>
      <c r="Z62" s="303"/>
      <c r="AA62" s="303"/>
    </row>
    <row r="63" spans="6:27">
      <c r="F63" s="99"/>
      <c r="G63" s="302"/>
      <c r="H63" s="302"/>
      <c r="I63" s="302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03"/>
      <c r="Y63" s="303"/>
      <c r="Z63" s="303"/>
      <c r="AA63" s="303"/>
    </row>
    <row r="64" spans="6:27">
      <c r="F64" s="99"/>
      <c r="G64" s="302"/>
      <c r="H64" s="302"/>
      <c r="I64" s="302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303"/>
      <c r="Y64" s="303"/>
      <c r="Z64" s="303"/>
      <c r="AA64" s="303"/>
    </row>
    <row r="65" spans="6:27">
      <c r="F65" s="99"/>
      <c r="G65" s="302"/>
      <c r="H65" s="302"/>
      <c r="I65" s="302"/>
      <c r="J65" s="303"/>
      <c r="K65" s="303"/>
      <c r="L65" s="303"/>
      <c r="M65" s="303"/>
      <c r="N65" s="303"/>
      <c r="O65" s="303"/>
      <c r="P65" s="303"/>
      <c r="Q65" s="303"/>
      <c r="R65" s="303"/>
      <c r="S65" s="303"/>
      <c r="T65" s="303"/>
      <c r="U65" s="303"/>
      <c r="V65" s="303"/>
      <c r="W65" s="303"/>
      <c r="X65" s="303"/>
      <c r="Y65" s="303"/>
      <c r="Z65" s="303"/>
      <c r="AA65" s="303"/>
    </row>
    <row r="66" spans="6:27">
      <c r="F66" s="99"/>
      <c r="G66" s="302"/>
      <c r="H66" s="302"/>
      <c r="I66" s="302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3"/>
      <c r="Y66" s="303"/>
      <c r="Z66" s="303"/>
      <c r="AA66" s="303"/>
    </row>
    <row r="67" spans="6:27">
      <c r="F67" s="99"/>
      <c r="G67" s="302"/>
      <c r="H67" s="302"/>
      <c r="I67" s="302"/>
      <c r="J67" s="303"/>
      <c r="K67" s="303"/>
      <c r="L67" s="303"/>
      <c r="M67" s="303"/>
      <c r="N67" s="303"/>
      <c r="O67" s="303"/>
      <c r="P67" s="303"/>
      <c r="Q67" s="303"/>
      <c r="R67" s="303"/>
      <c r="S67" s="303"/>
      <c r="T67" s="303"/>
      <c r="U67" s="303"/>
      <c r="V67" s="303"/>
      <c r="W67" s="303"/>
      <c r="X67" s="303"/>
      <c r="Y67" s="303"/>
      <c r="Z67" s="303"/>
      <c r="AA67" s="303"/>
    </row>
    <row r="68" spans="6:27">
      <c r="F68" s="99"/>
      <c r="G68" s="302"/>
      <c r="H68" s="302"/>
      <c r="I68" s="302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03"/>
      <c r="Y68" s="303"/>
      <c r="Z68" s="303"/>
      <c r="AA68" s="303"/>
    </row>
    <row r="69" spans="6:27">
      <c r="F69" s="99"/>
      <c r="G69" s="302"/>
      <c r="H69" s="302"/>
      <c r="I69" s="302"/>
      <c r="J69" s="303"/>
      <c r="K69" s="303"/>
      <c r="L69" s="303"/>
      <c r="M69" s="303"/>
      <c r="N69" s="303"/>
      <c r="O69" s="303"/>
      <c r="P69" s="303"/>
      <c r="Q69" s="303"/>
      <c r="R69" s="303"/>
      <c r="S69" s="303"/>
      <c r="T69" s="303"/>
      <c r="U69" s="303"/>
      <c r="V69" s="303"/>
      <c r="W69" s="303"/>
      <c r="X69" s="303"/>
      <c r="Y69" s="303"/>
      <c r="Z69" s="303"/>
      <c r="AA69" s="303"/>
    </row>
    <row r="70" spans="6:27">
      <c r="F70" s="99"/>
      <c r="G70" s="302"/>
      <c r="H70" s="302"/>
      <c r="I70" s="302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  <c r="AA70" s="303"/>
    </row>
    <row r="71" spans="6:27">
      <c r="F71" s="99"/>
      <c r="G71" s="302"/>
      <c r="H71" s="302"/>
      <c r="I71" s="302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303"/>
      <c r="Y71" s="303"/>
      <c r="Z71" s="303"/>
      <c r="AA71" s="303"/>
    </row>
    <row r="72" spans="6:27">
      <c r="F72" s="99"/>
      <c r="G72" s="302"/>
      <c r="H72" s="302"/>
      <c r="I72" s="302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03"/>
      <c r="Y72" s="303"/>
      <c r="Z72" s="303"/>
      <c r="AA72" s="303"/>
    </row>
    <row r="73" spans="6:27">
      <c r="F73" s="99"/>
      <c r="G73" s="302"/>
      <c r="H73" s="302"/>
      <c r="I73" s="302"/>
      <c r="J73" s="303"/>
      <c r="K73" s="303"/>
      <c r="L73" s="303"/>
      <c r="M73" s="303"/>
      <c r="N73" s="303"/>
      <c r="O73" s="303"/>
      <c r="P73" s="303"/>
      <c r="Q73" s="303"/>
      <c r="R73" s="303"/>
      <c r="S73" s="303"/>
      <c r="T73" s="303"/>
      <c r="U73" s="303"/>
      <c r="V73" s="303"/>
      <c r="W73" s="303"/>
      <c r="X73" s="303"/>
      <c r="Y73" s="303"/>
      <c r="Z73" s="303"/>
      <c r="AA73" s="303"/>
    </row>
    <row r="74" spans="6:27">
      <c r="F74" s="99"/>
      <c r="G74" s="302"/>
      <c r="H74" s="302"/>
      <c r="I74" s="302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03"/>
      <c r="Y74" s="303"/>
      <c r="Z74" s="303"/>
      <c r="AA74" s="303"/>
    </row>
    <row r="75" spans="6:27">
      <c r="F75" s="99"/>
      <c r="G75" s="302"/>
      <c r="H75" s="302"/>
      <c r="I75" s="302"/>
      <c r="J75" s="303"/>
      <c r="K75" s="303"/>
      <c r="L75" s="303"/>
      <c r="M75" s="303"/>
      <c r="N75" s="303"/>
      <c r="O75" s="303"/>
      <c r="P75" s="303"/>
      <c r="Q75" s="303"/>
      <c r="R75" s="303"/>
      <c r="S75" s="303"/>
      <c r="T75" s="303"/>
      <c r="U75" s="303"/>
      <c r="V75" s="303"/>
      <c r="W75" s="303"/>
      <c r="X75" s="303"/>
      <c r="Y75" s="303"/>
      <c r="Z75" s="303"/>
      <c r="AA75" s="303"/>
    </row>
    <row r="76" spans="6:27">
      <c r="F76" s="99"/>
      <c r="G76" s="302"/>
      <c r="H76" s="302"/>
      <c r="I76" s="302"/>
      <c r="J76" s="303"/>
      <c r="K76" s="303"/>
      <c r="L76" s="303"/>
      <c r="M76" s="303"/>
      <c r="N76" s="303"/>
      <c r="O76" s="303"/>
      <c r="P76" s="303"/>
      <c r="Q76" s="303"/>
      <c r="R76" s="303"/>
      <c r="S76" s="303"/>
      <c r="T76" s="303"/>
      <c r="U76" s="303"/>
      <c r="V76" s="303"/>
      <c r="W76" s="303"/>
      <c r="X76" s="303"/>
      <c r="Y76" s="303"/>
      <c r="Z76" s="303"/>
      <c r="AA76" s="303"/>
    </row>
    <row r="77" spans="6:27">
      <c r="F77" s="99"/>
      <c r="G77" s="302"/>
      <c r="H77" s="302"/>
      <c r="I77" s="302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303"/>
      <c r="Y77" s="303"/>
      <c r="Z77" s="303"/>
      <c r="AA77" s="303"/>
    </row>
    <row r="78" spans="6:27">
      <c r="F78" s="99"/>
      <c r="G78" s="302"/>
      <c r="H78" s="302"/>
      <c r="I78" s="302"/>
      <c r="J78" s="303"/>
      <c r="K78" s="303"/>
      <c r="L78" s="303"/>
      <c r="M78" s="303"/>
      <c r="N78" s="303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  <c r="AA78" s="303"/>
    </row>
    <row r="79" spans="6:27">
      <c r="F79" s="99"/>
      <c r="G79" s="302"/>
      <c r="H79" s="302"/>
      <c r="I79" s="302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303"/>
      <c r="Y79" s="303"/>
      <c r="Z79" s="303"/>
      <c r="AA79" s="303"/>
    </row>
    <row r="80" spans="6:27">
      <c r="F80" s="99"/>
      <c r="G80" s="302"/>
      <c r="H80" s="302"/>
      <c r="I80" s="302"/>
      <c r="J80" s="303"/>
      <c r="K80" s="303"/>
      <c r="L80" s="303"/>
      <c r="M80" s="303"/>
      <c r="N80" s="303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  <c r="AA80" s="303"/>
    </row>
    <row r="81" spans="6:27">
      <c r="F81" s="99"/>
      <c r="G81" s="302"/>
      <c r="H81" s="302"/>
      <c r="I81" s="302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303"/>
      <c r="Y81" s="303"/>
      <c r="Z81" s="303"/>
      <c r="AA81" s="303"/>
    </row>
    <row r="82" spans="6:27">
      <c r="F82" s="99"/>
      <c r="G82" s="302"/>
      <c r="H82" s="302"/>
      <c r="I82" s="302"/>
      <c r="J82" s="303"/>
      <c r="K82" s="303"/>
      <c r="L82" s="303"/>
      <c r="M82" s="303"/>
      <c r="N82" s="303"/>
      <c r="O82" s="303"/>
      <c r="P82" s="303"/>
      <c r="Q82" s="303"/>
      <c r="R82" s="303"/>
      <c r="S82" s="303"/>
      <c r="T82" s="303"/>
      <c r="U82" s="303"/>
      <c r="V82" s="303"/>
      <c r="W82" s="303"/>
      <c r="X82" s="303"/>
      <c r="Y82" s="303"/>
      <c r="Z82" s="303"/>
      <c r="AA82" s="303"/>
    </row>
    <row r="83" spans="6:27">
      <c r="F83" s="99"/>
      <c r="G83" s="302"/>
      <c r="H83" s="302"/>
      <c r="I83" s="302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303"/>
      <c r="Y83" s="303"/>
      <c r="Z83" s="303"/>
      <c r="AA83" s="303"/>
    </row>
    <row r="84" spans="6:27">
      <c r="F84" s="99"/>
      <c r="G84" s="302"/>
      <c r="H84" s="302"/>
      <c r="I84" s="302"/>
      <c r="J84" s="303"/>
      <c r="K84" s="303"/>
      <c r="L84" s="303"/>
      <c r="M84" s="303"/>
      <c r="N84" s="303"/>
      <c r="O84" s="303"/>
      <c r="P84" s="303"/>
      <c r="Q84" s="303"/>
      <c r="R84" s="303"/>
      <c r="S84" s="303"/>
      <c r="T84" s="303"/>
      <c r="U84" s="303"/>
      <c r="V84" s="303"/>
      <c r="W84" s="303"/>
      <c r="X84" s="303"/>
      <c r="Y84" s="303"/>
      <c r="Z84" s="303"/>
      <c r="AA84" s="303"/>
    </row>
    <row r="85" spans="6:27">
      <c r="F85" s="99"/>
      <c r="G85" s="302"/>
      <c r="H85" s="302"/>
      <c r="I85" s="302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303"/>
      <c r="Y85" s="303"/>
      <c r="Z85" s="303"/>
      <c r="AA85" s="303"/>
    </row>
    <row r="86" spans="6:27">
      <c r="F86" s="99"/>
      <c r="G86" s="302"/>
      <c r="H86" s="302"/>
      <c r="I86" s="302"/>
      <c r="J86" s="303"/>
      <c r="K86" s="303"/>
      <c r="L86" s="303"/>
      <c r="M86" s="303"/>
      <c r="N86" s="303"/>
      <c r="O86" s="303"/>
      <c r="P86" s="303"/>
      <c r="Q86" s="303"/>
      <c r="R86" s="303"/>
      <c r="S86" s="303"/>
      <c r="T86" s="303"/>
      <c r="U86" s="303"/>
      <c r="V86" s="303"/>
      <c r="W86" s="303"/>
      <c r="X86" s="303"/>
      <c r="Y86" s="303"/>
      <c r="Z86" s="303"/>
      <c r="AA86" s="303"/>
    </row>
    <row r="87" spans="6:27">
      <c r="F87" s="99"/>
      <c r="G87" s="302"/>
      <c r="H87" s="302"/>
      <c r="I87" s="302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03"/>
      <c r="Y87" s="303"/>
      <c r="Z87" s="303"/>
      <c r="AA87" s="303"/>
    </row>
    <row r="88" spans="6:27">
      <c r="F88" s="99"/>
      <c r="G88" s="302"/>
      <c r="H88" s="302"/>
      <c r="I88" s="302"/>
      <c r="J88" s="303"/>
      <c r="K88" s="303"/>
      <c r="L88" s="303"/>
      <c r="M88" s="303"/>
      <c r="N88" s="303"/>
      <c r="O88" s="303"/>
      <c r="P88" s="303"/>
      <c r="Q88" s="303"/>
      <c r="R88" s="303"/>
      <c r="S88" s="303"/>
      <c r="T88" s="303"/>
      <c r="U88" s="303"/>
      <c r="V88" s="303"/>
      <c r="W88" s="303"/>
      <c r="X88" s="303"/>
      <c r="Y88" s="303"/>
      <c r="Z88" s="303"/>
      <c r="AA88" s="303"/>
    </row>
    <row r="89" spans="6:27">
      <c r="F89" s="99"/>
      <c r="G89" s="302"/>
      <c r="H89" s="302"/>
      <c r="I89" s="302"/>
      <c r="J89" s="303"/>
      <c r="K89" s="303"/>
      <c r="L89" s="303"/>
      <c r="M89" s="303"/>
      <c r="N89" s="303"/>
      <c r="O89" s="303"/>
      <c r="P89" s="303"/>
      <c r="Q89" s="303"/>
      <c r="R89" s="303"/>
      <c r="S89" s="303"/>
      <c r="T89" s="303"/>
      <c r="U89" s="303"/>
      <c r="V89" s="303"/>
      <c r="W89" s="303"/>
      <c r="X89" s="303"/>
      <c r="Y89" s="303"/>
      <c r="Z89" s="303"/>
      <c r="AA89" s="303"/>
    </row>
    <row r="90" spans="6:27">
      <c r="F90" s="99"/>
      <c r="G90" s="302"/>
      <c r="H90" s="302"/>
      <c r="I90" s="302"/>
      <c r="J90" s="303"/>
      <c r="K90" s="303"/>
      <c r="L90" s="303"/>
      <c r="M90" s="303"/>
      <c r="N90" s="303"/>
      <c r="O90" s="303"/>
      <c r="P90" s="303"/>
      <c r="Q90" s="303"/>
      <c r="R90" s="303"/>
      <c r="S90" s="303"/>
      <c r="T90" s="303"/>
      <c r="U90" s="303"/>
      <c r="V90" s="303"/>
      <c r="W90" s="303"/>
      <c r="X90" s="303"/>
      <c r="Y90" s="303"/>
      <c r="Z90" s="303"/>
      <c r="AA90" s="303"/>
    </row>
    <row r="91" spans="6:27">
      <c r="F91" s="99"/>
      <c r="G91" s="302"/>
      <c r="H91" s="302"/>
      <c r="I91" s="302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303"/>
      <c r="Y91" s="303"/>
      <c r="Z91" s="303"/>
      <c r="AA91" s="303"/>
    </row>
    <row r="92" spans="6:27">
      <c r="F92" s="99"/>
      <c r="G92" s="302"/>
      <c r="H92" s="302"/>
      <c r="I92" s="302"/>
      <c r="J92" s="303"/>
      <c r="K92" s="303"/>
      <c r="L92" s="303"/>
      <c r="M92" s="303"/>
      <c r="N92" s="303"/>
      <c r="O92" s="303"/>
      <c r="P92" s="303"/>
      <c r="Q92" s="303"/>
      <c r="R92" s="303"/>
      <c r="S92" s="303"/>
      <c r="T92" s="303"/>
      <c r="U92" s="303"/>
      <c r="V92" s="303"/>
      <c r="W92" s="303"/>
      <c r="X92" s="303"/>
      <c r="Y92" s="303"/>
      <c r="Z92" s="303"/>
      <c r="AA92" s="303"/>
    </row>
    <row r="93" spans="6:27">
      <c r="F93" s="99"/>
      <c r="G93" s="302"/>
      <c r="H93" s="302"/>
      <c r="I93" s="302"/>
      <c r="J93" s="303"/>
      <c r="K93" s="303"/>
      <c r="L93" s="303"/>
      <c r="M93" s="303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3"/>
    </row>
    <row r="94" spans="6:27">
      <c r="F94" s="99"/>
      <c r="G94" s="302"/>
      <c r="H94" s="302"/>
      <c r="I94" s="302"/>
      <c r="J94" s="303"/>
      <c r="K94" s="303"/>
      <c r="L94" s="303"/>
      <c r="M94" s="303"/>
      <c r="N94" s="303"/>
      <c r="O94" s="303"/>
      <c r="P94" s="303"/>
      <c r="Q94" s="303"/>
      <c r="R94" s="303"/>
      <c r="S94" s="303"/>
      <c r="T94" s="303"/>
      <c r="U94" s="303"/>
      <c r="V94" s="303"/>
      <c r="W94" s="303"/>
      <c r="X94" s="303"/>
      <c r="Y94" s="303"/>
      <c r="Z94" s="303"/>
      <c r="AA94" s="303"/>
    </row>
    <row r="95" spans="6:27">
      <c r="F95" s="99"/>
      <c r="G95" s="302"/>
      <c r="H95" s="302"/>
      <c r="I95" s="302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  <c r="AA95" s="303"/>
    </row>
    <row r="96" spans="6:27">
      <c r="F96" s="99"/>
      <c r="G96" s="302"/>
      <c r="H96" s="302"/>
      <c r="I96" s="302"/>
      <c r="J96" s="303"/>
      <c r="K96" s="303"/>
      <c r="L96" s="303"/>
      <c r="M96" s="303"/>
      <c r="N96" s="303"/>
      <c r="O96" s="303"/>
      <c r="P96" s="303"/>
      <c r="Q96" s="303"/>
      <c r="R96" s="303"/>
      <c r="S96" s="303"/>
      <c r="T96" s="303"/>
      <c r="U96" s="303"/>
      <c r="V96" s="303"/>
      <c r="W96" s="303"/>
      <c r="X96" s="303"/>
      <c r="Y96" s="303"/>
      <c r="Z96" s="303"/>
      <c r="AA96" s="303"/>
    </row>
    <row r="97" spans="6:27">
      <c r="F97" s="99"/>
      <c r="G97" s="302"/>
      <c r="H97" s="302"/>
      <c r="I97" s="302"/>
      <c r="J97" s="303"/>
      <c r="K97" s="303"/>
      <c r="L97" s="303"/>
      <c r="M97" s="303"/>
      <c r="N97" s="303"/>
      <c r="O97" s="303"/>
      <c r="P97" s="303"/>
      <c r="Q97" s="303"/>
      <c r="R97" s="303"/>
      <c r="S97" s="303"/>
      <c r="T97" s="303"/>
      <c r="U97" s="303"/>
      <c r="V97" s="303"/>
      <c r="W97" s="303"/>
      <c r="X97" s="303"/>
      <c r="Y97" s="303"/>
      <c r="Z97" s="303"/>
      <c r="AA97" s="303"/>
    </row>
    <row r="98" spans="6:27">
      <c r="F98" s="99"/>
      <c r="G98" s="302"/>
      <c r="H98" s="302"/>
      <c r="I98" s="302"/>
      <c r="J98" s="303"/>
      <c r="K98" s="303"/>
      <c r="L98" s="303"/>
      <c r="M98" s="303"/>
      <c r="N98" s="303"/>
      <c r="O98" s="303"/>
      <c r="P98" s="303"/>
      <c r="Q98" s="303"/>
      <c r="R98" s="303"/>
      <c r="S98" s="303"/>
      <c r="T98" s="303"/>
      <c r="U98" s="303"/>
      <c r="V98" s="303"/>
      <c r="W98" s="303"/>
      <c r="X98" s="303"/>
      <c r="Y98" s="303"/>
      <c r="Z98" s="303"/>
      <c r="AA98" s="303"/>
    </row>
    <row r="99" spans="6:27">
      <c r="F99" s="99"/>
      <c r="G99" s="302"/>
      <c r="H99" s="302"/>
      <c r="I99" s="302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3"/>
      <c r="Y99" s="303"/>
      <c r="Z99" s="303"/>
      <c r="AA99" s="303"/>
    </row>
    <row r="100" spans="6:27">
      <c r="F100" s="99"/>
      <c r="G100" s="302"/>
      <c r="H100" s="302"/>
      <c r="I100" s="302"/>
      <c r="J100" s="303"/>
      <c r="K100" s="303"/>
      <c r="L100" s="303"/>
      <c r="M100" s="303"/>
      <c r="N100" s="303"/>
      <c r="O100" s="303"/>
      <c r="P100" s="303"/>
      <c r="Q100" s="303"/>
      <c r="R100" s="303"/>
      <c r="S100" s="303"/>
      <c r="T100" s="303"/>
      <c r="U100" s="303"/>
      <c r="V100" s="303"/>
      <c r="W100" s="303"/>
      <c r="X100" s="303"/>
      <c r="Y100" s="303"/>
      <c r="Z100" s="303"/>
      <c r="AA100" s="303"/>
    </row>
    <row r="101" spans="6:27">
      <c r="F101" s="99"/>
      <c r="G101" s="302"/>
      <c r="H101" s="302"/>
      <c r="I101" s="302"/>
      <c r="J101" s="303"/>
      <c r="K101" s="303"/>
      <c r="L101" s="303"/>
      <c r="M101" s="303"/>
      <c r="N101" s="303"/>
      <c r="O101" s="303"/>
      <c r="P101" s="303"/>
      <c r="Q101" s="303"/>
      <c r="R101" s="303"/>
      <c r="S101" s="303"/>
      <c r="T101" s="303"/>
      <c r="U101" s="303"/>
      <c r="V101" s="303"/>
      <c r="W101" s="303"/>
      <c r="X101" s="303"/>
      <c r="Y101" s="303"/>
      <c r="Z101" s="303"/>
      <c r="AA101" s="303"/>
    </row>
    <row r="102" spans="6:27">
      <c r="F102" s="99"/>
      <c r="G102" s="302"/>
      <c r="H102" s="302"/>
      <c r="I102" s="302"/>
      <c r="J102" s="303"/>
      <c r="K102" s="303"/>
      <c r="L102" s="303"/>
      <c r="M102" s="303"/>
      <c r="N102" s="303"/>
      <c r="O102" s="303"/>
      <c r="P102" s="303"/>
      <c r="Q102" s="303"/>
      <c r="R102" s="303"/>
      <c r="S102" s="303"/>
      <c r="T102" s="303"/>
      <c r="U102" s="303"/>
      <c r="V102" s="303"/>
      <c r="W102" s="303"/>
      <c r="X102" s="303"/>
      <c r="Y102" s="303"/>
      <c r="Z102" s="303"/>
      <c r="AA102" s="303"/>
    </row>
    <row r="103" spans="6:27">
      <c r="F103" s="99"/>
      <c r="G103" s="302"/>
      <c r="H103" s="302"/>
      <c r="I103" s="302"/>
      <c r="J103" s="303"/>
      <c r="K103" s="303"/>
      <c r="L103" s="303"/>
      <c r="M103" s="303"/>
      <c r="N103" s="303"/>
      <c r="O103" s="303"/>
      <c r="P103" s="303"/>
      <c r="Q103" s="303"/>
      <c r="R103" s="303"/>
      <c r="S103" s="303"/>
      <c r="T103" s="303"/>
      <c r="U103" s="303"/>
      <c r="V103" s="303"/>
      <c r="W103" s="303"/>
      <c r="X103" s="303"/>
      <c r="Y103" s="303"/>
      <c r="Z103" s="303"/>
      <c r="AA103" s="303"/>
    </row>
    <row r="104" spans="6:27">
      <c r="F104" s="99"/>
      <c r="G104" s="302"/>
      <c r="H104" s="302"/>
      <c r="I104" s="302"/>
      <c r="J104" s="303"/>
      <c r="K104" s="303"/>
      <c r="L104" s="303"/>
      <c r="M104" s="303"/>
      <c r="N104" s="303"/>
      <c r="O104" s="303"/>
      <c r="P104" s="303"/>
      <c r="Q104" s="303"/>
      <c r="R104" s="303"/>
      <c r="S104" s="303"/>
      <c r="T104" s="303"/>
      <c r="U104" s="303"/>
      <c r="V104" s="303"/>
      <c r="W104" s="303"/>
      <c r="X104" s="303"/>
      <c r="Y104" s="303"/>
      <c r="Z104" s="303"/>
      <c r="AA104" s="303"/>
    </row>
    <row r="105" spans="6:27">
      <c r="F105" s="99"/>
      <c r="G105" s="302"/>
      <c r="H105" s="302"/>
      <c r="I105" s="302"/>
      <c r="J105" s="303"/>
      <c r="K105" s="303"/>
      <c r="L105" s="303"/>
      <c r="M105" s="303"/>
      <c r="N105" s="303"/>
      <c r="O105" s="303"/>
      <c r="P105" s="303"/>
      <c r="Q105" s="303"/>
      <c r="R105" s="303"/>
      <c r="S105" s="303"/>
      <c r="T105" s="303"/>
      <c r="U105" s="303"/>
      <c r="V105" s="303"/>
      <c r="W105" s="303"/>
      <c r="X105" s="303"/>
      <c r="Y105" s="303"/>
      <c r="Z105" s="303"/>
      <c r="AA105" s="303"/>
    </row>
    <row r="106" spans="6:27">
      <c r="F106" s="99"/>
      <c r="G106" s="302"/>
      <c r="H106" s="302"/>
      <c r="I106" s="302"/>
      <c r="J106" s="303"/>
      <c r="K106" s="303"/>
      <c r="L106" s="303"/>
      <c r="M106" s="303"/>
      <c r="N106" s="303"/>
      <c r="O106" s="303"/>
      <c r="P106" s="303"/>
      <c r="Q106" s="303"/>
      <c r="R106" s="303"/>
      <c r="S106" s="303"/>
      <c r="T106" s="303"/>
      <c r="U106" s="303"/>
      <c r="V106" s="303"/>
      <c r="W106" s="303"/>
      <c r="X106" s="303"/>
      <c r="Y106" s="303"/>
      <c r="Z106" s="303"/>
      <c r="AA106" s="303"/>
    </row>
    <row r="107" spans="6:27">
      <c r="F107" s="99"/>
      <c r="G107" s="302"/>
      <c r="H107" s="302"/>
      <c r="I107" s="302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03"/>
      <c r="Y107" s="303"/>
      <c r="Z107" s="303"/>
      <c r="AA107" s="303"/>
    </row>
    <row r="108" spans="6:27">
      <c r="F108" s="99"/>
      <c r="G108" s="302"/>
      <c r="H108" s="302"/>
      <c r="I108" s="302"/>
      <c r="J108" s="303"/>
      <c r="K108" s="303"/>
      <c r="L108" s="303"/>
      <c r="M108" s="303"/>
      <c r="N108" s="303"/>
      <c r="O108" s="303"/>
      <c r="P108" s="303"/>
      <c r="Q108" s="303"/>
      <c r="R108" s="303"/>
      <c r="S108" s="303"/>
      <c r="T108" s="303"/>
      <c r="U108" s="303"/>
      <c r="V108" s="303"/>
      <c r="W108" s="303"/>
      <c r="X108" s="303"/>
      <c r="Y108" s="303"/>
      <c r="Z108" s="303"/>
      <c r="AA108" s="303"/>
    </row>
    <row r="109" spans="6:27">
      <c r="F109" s="99"/>
      <c r="G109" s="302"/>
      <c r="H109" s="302"/>
      <c r="I109" s="302"/>
      <c r="J109" s="303"/>
      <c r="K109" s="303"/>
      <c r="L109" s="303"/>
      <c r="M109" s="303"/>
      <c r="N109" s="303"/>
      <c r="O109" s="303"/>
      <c r="P109" s="303"/>
      <c r="Q109" s="303"/>
      <c r="R109" s="303"/>
      <c r="S109" s="303"/>
      <c r="T109" s="303"/>
      <c r="U109" s="303"/>
      <c r="V109" s="303"/>
      <c r="W109" s="303"/>
      <c r="X109" s="303"/>
      <c r="Y109" s="303"/>
      <c r="Z109" s="303"/>
      <c r="AA109" s="303"/>
    </row>
    <row r="110" spans="6:27">
      <c r="F110" s="99"/>
      <c r="G110" s="302"/>
      <c r="H110" s="302"/>
      <c r="I110" s="302"/>
      <c r="J110" s="303"/>
      <c r="K110" s="303"/>
      <c r="L110" s="303"/>
      <c r="M110" s="303"/>
      <c r="N110" s="303"/>
      <c r="O110" s="303"/>
      <c r="P110" s="303"/>
      <c r="Q110" s="303"/>
      <c r="R110" s="303"/>
      <c r="S110" s="303"/>
      <c r="T110" s="303"/>
      <c r="U110" s="303"/>
      <c r="V110" s="303"/>
      <c r="W110" s="303"/>
      <c r="X110" s="303"/>
      <c r="Y110" s="303"/>
      <c r="Z110" s="303"/>
      <c r="AA110" s="303"/>
    </row>
    <row r="111" spans="6:27">
      <c r="F111" s="99"/>
      <c r="G111" s="302"/>
      <c r="H111" s="302"/>
      <c r="I111" s="302"/>
      <c r="J111" s="303"/>
      <c r="K111" s="303"/>
      <c r="L111" s="303"/>
      <c r="M111" s="303"/>
      <c r="N111" s="303"/>
      <c r="O111" s="303"/>
      <c r="P111" s="303"/>
      <c r="Q111" s="303"/>
      <c r="R111" s="303"/>
      <c r="S111" s="303"/>
      <c r="T111" s="303"/>
      <c r="U111" s="303"/>
      <c r="V111" s="303"/>
      <c r="W111" s="303"/>
      <c r="X111" s="303"/>
      <c r="Y111" s="303"/>
      <c r="Z111" s="303"/>
      <c r="AA111" s="303"/>
    </row>
    <row r="112" spans="6:27">
      <c r="F112" s="99"/>
      <c r="G112" s="302"/>
      <c r="H112" s="302"/>
      <c r="I112" s="302"/>
      <c r="J112" s="303"/>
      <c r="K112" s="303"/>
      <c r="L112" s="303"/>
      <c r="M112" s="303"/>
      <c r="N112" s="303"/>
      <c r="O112" s="303"/>
      <c r="P112" s="303"/>
      <c r="Q112" s="303"/>
      <c r="R112" s="303"/>
      <c r="S112" s="303"/>
      <c r="T112" s="303"/>
      <c r="U112" s="303"/>
      <c r="V112" s="303"/>
      <c r="W112" s="303"/>
      <c r="X112" s="303"/>
      <c r="Y112" s="303"/>
      <c r="Z112" s="303"/>
      <c r="AA112" s="303"/>
    </row>
    <row r="113" spans="6:27">
      <c r="F113" s="99"/>
      <c r="G113" s="302"/>
      <c r="H113" s="302"/>
      <c r="I113" s="302"/>
      <c r="J113" s="303"/>
      <c r="K113" s="303"/>
      <c r="L113" s="303"/>
      <c r="M113" s="303"/>
      <c r="N113" s="303"/>
      <c r="O113" s="303"/>
      <c r="P113" s="303"/>
      <c r="Q113" s="303"/>
      <c r="R113" s="303"/>
      <c r="S113" s="303"/>
      <c r="T113" s="303"/>
      <c r="U113" s="303"/>
      <c r="V113" s="303"/>
      <c r="W113" s="303"/>
      <c r="X113" s="303"/>
      <c r="Y113" s="303"/>
      <c r="Z113" s="303"/>
      <c r="AA113" s="303"/>
    </row>
    <row r="114" spans="6:27">
      <c r="F114" s="99"/>
      <c r="G114" s="302"/>
      <c r="H114" s="302"/>
      <c r="I114" s="302"/>
      <c r="J114" s="303"/>
      <c r="K114" s="303"/>
      <c r="L114" s="303"/>
      <c r="M114" s="303"/>
      <c r="N114" s="303"/>
      <c r="O114" s="303"/>
      <c r="P114" s="303"/>
      <c r="Q114" s="303"/>
      <c r="R114" s="303"/>
      <c r="S114" s="303"/>
      <c r="T114" s="303"/>
      <c r="U114" s="303"/>
      <c r="V114" s="303"/>
      <c r="W114" s="303"/>
      <c r="X114" s="303"/>
      <c r="Y114" s="303"/>
      <c r="Z114" s="303"/>
      <c r="AA114" s="303"/>
    </row>
    <row r="115" spans="6:27">
      <c r="F115" s="99"/>
      <c r="G115" s="302"/>
      <c r="H115" s="302"/>
      <c r="I115" s="302"/>
      <c r="J115" s="303"/>
      <c r="K115" s="303"/>
      <c r="L115" s="303"/>
      <c r="M115" s="303"/>
      <c r="N115" s="303"/>
      <c r="O115" s="303"/>
      <c r="P115" s="303"/>
      <c r="Q115" s="303"/>
      <c r="R115" s="303"/>
      <c r="S115" s="303"/>
      <c r="T115" s="303"/>
      <c r="U115" s="303"/>
      <c r="V115" s="303"/>
      <c r="W115" s="303"/>
      <c r="X115" s="303"/>
      <c r="Y115" s="303"/>
      <c r="Z115" s="303"/>
      <c r="AA115" s="303"/>
    </row>
    <row r="116" spans="6:27">
      <c r="F116" s="99"/>
      <c r="G116" s="302"/>
      <c r="H116" s="302"/>
      <c r="I116" s="302"/>
      <c r="J116" s="303"/>
      <c r="K116" s="303"/>
      <c r="L116" s="303"/>
      <c r="M116" s="303"/>
      <c r="N116" s="303"/>
      <c r="O116" s="303"/>
      <c r="P116" s="303"/>
      <c r="Q116" s="303"/>
      <c r="R116" s="303"/>
      <c r="S116" s="303"/>
      <c r="T116" s="303"/>
      <c r="U116" s="303"/>
      <c r="V116" s="303"/>
      <c r="W116" s="303"/>
      <c r="X116" s="303"/>
      <c r="Y116" s="303"/>
      <c r="Z116" s="303"/>
      <c r="AA116" s="303"/>
    </row>
    <row r="117" spans="6:27">
      <c r="F117" s="99"/>
      <c r="G117" s="302"/>
      <c r="H117" s="302"/>
      <c r="I117" s="302"/>
      <c r="J117" s="303"/>
      <c r="K117" s="303"/>
      <c r="L117" s="303"/>
      <c r="M117" s="303"/>
      <c r="N117" s="303"/>
      <c r="O117" s="303"/>
      <c r="P117" s="303"/>
      <c r="Q117" s="303"/>
      <c r="R117" s="303"/>
      <c r="S117" s="303"/>
      <c r="T117" s="303"/>
      <c r="U117" s="303"/>
      <c r="V117" s="303"/>
      <c r="W117" s="303"/>
      <c r="X117" s="303"/>
      <c r="Y117" s="303"/>
      <c r="Z117" s="303"/>
      <c r="AA117" s="303"/>
    </row>
    <row r="118" spans="6:27">
      <c r="F118" s="99"/>
      <c r="G118" s="302"/>
      <c r="H118" s="302"/>
      <c r="I118" s="302"/>
      <c r="J118" s="303"/>
      <c r="K118" s="303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3"/>
      <c r="W118" s="303"/>
      <c r="X118" s="303"/>
      <c r="Y118" s="303"/>
      <c r="Z118" s="303"/>
      <c r="AA118" s="303"/>
    </row>
    <row r="119" spans="6:27">
      <c r="F119" s="99"/>
      <c r="G119" s="302"/>
      <c r="H119" s="302"/>
      <c r="I119" s="302"/>
      <c r="J119" s="303"/>
      <c r="K119" s="303"/>
      <c r="L119" s="303"/>
      <c r="M119" s="303"/>
      <c r="N119" s="303"/>
      <c r="O119" s="303"/>
      <c r="P119" s="303"/>
      <c r="Q119" s="303"/>
      <c r="R119" s="303"/>
      <c r="S119" s="303"/>
      <c r="T119" s="303"/>
      <c r="U119" s="303"/>
      <c r="V119" s="303"/>
      <c r="W119" s="303"/>
      <c r="X119" s="303"/>
      <c r="Y119" s="303"/>
      <c r="Z119" s="303"/>
      <c r="AA119" s="303"/>
    </row>
    <row r="120" spans="6:27">
      <c r="F120" s="99"/>
      <c r="G120" s="302"/>
      <c r="H120" s="302"/>
      <c r="I120" s="302"/>
      <c r="J120" s="303"/>
      <c r="K120" s="303"/>
      <c r="L120" s="303"/>
      <c r="M120" s="303"/>
      <c r="N120" s="303"/>
      <c r="O120" s="303"/>
      <c r="P120" s="303"/>
      <c r="Q120" s="303"/>
      <c r="R120" s="303"/>
      <c r="S120" s="303"/>
      <c r="T120" s="303"/>
      <c r="U120" s="303"/>
      <c r="V120" s="303"/>
      <c r="W120" s="303"/>
      <c r="X120" s="303"/>
      <c r="Y120" s="303"/>
      <c r="Z120" s="303"/>
      <c r="AA120" s="303"/>
    </row>
    <row r="121" spans="6:27">
      <c r="F121" s="99"/>
      <c r="G121" s="302"/>
      <c r="H121" s="302"/>
      <c r="I121" s="302"/>
      <c r="J121" s="303"/>
      <c r="K121" s="303"/>
      <c r="L121" s="303"/>
      <c r="M121" s="303"/>
      <c r="N121" s="303"/>
      <c r="O121" s="303"/>
      <c r="P121" s="303"/>
      <c r="Q121" s="303"/>
      <c r="R121" s="303"/>
      <c r="S121" s="303"/>
      <c r="T121" s="303"/>
      <c r="U121" s="303"/>
      <c r="V121" s="303"/>
      <c r="W121" s="303"/>
      <c r="X121" s="303"/>
      <c r="Y121" s="303"/>
      <c r="Z121" s="303"/>
      <c r="AA121" s="303"/>
    </row>
    <row r="122" spans="6:27">
      <c r="F122" s="99"/>
      <c r="G122" s="302"/>
      <c r="H122" s="302"/>
      <c r="I122" s="302"/>
      <c r="J122" s="303"/>
      <c r="K122" s="303"/>
      <c r="L122" s="303"/>
      <c r="M122" s="303"/>
      <c r="N122" s="303"/>
      <c r="O122" s="303"/>
      <c r="P122" s="303"/>
      <c r="Q122" s="303"/>
      <c r="R122" s="303"/>
      <c r="S122" s="303"/>
      <c r="T122" s="303"/>
      <c r="U122" s="303"/>
      <c r="V122" s="303"/>
      <c r="W122" s="303"/>
      <c r="X122" s="303"/>
      <c r="Y122" s="303"/>
      <c r="Z122" s="303"/>
      <c r="AA122" s="303"/>
    </row>
    <row r="123" spans="6:27">
      <c r="F123" s="99"/>
      <c r="G123" s="302"/>
      <c r="H123" s="302"/>
      <c r="I123" s="302"/>
      <c r="J123" s="303"/>
      <c r="K123" s="303"/>
      <c r="L123" s="303"/>
      <c r="M123" s="303"/>
      <c r="N123" s="303"/>
      <c r="O123" s="303"/>
      <c r="P123" s="303"/>
      <c r="Q123" s="303"/>
      <c r="R123" s="303"/>
      <c r="S123" s="303"/>
      <c r="T123" s="303"/>
      <c r="U123" s="303"/>
      <c r="V123" s="303"/>
      <c r="W123" s="303"/>
      <c r="X123" s="303"/>
      <c r="Y123" s="303"/>
      <c r="Z123" s="303"/>
      <c r="AA123" s="303"/>
    </row>
    <row r="124" spans="6:27">
      <c r="F124" s="99"/>
      <c r="G124" s="302"/>
      <c r="H124" s="302"/>
      <c r="I124" s="302"/>
      <c r="J124" s="303"/>
      <c r="K124" s="303"/>
      <c r="L124" s="303"/>
      <c r="M124" s="303"/>
      <c r="N124" s="303"/>
      <c r="O124" s="303"/>
      <c r="P124" s="303"/>
      <c r="Q124" s="303"/>
      <c r="R124" s="303"/>
      <c r="S124" s="303"/>
      <c r="T124" s="303"/>
      <c r="U124" s="303"/>
      <c r="V124" s="303"/>
      <c r="W124" s="303"/>
      <c r="X124" s="303"/>
      <c r="Y124" s="303"/>
      <c r="Z124" s="303"/>
      <c r="AA124" s="303"/>
    </row>
    <row r="125" spans="6:27">
      <c r="F125" s="99"/>
      <c r="G125" s="302"/>
      <c r="H125" s="302"/>
      <c r="I125" s="302"/>
      <c r="J125" s="303"/>
      <c r="K125" s="303"/>
      <c r="L125" s="303"/>
      <c r="M125" s="303"/>
      <c r="N125" s="303"/>
      <c r="O125" s="303"/>
      <c r="P125" s="303"/>
      <c r="Q125" s="303"/>
      <c r="R125" s="303"/>
      <c r="S125" s="303"/>
      <c r="T125" s="303"/>
      <c r="U125" s="303"/>
      <c r="V125" s="303"/>
      <c r="W125" s="303"/>
      <c r="X125" s="303"/>
      <c r="Y125" s="303"/>
      <c r="Z125" s="303"/>
      <c r="AA125" s="303"/>
    </row>
    <row r="126" spans="6:27">
      <c r="F126" s="99"/>
      <c r="G126" s="302"/>
      <c r="H126" s="302"/>
      <c r="I126" s="302"/>
      <c r="J126" s="303"/>
      <c r="K126" s="303"/>
      <c r="L126" s="303"/>
      <c r="M126" s="303"/>
      <c r="N126" s="303"/>
      <c r="O126" s="303"/>
      <c r="P126" s="303"/>
      <c r="Q126" s="303"/>
      <c r="R126" s="303"/>
      <c r="S126" s="303"/>
      <c r="T126" s="303"/>
      <c r="U126" s="303"/>
      <c r="V126" s="303"/>
      <c r="W126" s="303"/>
      <c r="X126" s="303"/>
      <c r="Y126" s="303"/>
      <c r="Z126" s="303"/>
      <c r="AA126" s="303"/>
    </row>
    <row r="127" spans="6:27">
      <c r="F127" s="99"/>
      <c r="G127" s="302"/>
      <c r="H127" s="302"/>
      <c r="I127" s="302"/>
      <c r="J127" s="303"/>
      <c r="K127" s="303"/>
      <c r="L127" s="303"/>
      <c r="M127" s="303"/>
      <c r="N127" s="303"/>
      <c r="O127" s="303"/>
      <c r="P127" s="303"/>
      <c r="Q127" s="303"/>
      <c r="R127" s="303"/>
      <c r="S127" s="303"/>
      <c r="T127" s="303"/>
      <c r="U127" s="303"/>
      <c r="V127" s="303"/>
      <c r="W127" s="303"/>
      <c r="X127" s="303"/>
      <c r="Y127" s="303"/>
      <c r="Z127" s="303"/>
      <c r="AA127" s="303"/>
    </row>
    <row r="128" spans="6:27">
      <c r="F128" s="99"/>
      <c r="G128" s="302"/>
      <c r="H128" s="302"/>
      <c r="I128" s="302"/>
      <c r="J128" s="303"/>
      <c r="K128" s="303"/>
      <c r="L128" s="303"/>
      <c r="M128" s="303"/>
      <c r="N128" s="303"/>
      <c r="O128" s="303"/>
      <c r="P128" s="303"/>
      <c r="Q128" s="303"/>
      <c r="R128" s="303"/>
      <c r="S128" s="303"/>
      <c r="T128" s="303"/>
      <c r="U128" s="303"/>
      <c r="V128" s="303"/>
      <c r="W128" s="303"/>
      <c r="X128" s="303"/>
      <c r="Y128" s="303"/>
      <c r="Z128" s="303"/>
      <c r="AA128" s="303"/>
    </row>
    <row r="129" spans="6:27">
      <c r="F129" s="99"/>
      <c r="G129" s="302"/>
      <c r="H129" s="302"/>
      <c r="I129" s="302"/>
      <c r="J129" s="303"/>
      <c r="K129" s="303"/>
      <c r="L129" s="303"/>
      <c r="M129" s="303"/>
      <c r="N129" s="303"/>
      <c r="O129" s="303"/>
      <c r="P129" s="303"/>
      <c r="Q129" s="303"/>
      <c r="R129" s="303"/>
      <c r="S129" s="303"/>
      <c r="T129" s="303"/>
      <c r="U129" s="303"/>
      <c r="V129" s="303"/>
      <c r="W129" s="303"/>
      <c r="X129" s="303"/>
      <c r="Y129" s="303"/>
      <c r="Z129" s="303"/>
      <c r="AA129" s="303"/>
    </row>
    <row r="130" spans="6:27">
      <c r="F130" s="99"/>
      <c r="G130" s="302"/>
      <c r="H130" s="302"/>
      <c r="I130" s="302"/>
      <c r="J130" s="303"/>
      <c r="K130" s="303"/>
      <c r="L130" s="303"/>
      <c r="M130" s="303"/>
      <c r="N130" s="303"/>
      <c r="O130" s="303"/>
      <c r="P130" s="303"/>
      <c r="Q130" s="303"/>
      <c r="R130" s="303"/>
      <c r="S130" s="303"/>
      <c r="T130" s="303"/>
      <c r="U130" s="303"/>
      <c r="V130" s="303"/>
      <c r="W130" s="303"/>
      <c r="X130" s="303"/>
      <c r="Y130" s="303"/>
      <c r="Z130" s="303"/>
      <c r="AA130" s="303"/>
    </row>
    <row r="131" spans="6:27">
      <c r="F131" s="99"/>
      <c r="G131" s="302"/>
      <c r="H131" s="302"/>
      <c r="I131" s="302"/>
      <c r="J131" s="303"/>
      <c r="K131" s="303"/>
      <c r="L131" s="303"/>
      <c r="M131" s="303"/>
      <c r="N131" s="303"/>
      <c r="O131" s="303"/>
      <c r="P131" s="303"/>
      <c r="Q131" s="303"/>
      <c r="R131" s="303"/>
      <c r="S131" s="303"/>
      <c r="T131" s="303"/>
      <c r="U131" s="303"/>
      <c r="V131" s="303"/>
      <c r="W131" s="303"/>
      <c r="X131" s="303"/>
      <c r="Y131" s="303"/>
      <c r="Z131" s="303"/>
      <c r="AA131" s="303"/>
    </row>
    <row r="132" spans="6:27">
      <c r="F132" s="99"/>
      <c r="G132" s="302"/>
      <c r="H132" s="302"/>
      <c r="I132" s="302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3"/>
      <c r="Y132" s="303"/>
      <c r="Z132" s="303"/>
      <c r="AA132" s="303"/>
    </row>
    <row r="133" spans="6:27">
      <c r="F133" s="99"/>
      <c r="G133" s="302"/>
      <c r="H133" s="302"/>
      <c r="I133" s="302"/>
      <c r="J133" s="303"/>
      <c r="K133" s="303"/>
      <c r="L133" s="303"/>
      <c r="M133" s="303"/>
      <c r="N133" s="303"/>
      <c r="O133" s="303"/>
      <c r="P133" s="303"/>
      <c r="Q133" s="303"/>
      <c r="R133" s="303"/>
      <c r="S133" s="303"/>
      <c r="T133" s="303"/>
      <c r="U133" s="303"/>
      <c r="V133" s="303"/>
      <c r="W133" s="303"/>
      <c r="X133" s="303"/>
      <c r="Y133" s="303"/>
      <c r="Z133" s="303"/>
      <c r="AA133" s="303"/>
    </row>
    <row r="134" spans="6:27">
      <c r="F134" s="99"/>
      <c r="G134" s="302"/>
      <c r="H134" s="302"/>
      <c r="I134" s="302"/>
      <c r="J134" s="303"/>
      <c r="K134" s="303"/>
      <c r="L134" s="303"/>
      <c r="M134" s="303"/>
      <c r="N134" s="303"/>
      <c r="O134" s="303"/>
      <c r="P134" s="303"/>
      <c r="Q134" s="303"/>
      <c r="R134" s="303"/>
      <c r="S134" s="303"/>
      <c r="T134" s="303"/>
      <c r="U134" s="303"/>
      <c r="V134" s="303"/>
      <c r="W134" s="303"/>
      <c r="X134" s="303"/>
      <c r="Y134" s="303"/>
      <c r="Z134" s="303"/>
      <c r="AA134" s="303"/>
    </row>
    <row r="135" spans="6:27">
      <c r="F135" s="99"/>
      <c r="G135" s="302"/>
      <c r="H135" s="302"/>
      <c r="I135" s="302"/>
      <c r="J135" s="303"/>
      <c r="K135" s="303"/>
      <c r="L135" s="303"/>
      <c r="M135" s="303"/>
      <c r="N135" s="303"/>
      <c r="O135" s="303"/>
      <c r="P135" s="303"/>
      <c r="Q135" s="303"/>
      <c r="R135" s="303"/>
      <c r="S135" s="303"/>
      <c r="T135" s="303"/>
      <c r="U135" s="303"/>
      <c r="V135" s="303"/>
      <c r="W135" s="303"/>
      <c r="X135" s="303"/>
      <c r="Y135" s="303"/>
      <c r="Z135" s="303"/>
      <c r="AA135" s="303"/>
    </row>
    <row r="136" spans="6:27">
      <c r="F136" s="99"/>
      <c r="G136" s="302"/>
      <c r="H136" s="302"/>
      <c r="I136" s="302"/>
      <c r="J136" s="303"/>
      <c r="K136" s="303"/>
      <c r="L136" s="303"/>
      <c r="M136" s="303"/>
      <c r="N136" s="303"/>
      <c r="O136" s="303"/>
      <c r="P136" s="303"/>
      <c r="Q136" s="303"/>
      <c r="R136" s="303"/>
      <c r="S136" s="303"/>
      <c r="T136" s="303"/>
      <c r="U136" s="303"/>
      <c r="V136" s="303"/>
      <c r="W136" s="303"/>
      <c r="X136" s="303"/>
      <c r="Y136" s="303"/>
      <c r="Z136" s="303"/>
      <c r="AA136" s="303"/>
    </row>
    <row r="137" spans="6:27">
      <c r="F137" s="99"/>
      <c r="G137" s="302"/>
      <c r="H137" s="302"/>
      <c r="I137" s="302"/>
      <c r="J137" s="303"/>
      <c r="K137" s="303"/>
      <c r="L137" s="303"/>
      <c r="M137" s="303"/>
      <c r="N137" s="303"/>
      <c r="O137" s="303"/>
      <c r="P137" s="303"/>
      <c r="Q137" s="303"/>
      <c r="R137" s="303"/>
      <c r="S137" s="303"/>
      <c r="T137" s="303"/>
      <c r="U137" s="303"/>
      <c r="V137" s="303"/>
      <c r="W137" s="303"/>
      <c r="X137" s="303"/>
      <c r="Y137" s="303"/>
      <c r="Z137" s="303"/>
      <c r="AA137" s="303"/>
    </row>
    <row r="138" spans="6:27">
      <c r="F138" s="99"/>
      <c r="G138" s="302"/>
      <c r="H138" s="302"/>
      <c r="I138" s="302"/>
      <c r="J138" s="303"/>
      <c r="K138" s="303"/>
      <c r="L138" s="303"/>
      <c r="M138" s="303"/>
      <c r="N138" s="303"/>
      <c r="O138" s="303"/>
      <c r="P138" s="303"/>
      <c r="Q138" s="303"/>
      <c r="R138" s="303"/>
      <c r="S138" s="303"/>
      <c r="T138" s="303"/>
      <c r="U138" s="303"/>
      <c r="V138" s="303"/>
      <c r="W138" s="303"/>
      <c r="X138" s="303"/>
      <c r="Y138" s="303"/>
      <c r="Z138" s="303"/>
      <c r="AA138" s="303"/>
    </row>
    <row r="139" spans="6:27">
      <c r="F139" s="99"/>
      <c r="G139" s="302"/>
      <c r="H139" s="302"/>
      <c r="I139" s="302"/>
      <c r="J139" s="303"/>
      <c r="K139" s="303"/>
      <c r="L139" s="303"/>
      <c r="M139" s="303"/>
      <c r="N139" s="303"/>
      <c r="O139" s="303"/>
      <c r="P139" s="303"/>
      <c r="Q139" s="303"/>
      <c r="R139" s="303"/>
      <c r="S139" s="303"/>
      <c r="T139" s="303"/>
      <c r="U139" s="303"/>
      <c r="V139" s="303"/>
      <c r="W139" s="303"/>
      <c r="X139" s="303"/>
      <c r="Y139" s="303"/>
      <c r="Z139" s="303"/>
      <c r="AA139" s="303"/>
    </row>
    <row r="140" spans="6:27">
      <c r="F140" s="99"/>
      <c r="G140" s="302"/>
      <c r="H140" s="302"/>
      <c r="I140" s="302"/>
      <c r="J140" s="303"/>
      <c r="K140" s="303"/>
      <c r="L140" s="303"/>
      <c r="M140" s="303"/>
      <c r="N140" s="303"/>
      <c r="O140" s="303"/>
      <c r="P140" s="303"/>
      <c r="Q140" s="303"/>
      <c r="R140" s="303"/>
      <c r="S140" s="303"/>
      <c r="T140" s="303"/>
      <c r="U140" s="303"/>
      <c r="V140" s="303"/>
      <c r="W140" s="303"/>
      <c r="X140" s="303"/>
      <c r="Y140" s="303"/>
      <c r="Z140" s="303"/>
      <c r="AA140" s="303"/>
    </row>
    <row r="141" spans="6:27">
      <c r="F141" s="99"/>
      <c r="G141" s="302"/>
      <c r="H141" s="302"/>
      <c r="I141" s="302"/>
      <c r="J141" s="303"/>
      <c r="K141" s="303"/>
      <c r="L141" s="303"/>
      <c r="M141" s="303"/>
      <c r="N141" s="303"/>
      <c r="O141" s="303"/>
      <c r="P141" s="303"/>
      <c r="Q141" s="303"/>
      <c r="R141" s="303"/>
      <c r="S141" s="303"/>
      <c r="T141" s="303"/>
      <c r="U141" s="303"/>
      <c r="V141" s="303"/>
      <c r="W141" s="303"/>
      <c r="X141" s="303"/>
      <c r="Y141" s="303"/>
      <c r="Z141" s="303"/>
      <c r="AA141" s="303"/>
    </row>
    <row r="142" spans="6:27">
      <c r="F142" s="99"/>
      <c r="G142" s="302"/>
      <c r="H142" s="302"/>
      <c r="I142" s="302"/>
      <c r="J142" s="303"/>
      <c r="K142" s="303"/>
      <c r="L142" s="303"/>
      <c r="M142" s="303"/>
      <c r="N142" s="303"/>
      <c r="O142" s="303"/>
      <c r="P142" s="303"/>
      <c r="Q142" s="303"/>
      <c r="R142" s="303"/>
      <c r="S142" s="303"/>
      <c r="T142" s="303"/>
      <c r="U142" s="303"/>
      <c r="V142" s="303"/>
      <c r="W142" s="303"/>
      <c r="X142" s="303"/>
      <c r="Y142" s="303"/>
      <c r="Z142" s="303"/>
      <c r="AA142" s="303"/>
    </row>
    <row r="143" spans="6:27">
      <c r="F143" s="99"/>
      <c r="G143" s="302"/>
      <c r="H143" s="302"/>
      <c r="I143" s="302"/>
      <c r="J143" s="303"/>
      <c r="K143" s="303"/>
      <c r="L143" s="303"/>
      <c r="M143" s="303"/>
      <c r="N143" s="303"/>
      <c r="O143" s="303"/>
      <c r="P143" s="303"/>
      <c r="Q143" s="303"/>
      <c r="R143" s="303"/>
      <c r="S143" s="303"/>
      <c r="T143" s="303"/>
      <c r="U143" s="303"/>
      <c r="V143" s="303"/>
      <c r="W143" s="303"/>
      <c r="X143" s="303"/>
      <c r="Y143" s="303"/>
      <c r="Z143" s="303"/>
      <c r="AA143" s="303"/>
    </row>
    <row r="144" spans="6:27">
      <c r="F144" s="99"/>
      <c r="G144" s="302"/>
      <c r="H144" s="302"/>
      <c r="I144" s="302"/>
      <c r="J144" s="303"/>
      <c r="K144" s="303"/>
      <c r="L144" s="303"/>
      <c r="M144" s="303"/>
      <c r="N144" s="303"/>
      <c r="O144" s="303"/>
      <c r="P144" s="303"/>
      <c r="Q144" s="303"/>
      <c r="R144" s="303"/>
      <c r="S144" s="303"/>
      <c r="T144" s="303"/>
      <c r="U144" s="303"/>
      <c r="V144" s="303"/>
      <c r="W144" s="303"/>
      <c r="X144" s="303"/>
      <c r="Y144" s="303"/>
      <c r="Z144" s="303"/>
      <c r="AA144" s="303"/>
    </row>
    <row r="145" spans="6:27">
      <c r="F145" s="99"/>
      <c r="G145" s="302"/>
      <c r="H145" s="302"/>
      <c r="I145" s="302"/>
      <c r="J145" s="303"/>
      <c r="K145" s="303"/>
      <c r="L145" s="303"/>
      <c r="M145" s="303"/>
      <c r="N145" s="303"/>
      <c r="O145" s="303"/>
      <c r="P145" s="303"/>
      <c r="Q145" s="303"/>
      <c r="R145" s="303"/>
      <c r="S145" s="303"/>
      <c r="T145" s="303"/>
      <c r="U145" s="303"/>
      <c r="V145" s="303"/>
      <c r="W145" s="303"/>
      <c r="X145" s="303"/>
      <c r="Y145" s="303"/>
      <c r="Z145" s="303"/>
      <c r="AA145" s="303"/>
    </row>
    <row r="146" spans="6:27">
      <c r="F146" s="99"/>
      <c r="G146" s="302"/>
      <c r="H146" s="302"/>
      <c r="I146" s="302"/>
      <c r="J146" s="303"/>
      <c r="K146" s="303"/>
      <c r="L146" s="303"/>
      <c r="M146" s="303"/>
      <c r="N146" s="303"/>
      <c r="O146" s="303"/>
      <c r="P146" s="303"/>
      <c r="Q146" s="303"/>
      <c r="R146" s="303"/>
      <c r="S146" s="303"/>
      <c r="T146" s="303"/>
      <c r="U146" s="303"/>
      <c r="V146" s="303"/>
      <c r="W146" s="303"/>
      <c r="X146" s="303"/>
      <c r="Y146" s="303"/>
      <c r="Z146" s="303"/>
      <c r="AA146" s="303"/>
    </row>
    <row r="147" spans="6:27">
      <c r="F147" s="99"/>
      <c r="G147" s="302"/>
      <c r="H147" s="302"/>
      <c r="I147" s="302"/>
      <c r="J147" s="303"/>
      <c r="K147" s="303"/>
      <c r="L147" s="303"/>
      <c r="M147" s="303"/>
      <c r="N147" s="303"/>
      <c r="O147" s="303"/>
      <c r="P147" s="303"/>
      <c r="Q147" s="303"/>
      <c r="R147" s="303"/>
      <c r="S147" s="303"/>
      <c r="T147" s="303"/>
      <c r="U147" s="303"/>
      <c r="V147" s="303"/>
      <c r="W147" s="303"/>
      <c r="X147" s="303"/>
      <c r="Y147" s="303"/>
      <c r="Z147" s="303"/>
      <c r="AA147" s="303"/>
    </row>
    <row r="148" spans="6:27">
      <c r="F148" s="99"/>
      <c r="G148" s="302"/>
      <c r="H148" s="302"/>
      <c r="I148" s="302"/>
      <c r="J148" s="303"/>
      <c r="K148" s="303"/>
      <c r="L148" s="303"/>
      <c r="M148" s="303"/>
      <c r="N148" s="303"/>
      <c r="O148" s="303"/>
      <c r="P148" s="303"/>
      <c r="Q148" s="303"/>
      <c r="R148" s="303"/>
      <c r="S148" s="303"/>
      <c r="T148" s="303"/>
      <c r="U148" s="303"/>
      <c r="V148" s="303"/>
      <c r="W148" s="303"/>
      <c r="X148" s="303"/>
      <c r="Y148" s="303"/>
      <c r="Z148" s="303"/>
      <c r="AA148" s="303"/>
    </row>
    <row r="149" spans="6:27">
      <c r="F149" s="99"/>
      <c r="G149" s="302"/>
      <c r="H149" s="302"/>
      <c r="I149" s="302"/>
      <c r="J149" s="303"/>
      <c r="K149" s="303"/>
      <c r="L149" s="303"/>
      <c r="M149" s="303"/>
      <c r="N149" s="303"/>
      <c r="O149" s="303"/>
      <c r="P149" s="303"/>
      <c r="Q149" s="303"/>
      <c r="R149" s="303"/>
      <c r="S149" s="303"/>
      <c r="T149" s="303"/>
      <c r="U149" s="303"/>
      <c r="V149" s="303"/>
      <c r="W149" s="303"/>
      <c r="X149" s="303"/>
      <c r="Y149" s="303"/>
      <c r="Z149" s="303"/>
      <c r="AA149" s="303"/>
    </row>
    <row r="150" spans="6:27">
      <c r="F150" s="99"/>
      <c r="G150" s="302"/>
      <c r="H150" s="302"/>
      <c r="I150" s="302"/>
      <c r="J150" s="303"/>
      <c r="K150" s="303"/>
      <c r="L150" s="303"/>
      <c r="M150" s="303"/>
      <c r="N150" s="303"/>
      <c r="O150" s="303"/>
      <c r="P150" s="303"/>
      <c r="Q150" s="303"/>
      <c r="R150" s="303"/>
      <c r="S150" s="303"/>
      <c r="T150" s="303"/>
      <c r="U150" s="303"/>
      <c r="V150" s="303"/>
      <c r="W150" s="303"/>
      <c r="X150" s="303"/>
      <c r="Y150" s="303"/>
      <c r="Z150" s="303"/>
      <c r="AA150" s="303"/>
    </row>
    <row r="151" spans="6:27">
      <c r="F151" s="99"/>
      <c r="G151" s="302"/>
      <c r="H151" s="302"/>
      <c r="I151" s="302"/>
      <c r="J151" s="303"/>
      <c r="K151" s="303"/>
      <c r="L151" s="303"/>
      <c r="M151" s="303"/>
      <c r="N151" s="303"/>
      <c r="O151" s="303"/>
      <c r="P151" s="303"/>
      <c r="Q151" s="303"/>
      <c r="R151" s="303"/>
      <c r="S151" s="303"/>
      <c r="T151" s="303"/>
      <c r="U151" s="303"/>
      <c r="V151" s="303"/>
      <c r="W151" s="303"/>
      <c r="X151" s="303"/>
      <c r="Y151" s="303"/>
      <c r="Z151" s="303"/>
      <c r="AA151" s="303"/>
    </row>
    <row r="152" spans="6:27">
      <c r="F152" s="99"/>
      <c r="G152" s="302"/>
      <c r="H152" s="302"/>
      <c r="I152" s="302"/>
      <c r="J152" s="303"/>
      <c r="K152" s="303"/>
      <c r="L152" s="303"/>
      <c r="M152" s="303"/>
      <c r="N152" s="303"/>
      <c r="O152" s="303"/>
      <c r="P152" s="303"/>
      <c r="Q152" s="303"/>
      <c r="R152" s="303"/>
      <c r="S152" s="303"/>
      <c r="T152" s="303"/>
      <c r="U152" s="303"/>
      <c r="V152" s="303"/>
      <c r="W152" s="303"/>
      <c r="X152" s="303"/>
      <c r="Y152" s="303"/>
      <c r="Z152" s="303"/>
      <c r="AA152" s="303"/>
    </row>
    <row r="153" spans="6:27">
      <c r="F153" s="99"/>
      <c r="G153" s="302"/>
      <c r="H153" s="302"/>
      <c r="I153" s="302"/>
      <c r="J153" s="303"/>
      <c r="K153" s="303"/>
      <c r="L153" s="303"/>
      <c r="M153" s="303"/>
      <c r="N153" s="303"/>
      <c r="O153" s="303"/>
      <c r="P153" s="303"/>
      <c r="Q153" s="303"/>
      <c r="R153" s="303"/>
      <c r="S153" s="303"/>
      <c r="T153" s="303"/>
      <c r="U153" s="303"/>
      <c r="V153" s="303"/>
      <c r="W153" s="303"/>
      <c r="X153" s="303"/>
      <c r="Y153" s="303"/>
      <c r="Z153" s="303"/>
      <c r="AA153" s="303"/>
    </row>
    <row r="154" spans="6:27">
      <c r="F154" s="99"/>
      <c r="G154" s="302"/>
      <c r="H154" s="302"/>
      <c r="I154" s="302"/>
      <c r="J154" s="303"/>
      <c r="K154" s="303"/>
      <c r="L154" s="303"/>
      <c r="M154" s="303"/>
      <c r="N154" s="303"/>
      <c r="O154" s="303"/>
      <c r="P154" s="303"/>
      <c r="Q154" s="303"/>
      <c r="R154" s="303"/>
      <c r="S154" s="303"/>
      <c r="T154" s="303"/>
      <c r="U154" s="303"/>
      <c r="V154" s="303"/>
      <c r="W154" s="303"/>
      <c r="X154" s="303"/>
      <c r="Y154" s="303"/>
      <c r="Z154" s="303"/>
      <c r="AA154" s="303"/>
    </row>
    <row r="155" spans="6:27">
      <c r="F155" s="99"/>
      <c r="G155" s="302"/>
      <c r="H155" s="302"/>
      <c r="I155" s="302"/>
      <c r="J155" s="303"/>
      <c r="K155" s="303"/>
      <c r="L155" s="303"/>
      <c r="M155" s="303"/>
      <c r="N155" s="303"/>
      <c r="O155" s="303"/>
      <c r="P155" s="303"/>
      <c r="Q155" s="303"/>
      <c r="R155" s="303"/>
      <c r="S155" s="303"/>
      <c r="T155" s="303"/>
      <c r="U155" s="303"/>
      <c r="V155" s="303"/>
      <c r="W155" s="303"/>
      <c r="X155" s="303"/>
      <c r="Y155" s="303"/>
      <c r="Z155" s="303"/>
      <c r="AA155" s="303"/>
    </row>
    <row r="156" spans="6:27">
      <c r="F156" s="99"/>
      <c r="G156" s="302"/>
      <c r="H156" s="302"/>
      <c r="I156" s="302"/>
      <c r="J156" s="303"/>
      <c r="K156" s="303"/>
      <c r="L156" s="303"/>
      <c r="M156" s="303"/>
      <c r="N156" s="303"/>
      <c r="O156" s="303"/>
      <c r="P156" s="303"/>
      <c r="Q156" s="303"/>
      <c r="R156" s="303"/>
      <c r="S156" s="303"/>
      <c r="T156" s="303"/>
      <c r="U156" s="303"/>
      <c r="V156" s="303"/>
      <c r="W156" s="303"/>
      <c r="X156" s="303"/>
      <c r="Y156" s="303"/>
      <c r="Z156" s="303"/>
      <c r="AA156" s="303"/>
    </row>
    <row r="157" spans="6:27">
      <c r="F157" s="99"/>
      <c r="G157" s="302"/>
      <c r="H157" s="302"/>
      <c r="I157" s="302"/>
      <c r="J157" s="303"/>
      <c r="K157" s="303"/>
      <c r="L157" s="303"/>
      <c r="M157" s="303"/>
      <c r="N157" s="303"/>
      <c r="O157" s="303"/>
      <c r="P157" s="303"/>
      <c r="Q157" s="303"/>
      <c r="R157" s="303"/>
      <c r="S157" s="303"/>
      <c r="T157" s="303"/>
      <c r="U157" s="303"/>
      <c r="V157" s="303"/>
      <c r="W157" s="303"/>
      <c r="X157" s="303"/>
      <c r="Y157" s="303"/>
      <c r="Z157" s="303"/>
      <c r="AA157" s="303"/>
    </row>
    <row r="158" spans="6:27">
      <c r="F158" s="99"/>
      <c r="G158" s="302"/>
      <c r="H158" s="302"/>
      <c r="I158" s="302"/>
      <c r="J158" s="303"/>
      <c r="K158" s="303"/>
      <c r="L158" s="303"/>
      <c r="M158" s="303"/>
      <c r="N158" s="303"/>
      <c r="O158" s="303"/>
      <c r="P158" s="303"/>
      <c r="Q158" s="303"/>
      <c r="R158" s="303"/>
      <c r="S158" s="303"/>
      <c r="T158" s="303"/>
      <c r="U158" s="303"/>
      <c r="V158" s="303"/>
      <c r="W158" s="303"/>
      <c r="X158" s="303"/>
      <c r="Y158" s="303"/>
      <c r="Z158" s="303"/>
      <c r="AA158" s="303"/>
    </row>
    <row r="159" spans="6:27">
      <c r="F159" s="99"/>
      <c r="G159" s="302"/>
      <c r="H159" s="302"/>
      <c r="I159" s="302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303"/>
      <c r="AA159" s="303"/>
    </row>
    <row r="160" spans="6:27">
      <c r="F160" s="99"/>
      <c r="G160" s="302"/>
      <c r="H160" s="302"/>
      <c r="I160" s="302"/>
      <c r="J160" s="303"/>
      <c r="K160" s="303"/>
      <c r="L160" s="303"/>
      <c r="M160" s="303"/>
      <c r="N160" s="303"/>
      <c r="O160" s="303"/>
      <c r="P160" s="303"/>
      <c r="Q160" s="303"/>
      <c r="R160" s="303"/>
      <c r="S160" s="303"/>
      <c r="T160" s="303"/>
      <c r="U160" s="303"/>
      <c r="V160" s="303"/>
      <c r="W160" s="303"/>
      <c r="X160" s="303"/>
      <c r="Y160" s="303"/>
      <c r="Z160" s="303"/>
      <c r="AA160" s="303"/>
    </row>
    <row r="161" spans="6:27">
      <c r="F161" s="99"/>
      <c r="G161" s="302"/>
      <c r="H161" s="302"/>
      <c r="I161" s="302"/>
      <c r="J161" s="303"/>
      <c r="K161" s="303"/>
      <c r="L161" s="303"/>
      <c r="M161" s="303"/>
      <c r="N161" s="303"/>
      <c r="O161" s="303"/>
      <c r="P161" s="303"/>
      <c r="Q161" s="303"/>
      <c r="R161" s="303"/>
      <c r="S161" s="303"/>
      <c r="T161" s="303"/>
      <c r="U161" s="303"/>
      <c r="V161" s="303"/>
      <c r="W161" s="303"/>
      <c r="X161" s="303"/>
      <c r="Y161" s="303"/>
      <c r="Z161" s="303"/>
      <c r="AA161" s="303"/>
    </row>
    <row r="162" spans="6:27">
      <c r="F162" s="99"/>
      <c r="G162" s="302"/>
      <c r="H162" s="302"/>
      <c r="I162" s="302"/>
      <c r="J162" s="303"/>
      <c r="K162" s="303"/>
      <c r="L162" s="303"/>
      <c r="M162" s="303"/>
      <c r="N162" s="303"/>
      <c r="O162" s="303"/>
      <c r="P162" s="303"/>
      <c r="Q162" s="303"/>
      <c r="R162" s="303"/>
      <c r="S162" s="303"/>
      <c r="T162" s="303"/>
      <c r="U162" s="303"/>
      <c r="V162" s="303"/>
      <c r="W162" s="303"/>
      <c r="X162" s="303"/>
      <c r="Y162" s="303"/>
      <c r="Z162" s="303"/>
      <c r="AA162" s="303"/>
    </row>
    <row r="163" spans="6:27">
      <c r="F163" s="99"/>
      <c r="G163" s="302"/>
      <c r="H163" s="302"/>
      <c r="I163" s="302"/>
      <c r="J163" s="303"/>
      <c r="K163" s="303"/>
      <c r="L163" s="303"/>
      <c r="M163" s="303"/>
      <c r="N163" s="303"/>
      <c r="O163" s="303"/>
      <c r="P163" s="303"/>
      <c r="Q163" s="303"/>
      <c r="R163" s="303"/>
      <c r="S163" s="303"/>
      <c r="T163" s="303"/>
      <c r="U163" s="303"/>
      <c r="V163" s="303"/>
      <c r="W163" s="303"/>
      <c r="X163" s="303"/>
      <c r="Y163" s="303"/>
      <c r="Z163" s="303"/>
      <c r="AA163" s="303"/>
    </row>
    <row r="164" spans="6:27">
      <c r="F164" s="99"/>
      <c r="G164" s="302"/>
      <c r="H164" s="302"/>
      <c r="I164" s="302"/>
      <c r="J164" s="303"/>
      <c r="K164" s="303"/>
      <c r="L164" s="303"/>
      <c r="M164" s="303"/>
      <c r="N164" s="303"/>
      <c r="O164" s="303"/>
      <c r="P164" s="303"/>
      <c r="Q164" s="303"/>
      <c r="R164" s="303"/>
      <c r="S164" s="303"/>
      <c r="T164" s="303"/>
      <c r="U164" s="303"/>
      <c r="V164" s="303"/>
      <c r="W164" s="303"/>
      <c r="X164" s="303"/>
      <c r="Y164" s="303"/>
      <c r="Z164" s="303"/>
      <c r="AA164" s="303"/>
    </row>
    <row r="165" spans="6:27">
      <c r="F165" s="99"/>
      <c r="G165" s="302"/>
      <c r="H165" s="302"/>
      <c r="I165" s="302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3"/>
      <c r="Y165" s="303"/>
      <c r="Z165" s="303"/>
      <c r="AA165" s="303"/>
    </row>
    <row r="166" spans="6:27">
      <c r="F166" s="99"/>
      <c r="G166" s="302"/>
      <c r="H166" s="302"/>
      <c r="I166" s="302"/>
      <c r="J166" s="303"/>
      <c r="K166" s="303"/>
      <c r="L166" s="303"/>
      <c r="M166" s="303"/>
      <c r="N166" s="303"/>
      <c r="O166" s="303"/>
      <c r="P166" s="303"/>
      <c r="Q166" s="303"/>
      <c r="R166" s="303"/>
      <c r="S166" s="303"/>
      <c r="T166" s="303"/>
      <c r="U166" s="303"/>
      <c r="V166" s="303"/>
      <c r="W166" s="303"/>
      <c r="X166" s="303"/>
      <c r="Y166" s="303"/>
      <c r="Z166" s="303"/>
      <c r="AA166" s="303"/>
    </row>
    <row r="167" spans="6:27">
      <c r="F167" s="99"/>
      <c r="G167" s="302"/>
      <c r="H167" s="302"/>
      <c r="I167" s="302"/>
      <c r="J167" s="303"/>
      <c r="K167" s="303"/>
      <c r="L167" s="303"/>
      <c r="M167" s="303"/>
      <c r="N167" s="303"/>
      <c r="O167" s="303"/>
      <c r="P167" s="303"/>
      <c r="Q167" s="303"/>
      <c r="R167" s="303"/>
      <c r="S167" s="303"/>
      <c r="T167" s="303"/>
      <c r="U167" s="303"/>
      <c r="V167" s="303"/>
      <c r="W167" s="303"/>
      <c r="X167" s="303"/>
      <c r="Y167" s="303"/>
      <c r="Z167" s="303"/>
      <c r="AA167" s="303"/>
    </row>
    <row r="168" spans="6:27">
      <c r="F168" s="99"/>
      <c r="G168" s="302"/>
      <c r="H168" s="302"/>
      <c r="I168" s="302"/>
      <c r="J168" s="303"/>
      <c r="K168" s="303"/>
      <c r="L168" s="303"/>
      <c r="M168" s="303"/>
      <c r="N168" s="303"/>
      <c r="O168" s="303"/>
      <c r="P168" s="303"/>
      <c r="Q168" s="303"/>
      <c r="R168" s="303"/>
      <c r="S168" s="303"/>
      <c r="T168" s="303"/>
      <c r="U168" s="303"/>
      <c r="V168" s="303"/>
      <c r="W168" s="303"/>
      <c r="X168" s="303"/>
      <c r="Y168" s="303"/>
      <c r="Z168" s="303"/>
      <c r="AA168" s="303"/>
    </row>
    <row r="169" spans="6:27">
      <c r="F169" s="99"/>
      <c r="G169" s="302"/>
      <c r="H169" s="302"/>
      <c r="I169" s="302"/>
      <c r="J169" s="303"/>
      <c r="K169" s="303"/>
      <c r="L169" s="303"/>
      <c r="M169" s="303"/>
      <c r="N169" s="303"/>
      <c r="O169" s="303"/>
      <c r="P169" s="303"/>
      <c r="Q169" s="303"/>
      <c r="R169" s="303"/>
      <c r="S169" s="303"/>
      <c r="T169" s="303"/>
      <c r="U169" s="303"/>
      <c r="V169" s="303"/>
      <c r="W169" s="303"/>
      <c r="X169" s="303"/>
      <c r="Y169" s="303"/>
      <c r="Z169" s="303"/>
      <c r="AA169" s="303"/>
    </row>
    <row r="170" spans="6:27">
      <c r="F170" s="99"/>
      <c r="G170" s="302"/>
      <c r="H170" s="302"/>
      <c r="I170" s="302"/>
      <c r="J170" s="303"/>
      <c r="K170" s="303"/>
      <c r="L170" s="303"/>
      <c r="M170" s="303"/>
      <c r="N170" s="303"/>
      <c r="O170" s="303"/>
      <c r="P170" s="303"/>
      <c r="Q170" s="303"/>
      <c r="R170" s="303"/>
      <c r="S170" s="303"/>
      <c r="T170" s="303"/>
      <c r="U170" s="303"/>
      <c r="V170" s="303"/>
      <c r="W170" s="303"/>
      <c r="X170" s="303"/>
      <c r="Y170" s="303"/>
      <c r="Z170" s="303"/>
      <c r="AA170" s="303"/>
    </row>
    <row r="171" spans="6:27">
      <c r="F171" s="99"/>
      <c r="G171" s="302"/>
      <c r="H171" s="302"/>
      <c r="I171" s="302"/>
      <c r="J171" s="303"/>
      <c r="K171" s="303"/>
      <c r="L171" s="303"/>
      <c r="M171" s="303"/>
      <c r="N171" s="303"/>
      <c r="O171" s="303"/>
      <c r="P171" s="303"/>
      <c r="Q171" s="303"/>
      <c r="R171" s="303"/>
      <c r="S171" s="303"/>
      <c r="T171" s="303"/>
      <c r="U171" s="303"/>
      <c r="V171" s="303"/>
      <c r="W171" s="303"/>
      <c r="X171" s="303"/>
      <c r="Y171" s="303"/>
      <c r="Z171" s="303"/>
      <c r="AA171" s="303"/>
    </row>
    <row r="172" spans="6:27">
      <c r="F172" s="99"/>
      <c r="G172" s="302"/>
      <c r="H172" s="302"/>
      <c r="I172" s="302"/>
      <c r="J172" s="303"/>
      <c r="K172" s="303"/>
      <c r="L172" s="303"/>
      <c r="M172" s="303"/>
      <c r="N172" s="303"/>
      <c r="O172" s="303"/>
      <c r="P172" s="303"/>
      <c r="Q172" s="303"/>
      <c r="R172" s="303"/>
      <c r="S172" s="303"/>
      <c r="T172" s="303"/>
      <c r="U172" s="303"/>
      <c r="V172" s="303"/>
      <c r="W172" s="303"/>
      <c r="X172" s="303"/>
      <c r="Y172" s="303"/>
      <c r="Z172" s="303"/>
      <c r="AA172" s="303"/>
    </row>
    <row r="173" spans="6:27">
      <c r="F173" s="99"/>
      <c r="G173" s="302"/>
      <c r="H173" s="302"/>
      <c r="I173" s="302"/>
      <c r="J173" s="303"/>
      <c r="K173" s="303"/>
      <c r="L173" s="303"/>
      <c r="M173" s="303"/>
      <c r="N173" s="303"/>
      <c r="O173" s="303"/>
      <c r="P173" s="303"/>
      <c r="Q173" s="303"/>
      <c r="R173" s="303"/>
      <c r="S173" s="303"/>
      <c r="T173" s="303"/>
      <c r="U173" s="303"/>
      <c r="V173" s="303"/>
      <c r="W173" s="303"/>
      <c r="X173" s="303"/>
      <c r="Y173" s="303"/>
      <c r="Z173" s="303"/>
      <c r="AA173" s="303"/>
    </row>
    <row r="174" spans="6:27">
      <c r="F174" s="99"/>
      <c r="G174" s="302"/>
      <c r="H174" s="302"/>
      <c r="I174" s="302"/>
      <c r="J174" s="303"/>
      <c r="K174" s="303"/>
      <c r="L174" s="303"/>
      <c r="M174" s="303"/>
      <c r="N174" s="303"/>
      <c r="O174" s="303"/>
      <c r="P174" s="303"/>
      <c r="Q174" s="303"/>
      <c r="R174" s="303"/>
      <c r="S174" s="303"/>
      <c r="T174" s="303"/>
      <c r="U174" s="303"/>
      <c r="V174" s="303"/>
      <c r="W174" s="303"/>
      <c r="X174" s="303"/>
      <c r="Y174" s="303"/>
      <c r="Z174" s="303"/>
      <c r="AA174" s="303"/>
    </row>
    <row r="175" spans="6:27">
      <c r="F175" s="99"/>
      <c r="G175" s="302"/>
      <c r="H175" s="302"/>
      <c r="I175" s="302"/>
      <c r="J175" s="303"/>
      <c r="K175" s="303"/>
      <c r="L175" s="303"/>
      <c r="M175" s="303"/>
      <c r="N175" s="303"/>
      <c r="O175" s="303"/>
      <c r="P175" s="303"/>
      <c r="Q175" s="303"/>
      <c r="R175" s="303"/>
      <c r="S175" s="303"/>
      <c r="T175" s="303"/>
      <c r="U175" s="303"/>
      <c r="V175" s="303"/>
      <c r="W175" s="303"/>
      <c r="X175" s="303"/>
      <c r="Y175" s="303"/>
      <c r="Z175" s="303"/>
      <c r="AA175" s="303"/>
    </row>
    <row r="176" spans="6:27">
      <c r="F176" s="99"/>
      <c r="G176" s="302"/>
      <c r="H176" s="302"/>
      <c r="I176" s="302"/>
      <c r="J176" s="303"/>
      <c r="K176" s="303"/>
      <c r="L176" s="303"/>
      <c r="M176" s="303"/>
      <c r="N176" s="303"/>
      <c r="O176" s="303"/>
      <c r="P176" s="303"/>
      <c r="Q176" s="303"/>
      <c r="R176" s="303"/>
      <c r="S176" s="303"/>
      <c r="T176" s="303"/>
      <c r="U176" s="303"/>
      <c r="V176" s="303"/>
      <c r="W176" s="303"/>
      <c r="X176" s="303"/>
      <c r="Y176" s="303"/>
      <c r="Z176" s="303"/>
      <c r="AA176" s="303"/>
    </row>
    <row r="177" spans="6:27">
      <c r="F177" s="99"/>
      <c r="G177" s="302"/>
      <c r="H177" s="302"/>
      <c r="I177" s="302"/>
      <c r="J177" s="303"/>
      <c r="K177" s="303"/>
      <c r="L177" s="303"/>
      <c r="M177" s="303"/>
      <c r="N177" s="303"/>
      <c r="O177" s="303"/>
      <c r="P177" s="303"/>
      <c r="Q177" s="303"/>
      <c r="R177" s="303"/>
      <c r="S177" s="303"/>
      <c r="T177" s="303"/>
      <c r="U177" s="303"/>
      <c r="V177" s="303"/>
      <c r="W177" s="303"/>
      <c r="X177" s="303"/>
      <c r="Y177" s="303"/>
      <c r="Z177" s="303"/>
      <c r="AA177" s="303"/>
    </row>
    <row r="178" spans="6:27">
      <c r="F178" s="99"/>
      <c r="G178" s="302"/>
      <c r="H178" s="302"/>
      <c r="I178" s="302"/>
      <c r="J178" s="303"/>
      <c r="K178" s="303"/>
      <c r="L178" s="303"/>
      <c r="M178" s="303"/>
      <c r="N178" s="303"/>
      <c r="O178" s="303"/>
      <c r="P178" s="303"/>
      <c r="Q178" s="303"/>
      <c r="R178" s="303"/>
      <c r="S178" s="303"/>
      <c r="T178" s="303"/>
      <c r="U178" s="303"/>
      <c r="V178" s="303"/>
      <c r="W178" s="303"/>
      <c r="X178" s="303"/>
      <c r="Y178" s="303"/>
      <c r="Z178" s="303"/>
      <c r="AA178" s="303"/>
    </row>
    <row r="179" spans="6:27">
      <c r="F179" s="99"/>
      <c r="G179" s="302"/>
      <c r="H179" s="302"/>
      <c r="I179" s="302"/>
      <c r="J179" s="303"/>
      <c r="K179" s="303"/>
      <c r="L179" s="303"/>
      <c r="M179" s="303"/>
      <c r="N179" s="303"/>
      <c r="O179" s="303"/>
      <c r="P179" s="303"/>
      <c r="Q179" s="303"/>
      <c r="R179" s="303"/>
      <c r="S179" s="303"/>
      <c r="T179" s="303"/>
      <c r="U179" s="303"/>
      <c r="V179" s="303"/>
      <c r="W179" s="303"/>
      <c r="X179" s="303"/>
      <c r="Y179" s="303"/>
      <c r="Z179" s="303"/>
      <c r="AA179" s="303"/>
    </row>
    <row r="180" spans="6:27">
      <c r="F180" s="99"/>
      <c r="G180" s="302"/>
      <c r="H180" s="302"/>
      <c r="I180" s="302"/>
      <c r="J180" s="303"/>
      <c r="K180" s="303"/>
      <c r="L180" s="303"/>
      <c r="M180" s="303"/>
      <c r="N180" s="303"/>
      <c r="O180" s="303"/>
      <c r="P180" s="303"/>
      <c r="Q180" s="303"/>
      <c r="R180" s="303"/>
      <c r="S180" s="303"/>
      <c r="T180" s="303"/>
      <c r="U180" s="303"/>
      <c r="V180" s="303"/>
      <c r="W180" s="303"/>
      <c r="X180" s="303"/>
      <c r="Y180" s="303"/>
      <c r="Z180" s="303"/>
      <c r="AA180" s="303"/>
    </row>
    <row r="181" spans="6:27">
      <c r="F181" s="99"/>
      <c r="G181" s="302"/>
      <c r="H181" s="302"/>
      <c r="I181" s="302"/>
      <c r="J181" s="303"/>
      <c r="K181" s="303"/>
      <c r="L181" s="303"/>
      <c r="M181" s="303"/>
      <c r="N181" s="303"/>
      <c r="O181" s="303"/>
      <c r="P181" s="303"/>
      <c r="Q181" s="303"/>
      <c r="R181" s="303"/>
      <c r="S181" s="303"/>
      <c r="T181" s="303"/>
      <c r="U181" s="303"/>
      <c r="V181" s="303"/>
      <c r="W181" s="303"/>
      <c r="X181" s="303"/>
      <c r="Y181" s="303"/>
      <c r="Z181" s="303"/>
      <c r="AA181" s="303"/>
    </row>
    <row r="182" spans="6:27">
      <c r="F182" s="99"/>
      <c r="G182" s="302"/>
      <c r="H182" s="302"/>
      <c r="I182" s="302"/>
      <c r="J182" s="303"/>
      <c r="K182" s="303"/>
      <c r="L182" s="303"/>
      <c r="M182" s="303"/>
      <c r="N182" s="303"/>
      <c r="O182" s="303"/>
      <c r="P182" s="303"/>
      <c r="Q182" s="303"/>
      <c r="R182" s="303"/>
      <c r="S182" s="303"/>
      <c r="T182" s="303"/>
      <c r="U182" s="303"/>
      <c r="V182" s="303"/>
      <c r="W182" s="303"/>
      <c r="X182" s="303"/>
      <c r="Y182" s="303"/>
      <c r="Z182" s="303"/>
      <c r="AA182" s="303"/>
    </row>
    <row r="183" spans="6:27">
      <c r="F183" s="99"/>
      <c r="G183" s="302"/>
      <c r="H183" s="302"/>
      <c r="I183" s="302"/>
      <c r="J183" s="303"/>
      <c r="K183" s="303"/>
      <c r="L183" s="303"/>
      <c r="M183" s="303"/>
      <c r="N183" s="303"/>
      <c r="O183" s="303"/>
      <c r="P183" s="303"/>
      <c r="Q183" s="303"/>
      <c r="R183" s="303"/>
      <c r="S183" s="303"/>
      <c r="T183" s="303"/>
      <c r="U183" s="303"/>
      <c r="V183" s="303"/>
      <c r="W183" s="303"/>
      <c r="X183" s="303"/>
      <c r="Y183" s="303"/>
      <c r="Z183" s="303"/>
      <c r="AA183" s="303"/>
    </row>
    <row r="184" spans="6:27">
      <c r="F184" s="99"/>
      <c r="G184" s="302"/>
      <c r="H184" s="302"/>
      <c r="I184" s="302"/>
      <c r="J184" s="303"/>
      <c r="K184" s="303"/>
      <c r="L184" s="303"/>
      <c r="M184" s="303"/>
      <c r="N184" s="303"/>
      <c r="O184" s="303"/>
      <c r="P184" s="303"/>
      <c r="Q184" s="303"/>
      <c r="R184" s="303"/>
      <c r="S184" s="303"/>
      <c r="T184" s="303"/>
      <c r="U184" s="303"/>
      <c r="V184" s="303"/>
      <c r="W184" s="303"/>
      <c r="X184" s="303"/>
      <c r="Y184" s="303"/>
      <c r="Z184" s="303"/>
      <c r="AA184" s="303"/>
    </row>
    <row r="185" spans="6:27">
      <c r="F185" s="99"/>
      <c r="G185" s="302"/>
      <c r="H185" s="302"/>
      <c r="I185" s="302"/>
      <c r="J185" s="303"/>
      <c r="K185" s="303"/>
      <c r="L185" s="303"/>
      <c r="M185" s="303"/>
      <c r="N185" s="303"/>
      <c r="O185" s="303"/>
      <c r="P185" s="303"/>
      <c r="Q185" s="303"/>
      <c r="R185" s="303"/>
      <c r="S185" s="303"/>
      <c r="T185" s="303"/>
      <c r="U185" s="303"/>
      <c r="V185" s="303"/>
      <c r="W185" s="303"/>
      <c r="X185" s="303"/>
      <c r="Y185" s="303"/>
      <c r="Z185" s="303"/>
      <c r="AA185" s="303"/>
    </row>
    <row r="186" spans="6:27">
      <c r="F186" s="99"/>
      <c r="G186" s="302"/>
      <c r="H186" s="302"/>
      <c r="I186" s="302"/>
      <c r="J186" s="303"/>
      <c r="K186" s="303"/>
      <c r="L186" s="303"/>
      <c r="M186" s="303"/>
      <c r="N186" s="303"/>
      <c r="O186" s="303"/>
      <c r="P186" s="303"/>
      <c r="Q186" s="303"/>
      <c r="R186" s="303"/>
      <c r="S186" s="303"/>
      <c r="T186" s="303"/>
      <c r="U186" s="303"/>
      <c r="V186" s="303"/>
      <c r="W186" s="303"/>
      <c r="X186" s="303"/>
      <c r="Y186" s="303"/>
      <c r="Z186" s="303"/>
      <c r="AA186" s="303"/>
    </row>
    <row r="187" spans="6:27">
      <c r="F187" s="99"/>
      <c r="G187" s="302"/>
      <c r="H187" s="302"/>
      <c r="I187" s="302"/>
      <c r="J187" s="303"/>
      <c r="K187" s="303"/>
      <c r="L187" s="303"/>
      <c r="M187" s="303"/>
      <c r="N187" s="303"/>
      <c r="O187" s="303"/>
      <c r="P187" s="303"/>
      <c r="Q187" s="303"/>
      <c r="R187" s="303"/>
      <c r="S187" s="303"/>
      <c r="T187" s="303"/>
      <c r="U187" s="303"/>
      <c r="V187" s="303"/>
      <c r="W187" s="303"/>
      <c r="X187" s="303"/>
      <c r="Y187" s="303"/>
      <c r="Z187" s="303"/>
      <c r="AA187" s="303"/>
    </row>
    <row r="188" spans="6:27">
      <c r="F188" s="99"/>
      <c r="G188" s="302"/>
      <c r="H188" s="302"/>
      <c r="I188" s="302"/>
      <c r="J188" s="303"/>
      <c r="K188" s="303"/>
      <c r="L188" s="303"/>
      <c r="M188" s="303"/>
      <c r="N188" s="303"/>
      <c r="O188" s="303"/>
      <c r="P188" s="303"/>
      <c r="Q188" s="303"/>
      <c r="R188" s="303"/>
      <c r="S188" s="303"/>
      <c r="T188" s="303"/>
      <c r="U188" s="303"/>
      <c r="V188" s="303"/>
      <c r="W188" s="303"/>
      <c r="X188" s="303"/>
      <c r="Y188" s="303"/>
      <c r="Z188" s="303"/>
      <c r="AA188" s="303"/>
    </row>
    <row r="189" spans="6:27">
      <c r="F189" s="99"/>
      <c r="G189" s="302"/>
      <c r="H189" s="302"/>
      <c r="I189" s="302"/>
      <c r="J189" s="303"/>
      <c r="K189" s="303"/>
      <c r="L189" s="303"/>
      <c r="M189" s="303"/>
      <c r="N189" s="303"/>
      <c r="O189" s="303"/>
      <c r="P189" s="303"/>
      <c r="Q189" s="303"/>
      <c r="R189" s="303"/>
      <c r="S189" s="303"/>
      <c r="T189" s="303"/>
      <c r="U189" s="303"/>
      <c r="V189" s="303"/>
      <c r="W189" s="303"/>
      <c r="X189" s="303"/>
      <c r="Y189" s="303"/>
      <c r="Z189" s="303"/>
      <c r="AA189" s="303"/>
    </row>
    <row r="190" spans="6:27">
      <c r="F190" s="99"/>
      <c r="G190" s="302"/>
      <c r="H190" s="302"/>
      <c r="I190" s="302"/>
      <c r="J190" s="303"/>
      <c r="K190" s="303"/>
      <c r="L190" s="303"/>
      <c r="M190" s="303"/>
      <c r="N190" s="303"/>
      <c r="O190" s="303"/>
      <c r="P190" s="303"/>
      <c r="Q190" s="303"/>
      <c r="R190" s="303"/>
      <c r="S190" s="303"/>
      <c r="T190" s="303"/>
      <c r="U190" s="303"/>
      <c r="V190" s="303"/>
      <c r="W190" s="303"/>
      <c r="X190" s="303"/>
      <c r="Y190" s="303"/>
      <c r="Z190" s="303"/>
      <c r="AA190" s="303"/>
    </row>
    <row r="191" spans="6:27">
      <c r="F191" s="99"/>
      <c r="G191" s="302"/>
      <c r="H191" s="302"/>
      <c r="I191" s="302"/>
      <c r="J191" s="303"/>
      <c r="K191" s="303"/>
      <c r="L191" s="303"/>
      <c r="M191" s="303"/>
      <c r="N191" s="303"/>
      <c r="O191" s="303"/>
      <c r="P191" s="303"/>
      <c r="Q191" s="303"/>
      <c r="R191" s="303"/>
      <c r="S191" s="303"/>
      <c r="T191" s="303"/>
      <c r="U191" s="303"/>
      <c r="V191" s="303"/>
      <c r="W191" s="303"/>
      <c r="X191" s="303"/>
      <c r="Y191" s="303"/>
      <c r="Z191" s="303"/>
      <c r="AA191" s="303"/>
    </row>
    <row r="192" spans="6:27">
      <c r="F192" s="99"/>
      <c r="G192" s="302"/>
      <c r="H192" s="302"/>
      <c r="I192" s="302"/>
      <c r="J192" s="303"/>
      <c r="K192" s="303"/>
      <c r="L192" s="303"/>
      <c r="M192" s="303"/>
      <c r="N192" s="303"/>
      <c r="O192" s="303"/>
      <c r="P192" s="303"/>
      <c r="Q192" s="303"/>
      <c r="R192" s="303"/>
      <c r="S192" s="303"/>
      <c r="T192" s="303"/>
      <c r="U192" s="303"/>
      <c r="V192" s="303"/>
      <c r="W192" s="303"/>
      <c r="X192" s="303"/>
      <c r="Y192" s="303"/>
      <c r="Z192" s="303"/>
      <c r="AA192" s="303"/>
    </row>
    <row r="193" spans="6:27">
      <c r="F193" s="99"/>
      <c r="G193" s="302"/>
      <c r="H193" s="302"/>
      <c r="I193" s="302"/>
      <c r="J193" s="303"/>
      <c r="K193" s="303"/>
      <c r="L193" s="303"/>
      <c r="M193" s="303"/>
      <c r="N193" s="303"/>
      <c r="O193" s="303"/>
      <c r="P193" s="303"/>
      <c r="Q193" s="303"/>
      <c r="R193" s="303"/>
      <c r="S193" s="303"/>
      <c r="T193" s="303"/>
      <c r="U193" s="303"/>
      <c r="V193" s="303"/>
      <c r="W193" s="303"/>
      <c r="X193" s="303"/>
      <c r="Y193" s="303"/>
      <c r="Z193" s="303"/>
      <c r="AA193" s="303"/>
    </row>
    <row r="194" spans="6:27">
      <c r="F194" s="99"/>
      <c r="G194" s="302"/>
      <c r="H194" s="302"/>
      <c r="I194" s="302"/>
      <c r="J194" s="303"/>
      <c r="K194" s="303"/>
      <c r="L194" s="303"/>
      <c r="M194" s="303"/>
      <c r="N194" s="303"/>
      <c r="O194" s="303"/>
      <c r="P194" s="303"/>
      <c r="Q194" s="303"/>
      <c r="R194" s="303"/>
      <c r="S194" s="303"/>
      <c r="T194" s="303"/>
      <c r="U194" s="303"/>
      <c r="V194" s="303"/>
      <c r="W194" s="303"/>
      <c r="X194" s="303"/>
      <c r="Y194" s="303"/>
      <c r="Z194" s="303"/>
      <c r="AA194" s="303"/>
    </row>
    <row r="195" spans="6:27">
      <c r="F195" s="99"/>
      <c r="G195" s="302"/>
      <c r="H195" s="302"/>
      <c r="I195" s="302"/>
      <c r="J195" s="303"/>
      <c r="K195" s="303"/>
      <c r="L195" s="303"/>
      <c r="M195" s="303"/>
      <c r="N195" s="303"/>
      <c r="O195" s="303"/>
      <c r="P195" s="303"/>
      <c r="Q195" s="303"/>
      <c r="R195" s="303"/>
      <c r="S195" s="303"/>
      <c r="T195" s="303"/>
      <c r="U195" s="303"/>
      <c r="V195" s="303"/>
      <c r="W195" s="303"/>
      <c r="X195" s="303"/>
      <c r="Y195" s="303"/>
      <c r="Z195" s="303"/>
      <c r="AA195" s="303"/>
    </row>
    <row r="196" spans="6:27">
      <c r="F196" s="99"/>
      <c r="G196" s="302"/>
      <c r="H196" s="302"/>
      <c r="I196" s="302"/>
      <c r="J196" s="303"/>
      <c r="K196" s="303"/>
      <c r="L196" s="303"/>
      <c r="M196" s="303"/>
      <c r="N196" s="303"/>
      <c r="O196" s="303"/>
      <c r="P196" s="303"/>
      <c r="Q196" s="303"/>
      <c r="R196" s="303"/>
      <c r="S196" s="303"/>
      <c r="T196" s="303"/>
      <c r="U196" s="303"/>
      <c r="V196" s="303"/>
      <c r="W196" s="303"/>
      <c r="X196" s="303"/>
      <c r="Y196" s="303"/>
      <c r="Z196" s="303"/>
      <c r="AA196" s="303"/>
    </row>
    <row r="197" spans="6:27">
      <c r="F197" s="99"/>
      <c r="G197" s="302"/>
      <c r="H197" s="302"/>
      <c r="I197" s="302"/>
      <c r="J197" s="303"/>
      <c r="K197" s="303"/>
      <c r="L197" s="303"/>
      <c r="M197" s="303"/>
      <c r="N197" s="303"/>
      <c r="O197" s="303"/>
      <c r="P197" s="303"/>
      <c r="Q197" s="303"/>
      <c r="R197" s="303"/>
      <c r="S197" s="303"/>
      <c r="T197" s="303"/>
      <c r="U197" s="303"/>
      <c r="V197" s="303"/>
      <c r="W197" s="303"/>
      <c r="X197" s="303"/>
      <c r="Y197" s="303"/>
      <c r="Z197" s="303"/>
      <c r="AA197" s="303"/>
    </row>
    <row r="198" spans="6:27">
      <c r="F198" s="99"/>
      <c r="G198" s="302"/>
      <c r="H198" s="302"/>
      <c r="I198" s="302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3"/>
      <c r="Y198" s="303"/>
      <c r="Z198" s="303"/>
      <c r="AA198" s="303"/>
    </row>
    <row r="199" spans="6:27">
      <c r="F199" s="99"/>
      <c r="G199" s="302"/>
      <c r="H199" s="302"/>
      <c r="I199" s="302"/>
      <c r="J199" s="303"/>
      <c r="K199" s="303"/>
      <c r="L199" s="303"/>
      <c r="M199" s="303"/>
      <c r="N199" s="303"/>
      <c r="O199" s="303"/>
      <c r="P199" s="303"/>
      <c r="Q199" s="303"/>
      <c r="R199" s="303"/>
      <c r="S199" s="303"/>
      <c r="T199" s="303"/>
      <c r="U199" s="303"/>
      <c r="V199" s="303"/>
      <c r="W199" s="303"/>
      <c r="X199" s="303"/>
      <c r="Y199" s="303"/>
      <c r="Z199" s="303"/>
      <c r="AA199" s="303"/>
    </row>
    <row r="200" spans="6:27">
      <c r="F200" s="99"/>
      <c r="G200" s="302"/>
      <c r="H200" s="302"/>
      <c r="I200" s="302"/>
      <c r="J200" s="303"/>
      <c r="K200" s="303"/>
      <c r="L200" s="303"/>
      <c r="M200" s="303"/>
      <c r="N200" s="303"/>
      <c r="O200" s="303"/>
      <c r="P200" s="303"/>
      <c r="Q200" s="303"/>
      <c r="R200" s="303"/>
      <c r="S200" s="303"/>
      <c r="T200" s="303"/>
      <c r="U200" s="303"/>
      <c r="V200" s="303"/>
      <c r="W200" s="303"/>
      <c r="X200" s="303"/>
      <c r="Y200" s="303"/>
      <c r="Z200" s="303"/>
      <c r="AA200" s="303"/>
    </row>
    <row r="201" spans="6:27">
      <c r="F201" s="99"/>
      <c r="G201" s="302"/>
      <c r="H201" s="302"/>
      <c r="I201" s="302"/>
      <c r="J201" s="303"/>
      <c r="K201" s="303"/>
      <c r="L201" s="303"/>
      <c r="M201" s="303"/>
      <c r="N201" s="303"/>
      <c r="O201" s="303"/>
      <c r="P201" s="303"/>
      <c r="Q201" s="303"/>
      <c r="R201" s="303"/>
      <c r="S201" s="303"/>
      <c r="T201" s="303"/>
      <c r="U201" s="303"/>
      <c r="V201" s="303"/>
      <c r="W201" s="303"/>
      <c r="X201" s="303"/>
      <c r="Y201" s="303"/>
      <c r="Z201" s="303"/>
      <c r="AA201" s="303"/>
    </row>
    <row r="202" spans="6:27">
      <c r="F202" s="99"/>
      <c r="G202" s="302"/>
      <c r="H202" s="302"/>
      <c r="I202" s="302"/>
      <c r="J202" s="303"/>
      <c r="K202" s="303"/>
      <c r="L202" s="303"/>
      <c r="M202" s="303"/>
      <c r="N202" s="303"/>
      <c r="O202" s="303"/>
      <c r="P202" s="303"/>
      <c r="Q202" s="303"/>
      <c r="R202" s="303"/>
      <c r="S202" s="303"/>
      <c r="T202" s="303"/>
      <c r="U202" s="303"/>
      <c r="V202" s="303"/>
      <c r="W202" s="303"/>
      <c r="X202" s="303"/>
      <c r="Y202" s="303"/>
      <c r="Z202" s="303"/>
      <c r="AA202" s="303"/>
    </row>
    <row r="203" spans="6:27">
      <c r="F203" s="99"/>
      <c r="G203" s="302"/>
      <c r="H203" s="302"/>
      <c r="I203" s="302"/>
      <c r="J203" s="303"/>
      <c r="K203" s="303"/>
      <c r="L203" s="303"/>
      <c r="M203" s="303"/>
      <c r="N203" s="303"/>
      <c r="O203" s="303"/>
      <c r="P203" s="303"/>
      <c r="Q203" s="303"/>
      <c r="R203" s="303"/>
      <c r="S203" s="303"/>
      <c r="T203" s="303"/>
      <c r="U203" s="303"/>
      <c r="V203" s="303"/>
      <c r="W203" s="303"/>
      <c r="X203" s="303"/>
      <c r="Y203" s="303"/>
      <c r="Z203" s="303"/>
      <c r="AA203" s="303"/>
    </row>
    <row r="204" spans="6:27">
      <c r="F204" s="99"/>
      <c r="G204" s="302"/>
      <c r="H204" s="302"/>
      <c r="I204" s="302"/>
      <c r="J204" s="303"/>
      <c r="K204" s="303"/>
      <c r="L204" s="303"/>
      <c r="M204" s="303"/>
      <c r="N204" s="303"/>
      <c r="O204" s="303"/>
      <c r="P204" s="303"/>
      <c r="Q204" s="303"/>
      <c r="R204" s="303"/>
      <c r="S204" s="303"/>
      <c r="T204" s="303"/>
      <c r="U204" s="303"/>
      <c r="V204" s="303"/>
      <c r="W204" s="303"/>
      <c r="X204" s="303"/>
      <c r="Y204" s="303"/>
      <c r="Z204" s="303"/>
      <c r="AA204" s="303"/>
    </row>
    <row r="205" spans="6:27">
      <c r="F205" s="99"/>
      <c r="G205" s="302"/>
      <c r="H205" s="302"/>
      <c r="I205" s="302"/>
      <c r="J205" s="303"/>
      <c r="K205" s="303"/>
      <c r="L205" s="303"/>
      <c r="M205" s="303"/>
      <c r="N205" s="303"/>
      <c r="O205" s="303"/>
      <c r="P205" s="303"/>
      <c r="Q205" s="303"/>
      <c r="R205" s="303"/>
      <c r="S205" s="303"/>
      <c r="T205" s="303"/>
      <c r="U205" s="303"/>
      <c r="V205" s="303"/>
      <c r="W205" s="303"/>
      <c r="X205" s="303"/>
      <c r="Y205" s="303"/>
      <c r="Z205" s="303"/>
      <c r="AA205" s="303"/>
    </row>
    <row r="206" spans="6:27">
      <c r="F206" s="99"/>
      <c r="G206" s="302"/>
      <c r="H206" s="302"/>
      <c r="I206" s="302"/>
      <c r="J206" s="303"/>
      <c r="K206" s="303"/>
      <c r="L206" s="303"/>
      <c r="M206" s="303"/>
      <c r="N206" s="303"/>
      <c r="O206" s="303"/>
      <c r="P206" s="303"/>
      <c r="Q206" s="303"/>
      <c r="R206" s="303"/>
      <c r="S206" s="303"/>
      <c r="T206" s="303"/>
      <c r="U206" s="303"/>
      <c r="V206" s="303"/>
      <c r="W206" s="303"/>
      <c r="X206" s="303"/>
      <c r="Y206" s="303"/>
      <c r="Z206" s="303"/>
      <c r="AA206" s="303"/>
    </row>
    <row r="207" spans="6:27">
      <c r="F207" s="99"/>
      <c r="G207" s="302"/>
      <c r="H207" s="302"/>
      <c r="I207" s="302"/>
      <c r="J207" s="303"/>
      <c r="K207" s="303"/>
      <c r="L207" s="303"/>
      <c r="M207" s="303"/>
      <c r="N207" s="303"/>
      <c r="O207" s="303"/>
      <c r="P207" s="303"/>
      <c r="Q207" s="303"/>
      <c r="R207" s="303"/>
      <c r="S207" s="303"/>
      <c r="T207" s="303"/>
      <c r="U207" s="303"/>
      <c r="V207" s="303"/>
      <c r="W207" s="303"/>
      <c r="X207" s="303"/>
      <c r="Y207" s="303"/>
      <c r="Z207" s="303"/>
      <c r="AA207" s="303"/>
    </row>
    <row r="208" spans="6:27">
      <c r="F208" s="99"/>
      <c r="G208" s="302"/>
      <c r="H208" s="302"/>
      <c r="I208" s="302"/>
      <c r="J208" s="303"/>
      <c r="K208" s="303"/>
      <c r="L208" s="303"/>
      <c r="M208" s="303"/>
      <c r="N208" s="303"/>
      <c r="O208" s="303"/>
      <c r="P208" s="303"/>
      <c r="Q208" s="303"/>
      <c r="R208" s="303"/>
      <c r="S208" s="303"/>
      <c r="T208" s="303"/>
      <c r="U208" s="303"/>
      <c r="V208" s="303"/>
      <c r="W208" s="303"/>
      <c r="X208" s="303"/>
      <c r="Y208" s="303"/>
      <c r="Z208" s="303"/>
      <c r="AA208" s="303"/>
    </row>
    <row r="209" spans="6:27">
      <c r="F209" s="99"/>
      <c r="G209" s="302"/>
      <c r="H209" s="302"/>
      <c r="I209" s="302"/>
      <c r="J209" s="303"/>
      <c r="K209" s="303"/>
      <c r="L209" s="303"/>
      <c r="M209" s="303"/>
      <c r="N209" s="303"/>
      <c r="O209" s="303"/>
      <c r="P209" s="303"/>
      <c r="Q209" s="303"/>
      <c r="R209" s="303"/>
      <c r="S209" s="303"/>
      <c r="T209" s="303"/>
      <c r="U209" s="303"/>
      <c r="V209" s="303"/>
      <c r="W209" s="303"/>
      <c r="X209" s="303"/>
      <c r="Y209" s="303"/>
      <c r="Z209" s="303"/>
      <c r="AA209" s="303"/>
    </row>
    <row r="210" spans="6:27">
      <c r="F210" s="99"/>
      <c r="G210" s="302"/>
      <c r="H210" s="302"/>
      <c r="I210" s="302"/>
      <c r="J210" s="303"/>
      <c r="K210" s="303"/>
      <c r="L210" s="303"/>
      <c r="M210" s="303"/>
      <c r="N210" s="303"/>
      <c r="O210" s="303"/>
      <c r="P210" s="303"/>
      <c r="Q210" s="303"/>
      <c r="R210" s="303"/>
      <c r="S210" s="303"/>
      <c r="T210" s="303"/>
      <c r="U210" s="303"/>
      <c r="V210" s="303"/>
      <c r="W210" s="303"/>
      <c r="X210" s="303"/>
      <c r="Y210" s="303"/>
      <c r="Z210" s="303"/>
      <c r="AA210" s="303"/>
    </row>
    <row r="211" spans="6:27">
      <c r="F211" s="99"/>
      <c r="G211" s="302"/>
      <c r="H211" s="302"/>
      <c r="I211" s="302"/>
      <c r="J211" s="303"/>
      <c r="K211" s="303"/>
      <c r="L211" s="303"/>
      <c r="M211" s="303"/>
      <c r="N211" s="303"/>
      <c r="O211" s="303"/>
      <c r="P211" s="303"/>
      <c r="Q211" s="303"/>
      <c r="R211" s="303"/>
      <c r="S211" s="303"/>
      <c r="T211" s="303"/>
      <c r="U211" s="303"/>
      <c r="V211" s="303"/>
      <c r="W211" s="303"/>
      <c r="X211" s="303"/>
      <c r="Y211" s="303"/>
      <c r="Z211" s="303"/>
      <c r="AA211" s="303"/>
    </row>
    <row r="212" spans="6:27">
      <c r="F212" s="99"/>
      <c r="G212" s="302"/>
      <c r="H212" s="302"/>
      <c r="I212" s="302"/>
      <c r="J212" s="303"/>
      <c r="K212" s="303"/>
      <c r="L212" s="303"/>
      <c r="M212" s="303"/>
      <c r="N212" s="303"/>
      <c r="O212" s="303"/>
      <c r="P212" s="303"/>
      <c r="Q212" s="303"/>
      <c r="R212" s="303"/>
      <c r="S212" s="303"/>
      <c r="T212" s="303"/>
      <c r="U212" s="303"/>
      <c r="V212" s="303"/>
      <c r="W212" s="303"/>
      <c r="X212" s="303"/>
      <c r="Y212" s="303"/>
      <c r="Z212" s="303"/>
      <c r="AA212" s="303"/>
    </row>
    <row r="213" spans="6:27">
      <c r="F213" s="99"/>
      <c r="G213" s="302"/>
      <c r="H213" s="302"/>
      <c r="I213" s="302"/>
      <c r="J213" s="303"/>
      <c r="K213" s="303"/>
      <c r="L213" s="303"/>
      <c r="M213" s="303"/>
      <c r="N213" s="303"/>
      <c r="O213" s="303"/>
      <c r="P213" s="303"/>
      <c r="Q213" s="303"/>
      <c r="R213" s="303"/>
      <c r="S213" s="303"/>
      <c r="T213" s="303"/>
      <c r="U213" s="303"/>
      <c r="V213" s="303"/>
      <c r="W213" s="303"/>
      <c r="X213" s="303"/>
      <c r="Y213" s="303"/>
      <c r="Z213" s="303"/>
      <c r="AA213" s="303"/>
    </row>
    <row r="214" spans="6:27">
      <c r="F214" s="99"/>
      <c r="G214" s="302"/>
      <c r="H214" s="302"/>
      <c r="I214" s="302"/>
      <c r="J214" s="303"/>
      <c r="K214" s="303"/>
      <c r="L214" s="303"/>
      <c r="M214" s="303"/>
      <c r="N214" s="303"/>
      <c r="O214" s="303"/>
      <c r="P214" s="303"/>
      <c r="Q214" s="303"/>
      <c r="R214" s="303"/>
      <c r="S214" s="303"/>
      <c r="T214" s="303"/>
      <c r="U214" s="303"/>
      <c r="V214" s="303"/>
      <c r="W214" s="303"/>
      <c r="X214" s="303"/>
      <c r="Y214" s="303"/>
      <c r="Z214" s="303"/>
      <c r="AA214" s="303"/>
    </row>
    <row r="215" spans="6:27">
      <c r="F215" s="99"/>
      <c r="G215" s="302"/>
      <c r="H215" s="302"/>
      <c r="I215" s="302"/>
      <c r="J215" s="303"/>
      <c r="K215" s="303"/>
      <c r="L215" s="303"/>
      <c r="M215" s="303"/>
      <c r="N215" s="303"/>
      <c r="O215" s="303"/>
      <c r="P215" s="303"/>
      <c r="Q215" s="303"/>
      <c r="R215" s="303"/>
      <c r="S215" s="303"/>
      <c r="T215" s="303"/>
      <c r="U215" s="303"/>
      <c r="V215" s="303"/>
      <c r="W215" s="303"/>
      <c r="X215" s="303"/>
      <c r="Y215" s="303"/>
      <c r="Z215" s="303"/>
      <c r="AA215" s="303"/>
    </row>
    <row r="216" spans="6:27">
      <c r="F216" s="99"/>
      <c r="G216" s="302"/>
      <c r="H216" s="302"/>
      <c r="I216" s="302"/>
      <c r="J216" s="303"/>
      <c r="K216" s="303"/>
      <c r="L216" s="303"/>
      <c r="M216" s="303"/>
      <c r="N216" s="303"/>
      <c r="O216" s="303"/>
      <c r="P216" s="303"/>
      <c r="Q216" s="303"/>
      <c r="R216" s="303"/>
      <c r="S216" s="303"/>
      <c r="T216" s="303"/>
      <c r="U216" s="303"/>
      <c r="V216" s="303"/>
      <c r="W216" s="303"/>
      <c r="X216" s="303"/>
      <c r="Y216" s="303"/>
      <c r="Z216" s="303"/>
      <c r="AA216" s="303"/>
    </row>
    <row r="217" spans="6:27">
      <c r="F217" s="99"/>
      <c r="G217" s="302"/>
      <c r="H217" s="302"/>
      <c r="I217" s="302"/>
      <c r="J217" s="303"/>
      <c r="K217" s="303"/>
      <c r="L217" s="303"/>
      <c r="M217" s="303"/>
      <c r="N217" s="303"/>
      <c r="O217" s="303"/>
      <c r="P217" s="303"/>
      <c r="Q217" s="303"/>
      <c r="R217" s="303"/>
      <c r="S217" s="303"/>
      <c r="T217" s="303"/>
      <c r="U217" s="303"/>
      <c r="V217" s="303"/>
      <c r="W217" s="303"/>
      <c r="X217" s="303"/>
      <c r="Y217" s="303"/>
      <c r="Z217" s="303"/>
      <c r="AA217" s="303"/>
    </row>
    <row r="218" spans="6:27">
      <c r="F218" s="99"/>
      <c r="G218" s="302"/>
      <c r="H218" s="302"/>
      <c r="I218" s="302"/>
      <c r="J218" s="303"/>
      <c r="K218" s="303"/>
      <c r="L218" s="303"/>
      <c r="M218" s="303"/>
      <c r="N218" s="303"/>
      <c r="O218" s="303"/>
      <c r="P218" s="303"/>
      <c r="Q218" s="303"/>
      <c r="R218" s="303"/>
      <c r="S218" s="303"/>
      <c r="T218" s="303"/>
      <c r="U218" s="303"/>
      <c r="V218" s="303"/>
      <c r="W218" s="303"/>
      <c r="X218" s="303"/>
      <c r="Y218" s="303"/>
      <c r="Z218" s="303"/>
      <c r="AA218" s="303"/>
    </row>
    <row r="219" spans="6:27">
      <c r="F219" s="99"/>
      <c r="G219" s="302"/>
      <c r="H219" s="302"/>
      <c r="I219" s="302"/>
      <c r="J219" s="303"/>
      <c r="K219" s="303"/>
      <c r="L219" s="303"/>
      <c r="M219" s="303"/>
      <c r="N219" s="303"/>
      <c r="O219" s="303"/>
      <c r="P219" s="303"/>
      <c r="Q219" s="303"/>
      <c r="R219" s="303"/>
      <c r="S219" s="303"/>
      <c r="T219" s="303"/>
      <c r="U219" s="303"/>
      <c r="V219" s="303"/>
      <c r="W219" s="303"/>
      <c r="X219" s="303"/>
      <c r="Y219" s="303"/>
      <c r="Z219" s="303"/>
      <c r="AA219" s="303"/>
    </row>
    <row r="220" spans="6:27">
      <c r="F220" s="99"/>
      <c r="G220" s="302"/>
      <c r="H220" s="302"/>
      <c r="I220" s="302"/>
      <c r="J220" s="303"/>
      <c r="K220" s="303"/>
      <c r="L220" s="303"/>
      <c r="M220" s="303"/>
      <c r="N220" s="303"/>
      <c r="O220" s="303"/>
      <c r="P220" s="303"/>
      <c r="Q220" s="303"/>
      <c r="R220" s="303"/>
      <c r="S220" s="303"/>
      <c r="T220" s="303"/>
      <c r="U220" s="303"/>
      <c r="V220" s="303"/>
      <c r="W220" s="303"/>
      <c r="X220" s="303"/>
      <c r="Y220" s="303"/>
      <c r="Z220" s="303"/>
      <c r="AA220" s="303"/>
    </row>
    <row r="221" spans="6:27">
      <c r="F221" s="99"/>
      <c r="G221" s="302"/>
      <c r="H221" s="302"/>
      <c r="I221" s="302"/>
      <c r="J221" s="303"/>
      <c r="K221" s="303"/>
      <c r="L221" s="303"/>
      <c r="M221" s="303"/>
      <c r="N221" s="303"/>
      <c r="O221" s="303"/>
      <c r="P221" s="303"/>
      <c r="Q221" s="303"/>
      <c r="R221" s="303"/>
      <c r="S221" s="303"/>
      <c r="T221" s="303"/>
      <c r="U221" s="303"/>
      <c r="V221" s="303"/>
      <c r="W221" s="303"/>
      <c r="X221" s="303"/>
      <c r="Y221" s="303"/>
      <c r="Z221" s="303"/>
      <c r="AA221" s="303"/>
    </row>
    <row r="222" spans="6:27">
      <c r="F222" s="99"/>
      <c r="G222" s="302"/>
      <c r="H222" s="302"/>
      <c r="I222" s="302"/>
      <c r="J222" s="303"/>
      <c r="K222" s="303"/>
      <c r="L222" s="303"/>
      <c r="M222" s="303"/>
      <c r="N222" s="303"/>
      <c r="O222" s="303"/>
      <c r="P222" s="303"/>
      <c r="Q222" s="303"/>
      <c r="R222" s="303"/>
      <c r="S222" s="303"/>
      <c r="T222" s="303"/>
      <c r="U222" s="303"/>
      <c r="V222" s="303"/>
      <c r="W222" s="303"/>
      <c r="X222" s="303"/>
      <c r="Y222" s="303"/>
      <c r="Z222" s="303"/>
      <c r="AA222" s="303"/>
    </row>
    <row r="223" spans="6:27">
      <c r="F223" s="99"/>
      <c r="G223" s="302"/>
      <c r="H223" s="302"/>
      <c r="I223" s="302"/>
      <c r="J223" s="303"/>
      <c r="K223" s="303"/>
      <c r="L223" s="303"/>
      <c r="M223" s="303"/>
      <c r="N223" s="303"/>
      <c r="O223" s="303"/>
      <c r="P223" s="303"/>
      <c r="Q223" s="303"/>
      <c r="R223" s="303"/>
      <c r="S223" s="303"/>
      <c r="T223" s="303"/>
      <c r="U223" s="303"/>
      <c r="V223" s="303"/>
      <c r="W223" s="303"/>
      <c r="X223" s="303"/>
      <c r="Y223" s="303"/>
      <c r="Z223" s="303"/>
      <c r="AA223" s="303"/>
    </row>
    <row r="224" spans="6:27">
      <c r="F224" s="99"/>
      <c r="G224" s="302"/>
      <c r="H224" s="302"/>
      <c r="I224" s="302"/>
      <c r="J224" s="303"/>
      <c r="K224" s="303"/>
      <c r="L224" s="303"/>
      <c r="M224" s="303"/>
      <c r="N224" s="303"/>
      <c r="O224" s="303"/>
      <c r="P224" s="303"/>
      <c r="Q224" s="303"/>
      <c r="R224" s="303"/>
      <c r="S224" s="303"/>
      <c r="T224" s="303"/>
      <c r="U224" s="303"/>
      <c r="V224" s="303"/>
      <c r="W224" s="303"/>
      <c r="X224" s="303"/>
      <c r="Y224" s="303"/>
      <c r="Z224" s="303"/>
      <c r="AA224" s="303"/>
    </row>
    <row r="225" spans="6:27">
      <c r="F225" s="99"/>
      <c r="G225" s="302"/>
      <c r="H225" s="302"/>
      <c r="I225" s="302"/>
      <c r="J225" s="303"/>
      <c r="K225" s="303"/>
      <c r="L225" s="303"/>
      <c r="M225" s="303"/>
      <c r="N225" s="303"/>
      <c r="O225" s="303"/>
      <c r="P225" s="303"/>
      <c r="Q225" s="303"/>
      <c r="R225" s="303"/>
      <c r="S225" s="303"/>
      <c r="T225" s="303"/>
      <c r="U225" s="303"/>
      <c r="V225" s="303"/>
      <c r="W225" s="303"/>
      <c r="X225" s="303"/>
      <c r="Y225" s="303"/>
      <c r="Z225" s="303"/>
      <c r="AA225" s="303"/>
    </row>
    <row r="226" spans="6:27">
      <c r="F226" s="99"/>
      <c r="G226" s="302"/>
      <c r="H226" s="302"/>
      <c r="I226" s="302"/>
      <c r="J226" s="303"/>
      <c r="K226" s="303"/>
      <c r="L226" s="303"/>
      <c r="M226" s="303"/>
      <c r="N226" s="303"/>
      <c r="O226" s="303"/>
      <c r="P226" s="303"/>
      <c r="Q226" s="303"/>
      <c r="R226" s="303"/>
      <c r="S226" s="303"/>
      <c r="T226" s="303"/>
      <c r="U226" s="303"/>
      <c r="V226" s="303"/>
      <c r="W226" s="303"/>
      <c r="X226" s="303"/>
      <c r="Y226" s="303"/>
      <c r="Z226" s="303"/>
      <c r="AA226" s="303"/>
    </row>
    <row r="227" spans="6:27">
      <c r="F227" s="99"/>
      <c r="G227" s="302"/>
      <c r="H227" s="302"/>
      <c r="I227" s="302"/>
      <c r="J227" s="303"/>
      <c r="K227" s="303"/>
      <c r="L227" s="303"/>
      <c r="M227" s="303"/>
      <c r="N227" s="303"/>
      <c r="O227" s="303"/>
      <c r="P227" s="303"/>
      <c r="Q227" s="303"/>
      <c r="R227" s="303"/>
      <c r="S227" s="303"/>
      <c r="T227" s="303"/>
      <c r="U227" s="303"/>
      <c r="V227" s="303"/>
      <c r="W227" s="303"/>
      <c r="X227" s="303"/>
      <c r="Y227" s="303"/>
      <c r="Z227" s="303"/>
      <c r="AA227" s="303"/>
    </row>
    <row r="228" spans="6:27">
      <c r="F228" s="99"/>
      <c r="G228" s="302"/>
      <c r="H228" s="302"/>
      <c r="I228" s="302"/>
      <c r="J228" s="303"/>
      <c r="K228" s="303"/>
      <c r="L228" s="303"/>
      <c r="M228" s="303"/>
      <c r="N228" s="303"/>
      <c r="O228" s="303"/>
      <c r="P228" s="303"/>
      <c r="Q228" s="303"/>
      <c r="R228" s="303"/>
      <c r="S228" s="303"/>
      <c r="T228" s="303"/>
      <c r="U228" s="303"/>
      <c r="V228" s="303"/>
      <c r="W228" s="303"/>
      <c r="X228" s="303"/>
      <c r="Y228" s="303"/>
      <c r="Z228" s="303"/>
      <c r="AA228" s="303"/>
    </row>
    <row r="229" spans="6:27">
      <c r="F229" s="99"/>
      <c r="G229" s="302"/>
      <c r="H229" s="302"/>
      <c r="I229" s="302"/>
      <c r="J229" s="303"/>
      <c r="K229" s="303"/>
      <c r="L229" s="303"/>
      <c r="M229" s="303"/>
      <c r="N229" s="303"/>
      <c r="O229" s="303"/>
      <c r="P229" s="303"/>
      <c r="Q229" s="303"/>
      <c r="R229" s="303"/>
      <c r="S229" s="303"/>
      <c r="T229" s="303"/>
      <c r="U229" s="303"/>
      <c r="V229" s="303"/>
      <c r="W229" s="303"/>
      <c r="X229" s="303"/>
      <c r="Y229" s="303"/>
      <c r="Z229" s="303"/>
      <c r="AA229" s="303"/>
    </row>
    <row r="230" spans="6:27">
      <c r="F230" s="99"/>
      <c r="G230" s="302"/>
      <c r="H230" s="302"/>
      <c r="I230" s="302"/>
      <c r="J230" s="303"/>
      <c r="K230" s="303"/>
      <c r="L230" s="303"/>
      <c r="M230" s="303"/>
      <c r="N230" s="303"/>
      <c r="O230" s="303"/>
      <c r="P230" s="303"/>
      <c r="Q230" s="303"/>
      <c r="R230" s="303"/>
      <c r="S230" s="303"/>
      <c r="T230" s="303"/>
      <c r="U230" s="303"/>
      <c r="V230" s="303"/>
      <c r="W230" s="303"/>
      <c r="X230" s="303"/>
      <c r="Y230" s="303"/>
      <c r="Z230" s="303"/>
      <c r="AA230" s="303"/>
    </row>
    <row r="231" spans="6:27">
      <c r="F231" s="99"/>
      <c r="G231" s="302"/>
      <c r="H231" s="302"/>
      <c r="I231" s="302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3"/>
      <c r="Y231" s="303"/>
      <c r="Z231" s="303"/>
      <c r="AA231" s="303"/>
    </row>
    <row r="232" spans="6:27">
      <c r="F232" s="99"/>
      <c r="G232" s="302"/>
      <c r="H232" s="302"/>
      <c r="I232" s="302"/>
      <c r="J232" s="303"/>
      <c r="K232" s="303"/>
      <c r="L232" s="303"/>
      <c r="M232" s="303"/>
      <c r="N232" s="303"/>
      <c r="O232" s="303"/>
      <c r="P232" s="303"/>
      <c r="Q232" s="303"/>
      <c r="R232" s="303"/>
      <c r="S232" s="303"/>
      <c r="T232" s="303"/>
      <c r="U232" s="303"/>
      <c r="V232" s="303"/>
      <c r="W232" s="303"/>
      <c r="X232" s="303"/>
      <c r="Y232" s="303"/>
      <c r="Z232" s="303"/>
      <c r="AA232" s="303"/>
    </row>
    <row r="233" spans="6:27">
      <c r="F233" s="99"/>
      <c r="G233" s="302"/>
      <c r="H233" s="302"/>
      <c r="I233" s="302"/>
      <c r="J233" s="303"/>
      <c r="K233" s="303"/>
      <c r="L233" s="303"/>
      <c r="M233" s="303"/>
      <c r="N233" s="303"/>
      <c r="O233" s="303"/>
      <c r="P233" s="303"/>
      <c r="Q233" s="303"/>
      <c r="R233" s="303"/>
      <c r="S233" s="303"/>
      <c r="T233" s="303"/>
      <c r="U233" s="303"/>
      <c r="V233" s="303"/>
      <c r="W233" s="303"/>
      <c r="X233" s="303"/>
      <c r="Y233" s="303"/>
      <c r="Z233" s="303"/>
      <c r="AA233" s="303"/>
    </row>
    <row r="234" spans="6:27">
      <c r="F234" s="99"/>
      <c r="G234" s="302"/>
      <c r="H234" s="302"/>
      <c r="I234" s="302"/>
      <c r="J234" s="303"/>
      <c r="K234" s="303"/>
      <c r="L234" s="303"/>
      <c r="M234" s="303"/>
      <c r="N234" s="303"/>
      <c r="O234" s="303"/>
      <c r="P234" s="303"/>
      <c r="Q234" s="303"/>
      <c r="R234" s="303"/>
      <c r="S234" s="303"/>
      <c r="T234" s="303"/>
      <c r="U234" s="303"/>
      <c r="V234" s="303"/>
      <c r="W234" s="303"/>
      <c r="X234" s="303"/>
      <c r="Y234" s="303"/>
      <c r="Z234" s="303"/>
      <c r="AA234" s="303"/>
    </row>
    <row r="235" spans="6:27">
      <c r="F235" s="99"/>
      <c r="G235" s="302"/>
      <c r="H235" s="302"/>
      <c r="I235" s="302"/>
      <c r="J235" s="303"/>
      <c r="K235" s="303"/>
      <c r="L235" s="303"/>
      <c r="M235" s="303"/>
      <c r="N235" s="303"/>
      <c r="O235" s="303"/>
      <c r="P235" s="303"/>
      <c r="Q235" s="303"/>
      <c r="R235" s="303"/>
      <c r="S235" s="303"/>
      <c r="T235" s="303"/>
      <c r="U235" s="303"/>
      <c r="V235" s="303"/>
      <c r="W235" s="303"/>
      <c r="X235" s="303"/>
      <c r="Y235" s="303"/>
      <c r="Z235" s="303"/>
      <c r="AA235" s="303"/>
    </row>
    <row r="236" spans="6:27">
      <c r="F236" s="99"/>
      <c r="G236" s="302"/>
      <c r="H236" s="302"/>
      <c r="I236" s="302"/>
      <c r="J236" s="303"/>
      <c r="K236" s="303"/>
      <c r="L236" s="303"/>
      <c r="M236" s="303"/>
      <c r="N236" s="303"/>
      <c r="O236" s="303"/>
      <c r="P236" s="303"/>
      <c r="Q236" s="303"/>
      <c r="R236" s="303"/>
      <c r="S236" s="303"/>
      <c r="T236" s="303"/>
      <c r="U236" s="303"/>
      <c r="V236" s="303"/>
      <c r="W236" s="303"/>
      <c r="X236" s="303"/>
      <c r="Y236" s="303"/>
      <c r="Z236" s="303"/>
      <c r="AA236" s="303"/>
    </row>
    <row r="237" spans="6:27">
      <c r="F237" s="99"/>
      <c r="G237" s="302"/>
      <c r="H237" s="302"/>
      <c r="I237" s="302"/>
      <c r="J237" s="303"/>
      <c r="K237" s="303"/>
      <c r="L237" s="303"/>
      <c r="M237" s="303"/>
      <c r="N237" s="303"/>
      <c r="O237" s="303"/>
      <c r="P237" s="303"/>
      <c r="Q237" s="303"/>
      <c r="R237" s="303"/>
      <c r="S237" s="303"/>
      <c r="T237" s="303"/>
      <c r="U237" s="303"/>
      <c r="V237" s="303"/>
      <c r="W237" s="303"/>
      <c r="X237" s="303"/>
      <c r="Y237" s="303"/>
      <c r="Z237" s="303"/>
      <c r="AA237" s="303"/>
    </row>
    <row r="238" spans="6:27">
      <c r="F238" s="99"/>
      <c r="G238" s="302"/>
      <c r="H238" s="302"/>
      <c r="I238" s="302"/>
      <c r="J238" s="303"/>
      <c r="K238" s="303"/>
      <c r="L238" s="303"/>
      <c r="M238" s="303"/>
      <c r="N238" s="303"/>
      <c r="O238" s="303"/>
      <c r="P238" s="303"/>
      <c r="Q238" s="303"/>
      <c r="R238" s="303"/>
      <c r="S238" s="303"/>
      <c r="T238" s="303"/>
      <c r="U238" s="303"/>
      <c r="V238" s="303"/>
      <c r="W238" s="303"/>
      <c r="X238" s="303"/>
      <c r="Y238" s="303"/>
      <c r="Z238" s="303"/>
      <c r="AA238" s="303"/>
    </row>
    <row r="239" spans="6:27">
      <c r="F239" s="99"/>
      <c r="G239" s="302"/>
      <c r="H239" s="302"/>
      <c r="I239" s="302"/>
      <c r="J239" s="303"/>
      <c r="K239" s="303"/>
      <c r="L239" s="303"/>
      <c r="M239" s="303"/>
      <c r="N239" s="303"/>
      <c r="O239" s="303"/>
      <c r="P239" s="303"/>
      <c r="Q239" s="303"/>
      <c r="R239" s="303"/>
      <c r="S239" s="303"/>
      <c r="T239" s="303"/>
      <c r="U239" s="303"/>
      <c r="V239" s="303"/>
      <c r="W239" s="303"/>
      <c r="X239" s="303"/>
      <c r="Y239" s="303"/>
      <c r="Z239" s="303"/>
      <c r="AA239" s="303"/>
    </row>
    <row r="240" spans="6:27">
      <c r="F240" s="99"/>
      <c r="G240" s="302"/>
      <c r="H240" s="302"/>
      <c r="I240" s="302"/>
      <c r="J240" s="303"/>
      <c r="K240" s="303"/>
      <c r="L240" s="303"/>
      <c r="M240" s="303"/>
      <c r="N240" s="303"/>
      <c r="O240" s="303"/>
      <c r="P240" s="303"/>
      <c r="Q240" s="303"/>
      <c r="R240" s="303"/>
      <c r="S240" s="303"/>
      <c r="T240" s="303"/>
      <c r="U240" s="303"/>
      <c r="V240" s="303"/>
      <c r="W240" s="303"/>
      <c r="X240" s="303"/>
      <c r="Y240" s="303"/>
      <c r="Z240" s="303"/>
      <c r="AA240" s="303"/>
    </row>
    <row r="241" spans="6:27">
      <c r="F241" s="99"/>
      <c r="G241" s="302"/>
      <c r="H241" s="302"/>
      <c r="I241" s="302"/>
      <c r="J241" s="303"/>
      <c r="K241" s="303"/>
      <c r="L241" s="303"/>
      <c r="M241" s="303"/>
      <c r="N241" s="303"/>
      <c r="O241" s="303"/>
      <c r="P241" s="303"/>
      <c r="Q241" s="303"/>
      <c r="R241" s="303"/>
      <c r="S241" s="303"/>
      <c r="T241" s="303"/>
      <c r="U241" s="303"/>
      <c r="V241" s="303"/>
      <c r="W241" s="303"/>
      <c r="X241" s="303"/>
      <c r="Y241" s="303"/>
      <c r="Z241" s="303"/>
      <c r="AA241" s="303"/>
    </row>
    <row r="242" spans="6:27">
      <c r="F242" s="99"/>
      <c r="G242" s="302"/>
      <c r="H242" s="302"/>
      <c r="I242" s="302"/>
      <c r="J242" s="303"/>
      <c r="K242" s="303"/>
      <c r="L242" s="303"/>
      <c r="M242" s="303"/>
      <c r="N242" s="303"/>
      <c r="O242" s="303"/>
      <c r="P242" s="303"/>
      <c r="Q242" s="303"/>
      <c r="R242" s="303"/>
      <c r="S242" s="303"/>
      <c r="T242" s="303"/>
      <c r="U242" s="303"/>
      <c r="V242" s="303"/>
      <c r="W242" s="303"/>
      <c r="X242" s="303"/>
      <c r="Y242" s="303"/>
      <c r="Z242" s="303"/>
      <c r="AA242" s="303"/>
    </row>
    <row r="243" spans="6:27">
      <c r="F243" s="99"/>
      <c r="G243" s="302"/>
      <c r="H243" s="302"/>
      <c r="I243" s="302"/>
      <c r="J243" s="303"/>
      <c r="K243" s="303"/>
      <c r="L243" s="303"/>
      <c r="M243" s="303"/>
      <c r="N243" s="303"/>
      <c r="O243" s="303"/>
      <c r="P243" s="303"/>
      <c r="Q243" s="303"/>
      <c r="R243" s="303"/>
      <c r="S243" s="303"/>
      <c r="T243" s="303"/>
      <c r="U243" s="303"/>
      <c r="V243" s="303"/>
      <c r="W243" s="303"/>
      <c r="X243" s="303"/>
      <c r="Y243" s="303"/>
      <c r="Z243" s="303"/>
      <c r="AA243" s="303"/>
    </row>
    <row r="244" spans="6:27">
      <c r="F244" s="99"/>
      <c r="G244" s="302"/>
      <c r="H244" s="302"/>
      <c r="I244" s="302"/>
      <c r="J244" s="303"/>
      <c r="K244" s="303"/>
      <c r="L244" s="303"/>
      <c r="M244" s="303"/>
      <c r="N244" s="303"/>
      <c r="O244" s="303"/>
      <c r="P244" s="303"/>
      <c r="Q244" s="303"/>
      <c r="R244" s="303"/>
      <c r="S244" s="303"/>
      <c r="T244" s="303"/>
      <c r="U244" s="303"/>
      <c r="V244" s="303"/>
      <c r="W244" s="303"/>
      <c r="X244" s="303"/>
      <c r="Y244" s="303"/>
      <c r="Z244" s="303"/>
      <c r="AA244" s="303"/>
    </row>
    <row r="245" spans="6:27">
      <c r="F245" s="99"/>
      <c r="G245" s="302"/>
      <c r="H245" s="302"/>
      <c r="I245" s="302"/>
      <c r="J245" s="303"/>
      <c r="K245" s="303"/>
      <c r="L245" s="303"/>
      <c r="M245" s="303"/>
      <c r="N245" s="303"/>
      <c r="O245" s="303"/>
      <c r="P245" s="303"/>
      <c r="Q245" s="303"/>
      <c r="R245" s="303"/>
      <c r="S245" s="303"/>
      <c r="T245" s="303"/>
      <c r="U245" s="303"/>
      <c r="V245" s="303"/>
      <c r="W245" s="303"/>
      <c r="X245" s="303"/>
      <c r="Y245" s="303"/>
      <c r="Z245" s="303"/>
      <c r="AA245" s="303"/>
    </row>
    <row r="246" spans="6:27">
      <c r="F246" s="99"/>
      <c r="G246" s="302"/>
      <c r="H246" s="302"/>
      <c r="I246" s="302"/>
      <c r="J246" s="303"/>
      <c r="K246" s="303"/>
      <c r="L246" s="303"/>
      <c r="M246" s="303"/>
      <c r="N246" s="303"/>
      <c r="O246" s="303"/>
      <c r="P246" s="303"/>
      <c r="Q246" s="303"/>
      <c r="R246" s="303"/>
      <c r="S246" s="303"/>
      <c r="T246" s="303"/>
      <c r="U246" s="303"/>
      <c r="V246" s="303"/>
      <c r="W246" s="303"/>
      <c r="X246" s="303"/>
      <c r="Y246" s="303"/>
      <c r="Z246" s="303"/>
      <c r="AA246" s="303"/>
    </row>
    <row r="247" spans="6:27">
      <c r="F247" s="99"/>
      <c r="G247" s="302"/>
      <c r="H247" s="302"/>
      <c r="I247" s="302"/>
      <c r="J247" s="303"/>
      <c r="K247" s="303"/>
      <c r="L247" s="303"/>
      <c r="M247" s="303"/>
      <c r="N247" s="303"/>
      <c r="O247" s="303"/>
      <c r="P247" s="303"/>
      <c r="Q247" s="303"/>
      <c r="R247" s="303"/>
      <c r="S247" s="303"/>
      <c r="T247" s="303"/>
      <c r="U247" s="303"/>
      <c r="V247" s="303"/>
      <c r="W247" s="303"/>
      <c r="X247" s="303"/>
      <c r="Y247" s="303"/>
      <c r="Z247" s="303"/>
      <c r="AA247" s="303"/>
    </row>
    <row r="248" spans="6:27">
      <c r="F248" s="99"/>
      <c r="G248" s="302"/>
      <c r="H248" s="302"/>
      <c r="I248" s="302"/>
      <c r="J248" s="303"/>
      <c r="K248" s="303"/>
      <c r="L248" s="303"/>
      <c r="M248" s="303"/>
      <c r="N248" s="303"/>
      <c r="O248" s="303"/>
      <c r="P248" s="303"/>
      <c r="Q248" s="303"/>
      <c r="R248" s="303"/>
      <c r="S248" s="303"/>
      <c r="T248" s="303"/>
      <c r="U248" s="303"/>
      <c r="V248" s="303"/>
      <c r="W248" s="303"/>
      <c r="X248" s="303"/>
      <c r="Y248" s="303"/>
      <c r="Z248" s="303"/>
      <c r="AA248" s="303"/>
    </row>
    <row r="249" spans="6:27">
      <c r="F249" s="99"/>
      <c r="G249" s="302"/>
      <c r="H249" s="302"/>
      <c r="I249" s="302"/>
      <c r="J249" s="303"/>
      <c r="K249" s="303"/>
      <c r="L249" s="303"/>
      <c r="M249" s="303"/>
      <c r="N249" s="303"/>
      <c r="O249" s="303"/>
      <c r="P249" s="303"/>
      <c r="Q249" s="303"/>
      <c r="R249" s="303"/>
      <c r="S249" s="303"/>
      <c r="T249" s="303"/>
      <c r="U249" s="303"/>
      <c r="V249" s="303"/>
      <c r="W249" s="303"/>
      <c r="X249" s="303"/>
      <c r="Y249" s="303"/>
      <c r="Z249" s="303"/>
      <c r="AA249" s="303"/>
    </row>
    <row r="250" spans="6:27">
      <c r="F250" s="99"/>
      <c r="G250" s="302"/>
      <c r="H250" s="302"/>
      <c r="I250" s="302"/>
      <c r="J250" s="303"/>
      <c r="K250" s="303"/>
      <c r="L250" s="303"/>
      <c r="M250" s="303"/>
      <c r="N250" s="303"/>
      <c r="O250" s="303"/>
      <c r="P250" s="303"/>
      <c r="Q250" s="303"/>
      <c r="R250" s="303"/>
      <c r="S250" s="303"/>
      <c r="T250" s="303"/>
      <c r="U250" s="303"/>
      <c r="V250" s="303"/>
      <c r="W250" s="303"/>
      <c r="X250" s="303"/>
      <c r="Y250" s="303"/>
      <c r="Z250" s="303"/>
      <c r="AA250" s="303"/>
    </row>
    <row r="251" spans="6:27">
      <c r="F251" s="99"/>
      <c r="G251" s="302"/>
      <c r="H251" s="302"/>
      <c r="I251" s="302"/>
      <c r="J251" s="303"/>
      <c r="K251" s="303"/>
      <c r="L251" s="303"/>
      <c r="M251" s="303"/>
      <c r="N251" s="303"/>
      <c r="O251" s="303"/>
      <c r="P251" s="303"/>
      <c r="Q251" s="303"/>
      <c r="R251" s="303"/>
      <c r="S251" s="303"/>
      <c r="T251" s="303"/>
      <c r="U251" s="303"/>
      <c r="V251" s="303"/>
      <c r="W251" s="303"/>
      <c r="X251" s="303"/>
      <c r="Y251" s="303"/>
      <c r="Z251" s="303"/>
      <c r="AA251" s="303"/>
    </row>
    <row r="252" spans="6:27">
      <c r="F252" s="99"/>
      <c r="G252" s="302"/>
      <c r="H252" s="302"/>
      <c r="I252" s="302"/>
      <c r="J252" s="303"/>
      <c r="K252" s="303"/>
      <c r="L252" s="303"/>
      <c r="M252" s="303"/>
      <c r="N252" s="303"/>
      <c r="O252" s="303"/>
      <c r="P252" s="303"/>
      <c r="Q252" s="303"/>
      <c r="R252" s="303"/>
      <c r="S252" s="303"/>
      <c r="T252" s="303"/>
      <c r="U252" s="303"/>
      <c r="V252" s="303"/>
      <c r="W252" s="303"/>
      <c r="X252" s="303"/>
      <c r="Y252" s="303"/>
      <c r="Z252" s="303"/>
      <c r="AA252" s="303"/>
    </row>
    <row r="253" spans="6:27">
      <c r="F253" s="99"/>
      <c r="G253" s="302"/>
      <c r="H253" s="302"/>
      <c r="I253" s="302"/>
      <c r="J253" s="303"/>
      <c r="K253" s="303"/>
      <c r="L253" s="303"/>
      <c r="M253" s="303"/>
      <c r="N253" s="303"/>
      <c r="O253" s="303"/>
      <c r="P253" s="303"/>
      <c r="Q253" s="303"/>
      <c r="R253" s="303"/>
      <c r="S253" s="303"/>
      <c r="T253" s="303"/>
      <c r="U253" s="303"/>
      <c r="V253" s="303"/>
      <c r="W253" s="303"/>
      <c r="X253" s="303"/>
      <c r="Y253" s="303"/>
      <c r="Z253" s="303"/>
      <c r="AA253" s="303"/>
    </row>
    <row r="254" spans="6:27">
      <c r="F254" s="99"/>
      <c r="G254" s="302"/>
      <c r="H254" s="302"/>
      <c r="I254" s="302"/>
      <c r="J254" s="303"/>
      <c r="K254" s="303"/>
      <c r="L254" s="303"/>
      <c r="M254" s="303"/>
      <c r="N254" s="303"/>
      <c r="O254" s="303"/>
      <c r="P254" s="303"/>
      <c r="Q254" s="303"/>
      <c r="R254" s="303"/>
      <c r="S254" s="303"/>
      <c r="T254" s="303"/>
      <c r="U254" s="303"/>
      <c r="V254" s="303"/>
      <c r="W254" s="303"/>
      <c r="X254" s="303"/>
      <c r="Y254" s="303"/>
      <c r="Z254" s="303"/>
      <c r="AA254" s="303"/>
    </row>
    <row r="255" spans="6:27">
      <c r="F255" s="99"/>
      <c r="G255" s="302"/>
      <c r="H255" s="302"/>
      <c r="I255" s="302"/>
      <c r="J255" s="303"/>
      <c r="K255" s="303"/>
      <c r="L255" s="303"/>
      <c r="M255" s="303"/>
      <c r="N255" s="303"/>
      <c r="O255" s="303"/>
      <c r="P255" s="303"/>
      <c r="Q255" s="303"/>
      <c r="R255" s="303"/>
      <c r="S255" s="303"/>
      <c r="T255" s="303"/>
      <c r="U255" s="303"/>
      <c r="V255" s="303"/>
      <c r="W255" s="303"/>
      <c r="X255" s="303"/>
      <c r="Y255" s="303"/>
      <c r="Z255" s="303"/>
      <c r="AA255" s="303"/>
    </row>
    <row r="256" spans="6:27">
      <c r="F256" s="99"/>
      <c r="G256" s="302"/>
      <c r="H256" s="302"/>
      <c r="I256" s="302"/>
      <c r="J256" s="303"/>
      <c r="K256" s="303"/>
      <c r="L256" s="303"/>
      <c r="M256" s="303"/>
      <c r="N256" s="303"/>
      <c r="O256" s="303"/>
      <c r="P256" s="303"/>
      <c r="Q256" s="303"/>
      <c r="R256" s="303"/>
      <c r="S256" s="303"/>
      <c r="T256" s="303"/>
      <c r="U256" s="303"/>
      <c r="V256" s="303"/>
      <c r="W256" s="303"/>
      <c r="X256" s="303"/>
      <c r="Y256" s="303"/>
      <c r="Z256" s="303"/>
      <c r="AA256" s="303"/>
    </row>
    <row r="257" spans="6:27">
      <c r="F257" s="99"/>
      <c r="G257" s="302"/>
      <c r="H257" s="302"/>
      <c r="I257" s="302"/>
      <c r="J257" s="303"/>
      <c r="K257" s="303"/>
      <c r="L257" s="303"/>
      <c r="M257" s="303"/>
      <c r="N257" s="303"/>
      <c r="O257" s="303"/>
      <c r="P257" s="303"/>
      <c r="Q257" s="303"/>
      <c r="R257" s="303"/>
      <c r="S257" s="303"/>
      <c r="T257" s="303"/>
      <c r="U257" s="303"/>
      <c r="V257" s="303"/>
      <c r="W257" s="303"/>
      <c r="X257" s="303"/>
      <c r="Y257" s="303"/>
      <c r="Z257" s="303"/>
      <c r="AA257" s="303"/>
    </row>
    <row r="258" spans="6:27">
      <c r="F258" s="99"/>
      <c r="G258" s="302"/>
      <c r="H258" s="302"/>
      <c r="I258" s="302"/>
      <c r="J258" s="303"/>
      <c r="K258" s="303"/>
      <c r="L258" s="303"/>
      <c r="M258" s="303"/>
      <c r="N258" s="303"/>
      <c r="O258" s="303"/>
      <c r="P258" s="303"/>
      <c r="Q258" s="303"/>
      <c r="R258" s="303"/>
      <c r="S258" s="303"/>
      <c r="T258" s="303"/>
      <c r="U258" s="303"/>
      <c r="V258" s="303"/>
      <c r="W258" s="303"/>
      <c r="X258" s="303"/>
      <c r="Y258" s="303"/>
      <c r="Z258" s="303"/>
      <c r="AA258" s="303"/>
    </row>
    <row r="259" spans="6:27">
      <c r="F259" s="99"/>
      <c r="G259" s="302"/>
      <c r="H259" s="302"/>
      <c r="I259" s="302"/>
      <c r="J259" s="303"/>
      <c r="K259" s="303"/>
      <c r="L259" s="303"/>
      <c r="M259" s="303"/>
      <c r="N259" s="303"/>
      <c r="O259" s="303"/>
      <c r="P259" s="303"/>
      <c r="Q259" s="303"/>
      <c r="R259" s="303"/>
      <c r="S259" s="303"/>
      <c r="T259" s="303"/>
      <c r="U259" s="303"/>
      <c r="V259" s="303"/>
      <c r="W259" s="303"/>
      <c r="X259" s="303"/>
      <c r="Y259" s="303"/>
      <c r="Z259" s="303"/>
      <c r="AA259" s="303"/>
    </row>
    <row r="260" spans="6:27">
      <c r="F260" s="99"/>
      <c r="G260" s="302"/>
      <c r="H260" s="302"/>
      <c r="I260" s="302"/>
      <c r="J260" s="303"/>
      <c r="K260" s="303"/>
      <c r="L260" s="303"/>
      <c r="M260" s="303"/>
      <c r="N260" s="303"/>
      <c r="O260" s="303"/>
      <c r="P260" s="303"/>
      <c r="Q260" s="303"/>
      <c r="R260" s="303"/>
      <c r="S260" s="303"/>
      <c r="T260" s="303"/>
      <c r="U260" s="303"/>
      <c r="V260" s="303"/>
      <c r="W260" s="303"/>
      <c r="X260" s="303"/>
      <c r="Y260" s="303"/>
      <c r="Z260" s="303"/>
      <c r="AA260" s="303"/>
    </row>
    <row r="261" spans="6:27">
      <c r="F261" s="99"/>
      <c r="G261" s="302"/>
      <c r="H261" s="302"/>
      <c r="I261" s="302"/>
      <c r="J261" s="303"/>
      <c r="K261" s="303"/>
      <c r="L261" s="303"/>
      <c r="M261" s="303"/>
      <c r="N261" s="303"/>
      <c r="O261" s="303"/>
      <c r="P261" s="303"/>
      <c r="Q261" s="303"/>
      <c r="R261" s="303"/>
      <c r="S261" s="303"/>
      <c r="T261" s="303"/>
      <c r="U261" s="303"/>
      <c r="V261" s="303"/>
      <c r="W261" s="303"/>
      <c r="X261" s="303"/>
      <c r="Y261" s="303"/>
      <c r="Z261" s="303"/>
      <c r="AA261" s="303"/>
    </row>
    <row r="262" spans="6:27">
      <c r="F262" s="99"/>
      <c r="G262" s="302"/>
      <c r="H262" s="302"/>
      <c r="I262" s="302"/>
      <c r="J262" s="303"/>
      <c r="K262" s="303"/>
      <c r="L262" s="303"/>
      <c r="M262" s="303"/>
      <c r="N262" s="303"/>
      <c r="O262" s="303"/>
      <c r="P262" s="303"/>
      <c r="Q262" s="303"/>
      <c r="R262" s="303"/>
      <c r="S262" s="303"/>
      <c r="T262" s="303"/>
      <c r="U262" s="303"/>
      <c r="V262" s="303"/>
      <c r="W262" s="303"/>
      <c r="X262" s="303"/>
      <c r="Y262" s="303"/>
      <c r="Z262" s="303"/>
      <c r="AA262" s="303"/>
    </row>
    <row r="263" spans="6:27">
      <c r="F263" s="99"/>
      <c r="G263" s="302"/>
      <c r="H263" s="302"/>
      <c r="I263" s="302"/>
      <c r="J263" s="303"/>
      <c r="K263" s="303"/>
      <c r="L263" s="303"/>
      <c r="M263" s="303"/>
      <c r="N263" s="303"/>
      <c r="O263" s="303"/>
      <c r="P263" s="303"/>
      <c r="Q263" s="303"/>
      <c r="R263" s="303"/>
      <c r="S263" s="303"/>
      <c r="T263" s="303"/>
      <c r="U263" s="303"/>
      <c r="V263" s="303"/>
      <c r="W263" s="303"/>
      <c r="X263" s="303"/>
      <c r="Y263" s="303"/>
      <c r="Z263" s="303"/>
      <c r="AA263" s="303"/>
    </row>
    <row r="264" spans="6:27">
      <c r="F264" s="99"/>
      <c r="G264" s="302"/>
      <c r="H264" s="302"/>
      <c r="I264" s="302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3"/>
      <c r="Y264" s="303"/>
      <c r="Z264" s="303"/>
      <c r="AA264" s="303"/>
    </row>
    <row r="265" spans="6:27">
      <c r="F265" s="99"/>
      <c r="G265" s="302"/>
      <c r="H265" s="302"/>
      <c r="I265" s="302"/>
      <c r="J265" s="303"/>
      <c r="K265" s="303"/>
      <c r="L265" s="303"/>
      <c r="M265" s="303"/>
      <c r="N265" s="303"/>
      <c r="O265" s="303"/>
      <c r="P265" s="303"/>
      <c r="Q265" s="303"/>
      <c r="R265" s="303"/>
      <c r="S265" s="303"/>
      <c r="T265" s="303"/>
      <c r="U265" s="303"/>
      <c r="V265" s="303"/>
      <c r="W265" s="303"/>
      <c r="X265" s="303"/>
      <c r="Y265" s="303"/>
      <c r="Z265" s="303"/>
      <c r="AA265" s="303"/>
    </row>
    <row r="266" spans="6:27">
      <c r="F266" s="99"/>
      <c r="G266" s="302"/>
      <c r="H266" s="302"/>
      <c r="I266" s="302"/>
      <c r="J266" s="303"/>
      <c r="K266" s="303"/>
      <c r="L266" s="303"/>
      <c r="M266" s="303"/>
      <c r="N266" s="303"/>
      <c r="O266" s="303"/>
      <c r="P266" s="303"/>
      <c r="Q266" s="303"/>
      <c r="R266" s="303"/>
      <c r="S266" s="303"/>
      <c r="T266" s="303"/>
      <c r="U266" s="303"/>
      <c r="V266" s="303"/>
      <c r="W266" s="303"/>
      <c r="X266" s="303"/>
      <c r="Y266" s="303"/>
      <c r="Z266" s="303"/>
      <c r="AA266" s="303"/>
    </row>
    <row r="267" spans="6:27">
      <c r="F267" s="99"/>
      <c r="G267" s="302"/>
      <c r="H267" s="302"/>
      <c r="I267" s="302"/>
      <c r="J267" s="303"/>
      <c r="K267" s="303"/>
      <c r="L267" s="303"/>
      <c r="M267" s="303"/>
      <c r="N267" s="303"/>
      <c r="O267" s="303"/>
      <c r="P267" s="303"/>
      <c r="Q267" s="303"/>
      <c r="R267" s="303"/>
      <c r="S267" s="303"/>
      <c r="T267" s="303"/>
      <c r="U267" s="303"/>
      <c r="V267" s="303"/>
      <c r="W267" s="303"/>
      <c r="X267" s="303"/>
      <c r="Y267" s="303"/>
      <c r="Z267" s="303"/>
      <c r="AA267" s="303"/>
    </row>
    <row r="268" spans="6:27">
      <c r="F268" s="99"/>
      <c r="G268" s="302"/>
      <c r="H268" s="302"/>
      <c r="I268" s="302"/>
      <c r="J268" s="303"/>
      <c r="K268" s="303"/>
      <c r="L268" s="303"/>
      <c r="M268" s="303"/>
      <c r="N268" s="303"/>
      <c r="O268" s="303"/>
      <c r="P268" s="303"/>
      <c r="Q268" s="303"/>
      <c r="R268" s="303"/>
      <c r="S268" s="303"/>
      <c r="T268" s="303"/>
      <c r="U268" s="303"/>
      <c r="V268" s="303"/>
      <c r="W268" s="303"/>
      <c r="X268" s="303"/>
      <c r="Y268" s="303"/>
      <c r="Z268" s="303"/>
      <c r="AA268" s="303"/>
    </row>
    <row r="269" spans="6:27">
      <c r="F269" s="99"/>
      <c r="G269" s="302"/>
      <c r="H269" s="302"/>
      <c r="I269" s="302"/>
      <c r="J269" s="303"/>
      <c r="K269" s="303"/>
      <c r="L269" s="303"/>
      <c r="M269" s="303"/>
      <c r="N269" s="303"/>
      <c r="O269" s="303"/>
      <c r="P269" s="303"/>
      <c r="Q269" s="303"/>
      <c r="R269" s="303"/>
      <c r="S269" s="303"/>
      <c r="T269" s="303"/>
      <c r="U269" s="303"/>
      <c r="V269" s="303"/>
      <c r="W269" s="303"/>
      <c r="X269" s="303"/>
      <c r="Y269" s="303"/>
      <c r="Z269" s="303"/>
      <c r="AA269" s="303"/>
    </row>
    <row r="270" spans="6:27">
      <c r="F270" s="99"/>
      <c r="G270" s="302"/>
      <c r="H270" s="302"/>
      <c r="I270" s="302"/>
      <c r="J270" s="303"/>
      <c r="K270" s="303"/>
      <c r="L270" s="303"/>
      <c r="M270" s="303"/>
      <c r="N270" s="303"/>
      <c r="O270" s="303"/>
      <c r="P270" s="303"/>
      <c r="Q270" s="303"/>
      <c r="R270" s="303"/>
      <c r="S270" s="303"/>
      <c r="T270" s="303"/>
      <c r="U270" s="303"/>
      <c r="V270" s="303"/>
      <c r="W270" s="303"/>
      <c r="X270" s="303"/>
      <c r="Y270" s="303"/>
      <c r="Z270" s="303"/>
      <c r="AA270" s="303"/>
    </row>
    <row r="271" spans="6:27">
      <c r="F271" s="99"/>
      <c r="G271" s="302"/>
      <c r="H271" s="302"/>
      <c r="I271" s="302"/>
      <c r="J271" s="303"/>
      <c r="K271" s="303"/>
      <c r="L271" s="303"/>
      <c r="M271" s="303"/>
      <c r="N271" s="303"/>
      <c r="O271" s="303"/>
      <c r="P271" s="303"/>
      <c r="Q271" s="303"/>
      <c r="R271" s="303"/>
      <c r="S271" s="303"/>
      <c r="T271" s="303"/>
      <c r="U271" s="303"/>
      <c r="V271" s="303"/>
      <c r="W271" s="303"/>
      <c r="X271" s="303"/>
      <c r="Y271" s="303"/>
      <c r="Z271" s="303"/>
      <c r="AA271" s="303"/>
    </row>
    <row r="272" spans="6:27">
      <c r="F272" s="99"/>
      <c r="G272" s="302"/>
      <c r="H272" s="302"/>
      <c r="I272" s="302"/>
      <c r="J272" s="303"/>
      <c r="K272" s="303"/>
      <c r="L272" s="303"/>
      <c r="M272" s="303"/>
      <c r="N272" s="303"/>
      <c r="O272" s="303"/>
      <c r="P272" s="303"/>
      <c r="Q272" s="303"/>
      <c r="R272" s="303"/>
      <c r="S272" s="303"/>
      <c r="T272" s="303"/>
      <c r="U272" s="303"/>
      <c r="V272" s="303"/>
      <c r="W272" s="303"/>
      <c r="X272" s="303"/>
      <c r="Y272" s="303"/>
      <c r="Z272" s="303"/>
      <c r="AA272" s="303"/>
    </row>
    <row r="273" spans="6:27">
      <c r="F273" s="99"/>
      <c r="G273" s="302"/>
      <c r="H273" s="302"/>
      <c r="I273" s="302"/>
      <c r="J273" s="303"/>
      <c r="K273" s="303"/>
      <c r="L273" s="303"/>
      <c r="M273" s="303"/>
      <c r="N273" s="303"/>
      <c r="O273" s="303"/>
      <c r="P273" s="303"/>
      <c r="Q273" s="303"/>
      <c r="R273" s="303"/>
      <c r="S273" s="303"/>
      <c r="T273" s="303"/>
      <c r="U273" s="303"/>
      <c r="V273" s="303"/>
      <c r="W273" s="303"/>
      <c r="X273" s="303"/>
      <c r="Y273" s="303"/>
      <c r="Z273" s="303"/>
      <c r="AA273" s="303"/>
    </row>
    <row r="274" spans="6:27">
      <c r="F274" s="99"/>
      <c r="G274" s="302"/>
      <c r="H274" s="302"/>
      <c r="I274" s="302"/>
      <c r="J274" s="303"/>
      <c r="K274" s="303"/>
      <c r="L274" s="303"/>
      <c r="M274" s="303"/>
      <c r="N274" s="303"/>
      <c r="O274" s="303"/>
      <c r="P274" s="303"/>
      <c r="Q274" s="303"/>
      <c r="R274" s="303"/>
      <c r="S274" s="303"/>
      <c r="T274" s="303"/>
      <c r="U274" s="303"/>
      <c r="V274" s="303"/>
      <c r="W274" s="303"/>
      <c r="X274" s="303"/>
      <c r="Y274" s="303"/>
      <c r="Z274" s="303"/>
      <c r="AA274" s="303"/>
    </row>
    <row r="275" spans="6:27">
      <c r="F275" s="99"/>
      <c r="G275" s="302"/>
      <c r="H275" s="302"/>
      <c r="I275" s="302"/>
      <c r="J275" s="303"/>
      <c r="K275" s="303"/>
      <c r="L275" s="303"/>
      <c r="M275" s="303"/>
      <c r="N275" s="303"/>
      <c r="O275" s="303"/>
      <c r="P275" s="303"/>
      <c r="Q275" s="303"/>
      <c r="R275" s="303"/>
      <c r="S275" s="303"/>
      <c r="T275" s="303"/>
      <c r="U275" s="303"/>
      <c r="V275" s="303"/>
      <c r="W275" s="303"/>
      <c r="X275" s="303"/>
      <c r="Y275" s="303"/>
      <c r="Z275" s="303"/>
      <c r="AA275" s="303"/>
    </row>
    <row r="276" spans="6:27">
      <c r="F276" s="99"/>
      <c r="G276" s="302"/>
      <c r="H276" s="302"/>
      <c r="I276" s="302"/>
      <c r="J276" s="303"/>
      <c r="K276" s="303"/>
      <c r="L276" s="303"/>
      <c r="M276" s="303"/>
      <c r="N276" s="303"/>
      <c r="O276" s="303"/>
      <c r="P276" s="303"/>
      <c r="Q276" s="303"/>
      <c r="R276" s="303"/>
      <c r="S276" s="303"/>
      <c r="T276" s="303"/>
      <c r="U276" s="303"/>
      <c r="V276" s="303"/>
      <c r="W276" s="303"/>
      <c r="X276" s="303"/>
      <c r="Y276" s="303"/>
      <c r="Z276" s="303"/>
      <c r="AA276" s="303"/>
    </row>
    <row r="277" spans="6:27">
      <c r="F277" s="99"/>
      <c r="G277" s="302"/>
      <c r="H277" s="302"/>
      <c r="I277" s="302"/>
      <c r="J277" s="303"/>
      <c r="K277" s="303"/>
      <c r="L277" s="303"/>
      <c r="M277" s="303"/>
      <c r="N277" s="303"/>
      <c r="O277" s="303"/>
      <c r="P277" s="303"/>
      <c r="Q277" s="303"/>
      <c r="R277" s="303"/>
      <c r="S277" s="303"/>
      <c r="T277" s="303"/>
      <c r="U277" s="303"/>
      <c r="V277" s="303"/>
      <c r="W277" s="303"/>
      <c r="X277" s="303"/>
      <c r="Y277" s="303"/>
      <c r="Z277" s="303"/>
      <c r="AA277" s="303"/>
    </row>
    <row r="278" spans="6:27">
      <c r="F278" s="99"/>
      <c r="G278" s="302"/>
      <c r="H278" s="302"/>
      <c r="I278" s="302"/>
      <c r="J278" s="303"/>
      <c r="K278" s="303"/>
      <c r="L278" s="303"/>
      <c r="M278" s="303"/>
      <c r="N278" s="303"/>
      <c r="O278" s="303"/>
      <c r="P278" s="303"/>
      <c r="Q278" s="303"/>
      <c r="R278" s="303"/>
      <c r="S278" s="303"/>
      <c r="T278" s="303"/>
      <c r="U278" s="303"/>
      <c r="V278" s="303"/>
      <c r="W278" s="303"/>
      <c r="X278" s="303"/>
      <c r="Y278" s="303"/>
      <c r="Z278" s="303"/>
      <c r="AA278" s="303"/>
    </row>
    <row r="279" spans="6:27">
      <c r="F279" s="99"/>
      <c r="G279" s="302"/>
      <c r="H279" s="302"/>
      <c r="I279" s="302"/>
      <c r="J279" s="303"/>
      <c r="K279" s="303"/>
      <c r="L279" s="303"/>
      <c r="M279" s="303"/>
      <c r="N279" s="303"/>
      <c r="O279" s="303"/>
      <c r="P279" s="303"/>
      <c r="Q279" s="303"/>
      <c r="R279" s="303"/>
      <c r="S279" s="303"/>
      <c r="T279" s="303"/>
      <c r="U279" s="303"/>
      <c r="V279" s="303"/>
      <c r="W279" s="303"/>
      <c r="X279" s="303"/>
      <c r="Y279" s="303"/>
      <c r="Z279" s="303"/>
      <c r="AA279" s="303"/>
    </row>
    <row r="280" spans="6:27">
      <c r="F280" s="99"/>
      <c r="G280" s="302"/>
      <c r="H280" s="302"/>
      <c r="I280" s="302"/>
      <c r="J280" s="303"/>
      <c r="K280" s="303"/>
      <c r="L280" s="303"/>
      <c r="M280" s="303"/>
      <c r="N280" s="303"/>
      <c r="O280" s="303"/>
      <c r="P280" s="303"/>
      <c r="Q280" s="303"/>
      <c r="R280" s="303"/>
      <c r="S280" s="303"/>
      <c r="T280" s="303"/>
      <c r="U280" s="303"/>
      <c r="V280" s="303"/>
      <c r="W280" s="303"/>
      <c r="X280" s="303"/>
      <c r="Y280" s="303"/>
      <c r="Z280" s="303"/>
      <c r="AA280" s="303"/>
    </row>
    <row r="281" spans="6:27">
      <c r="F281" s="99"/>
      <c r="G281" s="302"/>
      <c r="H281" s="302"/>
      <c r="I281" s="302"/>
      <c r="J281" s="303"/>
      <c r="K281" s="303"/>
      <c r="L281" s="303"/>
      <c r="M281" s="303"/>
      <c r="N281" s="303"/>
      <c r="O281" s="303"/>
      <c r="P281" s="303"/>
      <c r="Q281" s="303"/>
      <c r="R281" s="303"/>
      <c r="S281" s="303"/>
      <c r="T281" s="303"/>
      <c r="U281" s="303"/>
      <c r="V281" s="303"/>
      <c r="W281" s="303"/>
      <c r="X281" s="303"/>
      <c r="Y281" s="303"/>
      <c r="Z281" s="303"/>
      <c r="AA281" s="303"/>
    </row>
    <row r="282" spans="6:27">
      <c r="F282" s="99"/>
      <c r="G282" s="302"/>
      <c r="H282" s="302"/>
      <c r="I282" s="302"/>
      <c r="J282" s="303"/>
      <c r="K282" s="303"/>
      <c r="L282" s="303"/>
      <c r="M282" s="303"/>
      <c r="N282" s="303"/>
      <c r="O282" s="303"/>
      <c r="P282" s="303"/>
      <c r="Q282" s="303"/>
      <c r="R282" s="303"/>
      <c r="S282" s="303"/>
      <c r="T282" s="303"/>
      <c r="U282" s="303"/>
      <c r="V282" s="303"/>
      <c r="W282" s="303"/>
      <c r="X282" s="303"/>
      <c r="Y282" s="303"/>
      <c r="Z282" s="303"/>
      <c r="AA282" s="303"/>
    </row>
    <row r="283" spans="6:27">
      <c r="F283" s="99"/>
      <c r="G283" s="302"/>
      <c r="H283" s="302"/>
      <c r="I283" s="302"/>
      <c r="J283" s="303"/>
      <c r="K283" s="303"/>
      <c r="L283" s="303"/>
      <c r="M283" s="303"/>
      <c r="N283" s="303"/>
      <c r="O283" s="303"/>
      <c r="P283" s="303"/>
      <c r="Q283" s="303"/>
      <c r="R283" s="303"/>
      <c r="S283" s="303"/>
      <c r="T283" s="303"/>
      <c r="U283" s="303"/>
      <c r="V283" s="303"/>
      <c r="W283" s="303"/>
      <c r="X283" s="303"/>
      <c r="Y283" s="303"/>
      <c r="Z283" s="303"/>
      <c r="AA283" s="303"/>
    </row>
    <row r="284" spans="6:27">
      <c r="F284" s="99"/>
      <c r="G284" s="302"/>
      <c r="H284" s="302"/>
      <c r="I284" s="302"/>
      <c r="J284" s="303"/>
      <c r="K284" s="303"/>
      <c r="L284" s="303"/>
      <c r="M284" s="303"/>
      <c r="N284" s="303"/>
      <c r="O284" s="303"/>
      <c r="P284" s="303"/>
      <c r="Q284" s="303"/>
      <c r="R284" s="303"/>
      <c r="S284" s="303"/>
      <c r="T284" s="303"/>
      <c r="U284" s="303"/>
      <c r="V284" s="303"/>
      <c r="W284" s="303"/>
      <c r="X284" s="303"/>
      <c r="Y284" s="303"/>
      <c r="Z284" s="303"/>
      <c r="AA284" s="303"/>
    </row>
    <row r="285" spans="6:27">
      <c r="F285" s="99"/>
      <c r="G285" s="302"/>
      <c r="H285" s="302"/>
      <c r="I285" s="302"/>
      <c r="J285" s="303"/>
      <c r="K285" s="303"/>
      <c r="L285" s="303"/>
      <c r="M285" s="303"/>
      <c r="N285" s="303"/>
      <c r="O285" s="303"/>
      <c r="P285" s="303"/>
      <c r="Q285" s="303"/>
      <c r="R285" s="303"/>
      <c r="S285" s="303"/>
      <c r="T285" s="303"/>
      <c r="U285" s="303"/>
      <c r="V285" s="303"/>
      <c r="W285" s="303"/>
      <c r="X285" s="303"/>
      <c r="Y285" s="303"/>
      <c r="Z285" s="303"/>
      <c r="AA285" s="303"/>
    </row>
    <row r="286" spans="6:27">
      <c r="F286" s="99"/>
      <c r="G286" s="302"/>
      <c r="H286" s="302"/>
      <c r="I286" s="302"/>
      <c r="J286" s="303"/>
      <c r="K286" s="303"/>
      <c r="L286" s="303"/>
      <c r="M286" s="303"/>
      <c r="N286" s="303"/>
      <c r="O286" s="303"/>
      <c r="P286" s="303"/>
      <c r="Q286" s="303"/>
      <c r="R286" s="303"/>
      <c r="S286" s="303"/>
      <c r="T286" s="303"/>
      <c r="U286" s="303"/>
      <c r="V286" s="303"/>
      <c r="W286" s="303"/>
      <c r="X286" s="303"/>
      <c r="Y286" s="303"/>
      <c r="Z286" s="303"/>
      <c r="AA286" s="303"/>
    </row>
    <row r="287" spans="6:27">
      <c r="F287" s="99"/>
      <c r="G287" s="302"/>
      <c r="H287" s="302"/>
      <c r="I287" s="302"/>
      <c r="J287" s="303"/>
      <c r="K287" s="303"/>
      <c r="L287" s="303"/>
      <c r="M287" s="303"/>
      <c r="N287" s="303"/>
      <c r="O287" s="303"/>
      <c r="P287" s="303"/>
      <c r="Q287" s="303"/>
      <c r="R287" s="303"/>
      <c r="S287" s="303"/>
      <c r="T287" s="303"/>
      <c r="U287" s="303"/>
      <c r="V287" s="303"/>
      <c r="W287" s="303"/>
      <c r="X287" s="303"/>
      <c r="Y287" s="303"/>
      <c r="Z287" s="303"/>
      <c r="AA287" s="303"/>
    </row>
    <row r="288" spans="6:27">
      <c r="F288" s="99"/>
      <c r="G288" s="302"/>
      <c r="H288" s="302"/>
      <c r="I288" s="302"/>
      <c r="J288" s="303"/>
      <c r="K288" s="303"/>
      <c r="L288" s="303"/>
      <c r="M288" s="303"/>
      <c r="N288" s="303"/>
      <c r="O288" s="303"/>
      <c r="P288" s="303"/>
      <c r="Q288" s="303"/>
      <c r="R288" s="303"/>
      <c r="S288" s="303"/>
      <c r="T288" s="303"/>
      <c r="U288" s="303"/>
      <c r="V288" s="303"/>
      <c r="W288" s="303"/>
      <c r="X288" s="303"/>
      <c r="Y288" s="303"/>
      <c r="Z288" s="303"/>
      <c r="AA288" s="303"/>
    </row>
    <row r="289" spans="6:27">
      <c r="F289" s="99"/>
      <c r="G289" s="302"/>
      <c r="H289" s="302"/>
      <c r="I289" s="302"/>
      <c r="J289" s="303"/>
      <c r="K289" s="303"/>
      <c r="L289" s="303"/>
      <c r="M289" s="303"/>
      <c r="N289" s="303"/>
      <c r="O289" s="303"/>
      <c r="P289" s="303"/>
      <c r="Q289" s="303"/>
      <c r="R289" s="303"/>
      <c r="S289" s="303"/>
      <c r="T289" s="303"/>
      <c r="U289" s="303"/>
      <c r="V289" s="303"/>
      <c r="W289" s="303"/>
      <c r="X289" s="303"/>
      <c r="Y289" s="303"/>
      <c r="Z289" s="303"/>
      <c r="AA289" s="303"/>
    </row>
    <row r="290" spans="6:27">
      <c r="F290" s="99"/>
      <c r="G290" s="302"/>
      <c r="H290" s="302"/>
      <c r="I290" s="302"/>
      <c r="J290" s="303"/>
      <c r="K290" s="303"/>
      <c r="L290" s="303"/>
      <c r="M290" s="303"/>
      <c r="N290" s="303"/>
      <c r="O290" s="303"/>
      <c r="P290" s="303"/>
      <c r="Q290" s="303"/>
      <c r="R290" s="303"/>
      <c r="S290" s="303"/>
      <c r="T290" s="303"/>
      <c r="U290" s="303"/>
      <c r="V290" s="303"/>
      <c r="W290" s="303"/>
      <c r="X290" s="303"/>
      <c r="Y290" s="303"/>
      <c r="Z290" s="303"/>
      <c r="AA290" s="303"/>
    </row>
    <row r="291" spans="6:27">
      <c r="F291" s="99"/>
      <c r="G291" s="302"/>
      <c r="H291" s="302"/>
      <c r="I291" s="302"/>
      <c r="J291" s="303"/>
      <c r="K291" s="303"/>
      <c r="L291" s="303"/>
      <c r="M291" s="303"/>
      <c r="N291" s="303"/>
      <c r="O291" s="303"/>
      <c r="P291" s="303"/>
      <c r="Q291" s="303"/>
      <c r="R291" s="303"/>
      <c r="S291" s="303"/>
      <c r="T291" s="303"/>
      <c r="U291" s="303"/>
      <c r="V291" s="303"/>
      <c r="W291" s="303"/>
      <c r="X291" s="303"/>
      <c r="Y291" s="303"/>
      <c r="Z291" s="303"/>
      <c r="AA291" s="303"/>
    </row>
    <row r="292" spans="6:27">
      <c r="F292" s="99"/>
      <c r="G292" s="302"/>
      <c r="H292" s="302"/>
      <c r="I292" s="302"/>
      <c r="J292" s="303"/>
      <c r="K292" s="303"/>
      <c r="L292" s="303"/>
      <c r="M292" s="303"/>
      <c r="N292" s="303"/>
      <c r="O292" s="303"/>
      <c r="P292" s="303"/>
      <c r="Q292" s="303"/>
      <c r="R292" s="303"/>
      <c r="S292" s="303"/>
      <c r="T292" s="303"/>
      <c r="U292" s="303"/>
      <c r="V292" s="303"/>
      <c r="W292" s="303"/>
      <c r="X292" s="303"/>
      <c r="Y292" s="303"/>
      <c r="Z292" s="303"/>
      <c r="AA292" s="303"/>
    </row>
    <row r="293" spans="6:27">
      <c r="F293" s="99"/>
      <c r="G293" s="302"/>
      <c r="H293" s="302"/>
      <c r="I293" s="302"/>
      <c r="J293" s="303"/>
      <c r="K293" s="303"/>
      <c r="L293" s="303"/>
      <c r="M293" s="303"/>
      <c r="N293" s="303"/>
      <c r="O293" s="303"/>
      <c r="P293" s="303"/>
      <c r="Q293" s="303"/>
      <c r="R293" s="303"/>
      <c r="S293" s="303"/>
      <c r="T293" s="303"/>
      <c r="U293" s="303"/>
      <c r="V293" s="303"/>
      <c r="W293" s="303"/>
      <c r="X293" s="303"/>
      <c r="Y293" s="303"/>
      <c r="Z293" s="303"/>
      <c r="AA293" s="303"/>
    </row>
    <row r="294" spans="6:27">
      <c r="F294" s="99"/>
      <c r="G294" s="302"/>
      <c r="H294" s="302"/>
      <c r="I294" s="302"/>
      <c r="J294" s="303"/>
      <c r="K294" s="303"/>
      <c r="L294" s="303"/>
      <c r="M294" s="303"/>
      <c r="N294" s="303"/>
      <c r="O294" s="303"/>
      <c r="P294" s="303"/>
      <c r="Q294" s="303"/>
      <c r="R294" s="303"/>
      <c r="S294" s="303"/>
      <c r="T294" s="303"/>
      <c r="U294" s="303"/>
      <c r="V294" s="303"/>
      <c r="W294" s="303"/>
      <c r="X294" s="303"/>
      <c r="Y294" s="303"/>
      <c r="Z294" s="303"/>
      <c r="AA294" s="303"/>
    </row>
    <row r="295" spans="6:27">
      <c r="F295" s="99"/>
      <c r="G295" s="302"/>
      <c r="H295" s="302"/>
      <c r="I295" s="302"/>
      <c r="J295" s="303"/>
      <c r="K295" s="303"/>
      <c r="L295" s="303"/>
      <c r="M295" s="303"/>
      <c r="N295" s="303"/>
      <c r="O295" s="303"/>
      <c r="P295" s="303"/>
      <c r="Q295" s="303"/>
      <c r="R295" s="303"/>
      <c r="S295" s="303"/>
      <c r="T295" s="303"/>
      <c r="U295" s="303"/>
      <c r="V295" s="303"/>
      <c r="W295" s="303"/>
      <c r="X295" s="303"/>
      <c r="Y295" s="303"/>
      <c r="Z295" s="303"/>
      <c r="AA295" s="303"/>
    </row>
    <row r="296" spans="6:27">
      <c r="F296" s="99"/>
      <c r="G296" s="302"/>
      <c r="H296" s="302"/>
      <c r="I296" s="302"/>
      <c r="J296" s="303"/>
      <c r="K296" s="303"/>
      <c r="L296" s="303"/>
      <c r="M296" s="303"/>
      <c r="N296" s="303"/>
      <c r="O296" s="303"/>
      <c r="P296" s="303"/>
      <c r="Q296" s="303"/>
      <c r="R296" s="303"/>
      <c r="S296" s="303"/>
      <c r="T296" s="303"/>
      <c r="U296" s="303"/>
      <c r="V296" s="303"/>
      <c r="W296" s="303"/>
      <c r="X296" s="303"/>
      <c r="Y296" s="303"/>
      <c r="Z296" s="303"/>
      <c r="AA296" s="303"/>
    </row>
    <row r="297" spans="6:27">
      <c r="F297" s="99"/>
      <c r="G297" s="302"/>
      <c r="H297" s="302"/>
      <c r="I297" s="302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3"/>
      <c r="Y297" s="303"/>
      <c r="Z297" s="303"/>
      <c r="AA297" s="303"/>
    </row>
    <row r="298" spans="6:27">
      <c r="F298" s="99"/>
      <c r="G298" s="302"/>
      <c r="H298" s="302"/>
      <c r="I298" s="302"/>
      <c r="J298" s="303"/>
      <c r="K298" s="303"/>
      <c r="L298" s="303"/>
      <c r="M298" s="303"/>
      <c r="N298" s="303"/>
      <c r="O298" s="303"/>
      <c r="P298" s="303"/>
      <c r="Q298" s="303"/>
      <c r="R298" s="303"/>
      <c r="S298" s="303"/>
      <c r="T298" s="303"/>
      <c r="U298" s="303"/>
      <c r="V298" s="303"/>
      <c r="W298" s="303"/>
      <c r="X298" s="303"/>
      <c r="Y298" s="303"/>
      <c r="Z298" s="303"/>
      <c r="AA298" s="303"/>
    </row>
    <row r="299" spans="6:27">
      <c r="F299" s="99"/>
      <c r="G299" s="302"/>
      <c r="H299" s="302"/>
      <c r="I299" s="302"/>
      <c r="J299" s="303"/>
      <c r="K299" s="303"/>
      <c r="L299" s="303"/>
      <c r="M299" s="303"/>
      <c r="N299" s="303"/>
      <c r="O299" s="303"/>
      <c r="P299" s="303"/>
      <c r="Q299" s="303"/>
      <c r="R299" s="303"/>
      <c r="S299" s="303"/>
      <c r="T299" s="303"/>
      <c r="U299" s="303"/>
      <c r="V299" s="303"/>
      <c r="W299" s="303"/>
      <c r="X299" s="303"/>
      <c r="Y299" s="303"/>
      <c r="Z299" s="303"/>
      <c r="AA299" s="303"/>
    </row>
    <row r="300" spans="6:27">
      <c r="F300" s="99"/>
      <c r="G300" s="302"/>
      <c r="H300" s="302"/>
      <c r="I300" s="302"/>
      <c r="J300" s="303"/>
      <c r="K300" s="303"/>
      <c r="L300" s="303"/>
      <c r="M300" s="303"/>
      <c r="N300" s="303"/>
      <c r="O300" s="303"/>
      <c r="P300" s="303"/>
      <c r="Q300" s="303"/>
      <c r="R300" s="303"/>
      <c r="S300" s="303"/>
      <c r="T300" s="303"/>
      <c r="U300" s="303"/>
      <c r="V300" s="303"/>
      <c r="W300" s="303"/>
      <c r="X300" s="303"/>
      <c r="Y300" s="303"/>
      <c r="Z300" s="303"/>
      <c r="AA300" s="303"/>
    </row>
    <row r="301" spans="6:27">
      <c r="F301" s="99"/>
      <c r="G301" s="302"/>
      <c r="H301" s="302"/>
      <c r="I301" s="302"/>
      <c r="J301" s="303"/>
      <c r="K301" s="303"/>
      <c r="L301" s="303"/>
      <c r="M301" s="303"/>
      <c r="N301" s="303"/>
      <c r="O301" s="303"/>
      <c r="P301" s="303"/>
      <c r="Q301" s="303"/>
      <c r="R301" s="303"/>
      <c r="S301" s="303"/>
      <c r="T301" s="303"/>
      <c r="U301" s="303"/>
      <c r="V301" s="303"/>
      <c r="W301" s="303"/>
      <c r="X301" s="303"/>
      <c r="Y301" s="303"/>
      <c r="Z301" s="303"/>
      <c r="AA301" s="303"/>
    </row>
    <row r="302" spans="6:27">
      <c r="F302" s="99"/>
      <c r="G302" s="302"/>
      <c r="H302" s="302"/>
      <c r="I302" s="302"/>
      <c r="J302" s="303"/>
      <c r="K302" s="303"/>
      <c r="L302" s="303"/>
      <c r="M302" s="303"/>
      <c r="N302" s="303"/>
      <c r="O302" s="303"/>
      <c r="P302" s="303"/>
      <c r="Q302" s="303"/>
      <c r="R302" s="303"/>
      <c r="S302" s="303"/>
      <c r="T302" s="303"/>
      <c r="U302" s="303"/>
      <c r="V302" s="303"/>
      <c r="W302" s="303"/>
      <c r="X302" s="303"/>
      <c r="Y302" s="303"/>
      <c r="Z302" s="303"/>
      <c r="AA302" s="303"/>
    </row>
    <row r="303" spans="6:27">
      <c r="F303" s="99"/>
      <c r="G303" s="302"/>
      <c r="H303" s="302"/>
      <c r="I303" s="302"/>
      <c r="J303" s="303"/>
      <c r="K303" s="303"/>
      <c r="L303" s="303"/>
      <c r="M303" s="303"/>
      <c r="N303" s="303"/>
      <c r="O303" s="303"/>
      <c r="P303" s="303"/>
      <c r="Q303" s="303"/>
      <c r="R303" s="303"/>
      <c r="S303" s="303"/>
      <c r="T303" s="303"/>
      <c r="U303" s="303"/>
      <c r="V303" s="303"/>
      <c r="W303" s="303"/>
      <c r="X303" s="303"/>
      <c r="Y303" s="303"/>
      <c r="Z303" s="303"/>
      <c r="AA303" s="303"/>
    </row>
    <row r="304" spans="6:27">
      <c r="F304" s="99"/>
      <c r="G304" s="302"/>
      <c r="H304" s="302"/>
      <c r="I304" s="302"/>
      <c r="J304" s="303"/>
      <c r="K304" s="303"/>
      <c r="L304" s="303"/>
      <c r="M304" s="303"/>
      <c r="N304" s="303"/>
      <c r="O304" s="303"/>
      <c r="P304" s="303"/>
      <c r="Q304" s="303"/>
      <c r="R304" s="303"/>
      <c r="S304" s="303"/>
      <c r="T304" s="303"/>
      <c r="U304" s="303"/>
      <c r="V304" s="303"/>
      <c r="W304" s="303"/>
      <c r="X304" s="303"/>
      <c r="Y304" s="303"/>
      <c r="Z304" s="303"/>
      <c r="AA304" s="303"/>
    </row>
    <row r="305" spans="6:27">
      <c r="F305" s="99"/>
      <c r="G305" s="302"/>
      <c r="H305" s="302"/>
      <c r="I305" s="302"/>
      <c r="J305" s="303"/>
      <c r="K305" s="303"/>
      <c r="L305" s="303"/>
      <c r="M305" s="303"/>
      <c r="N305" s="303"/>
      <c r="O305" s="303"/>
      <c r="P305" s="303"/>
      <c r="Q305" s="303"/>
      <c r="R305" s="303"/>
      <c r="S305" s="303"/>
      <c r="T305" s="303"/>
      <c r="U305" s="303"/>
      <c r="V305" s="303"/>
      <c r="W305" s="303"/>
      <c r="X305" s="303"/>
      <c r="Y305" s="303"/>
      <c r="Z305" s="303"/>
      <c r="AA305" s="303"/>
    </row>
    <row r="306" spans="6:27">
      <c r="F306" s="99"/>
      <c r="G306" s="302"/>
      <c r="H306" s="302"/>
      <c r="I306" s="302"/>
      <c r="J306" s="303"/>
      <c r="K306" s="303"/>
      <c r="L306" s="303"/>
      <c r="M306" s="303"/>
      <c r="N306" s="303"/>
      <c r="O306" s="303"/>
      <c r="P306" s="303"/>
      <c r="Q306" s="303"/>
      <c r="R306" s="303"/>
      <c r="S306" s="303"/>
      <c r="T306" s="303"/>
      <c r="U306" s="303"/>
      <c r="V306" s="303"/>
      <c r="W306" s="303"/>
      <c r="X306" s="303"/>
      <c r="Y306" s="303"/>
      <c r="Z306" s="303"/>
      <c r="AA306" s="303"/>
    </row>
    <row r="307" spans="6:27">
      <c r="F307" s="99"/>
      <c r="G307" s="302"/>
      <c r="H307" s="302"/>
      <c r="I307" s="302"/>
      <c r="J307" s="303"/>
      <c r="K307" s="303"/>
      <c r="L307" s="303"/>
      <c r="M307" s="303"/>
      <c r="N307" s="303"/>
      <c r="O307" s="303"/>
      <c r="P307" s="303"/>
      <c r="Q307" s="303"/>
      <c r="R307" s="303"/>
      <c r="S307" s="303"/>
      <c r="T307" s="303"/>
      <c r="U307" s="303"/>
      <c r="V307" s="303"/>
      <c r="W307" s="303"/>
      <c r="X307" s="303"/>
      <c r="Y307" s="303"/>
      <c r="Z307" s="303"/>
      <c r="AA307" s="303"/>
    </row>
    <row r="308" spans="6:27">
      <c r="F308" s="99"/>
      <c r="G308" s="302"/>
      <c r="H308" s="302"/>
      <c r="I308" s="302"/>
      <c r="J308" s="303"/>
      <c r="K308" s="303"/>
      <c r="L308" s="303"/>
      <c r="M308" s="303"/>
      <c r="N308" s="303"/>
      <c r="O308" s="303"/>
      <c r="P308" s="303"/>
      <c r="Q308" s="303"/>
      <c r="R308" s="303"/>
      <c r="S308" s="303"/>
      <c r="T308" s="303"/>
      <c r="U308" s="303"/>
      <c r="V308" s="303"/>
      <c r="W308" s="303"/>
      <c r="X308" s="303"/>
      <c r="Y308" s="303"/>
      <c r="Z308" s="303"/>
      <c r="AA308" s="303"/>
    </row>
    <row r="309" spans="6:27">
      <c r="F309" s="99"/>
      <c r="G309" s="302"/>
      <c r="H309" s="302"/>
      <c r="I309" s="302"/>
      <c r="J309" s="303"/>
      <c r="K309" s="303"/>
      <c r="L309" s="303"/>
      <c r="M309" s="303"/>
      <c r="N309" s="303"/>
      <c r="O309" s="303"/>
      <c r="P309" s="303"/>
      <c r="Q309" s="303"/>
      <c r="R309" s="303"/>
      <c r="S309" s="303"/>
      <c r="T309" s="303"/>
      <c r="U309" s="303"/>
      <c r="V309" s="303"/>
      <c r="W309" s="303"/>
      <c r="X309" s="303"/>
      <c r="Y309" s="303"/>
      <c r="Z309" s="303"/>
      <c r="AA309" s="303"/>
    </row>
    <row r="310" spans="6:27">
      <c r="F310" s="99"/>
      <c r="G310" s="302"/>
      <c r="H310" s="302"/>
      <c r="I310" s="302"/>
      <c r="J310" s="303"/>
      <c r="K310" s="303"/>
      <c r="L310" s="303"/>
      <c r="M310" s="303"/>
      <c r="N310" s="303"/>
      <c r="O310" s="303"/>
      <c r="P310" s="303"/>
      <c r="Q310" s="303"/>
      <c r="R310" s="303"/>
      <c r="S310" s="303"/>
      <c r="T310" s="303"/>
      <c r="U310" s="303"/>
      <c r="V310" s="303"/>
      <c r="W310" s="303"/>
      <c r="X310" s="303"/>
      <c r="Y310" s="303"/>
      <c r="Z310" s="303"/>
      <c r="AA310" s="303"/>
    </row>
    <row r="311" spans="6:27">
      <c r="F311" s="99"/>
      <c r="G311" s="302"/>
      <c r="H311" s="302"/>
      <c r="I311" s="302"/>
      <c r="J311" s="303"/>
      <c r="K311" s="303"/>
      <c r="L311" s="303"/>
      <c r="M311" s="303"/>
      <c r="N311" s="303"/>
      <c r="O311" s="303"/>
      <c r="P311" s="303"/>
      <c r="Q311" s="303"/>
      <c r="R311" s="303"/>
      <c r="S311" s="303"/>
      <c r="T311" s="303"/>
      <c r="U311" s="303"/>
      <c r="V311" s="303"/>
      <c r="W311" s="303"/>
      <c r="X311" s="303"/>
      <c r="Y311" s="303"/>
      <c r="Z311" s="303"/>
      <c r="AA311" s="303"/>
    </row>
    <row r="312" spans="6:27">
      <c r="F312" s="99"/>
      <c r="G312" s="302"/>
      <c r="H312" s="302"/>
      <c r="I312" s="302"/>
      <c r="J312" s="303"/>
      <c r="K312" s="303"/>
      <c r="L312" s="303"/>
      <c r="M312" s="303"/>
      <c r="N312" s="303"/>
      <c r="O312" s="303"/>
      <c r="P312" s="303"/>
      <c r="Q312" s="303"/>
      <c r="R312" s="303"/>
      <c r="S312" s="303"/>
      <c r="T312" s="303"/>
      <c r="U312" s="303"/>
      <c r="V312" s="303"/>
      <c r="W312" s="303"/>
      <c r="X312" s="303"/>
      <c r="Y312" s="303"/>
      <c r="Z312" s="303"/>
      <c r="AA312" s="303"/>
    </row>
    <row r="313" spans="6:27">
      <c r="F313" s="99"/>
      <c r="G313" s="302"/>
      <c r="H313" s="302"/>
      <c r="I313" s="302"/>
      <c r="J313" s="303"/>
      <c r="K313" s="303"/>
      <c r="L313" s="303"/>
      <c r="M313" s="303"/>
      <c r="N313" s="303"/>
      <c r="O313" s="303"/>
      <c r="P313" s="303"/>
      <c r="Q313" s="303"/>
      <c r="R313" s="303"/>
      <c r="S313" s="303"/>
      <c r="T313" s="303"/>
      <c r="U313" s="303"/>
      <c r="V313" s="303"/>
      <c r="W313" s="303"/>
      <c r="X313" s="303"/>
      <c r="Y313" s="303"/>
      <c r="Z313" s="303"/>
      <c r="AA313" s="303"/>
    </row>
    <row r="314" spans="6:27">
      <c r="F314" s="99"/>
      <c r="G314" s="302"/>
      <c r="H314" s="302"/>
      <c r="I314" s="302"/>
      <c r="J314" s="303"/>
      <c r="K314" s="303"/>
      <c r="L314" s="303"/>
      <c r="M314" s="303"/>
      <c r="N314" s="303"/>
      <c r="O314" s="303"/>
      <c r="P314" s="303"/>
      <c r="Q314" s="303"/>
      <c r="R314" s="303"/>
      <c r="S314" s="303"/>
      <c r="T314" s="303"/>
      <c r="U314" s="303"/>
      <c r="V314" s="303"/>
      <c r="W314" s="303"/>
      <c r="X314" s="303"/>
      <c r="Y314" s="303"/>
      <c r="Z314" s="303"/>
      <c r="AA314" s="303"/>
    </row>
    <row r="315" spans="6:27">
      <c r="F315" s="99"/>
      <c r="G315" s="302"/>
      <c r="H315" s="302"/>
      <c r="I315" s="302"/>
      <c r="J315" s="303"/>
      <c r="K315" s="303"/>
      <c r="L315" s="303"/>
      <c r="M315" s="303"/>
      <c r="N315" s="303"/>
      <c r="O315" s="303"/>
      <c r="P315" s="303"/>
      <c r="Q315" s="303"/>
      <c r="R315" s="303"/>
      <c r="S315" s="303"/>
      <c r="T315" s="303"/>
      <c r="U315" s="303"/>
      <c r="V315" s="303"/>
      <c r="W315" s="303"/>
      <c r="X315" s="303"/>
      <c r="Y315" s="303"/>
      <c r="Z315" s="303"/>
      <c r="AA315" s="303"/>
    </row>
    <row r="316" spans="6:27">
      <c r="F316" s="99"/>
      <c r="G316" s="302"/>
      <c r="H316" s="302"/>
      <c r="I316" s="302"/>
      <c r="J316" s="303"/>
      <c r="K316" s="303"/>
      <c r="L316" s="303"/>
      <c r="M316" s="303"/>
      <c r="N316" s="303"/>
      <c r="O316" s="303"/>
      <c r="P316" s="303"/>
      <c r="Q316" s="303"/>
      <c r="R316" s="303"/>
      <c r="S316" s="303"/>
      <c r="T316" s="303"/>
      <c r="U316" s="303"/>
      <c r="V316" s="303"/>
      <c r="W316" s="303"/>
      <c r="X316" s="303"/>
      <c r="Y316" s="303"/>
      <c r="Z316" s="303"/>
      <c r="AA316" s="303"/>
    </row>
    <row r="317" spans="6:27">
      <c r="F317" s="99"/>
      <c r="G317" s="302"/>
      <c r="H317" s="302"/>
      <c r="I317" s="302"/>
      <c r="J317" s="303"/>
      <c r="K317" s="303"/>
      <c r="L317" s="303"/>
      <c r="M317" s="303"/>
      <c r="N317" s="303"/>
      <c r="O317" s="303"/>
      <c r="P317" s="303"/>
      <c r="Q317" s="303"/>
      <c r="R317" s="303"/>
      <c r="S317" s="303"/>
      <c r="T317" s="303"/>
      <c r="U317" s="303"/>
      <c r="V317" s="303"/>
      <c r="W317" s="303"/>
      <c r="X317" s="303"/>
      <c r="Y317" s="303"/>
      <c r="Z317" s="303"/>
      <c r="AA317" s="303"/>
    </row>
    <row r="318" spans="6:27">
      <c r="F318" s="99"/>
      <c r="G318" s="302"/>
      <c r="H318" s="302"/>
      <c r="I318" s="302"/>
      <c r="J318" s="303"/>
      <c r="K318" s="303"/>
      <c r="L318" s="303"/>
      <c r="M318" s="303"/>
      <c r="N318" s="303"/>
      <c r="O318" s="303"/>
      <c r="P318" s="303"/>
      <c r="Q318" s="303"/>
      <c r="R318" s="303"/>
      <c r="S318" s="303"/>
      <c r="T318" s="303"/>
      <c r="U318" s="303"/>
      <c r="V318" s="303"/>
      <c r="W318" s="303"/>
      <c r="X318" s="303"/>
      <c r="Y318" s="303"/>
      <c r="Z318" s="303"/>
      <c r="AA318" s="303"/>
    </row>
    <row r="319" spans="6:27">
      <c r="F319" s="99"/>
      <c r="G319" s="302"/>
      <c r="H319" s="302"/>
      <c r="I319" s="302"/>
      <c r="J319" s="303"/>
      <c r="K319" s="303"/>
      <c r="L319" s="303"/>
      <c r="M319" s="303"/>
      <c r="N319" s="303"/>
      <c r="O319" s="303"/>
      <c r="P319" s="303"/>
      <c r="Q319" s="303"/>
      <c r="R319" s="303"/>
      <c r="S319" s="303"/>
      <c r="T319" s="303"/>
      <c r="U319" s="303"/>
      <c r="V319" s="303"/>
      <c r="W319" s="303"/>
      <c r="X319" s="303"/>
      <c r="Y319" s="303"/>
      <c r="Z319" s="303"/>
      <c r="AA319" s="303"/>
    </row>
    <row r="320" spans="6:27">
      <c r="F320" s="99"/>
      <c r="G320" s="302"/>
      <c r="H320" s="302"/>
      <c r="I320" s="302"/>
      <c r="J320" s="303"/>
      <c r="K320" s="303"/>
      <c r="L320" s="303"/>
      <c r="M320" s="303"/>
      <c r="N320" s="303"/>
      <c r="O320" s="303"/>
      <c r="P320" s="303"/>
      <c r="Q320" s="303"/>
      <c r="R320" s="303"/>
      <c r="S320" s="303"/>
      <c r="T320" s="303"/>
      <c r="U320" s="303"/>
      <c r="V320" s="303"/>
      <c r="W320" s="303"/>
      <c r="X320" s="303"/>
      <c r="Y320" s="303"/>
      <c r="Z320" s="303"/>
      <c r="AA320" s="303"/>
    </row>
    <row r="321" spans="6:27">
      <c r="F321" s="99"/>
      <c r="G321" s="302"/>
      <c r="H321" s="302"/>
      <c r="I321" s="302"/>
      <c r="J321" s="303"/>
      <c r="K321" s="303"/>
      <c r="L321" s="303"/>
      <c r="M321" s="303"/>
      <c r="N321" s="303"/>
      <c r="O321" s="303"/>
      <c r="P321" s="303"/>
      <c r="Q321" s="303"/>
      <c r="R321" s="303"/>
      <c r="S321" s="303"/>
      <c r="T321" s="303"/>
      <c r="U321" s="303"/>
      <c r="V321" s="303"/>
      <c r="W321" s="303"/>
      <c r="X321" s="303"/>
      <c r="Y321" s="303"/>
      <c r="Z321" s="303"/>
      <c r="AA321" s="303"/>
    </row>
    <row r="322" spans="6:27">
      <c r="F322" s="99"/>
      <c r="G322" s="302"/>
      <c r="H322" s="302"/>
      <c r="I322" s="302"/>
      <c r="J322" s="303"/>
      <c r="K322" s="303"/>
      <c r="L322" s="303"/>
      <c r="M322" s="303"/>
      <c r="N322" s="303"/>
      <c r="O322" s="303"/>
      <c r="P322" s="303"/>
      <c r="Q322" s="303"/>
      <c r="R322" s="303"/>
      <c r="S322" s="303"/>
      <c r="T322" s="303"/>
      <c r="U322" s="303"/>
      <c r="V322" s="303"/>
      <c r="W322" s="303"/>
      <c r="X322" s="303"/>
      <c r="Y322" s="303"/>
      <c r="Z322" s="303"/>
      <c r="AA322" s="303"/>
    </row>
    <row r="323" spans="6:27">
      <c r="F323" s="99"/>
      <c r="G323" s="302"/>
      <c r="H323" s="302"/>
      <c r="I323" s="302"/>
      <c r="J323" s="303"/>
      <c r="K323" s="303"/>
      <c r="L323" s="303"/>
      <c r="M323" s="303"/>
      <c r="N323" s="303"/>
      <c r="O323" s="303"/>
      <c r="P323" s="303"/>
      <c r="Q323" s="303"/>
      <c r="R323" s="303"/>
      <c r="S323" s="303"/>
      <c r="T323" s="303"/>
      <c r="U323" s="303"/>
      <c r="V323" s="303"/>
      <c r="W323" s="303"/>
      <c r="X323" s="303"/>
      <c r="Y323" s="303"/>
      <c r="Z323" s="303"/>
      <c r="AA323" s="303"/>
    </row>
    <row r="324" spans="6:27">
      <c r="F324" s="99"/>
      <c r="G324" s="302"/>
      <c r="H324" s="302"/>
      <c r="I324" s="302"/>
      <c r="J324" s="303"/>
      <c r="K324" s="303"/>
      <c r="L324" s="303"/>
      <c r="M324" s="303"/>
      <c r="N324" s="303"/>
      <c r="O324" s="303"/>
      <c r="P324" s="303"/>
      <c r="Q324" s="303"/>
      <c r="R324" s="303"/>
      <c r="S324" s="303"/>
      <c r="T324" s="303"/>
      <c r="U324" s="303"/>
      <c r="V324" s="303"/>
      <c r="W324" s="303"/>
      <c r="X324" s="303"/>
      <c r="Y324" s="303"/>
      <c r="Z324" s="303"/>
      <c r="AA324" s="303"/>
    </row>
    <row r="325" spans="6:27">
      <c r="F325" s="99"/>
      <c r="G325" s="302"/>
      <c r="H325" s="302"/>
      <c r="I325" s="302"/>
      <c r="J325" s="303"/>
      <c r="K325" s="303"/>
      <c r="L325" s="303"/>
      <c r="M325" s="303"/>
      <c r="N325" s="303"/>
      <c r="O325" s="303"/>
      <c r="P325" s="303"/>
      <c r="Q325" s="303"/>
      <c r="R325" s="303"/>
      <c r="S325" s="303"/>
      <c r="T325" s="303"/>
      <c r="U325" s="303"/>
      <c r="V325" s="303"/>
      <c r="W325" s="303"/>
      <c r="X325" s="303"/>
      <c r="Y325" s="303"/>
      <c r="Z325" s="303"/>
      <c r="AA325" s="303"/>
    </row>
    <row r="326" spans="6:27">
      <c r="F326" s="99"/>
      <c r="G326" s="302"/>
      <c r="H326" s="302"/>
      <c r="I326" s="302"/>
      <c r="J326" s="303"/>
      <c r="K326" s="303"/>
      <c r="L326" s="303"/>
      <c r="M326" s="303"/>
      <c r="N326" s="303"/>
      <c r="O326" s="303"/>
      <c r="P326" s="303"/>
      <c r="Q326" s="303"/>
      <c r="R326" s="303"/>
      <c r="S326" s="303"/>
      <c r="T326" s="303"/>
      <c r="U326" s="303"/>
      <c r="V326" s="303"/>
      <c r="W326" s="303"/>
      <c r="X326" s="303"/>
      <c r="Y326" s="303"/>
      <c r="Z326" s="303"/>
      <c r="AA326" s="303"/>
    </row>
    <row r="327" spans="6:27">
      <c r="F327" s="99"/>
      <c r="G327" s="302"/>
      <c r="H327" s="302"/>
      <c r="I327" s="302"/>
      <c r="J327" s="303"/>
      <c r="K327" s="303"/>
      <c r="L327" s="303"/>
      <c r="M327" s="303"/>
      <c r="N327" s="303"/>
      <c r="O327" s="303"/>
      <c r="P327" s="303"/>
      <c r="Q327" s="303"/>
      <c r="R327" s="303"/>
      <c r="S327" s="303"/>
      <c r="T327" s="303"/>
      <c r="U327" s="303"/>
      <c r="V327" s="303"/>
      <c r="W327" s="303"/>
      <c r="X327" s="303"/>
      <c r="Y327" s="303"/>
      <c r="Z327" s="303"/>
      <c r="AA327" s="303"/>
    </row>
    <row r="328" spans="6:27">
      <c r="F328" s="99"/>
      <c r="G328" s="302"/>
      <c r="H328" s="302"/>
      <c r="I328" s="302"/>
      <c r="J328" s="303"/>
      <c r="K328" s="303"/>
      <c r="L328" s="303"/>
      <c r="M328" s="303"/>
      <c r="N328" s="303"/>
      <c r="O328" s="303"/>
      <c r="P328" s="303"/>
      <c r="Q328" s="303"/>
      <c r="R328" s="303"/>
      <c r="S328" s="303"/>
      <c r="T328" s="303"/>
      <c r="U328" s="303"/>
      <c r="V328" s="303"/>
      <c r="W328" s="303"/>
      <c r="X328" s="303"/>
      <c r="Y328" s="303"/>
      <c r="Z328" s="303"/>
      <c r="AA328" s="303"/>
    </row>
    <row r="329" spans="6:27">
      <c r="F329" s="99"/>
      <c r="G329" s="302"/>
      <c r="H329" s="302"/>
      <c r="I329" s="302"/>
      <c r="J329" s="303"/>
      <c r="K329" s="303"/>
      <c r="L329" s="303"/>
      <c r="M329" s="303"/>
      <c r="N329" s="303"/>
      <c r="O329" s="303"/>
      <c r="P329" s="303"/>
      <c r="Q329" s="303"/>
      <c r="R329" s="303"/>
      <c r="S329" s="303"/>
      <c r="T329" s="303"/>
      <c r="U329" s="303"/>
      <c r="V329" s="303"/>
      <c r="W329" s="303"/>
      <c r="X329" s="303"/>
      <c r="Y329" s="303"/>
      <c r="Z329" s="303"/>
      <c r="AA329" s="303"/>
    </row>
    <row r="330" spans="6:27">
      <c r="F330" s="99"/>
      <c r="G330" s="302"/>
      <c r="H330" s="302"/>
      <c r="I330" s="302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3"/>
      <c r="Y330" s="303"/>
      <c r="Z330" s="303"/>
      <c r="AA330" s="303"/>
    </row>
    <row r="331" spans="6:27">
      <c r="F331" s="99"/>
      <c r="G331" s="302"/>
      <c r="H331" s="302"/>
      <c r="I331" s="302"/>
      <c r="J331" s="303"/>
      <c r="K331" s="303"/>
      <c r="L331" s="303"/>
      <c r="M331" s="303"/>
      <c r="N331" s="303"/>
      <c r="O331" s="303"/>
      <c r="P331" s="303"/>
      <c r="Q331" s="303"/>
      <c r="R331" s="303"/>
      <c r="S331" s="303"/>
      <c r="T331" s="303"/>
      <c r="U331" s="303"/>
      <c r="V331" s="303"/>
      <c r="W331" s="303"/>
      <c r="X331" s="303"/>
      <c r="Y331" s="303"/>
      <c r="Z331" s="303"/>
      <c r="AA331" s="303"/>
    </row>
    <row r="332" spans="6:27">
      <c r="F332" s="99"/>
      <c r="G332" s="302"/>
      <c r="H332" s="302"/>
      <c r="I332" s="302"/>
      <c r="J332" s="303"/>
      <c r="K332" s="303"/>
      <c r="L332" s="303"/>
      <c r="M332" s="303"/>
      <c r="N332" s="303"/>
      <c r="O332" s="303"/>
      <c r="P332" s="303"/>
      <c r="Q332" s="303"/>
      <c r="R332" s="303"/>
      <c r="S332" s="303"/>
      <c r="T332" s="303"/>
      <c r="U332" s="303"/>
      <c r="V332" s="303"/>
      <c r="W332" s="303"/>
      <c r="X332" s="303"/>
      <c r="Y332" s="303"/>
      <c r="Z332" s="303"/>
      <c r="AA332" s="303"/>
    </row>
    <row r="333" spans="6:27">
      <c r="F333" s="99"/>
      <c r="G333" s="302"/>
      <c r="H333" s="302"/>
      <c r="I333" s="302"/>
      <c r="J333" s="303"/>
      <c r="K333" s="303"/>
      <c r="L333" s="303"/>
      <c r="M333" s="303"/>
      <c r="N333" s="303"/>
      <c r="O333" s="303"/>
      <c r="P333" s="303"/>
      <c r="Q333" s="303"/>
      <c r="R333" s="303"/>
      <c r="S333" s="303"/>
      <c r="T333" s="303"/>
      <c r="U333" s="303"/>
      <c r="V333" s="303"/>
      <c r="W333" s="303"/>
      <c r="X333" s="303"/>
      <c r="Y333" s="303"/>
      <c r="Z333" s="303"/>
      <c r="AA333" s="303"/>
    </row>
    <row r="334" spans="6:27">
      <c r="F334" s="99"/>
      <c r="G334" s="302"/>
      <c r="H334" s="302"/>
      <c r="I334" s="302"/>
      <c r="J334" s="303"/>
      <c r="K334" s="303"/>
      <c r="L334" s="303"/>
      <c r="M334" s="303"/>
      <c r="N334" s="303"/>
      <c r="O334" s="303"/>
      <c r="P334" s="303"/>
      <c r="Q334" s="303"/>
      <c r="R334" s="303"/>
      <c r="S334" s="303"/>
      <c r="T334" s="303"/>
      <c r="U334" s="303"/>
      <c r="V334" s="303"/>
      <c r="W334" s="303"/>
      <c r="X334" s="303"/>
      <c r="Y334" s="303"/>
      <c r="Z334" s="303"/>
      <c r="AA334" s="303"/>
    </row>
    <row r="335" spans="6:27">
      <c r="F335" s="99"/>
      <c r="G335" s="302"/>
      <c r="H335" s="302"/>
      <c r="I335" s="302"/>
      <c r="J335" s="303"/>
      <c r="K335" s="303"/>
      <c r="L335" s="303"/>
      <c r="M335" s="303"/>
      <c r="N335" s="303"/>
      <c r="O335" s="303"/>
      <c r="P335" s="303"/>
      <c r="Q335" s="303"/>
      <c r="R335" s="303"/>
      <c r="S335" s="303"/>
      <c r="T335" s="303"/>
      <c r="U335" s="303"/>
      <c r="V335" s="303"/>
      <c r="W335" s="303"/>
      <c r="X335" s="303"/>
      <c r="Y335" s="303"/>
      <c r="Z335" s="303"/>
      <c r="AA335" s="303"/>
    </row>
    <row r="336" spans="6:27">
      <c r="F336" s="99"/>
      <c r="G336" s="302"/>
      <c r="H336" s="302"/>
      <c r="I336" s="302"/>
      <c r="J336" s="303"/>
      <c r="K336" s="303"/>
      <c r="L336" s="303"/>
      <c r="M336" s="303"/>
      <c r="N336" s="303"/>
      <c r="O336" s="303"/>
      <c r="P336" s="303"/>
      <c r="Q336" s="303"/>
      <c r="R336" s="303"/>
      <c r="S336" s="303"/>
      <c r="T336" s="303"/>
      <c r="U336" s="303"/>
      <c r="V336" s="303"/>
      <c r="W336" s="303"/>
      <c r="X336" s="303"/>
      <c r="Y336" s="303"/>
      <c r="Z336" s="303"/>
      <c r="AA336" s="303"/>
    </row>
    <row r="337" spans="6:27">
      <c r="F337" s="99"/>
      <c r="G337" s="302"/>
      <c r="H337" s="302"/>
      <c r="I337" s="302"/>
      <c r="J337" s="303"/>
      <c r="K337" s="303"/>
      <c r="L337" s="303"/>
      <c r="M337" s="303"/>
      <c r="N337" s="303"/>
      <c r="O337" s="303"/>
      <c r="P337" s="303"/>
      <c r="Q337" s="303"/>
      <c r="R337" s="303"/>
      <c r="S337" s="303"/>
      <c r="T337" s="303"/>
      <c r="U337" s="303"/>
      <c r="V337" s="303"/>
      <c r="W337" s="303"/>
      <c r="X337" s="303"/>
      <c r="Y337" s="303"/>
      <c r="Z337" s="303"/>
      <c r="AA337" s="303"/>
    </row>
    <row r="338" spans="6:27">
      <c r="F338" s="99"/>
      <c r="G338" s="302"/>
      <c r="H338" s="302"/>
      <c r="I338" s="302"/>
      <c r="J338" s="303"/>
      <c r="K338" s="303"/>
      <c r="L338" s="303"/>
      <c r="M338" s="303"/>
      <c r="N338" s="303"/>
      <c r="O338" s="303"/>
      <c r="P338" s="303"/>
      <c r="Q338" s="303"/>
      <c r="R338" s="303"/>
      <c r="S338" s="303"/>
      <c r="T338" s="303"/>
      <c r="U338" s="303"/>
      <c r="V338" s="303"/>
      <c r="W338" s="303"/>
      <c r="X338" s="303"/>
      <c r="Y338" s="303"/>
      <c r="Z338" s="303"/>
      <c r="AA338" s="303"/>
    </row>
    <row r="339" spans="6:27">
      <c r="F339" s="99"/>
      <c r="G339" s="302"/>
      <c r="H339" s="302"/>
      <c r="I339" s="302"/>
      <c r="J339" s="303"/>
      <c r="K339" s="303"/>
      <c r="L339" s="303"/>
      <c r="M339" s="303"/>
      <c r="N339" s="303"/>
      <c r="O339" s="303"/>
      <c r="P339" s="303"/>
      <c r="Q339" s="303"/>
      <c r="R339" s="303"/>
      <c r="S339" s="303"/>
      <c r="T339" s="303"/>
      <c r="U339" s="303"/>
      <c r="V339" s="303"/>
      <c r="W339" s="303"/>
      <c r="X339" s="303"/>
      <c r="Y339" s="303"/>
      <c r="Z339" s="303"/>
      <c r="AA339" s="303"/>
    </row>
    <row r="340" spans="6:27">
      <c r="F340" s="99"/>
      <c r="G340" s="302"/>
      <c r="H340" s="302"/>
      <c r="I340" s="302"/>
      <c r="J340" s="303"/>
      <c r="K340" s="303"/>
      <c r="L340" s="303"/>
      <c r="M340" s="303"/>
      <c r="N340" s="303"/>
      <c r="O340" s="303"/>
      <c r="P340" s="303"/>
      <c r="Q340" s="303"/>
      <c r="R340" s="303"/>
      <c r="S340" s="303"/>
      <c r="T340" s="303"/>
      <c r="U340" s="303"/>
      <c r="V340" s="303"/>
      <c r="W340" s="303"/>
      <c r="X340" s="303"/>
      <c r="Y340" s="303"/>
      <c r="Z340" s="303"/>
      <c r="AA340" s="303"/>
    </row>
    <row r="341" spans="6:27">
      <c r="F341" s="99"/>
      <c r="G341" s="302"/>
      <c r="H341" s="302"/>
      <c r="I341" s="302"/>
      <c r="J341" s="303"/>
      <c r="K341" s="303"/>
      <c r="L341" s="303"/>
      <c r="M341" s="303"/>
      <c r="N341" s="303"/>
      <c r="O341" s="303"/>
      <c r="P341" s="303"/>
      <c r="Q341" s="303"/>
      <c r="R341" s="303"/>
      <c r="S341" s="303"/>
      <c r="T341" s="303"/>
      <c r="U341" s="303"/>
      <c r="V341" s="303"/>
      <c r="W341" s="303"/>
      <c r="X341" s="303"/>
      <c r="Y341" s="303"/>
      <c r="Z341" s="303"/>
      <c r="AA341" s="303"/>
    </row>
    <row r="342" spans="6:27">
      <c r="F342" s="99"/>
      <c r="G342" s="302"/>
      <c r="H342" s="302"/>
      <c r="I342" s="302"/>
      <c r="J342" s="303"/>
      <c r="K342" s="303"/>
      <c r="L342" s="303"/>
      <c r="M342" s="303"/>
      <c r="N342" s="303"/>
      <c r="O342" s="303"/>
      <c r="P342" s="303"/>
      <c r="Q342" s="303"/>
      <c r="R342" s="303"/>
      <c r="S342" s="303"/>
      <c r="T342" s="303"/>
      <c r="U342" s="303"/>
      <c r="V342" s="303"/>
      <c r="W342" s="303"/>
      <c r="X342" s="303"/>
      <c r="Y342" s="303"/>
      <c r="Z342" s="303"/>
      <c r="AA342" s="303"/>
    </row>
    <row r="343" spans="6:27">
      <c r="F343" s="99"/>
      <c r="G343" s="302"/>
      <c r="H343" s="302"/>
      <c r="I343" s="302"/>
      <c r="J343" s="303"/>
      <c r="K343" s="303"/>
      <c r="L343" s="303"/>
      <c r="M343" s="303"/>
      <c r="N343" s="303"/>
      <c r="O343" s="303"/>
      <c r="P343" s="303"/>
      <c r="Q343" s="303"/>
      <c r="R343" s="303"/>
      <c r="S343" s="303"/>
      <c r="T343" s="303"/>
      <c r="U343" s="303"/>
      <c r="V343" s="303"/>
      <c r="W343" s="303"/>
      <c r="X343" s="303"/>
      <c r="Y343" s="303"/>
      <c r="Z343" s="303"/>
      <c r="AA343" s="303"/>
    </row>
    <row r="344" spans="6:27">
      <c r="F344" s="99"/>
      <c r="G344" s="302"/>
      <c r="H344" s="302"/>
      <c r="I344" s="302"/>
      <c r="J344" s="303"/>
      <c r="K344" s="303"/>
      <c r="L344" s="303"/>
      <c r="M344" s="303"/>
      <c r="N344" s="303"/>
      <c r="O344" s="303"/>
      <c r="P344" s="303"/>
      <c r="Q344" s="303"/>
      <c r="R344" s="303"/>
      <c r="S344" s="303"/>
      <c r="T344" s="303"/>
      <c r="U344" s="303"/>
      <c r="V344" s="303"/>
      <c r="W344" s="303"/>
      <c r="X344" s="303"/>
      <c r="Y344" s="303"/>
      <c r="Z344" s="303"/>
      <c r="AA344" s="303"/>
    </row>
    <row r="345" spans="6:27">
      <c r="F345" s="99"/>
      <c r="G345" s="302"/>
      <c r="H345" s="302"/>
      <c r="I345" s="302"/>
      <c r="J345" s="303"/>
      <c r="K345" s="303"/>
      <c r="L345" s="303"/>
      <c r="M345" s="303"/>
      <c r="N345" s="303"/>
      <c r="O345" s="303"/>
      <c r="P345" s="303"/>
      <c r="Q345" s="303"/>
      <c r="R345" s="303"/>
      <c r="S345" s="303"/>
      <c r="T345" s="303"/>
      <c r="U345" s="303"/>
      <c r="V345" s="303"/>
      <c r="W345" s="303"/>
      <c r="X345" s="303"/>
      <c r="Y345" s="303"/>
      <c r="Z345" s="303"/>
      <c r="AA345" s="303"/>
    </row>
    <row r="346" spans="6:27">
      <c r="F346" s="99"/>
      <c r="G346" s="302"/>
      <c r="H346" s="302"/>
      <c r="I346" s="302"/>
      <c r="J346" s="303"/>
      <c r="K346" s="303"/>
      <c r="L346" s="303"/>
      <c r="M346" s="303"/>
      <c r="N346" s="303"/>
      <c r="O346" s="303"/>
      <c r="P346" s="303"/>
      <c r="Q346" s="303"/>
      <c r="R346" s="303"/>
      <c r="S346" s="303"/>
      <c r="T346" s="303"/>
      <c r="U346" s="303"/>
      <c r="V346" s="303"/>
      <c r="W346" s="303"/>
      <c r="X346" s="303"/>
      <c r="Y346" s="303"/>
      <c r="Z346" s="303"/>
      <c r="AA346" s="303"/>
    </row>
    <row r="347" spans="6:27">
      <c r="F347" s="99"/>
      <c r="G347" s="302"/>
      <c r="H347" s="302"/>
      <c r="I347" s="302"/>
      <c r="J347" s="303"/>
      <c r="K347" s="303"/>
      <c r="L347" s="303"/>
      <c r="M347" s="303"/>
      <c r="N347" s="303"/>
      <c r="O347" s="303"/>
      <c r="P347" s="303"/>
      <c r="Q347" s="303"/>
      <c r="R347" s="303"/>
      <c r="S347" s="303"/>
      <c r="T347" s="303"/>
      <c r="U347" s="303"/>
      <c r="V347" s="303"/>
      <c r="W347" s="303"/>
      <c r="X347" s="303"/>
      <c r="Y347" s="303"/>
      <c r="Z347" s="303"/>
      <c r="AA347" s="303"/>
    </row>
    <row r="348" spans="6:27">
      <c r="F348" s="99"/>
      <c r="G348" s="302"/>
      <c r="H348" s="302"/>
      <c r="I348" s="302"/>
      <c r="J348" s="303"/>
      <c r="K348" s="303"/>
      <c r="L348" s="303"/>
      <c r="M348" s="303"/>
      <c r="N348" s="303"/>
      <c r="O348" s="303"/>
      <c r="P348" s="303"/>
      <c r="Q348" s="303"/>
      <c r="R348" s="303"/>
      <c r="S348" s="303"/>
      <c r="T348" s="303"/>
      <c r="U348" s="303"/>
      <c r="V348" s="303"/>
      <c r="W348" s="303"/>
      <c r="X348" s="303"/>
      <c r="Y348" s="303"/>
      <c r="Z348" s="303"/>
      <c r="AA348" s="303"/>
    </row>
    <row r="349" spans="6:27">
      <c r="F349" s="99"/>
      <c r="G349" s="302"/>
      <c r="H349" s="302"/>
      <c r="I349" s="302"/>
      <c r="J349" s="303"/>
      <c r="K349" s="303"/>
      <c r="L349" s="303"/>
      <c r="M349" s="303"/>
      <c r="N349" s="303"/>
      <c r="O349" s="303"/>
      <c r="P349" s="303"/>
      <c r="Q349" s="303"/>
      <c r="R349" s="303"/>
      <c r="S349" s="303"/>
      <c r="T349" s="303"/>
      <c r="U349" s="303"/>
      <c r="V349" s="303"/>
      <c r="W349" s="303"/>
      <c r="X349" s="303"/>
      <c r="Y349" s="303"/>
      <c r="Z349" s="303"/>
      <c r="AA349" s="303"/>
    </row>
    <row r="350" spans="6:27">
      <c r="F350" s="99"/>
      <c r="G350" s="302"/>
      <c r="H350" s="302"/>
      <c r="I350" s="302"/>
      <c r="J350" s="303"/>
      <c r="K350" s="303"/>
      <c r="L350" s="303"/>
      <c r="M350" s="303"/>
      <c r="N350" s="303"/>
      <c r="O350" s="303"/>
      <c r="P350" s="303"/>
      <c r="Q350" s="303"/>
      <c r="R350" s="303"/>
      <c r="S350" s="303"/>
      <c r="T350" s="303"/>
      <c r="U350" s="303"/>
      <c r="V350" s="303"/>
      <c r="W350" s="303"/>
      <c r="X350" s="303"/>
      <c r="Y350" s="303"/>
      <c r="Z350" s="303"/>
      <c r="AA350" s="303"/>
    </row>
    <row r="351" spans="6:27">
      <c r="F351" s="99"/>
      <c r="G351" s="302"/>
      <c r="H351" s="302"/>
      <c r="I351" s="302"/>
      <c r="J351" s="303"/>
      <c r="K351" s="303"/>
      <c r="L351" s="303"/>
      <c r="M351" s="303"/>
      <c r="N351" s="303"/>
      <c r="O351" s="303"/>
      <c r="P351" s="303"/>
      <c r="Q351" s="303"/>
      <c r="R351" s="303"/>
      <c r="S351" s="303"/>
      <c r="T351" s="303"/>
      <c r="U351" s="303"/>
      <c r="V351" s="303"/>
      <c r="W351" s="303"/>
      <c r="X351" s="303"/>
      <c r="Y351" s="303"/>
      <c r="Z351" s="303"/>
      <c r="AA351" s="303"/>
    </row>
    <row r="352" spans="6:27">
      <c r="F352" s="99"/>
      <c r="G352" s="302"/>
      <c r="H352" s="302"/>
      <c r="I352" s="302"/>
      <c r="J352" s="303"/>
      <c r="K352" s="303"/>
      <c r="L352" s="303"/>
      <c r="M352" s="303"/>
      <c r="N352" s="303"/>
      <c r="O352" s="303"/>
      <c r="P352" s="303"/>
      <c r="Q352" s="303"/>
      <c r="R352" s="303"/>
      <c r="S352" s="303"/>
      <c r="T352" s="303"/>
      <c r="U352" s="303"/>
      <c r="V352" s="303"/>
      <c r="W352" s="303"/>
      <c r="X352" s="303"/>
      <c r="Y352" s="303"/>
      <c r="Z352" s="303"/>
      <c r="AA352" s="303"/>
    </row>
    <row r="353" spans="6:27">
      <c r="F353" s="99"/>
      <c r="G353" s="302"/>
      <c r="H353" s="302"/>
      <c r="I353" s="302"/>
      <c r="J353" s="303"/>
      <c r="K353" s="303"/>
      <c r="L353" s="303"/>
      <c r="M353" s="303"/>
      <c r="N353" s="303"/>
      <c r="O353" s="303"/>
      <c r="P353" s="303"/>
      <c r="Q353" s="303"/>
      <c r="R353" s="303"/>
      <c r="S353" s="303"/>
      <c r="T353" s="303"/>
      <c r="U353" s="303"/>
      <c r="V353" s="303"/>
      <c r="W353" s="303"/>
      <c r="X353" s="303"/>
      <c r="Y353" s="303"/>
      <c r="Z353" s="303"/>
      <c r="AA353" s="303"/>
    </row>
    <row r="354" spans="6:27">
      <c r="F354" s="99"/>
      <c r="G354" s="302"/>
      <c r="H354" s="302"/>
      <c r="I354" s="302"/>
      <c r="J354" s="303"/>
      <c r="K354" s="303"/>
      <c r="L354" s="303"/>
      <c r="M354" s="303"/>
      <c r="N354" s="303"/>
      <c r="O354" s="303"/>
      <c r="P354" s="303"/>
      <c r="Q354" s="303"/>
      <c r="R354" s="303"/>
      <c r="S354" s="303"/>
      <c r="T354" s="303"/>
      <c r="U354" s="303"/>
      <c r="V354" s="303"/>
      <c r="W354" s="303"/>
      <c r="X354" s="303"/>
      <c r="Y354" s="303"/>
      <c r="Z354" s="303"/>
      <c r="AA354" s="303"/>
    </row>
    <row r="355" spans="6:27">
      <c r="F355" s="99"/>
      <c r="G355" s="302"/>
      <c r="H355" s="302"/>
      <c r="I355" s="302"/>
      <c r="J355" s="303"/>
      <c r="K355" s="303"/>
      <c r="L355" s="303"/>
      <c r="M355" s="303"/>
      <c r="N355" s="303"/>
      <c r="O355" s="303"/>
      <c r="P355" s="303"/>
      <c r="Q355" s="303"/>
      <c r="R355" s="303"/>
      <c r="S355" s="303"/>
      <c r="T355" s="303"/>
      <c r="U355" s="303"/>
      <c r="V355" s="303"/>
      <c r="W355" s="303"/>
      <c r="X355" s="303"/>
      <c r="Y355" s="303"/>
      <c r="Z355" s="303"/>
      <c r="AA355" s="303"/>
    </row>
    <row r="356" spans="6:27">
      <c r="F356" s="99"/>
      <c r="G356" s="302"/>
      <c r="H356" s="302"/>
      <c r="I356" s="302"/>
      <c r="J356" s="303"/>
      <c r="K356" s="303"/>
      <c r="L356" s="303"/>
      <c r="M356" s="303"/>
      <c r="N356" s="303"/>
      <c r="O356" s="303"/>
      <c r="P356" s="303"/>
      <c r="Q356" s="303"/>
      <c r="R356" s="303"/>
      <c r="S356" s="303"/>
      <c r="T356" s="303"/>
      <c r="U356" s="303"/>
      <c r="V356" s="303"/>
      <c r="W356" s="303"/>
      <c r="X356" s="303"/>
      <c r="Y356" s="303"/>
      <c r="Z356" s="303"/>
      <c r="AA356" s="303"/>
    </row>
    <row r="357" spans="6:27">
      <c r="F357" s="99"/>
      <c r="G357" s="302"/>
      <c r="H357" s="302"/>
      <c r="I357" s="302"/>
      <c r="J357" s="303"/>
      <c r="K357" s="303"/>
      <c r="L357" s="303"/>
      <c r="M357" s="303"/>
      <c r="N357" s="303"/>
      <c r="O357" s="303"/>
      <c r="P357" s="303"/>
      <c r="Q357" s="303"/>
      <c r="R357" s="303"/>
      <c r="S357" s="303"/>
      <c r="T357" s="303"/>
      <c r="U357" s="303"/>
      <c r="V357" s="303"/>
      <c r="W357" s="303"/>
      <c r="X357" s="303"/>
      <c r="Y357" s="303"/>
      <c r="Z357" s="303"/>
      <c r="AA357" s="303"/>
    </row>
    <row r="358" spans="6:27">
      <c r="F358" s="99"/>
      <c r="G358" s="302"/>
      <c r="H358" s="302"/>
      <c r="I358" s="302"/>
      <c r="J358" s="303"/>
      <c r="K358" s="303"/>
      <c r="L358" s="303"/>
      <c r="M358" s="303"/>
      <c r="N358" s="303"/>
      <c r="O358" s="303"/>
      <c r="P358" s="303"/>
      <c r="Q358" s="303"/>
      <c r="R358" s="303"/>
      <c r="S358" s="303"/>
      <c r="T358" s="303"/>
      <c r="U358" s="303"/>
      <c r="V358" s="303"/>
      <c r="W358" s="303"/>
      <c r="X358" s="303"/>
      <c r="Y358" s="303"/>
      <c r="Z358" s="303"/>
      <c r="AA358" s="303"/>
    </row>
    <row r="359" spans="6:27">
      <c r="F359" s="99"/>
      <c r="G359" s="302"/>
      <c r="H359" s="302"/>
      <c r="I359" s="302"/>
      <c r="J359" s="303"/>
      <c r="K359" s="303"/>
      <c r="L359" s="303"/>
      <c r="M359" s="303"/>
      <c r="N359" s="303"/>
      <c r="O359" s="303"/>
      <c r="P359" s="303"/>
      <c r="Q359" s="303"/>
      <c r="R359" s="303"/>
      <c r="S359" s="303"/>
      <c r="T359" s="303"/>
      <c r="U359" s="303"/>
      <c r="V359" s="303"/>
      <c r="W359" s="303"/>
      <c r="X359" s="303"/>
      <c r="Y359" s="303"/>
      <c r="Z359" s="303"/>
      <c r="AA359" s="303"/>
    </row>
    <row r="360" spans="6:27">
      <c r="F360" s="99"/>
      <c r="G360" s="302"/>
      <c r="H360" s="302"/>
      <c r="I360" s="302"/>
      <c r="J360" s="303"/>
      <c r="K360" s="303"/>
      <c r="L360" s="303"/>
      <c r="M360" s="303"/>
      <c r="N360" s="303"/>
      <c r="O360" s="303"/>
      <c r="P360" s="303"/>
      <c r="Q360" s="303"/>
      <c r="R360" s="303"/>
      <c r="S360" s="303"/>
      <c r="T360" s="303"/>
      <c r="U360" s="303"/>
      <c r="V360" s="303"/>
      <c r="W360" s="303"/>
      <c r="X360" s="303"/>
      <c r="Y360" s="303"/>
      <c r="Z360" s="303"/>
      <c r="AA360" s="303"/>
    </row>
    <row r="361" spans="6:27">
      <c r="F361" s="99"/>
      <c r="G361" s="302"/>
      <c r="H361" s="302"/>
      <c r="I361" s="302"/>
      <c r="J361" s="303"/>
      <c r="K361" s="303"/>
      <c r="L361" s="303"/>
      <c r="M361" s="303"/>
      <c r="N361" s="303"/>
      <c r="O361" s="303"/>
      <c r="P361" s="303"/>
      <c r="Q361" s="303"/>
      <c r="R361" s="303"/>
      <c r="S361" s="303"/>
      <c r="T361" s="303"/>
      <c r="U361" s="303"/>
      <c r="V361" s="303"/>
      <c r="W361" s="303"/>
      <c r="X361" s="303"/>
      <c r="Y361" s="303"/>
      <c r="Z361" s="303"/>
      <c r="AA361" s="303"/>
    </row>
    <row r="362" spans="6:27">
      <c r="F362" s="99"/>
      <c r="G362" s="302"/>
      <c r="H362" s="302"/>
      <c r="I362" s="302"/>
      <c r="J362" s="303"/>
      <c r="K362" s="303"/>
      <c r="L362" s="303"/>
      <c r="M362" s="303"/>
      <c r="N362" s="303"/>
      <c r="O362" s="303"/>
      <c r="P362" s="303"/>
      <c r="Q362" s="303"/>
      <c r="R362" s="303"/>
      <c r="S362" s="303"/>
      <c r="T362" s="303"/>
      <c r="U362" s="303"/>
      <c r="V362" s="303"/>
      <c r="W362" s="303"/>
      <c r="X362" s="303"/>
      <c r="Y362" s="303"/>
      <c r="Z362" s="303"/>
      <c r="AA362" s="303"/>
    </row>
    <row r="363" spans="6:27">
      <c r="F363" s="99"/>
      <c r="G363" s="302"/>
      <c r="H363" s="302"/>
      <c r="I363" s="302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3"/>
      <c r="Y363" s="303"/>
      <c r="Z363" s="303"/>
      <c r="AA363" s="303"/>
    </row>
    <row r="364" spans="6:27">
      <c r="F364" s="99"/>
      <c r="G364" s="302"/>
      <c r="H364" s="302"/>
      <c r="I364" s="302"/>
      <c r="J364" s="303"/>
      <c r="K364" s="303"/>
      <c r="L364" s="303"/>
      <c r="M364" s="303"/>
      <c r="N364" s="303"/>
      <c r="O364" s="303"/>
      <c r="P364" s="303"/>
      <c r="Q364" s="303"/>
      <c r="R364" s="303"/>
      <c r="S364" s="303"/>
      <c r="T364" s="303"/>
      <c r="U364" s="303"/>
      <c r="V364" s="303"/>
      <c r="W364" s="303"/>
      <c r="X364" s="303"/>
      <c r="Y364" s="303"/>
      <c r="Z364" s="303"/>
      <c r="AA364" s="303"/>
    </row>
    <row r="365" spans="6:27">
      <c r="F365" s="99"/>
      <c r="G365" s="302"/>
      <c r="H365" s="302"/>
      <c r="I365" s="302"/>
      <c r="J365" s="303"/>
      <c r="K365" s="303"/>
      <c r="L365" s="303"/>
      <c r="M365" s="303"/>
      <c r="N365" s="303"/>
      <c r="O365" s="303"/>
      <c r="P365" s="303"/>
      <c r="Q365" s="303"/>
      <c r="R365" s="303"/>
      <c r="S365" s="303"/>
      <c r="T365" s="303"/>
      <c r="U365" s="303"/>
      <c r="V365" s="303"/>
      <c r="W365" s="303"/>
      <c r="X365" s="303"/>
      <c r="Y365" s="303"/>
      <c r="Z365" s="303"/>
      <c r="AA365" s="303"/>
    </row>
    <row r="366" spans="6:27">
      <c r="F366" s="99"/>
      <c r="G366" s="302"/>
      <c r="H366" s="302"/>
      <c r="I366" s="302"/>
      <c r="J366" s="303"/>
      <c r="K366" s="303"/>
      <c r="L366" s="303"/>
      <c r="M366" s="303"/>
      <c r="N366" s="303"/>
      <c r="O366" s="303"/>
      <c r="P366" s="303"/>
      <c r="Q366" s="303"/>
      <c r="R366" s="303"/>
      <c r="S366" s="303"/>
      <c r="T366" s="303"/>
      <c r="U366" s="303"/>
      <c r="V366" s="303"/>
      <c r="W366" s="303"/>
      <c r="X366" s="303"/>
      <c r="Y366" s="303"/>
      <c r="Z366" s="303"/>
      <c r="AA366" s="303"/>
    </row>
    <row r="367" spans="6:27">
      <c r="F367" s="99"/>
      <c r="G367" s="302"/>
      <c r="H367" s="302"/>
      <c r="I367" s="302"/>
      <c r="J367" s="303"/>
      <c r="K367" s="303"/>
      <c r="L367" s="303"/>
      <c r="M367" s="303"/>
      <c r="N367" s="303"/>
      <c r="O367" s="303"/>
      <c r="P367" s="303"/>
      <c r="Q367" s="303"/>
      <c r="R367" s="303"/>
      <c r="S367" s="303"/>
      <c r="T367" s="303"/>
      <c r="U367" s="303"/>
      <c r="V367" s="303"/>
      <c r="W367" s="303"/>
      <c r="X367" s="303"/>
      <c r="Y367" s="303"/>
      <c r="Z367" s="303"/>
      <c r="AA367" s="303"/>
    </row>
    <row r="368" spans="6:27">
      <c r="F368" s="99"/>
      <c r="G368" s="302"/>
      <c r="H368" s="302"/>
      <c r="I368" s="302"/>
      <c r="J368" s="303"/>
      <c r="K368" s="303"/>
      <c r="L368" s="303"/>
      <c r="M368" s="303"/>
      <c r="N368" s="303"/>
      <c r="O368" s="303"/>
      <c r="P368" s="303"/>
      <c r="Q368" s="303"/>
      <c r="R368" s="303"/>
      <c r="S368" s="303"/>
      <c r="T368" s="303"/>
      <c r="U368" s="303"/>
      <c r="V368" s="303"/>
      <c r="W368" s="303"/>
      <c r="X368" s="303"/>
      <c r="Y368" s="303"/>
      <c r="Z368" s="303"/>
      <c r="AA368" s="303"/>
    </row>
    <row r="369" spans="6:27">
      <c r="F369" s="99"/>
      <c r="G369" s="302"/>
      <c r="H369" s="302"/>
      <c r="I369" s="302"/>
      <c r="J369" s="303"/>
      <c r="K369" s="303"/>
      <c r="L369" s="303"/>
      <c r="M369" s="303"/>
      <c r="N369" s="303"/>
      <c r="O369" s="303"/>
      <c r="P369" s="303"/>
      <c r="Q369" s="303"/>
      <c r="R369" s="303"/>
      <c r="S369" s="303"/>
      <c r="T369" s="303"/>
      <c r="U369" s="303"/>
      <c r="V369" s="303"/>
      <c r="W369" s="303"/>
      <c r="X369" s="303"/>
      <c r="Y369" s="303"/>
      <c r="Z369" s="303"/>
      <c r="AA369" s="303"/>
    </row>
    <row r="370" spans="6:27">
      <c r="F370" s="99"/>
      <c r="G370" s="302"/>
      <c r="H370" s="302"/>
      <c r="I370" s="302"/>
      <c r="J370" s="303"/>
      <c r="K370" s="303"/>
      <c r="L370" s="303"/>
      <c r="M370" s="303"/>
      <c r="N370" s="303"/>
      <c r="O370" s="303"/>
      <c r="P370" s="303"/>
      <c r="Q370" s="303"/>
      <c r="R370" s="303"/>
      <c r="S370" s="303"/>
      <c r="T370" s="303"/>
      <c r="U370" s="303"/>
      <c r="V370" s="303"/>
      <c r="W370" s="303"/>
      <c r="X370" s="303"/>
      <c r="Y370" s="303"/>
      <c r="Z370" s="303"/>
      <c r="AA370" s="303"/>
    </row>
    <row r="371" spans="6:27">
      <c r="F371" s="99"/>
      <c r="G371" s="302"/>
      <c r="H371" s="302"/>
      <c r="I371" s="302"/>
      <c r="J371" s="303"/>
      <c r="K371" s="303"/>
      <c r="L371" s="303"/>
      <c r="M371" s="303"/>
      <c r="N371" s="303"/>
      <c r="O371" s="303"/>
      <c r="P371" s="303"/>
      <c r="Q371" s="303"/>
      <c r="R371" s="303"/>
      <c r="S371" s="303"/>
      <c r="T371" s="303"/>
      <c r="U371" s="303"/>
      <c r="V371" s="303"/>
      <c r="W371" s="303"/>
      <c r="X371" s="303"/>
      <c r="Y371" s="303"/>
      <c r="Z371" s="303"/>
      <c r="AA371" s="303"/>
    </row>
    <row r="372" spans="6:27">
      <c r="F372" s="99"/>
      <c r="G372" s="302"/>
      <c r="H372" s="302"/>
      <c r="I372" s="302"/>
      <c r="J372" s="303"/>
      <c r="K372" s="303"/>
      <c r="L372" s="303"/>
      <c r="M372" s="303"/>
      <c r="N372" s="303"/>
      <c r="O372" s="303"/>
      <c r="P372" s="303"/>
      <c r="Q372" s="303"/>
      <c r="R372" s="303"/>
      <c r="S372" s="303"/>
      <c r="T372" s="303"/>
      <c r="U372" s="303"/>
      <c r="V372" s="303"/>
      <c r="W372" s="303"/>
      <c r="X372" s="303"/>
      <c r="Y372" s="303"/>
      <c r="Z372" s="303"/>
      <c r="AA372" s="303"/>
    </row>
    <row r="373" spans="6:27">
      <c r="F373" s="99"/>
      <c r="G373" s="302"/>
      <c r="H373" s="302"/>
      <c r="I373" s="302"/>
      <c r="J373" s="303"/>
      <c r="K373" s="303"/>
      <c r="L373" s="303"/>
      <c r="M373" s="303"/>
      <c r="N373" s="303"/>
      <c r="O373" s="303"/>
      <c r="P373" s="303"/>
      <c r="Q373" s="303"/>
      <c r="R373" s="303"/>
      <c r="S373" s="303"/>
      <c r="T373" s="303"/>
      <c r="U373" s="303"/>
      <c r="V373" s="303"/>
      <c r="W373" s="303"/>
      <c r="X373" s="303"/>
      <c r="Y373" s="303"/>
      <c r="Z373" s="303"/>
      <c r="AA373" s="303"/>
    </row>
    <row r="374" spans="6:27">
      <c r="F374" s="99"/>
      <c r="G374" s="302"/>
      <c r="H374" s="302"/>
      <c r="I374" s="302"/>
      <c r="J374" s="303"/>
      <c r="K374" s="303"/>
      <c r="L374" s="303"/>
      <c r="M374" s="303"/>
      <c r="N374" s="303"/>
      <c r="O374" s="303"/>
      <c r="P374" s="303"/>
      <c r="Q374" s="303"/>
      <c r="R374" s="303"/>
      <c r="S374" s="303"/>
      <c r="T374" s="303"/>
      <c r="U374" s="303"/>
      <c r="V374" s="303"/>
      <c r="W374" s="303"/>
      <c r="X374" s="303"/>
      <c r="Y374" s="303"/>
      <c r="Z374" s="303"/>
      <c r="AA374" s="303"/>
    </row>
    <row r="375" spans="6:27">
      <c r="F375" s="99"/>
      <c r="G375" s="302"/>
      <c r="H375" s="302"/>
      <c r="I375" s="302"/>
      <c r="J375" s="303"/>
      <c r="K375" s="303"/>
      <c r="L375" s="303"/>
      <c r="M375" s="303"/>
      <c r="N375" s="303"/>
      <c r="O375" s="303"/>
      <c r="P375" s="303"/>
      <c r="Q375" s="303"/>
      <c r="R375" s="303"/>
      <c r="S375" s="303"/>
      <c r="T375" s="303"/>
      <c r="U375" s="303"/>
      <c r="V375" s="303"/>
      <c r="W375" s="303"/>
      <c r="X375" s="303"/>
      <c r="Y375" s="303"/>
      <c r="Z375" s="303"/>
      <c r="AA375" s="303"/>
    </row>
    <row r="376" spans="6:27">
      <c r="F376" s="99"/>
      <c r="G376" s="302"/>
      <c r="H376" s="302"/>
      <c r="I376" s="302"/>
      <c r="J376" s="303"/>
      <c r="K376" s="303"/>
      <c r="L376" s="303"/>
      <c r="M376" s="303"/>
      <c r="N376" s="303"/>
      <c r="O376" s="303"/>
      <c r="P376" s="303"/>
      <c r="Q376" s="303"/>
      <c r="R376" s="303"/>
      <c r="S376" s="303"/>
      <c r="T376" s="303"/>
      <c r="U376" s="303"/>
      <c r="V376" s="303"/>
      <c r="W376" s="303"/>
      <c r="X376" s="303"/>
      <c r="Y376" s="303"/>
      <c r="Z376" s="303"/>
      <c r="AA376" s="303"/>
    </row>
    <row r="377" spans="6:27">
      <c r="F377" s="99"/>
      <c r="G377" s="302"/>
      <c r="H377" s="302"/>
      <c r="I377" s="302"/>
      <c r="J377" s="303"/>
      <c r="K377" s="303"/>
      <c r="L377" s="303"/>
      <c r="M377" s="303"/>
      <c r="N377" s="303"/>
      <c r="O377" s="303"/>
      <c r="P377" s="303"/>
      <c r="Q377" s="303"/>
      <c r="R377" s="303"/>
      <c r="S377" s="303"/>
      <c r="T377" s="303"/>
      <c r="U377" s="303"/>
      <c r="V377" s="303"/>
      <c r="W377" s="303"/>
      <c r="X377" s="303"/>
      <c r="Y377" s="303"/>
      <c r="Z377" s="303"/>
      <c r="AA377" s="303"/>
    </row>
    <row r="378" spans="6:27">
      <c r="F378" s="99"/>
      <c r="G378" s="302"/>
      <c r="H378" s="302"/>
      <c r="I378" s="302"/>
      <c r="J378" s="303"/>
      <c r="K378" s="303"/>
      <c r="L378" s="303"/>
      <c r="M378" s="303"/>
      <c r="N378" s="303"/>
      <c r="O378" s="303"/>
      <c r="P378" s="303"/>
      <c r="Q378" s="303"/>
      <c r="R378" s="303"/>
      <c r="S378" s="303"/>
      <c r="T378" s="303"/>
      <c r="U378" s="303"/>
      <c r="V378" s="303"/>
      <c r="W378" s="303"/>
      <c r="X378" s="303"/>
      <c r="Y378" s="303"/>
      <c r="Z378" s="303"/>
      <c r="AA378" s="303"/>
    </row>
    <row r="379" spans="6:27">
      <c r="F379" s="99"/>
      <c r="G379" s="302"/>
      <c r="H379" s="302"/>
      <c r="I379" s="302"/>
      <c r="J379" s="303"/>
      <c r="K379" s="303"/>
      <c r="L379" s="303"/>
      <c r="M379" s="303"/>
      <c r="N379" s="303"/>
      <c r="O379" s="303"/>
      <c r="P379" s="303"/>
      <c r="Q379" s="303"/>
      <c r="R379" s="303"/>
      <c r="S379" s="303"/>
      <c r="T379" s="303"/>
      <c r="U379" s="303"/>
      <c r="V379" s="303"/>
      <c r="W379" s="303"/>
      <c r="X379" s="303"/>
      <c r="Y379" s="303"/>
      <c r="Z379" s="303"/>
      <c r="AA379" s="303"/>
    </row>
    <row r="380" spans="6:27">
      <c r="F380" s="99"/>
      <c r="G380" s="302"/>
      <c r="H380" s="302"/>
      <c r="I380" s="302"/>
      <c r="J380" s="303"/>
      <c r="K380" s="303"/>
      <c r="L380" s="303"/>
      <c r="M380" s="303"/>
      <c r="N380" s="303"/>
      <c r="O380" s="303"/>
      <c r="P380" s="303"/>
      <c r="Q380" s="303"/>
      <c r="R380" s="303"/>
      <c r="S380" s="303"/>
      <c r="T380" s="303"/>
      <c r="U380" s="303"/>
      <c r="V380" s="303"/>
      <c r="W380" s="303"/>
      <c r="X380" s="303"/>
      <c r="Y380" s="303"/>
      <c r="Z380" s="303"/>
      <c r="AA380" s="303"/>
    </row>
    <row r="381" spans="6:27">
      <c r="F381" s="99"/>
      <c r="G381" s="302"/>
      <c r="H381" s="302"/>
      <c r="I381" s="302"/>
      <c r="J381" s="303"/>
      <c r="K381" s="303"/>
      <c r="L381" s="303"/>
      <c r="M381" s="303"/>
      <c r="N381" s="303"/>
      <c r="O381" s="303"/>
      <c r="P381" s="303"/>
      <c r="Q381" s="303"/>
      <c r="R381" s="303"/>
      <c r="S381" s="303"/>
      <c r="T381" s="303"/>
      <c r="U381" s="303"/>
      <c r="V381" s="303"/>
      <c r="W381" s="303"/>
      <c r="X381" s="303"/>
      <c r="Y381" s="303"/>
      <c r="Z381" s="303"/>
      <c r="AA381" s="303"/>
    </row>
    <row r="382" spans="6:27">
      <c r="F382" s="99"/>
      <c r="G382" s="302"/>
      <c r="H382" s="302"/>
      <c r="I382" s="302"/>
      <c r="J382" s="303"/>
      <c r="K382" s="303"/>
      <c r="L382" s="303"/>
      <c r="M382" s="303"/>
      <c r="N382" s="303"/>
      <c r="O382" s="303"/>
      <c r="P382" s="303"/>
      <c r="Q382" s="303"/>
      <c r="R382" s="303"/>
      <c r="S382" s="303"/>
      <c r="T382" s="303"/>
      <c r="U382" s="303"/>
      <c r="V382" s="303"/>
      <c r="W382" s="303"/>
      <c r="X382" s="303"/>
      <c r="Y382" s="303"/>
      <c r="Z382" s="303"/>
      <c r="AA382" s="303"/>
    </row>
    <row r="383" spans="6:27">
      <c r="F383" s="99"/>
      <c r="G383" s="302"/>
      <c r="H383" s="302"/>
      <c r="I383" s="302"/>
      <c r="J383" s="303"/>
      <c r="K383" s="303"/>
      <c r="L383" s="303"/>
      <c r="M383" s="303"/>
      <c r="N383" s="303"/>
      <c r="O383" s="303"/>
      <c r="P383" s="303"/>
      <c r="Q383" s="303"/>
      <c r="R383" s="303"/>
      <c r="S383" s="303"/>
      <c r="T383" s="303"/>
      <c r="U383" s="303"/>
      <c r="V383" s="303"/>
      <c r="W383" s="303"/>
      <c r="X383" s="303"/>
      <c r="Y383" s="303"/>
      <c r="Z383" s="303"/>
      <c r="AA383" s="303"/>
    </row>
    <row r="384" spans="6:27">
      <c r="F384" s="99"/>
      <c r="G384" s="302"/>
      <c r="H384" s="302"/>
      <c r="I384" s="302"/>
      <c r="J384" s="303"/>
      <c r="K384" s="303"/>
      <c r="L384" s="303"/>
      <c r="M384" s="303"/>
      <c r="N384" s="303"/>
      <c r="O384" s="303"/>
      <c r="P384" s="303"/>
      <c r="Q384" s="303"/>
      <c r="R384" s="303"/>
      <c r="S384" s="303"/>
      <c r="T384" s="303"/>
      <c r="U384" s="303"/>
      <c r="V384" s="303"/>
      <c r="W384" s="303"/>
      <c r="X384" s="303"/>
      <c r="Y384" s="303"/>
      <c r="Z384" s="303"/>
      <c r="AA384" s="303"/>
    </row>
    <row r="385" spans="6:27">
      <c r="F385" s="99"/>
      <c r="G385" s="302"/>
      <c r="H385" s="302"/>
      <c r="I385" s="302"/>
      <c r="J385" s="303"/>
      <c r="K385" s="303"/>
      <c r="L385" s="303"/>
      <c r="M385" s="303"/>
      <c r="N385" s="303"/>
      <c r="O385" s="303"/>
      <c r="P385" s="303"/>
      <c r="Q385" s="303"/>
      <c r="R385" s="303"/>
      <c r="S385" s="303"/>
      <c r="T385" s="303"/>
      <c r="U385" s="303"/>
      <c r="V385" s="303"/>
      <c r="W385" s="303"/>
      <c r="X385" s="303"/>
      <c r="Y385" s="303"/>
      <c r="Z385" s="303"/>
      <c r="AA385" s="303"/>
    </row>
    <row r="386" spans="6:27">
      <c r="F386" s="99"/>
      <c r="G386" s="302"/>
      <c r="H386" s="302"/>
      <c r="I386" s="302"/>
      <c r="J386" s="303"/>
      <c r="K386" s="303"/>
      <c r="L386" s="303"/>
      <c r="M386" s="303"/>
      <c r="N386" s="303"/>
      <c r="O386" s="303"/>
      <c r="P386" s="303"/>
      <c r="Q386" s="303"/>
      <c r="R386" s="303"/>
      <c r="S386" s="303"/>
      <c r="T386" s="303"/>
      <c r="U386" s="303"/>
      <c r="V386" s="303"/>
      <c r="W386" s="303"/>
      <c r="X386" s="303"/>
      <c r="Y386" s="303"/>
      <c r="Z386" s="303"/>
      <c r="AA386" s="303"/>
    </row>
    <row r="387" spans="6:27">
      <c r="F387" s="99"/>
      <c r="G387" s="302"/>
      <c r="H387" s="302"/>
      <c r="I387" s="302"/>
      <c r="J387" s="303"/>
      <c r="K387" s="303"/>
      <c r="L387" s="303"/>
      <c r="M387" s="303"/>
      <c r="N387" s="303"/>
      <c r="O387" s="303"/>
      <c r="P387" s="303"/>
      <c r="Q387" s="303"/>
      <c r="R387" s="303"/>
      <c r="S387" s="303"/>
      <c r="T387" s="303"/>
      <c r="U387" s="303"/>
      <c r="V387" s="303"/>
      <c r="W387" s="303"/>
      <c r="X387" s="303"/>
      <c r="Y387" s="303"/>
      <c r="Z387" s="303"/>
      <c r="AA387" s="303"/>
    </row>
    <row r="388" spans="6:27">
      <c r="F388" s="99"/>
      <c r="G388" s="302"/>
      <c r="H388" s="302"/>
      <c r="I388" s="302"/>
      <c r="J388" s="303"/>
      <c r="K388" s="303"/>
      <c r="L388" s="303"/>
      <c r="M388" s="303"/>
      <c r="N388" s="303"/>
      <c r="O388" s="303"/>
      <c r="P388" s="303"/>
      <c r="Q388" s="303"/>
      <c r="R388" s="303"/>
      <c r="S388" s="303"/>
      <c r="T388" s="303"/>
      <c r="U388" s="303"/>
      <c r="V388" s="303"/>
      <c r="W388" s="303"/>
      <c r="X388" s="303"/>
      <c r="Y388" s="303"/>
      <c r="Z388" s="303"/>
      <c r="AA388" s="303"/>
    </row>
    <row r="389" spans="6:27">
      <c r="F389" s="99"/>
      <c r="G389" s="302"/>
      <c r="H389" s="302"/>
      <c r="I389" s="302"/>
      <c r="J389" s="303"/>
      <c r="K389" s="303"/>
      <c r="L389" s="303"/>
      <c r="M389" s="303"/>
      <c r="N389" s="303"/>
      <c r="O389" s="303"/>
      <c r="P389" s="303"/>
      <c r="Q389" s="303"/>
      <c r="R389" s="303"/>
      <c r="S389" s="303"/>
      <c r="T389" s="303"/>
      <c r="U389" s="303"/>
      <c r="V389" s="303"/>
      <c r="W389" s="303"/>
      <c r="X389" s="303"/>
      <c r="Y389" s="303"/>
      <c r="Z389" s="303"/>
      <c r="AA389" s="303"/>
    </row>
    <row r="390" spans="6:27">
      <c r="F390" s="99"/>
      <c r="G390" s="302"/>
      <c r="H390" s="302"/>
      <c r="I390" s="302"/>
      <c r="J390" s="303"/>
      <c r="K390" s="303"/>
      <c r="L390" s="303"/>
      <c r="M390" s="303"/>
      <c r="N390" s="303"/>
      <c r="O390" s="303"/>
      <c r="P390" s="303"/>
      <c r="Q390" s="303"/>
      <c r="R390" s="303"/>
      <c r="S390" s="303"/>
      <c r="T390" s="303"/>
      <c r="U390" s="303"/>
      <c r="V390" s="303"/>
      <c r="W390" s="303"/>
      <c r="X390" s="303"/>
      <c r="Y390" s="303"/>
      <c r="Z390" s="303"/>
      <c r="AA390" s="303"/>
    </row>
    <row r="391" spans="6:27">
      <c r="F391" s="99"/>
      <c r="G391" s="302"/>
      <c r="H391" s="302"/>
      <c r="I391" s="302"/>
      <c r="J391" s="303"/>
      <c r="K391" s="303"/>
      <c r="L391" s="303"/>
      <c r="M391" s="303"/>
      <c r="N391" s="303"/>
      <c r="O391" s="303"/>
      <c r="P391" s="303"/>
      <c r="Q391" s="303"/>
      <c r="R391" s="303"/>
      <c r="S391" s="303"/>
      <c r="T391" s="303"/>
      <c r="U391" s="303"/>
      <c r="V391" s="303"/>
      <c r="W391" s="303"/>
      <c r="X391" s="303"/>
      <c r="Y391" s="303"/>
      <c r="Z391" s="303"/>
      <c r="AA391" s="303"/>
    </row>
    <row r="392" spans="6:27">
      <c r="F392" s="99"/>
      <c r="G392" s="302"/>
      <c r="H392" s="302"/>
      <c r="I392" s="302"/>
      <c r="J392" s="303"/>
      <c r="K392" s="303"/>
      <c r="L392" s="303"/>
      <c r="M392" s="303"/>
      <c r="N392" s="303"/>
      <c r="O392" s="303"/>
      <c r="P392" s="303"/>
      <c r="Q392" s="303"/>
      <c r="R392" s="303"/>
      <c r="S392" s="303"/>
      <c r="T392" s="303"/>
      <c r="U392" s="303"/>
      <c r="V392" s="303"/>
      <c r="W392" s="303"/>
      <c r="X392" s="303"/>
      <c r="Y392" s="303"/>
      <c r="Z392" s="303"/>
      <c r="AA392" s="303"/>
    </row>
    <row r="393" spans="6:27">
      <c r="F393" s="99"/>
      <c r="G393" s="302"/>
      <c r="H393" s="302"/>
      <c r="I393" s="302"/>
      <c r="J393" s="303"/>
      <c r="K393" s="303"/>
      <c r="L393" s="303"/>
      <c r="M393" s="303"/>
      <c r="N393" s="303"/>
      <c r="O393" s="303"/>
      <c r="P393" s="303"/>
      <c r="Q393" s="303"/>
      <c r="R393" s="303"/>
      <c r="S393" s="303"/>
      <c r="T393" s="303"/>
      <c r="U393" s="303"/>
      <c r="V393" s="303"/>
      <c r="W393" s="303"/>
      <c r="X393" s="303"/>
      <c r="Y393" s="303"/>
      <c r="Z393" s="303"/>
      <c r="AA393" s="303"/>
    </row>
    <row r="394" spans="6:27">
      <c r="F394" s="99"/>
      <c r="G394" s="302"/>
      <c r="H394" s="302"/>
      <c r="I394" s="302"/>
      <c r="J394" s="303"/>
      <c r="K394" s="303"/>
      <c r="L394" s="303"/>
      <c r="M394" s="303"/>
      <c r="N394" s="303"/>
      <c r="O394" s="303"/>
      <c r="P394" s="303"/>
      <c r="Q394" s="303"/>
      <c r="R394" s="303"/>
      <c r="S394" s="303"/>
      <c r="T394" s="303"/>
      <c r="U394" s="303"/>
      <c r="V394" s="303"/>
      <c r="W394" s="303"/>
      <c r="X394" s="303"/>
      <c r="Y394" s="303"/>
      <c r="Z394" s="303"/>
      <c r="AA394" s="303"/>
    </row>
    <row r="395" spans="6:27">
      <c r="F395" s="99"/>
      <c r="G395" s="302"/>
      <c r="H395" s="302"/>
      <c r="I395" s="302"/>
      <c r="J395" s="303"/>
      <c r="K395" s="303"/>
      <c r="L395" s="303"/>
      <c r="M395" s="303"/>
      <c r="N395" s="303"/>
      <c r="O395" s="303"/>
      <c r="P395" s="303"/>
      <c r="Q395" s="303"/>
      <c r="R395" s="303"/>
      <c r="S395" s="303"/>
      <c r="T395" s="303"/>
      <c r="U395" s="303"/>
      <c r="V395" s="303"/>
      <c r="W395" s="303"/>
      <c r="X395" s="303"/>
      <c r="Y395" s="303"/>
      <c r="Z395" s="303"/>
      <c r="AA395" s="303"/>
    </row>
    <row r="396" spans="6:27">
      <c r="F396" s="99"/>
      <c r="G396" s="302"/>
      <c r="H396" s="302"/>
      <c r="I396" s="302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3"/>
      <c r="Y396" s="303"/>
      <c r="Z396" s="303"/>
      <c r="AA396" s="303"/>
    </row>
    <row r="397" spans="6:27">
      <c r="F397" s="99"/>
      <c r="G397" s="302"/>
      <c r="H397" s="302"/>
      <c r="I397" s="302"/>
      <c r="J397" s="303"/>
      <c r="K397" s="303"/>
      <c r="L397" s="303"/>
      <c r="M397" s="303"/>
      <c r="N397" s="303"/>
      <c r="O397" s="303"/>
      <c r="P397" s="303"/>
      <c r="Q397" s="303"/>
      <c r="R397" s="303"/>
      <c r="S397" s="303"/>
      <c r="T397" s="303"/>
      <c r="U397" s="303"/>
      <c r="V397" s="303"/>
      <c r="W397" s="303"/>
      <c r="X397" s="303"/>
      <c r="Y397" s="303"/>
      <c r="Z397" s="303"/>
      <c r="AA397" s="303"/>
    </row>
    <row r="398" spans="6:27">
      <c r="F398" s="99"/>
      <c r="G398" s="302"/>
      <c r="H398" s="302"/>
      <c r="I398" s="302"/>
      <c r="J398" s="303"/>
      <c r="K398" s="303"/>
      <c r="L398" s="303"/>
      <c r="M398" s="303"/>
      <c r="N398" s="303"/>
      <c r="O398" s="303"/>
      <c r="P398" s="303"/>
      <c r="Q398" s="303"/>
      <c r="R398" s="303"/>
      <c r="S398" s="303"/>
      <c r="T398" s="303"/>
      <c r="U398" s="303"/>
      <c r="V398" s="303"/>
      <c r="W398" s="303"/>
      <c r="X398" s="303"/>
      <c r="Y398" s="303"/>
      <c r="Z398" s="303"/>
      <c r="AA398" s="303"/>
    </row>
    <row r="399" spans="6:27">
      <c r="F399" s="99"/>
      <c r="G399" s="302"/>
      <c r="H399" s="302"/>
      <c r="I399" s="302"/>
      <c r="J399" s="303"/>
      <c r="K399" s="303"/>
      <c r="L399" s="303"/>
      <c r="M399" s="303"/>
      <c r="N399" s="303"/>
      <c r="O399" s="303"/>
      <c r="P399" s="303"/>
      <c r="Q399" s="303"/>
      <c r="R399" s="303"/>
      <c r="S399" s="303"/>
      <c r="T399" s="303"/>
      <c r="U399" s="303"/>
      <c r="V399" s="303"/>
      <c r="W399" s="303"/>
      <c r="X399" s="303"/>
      <c r="Y399" s="303"/>
      <c r="Z399" s="303"/>
      <c r="AA399" s="303"/>
    </row>
    <row r="400" spans="6:27">
      <c r="F400" s="99"/>
      <c r="G400" s="302"/>
      <c r="H400" s="302"/>
      <c r="I400" s="302"/>
      <c r="J400" s="303"/>
      <c r="K400" s="303"/>
      <c r="L400" s="303"/>
      <c r="M400" s="303"/>
      <c r="N400" s="303"/>
      <c r="O400" s="303"/>
      <c r="P400" s="303"/>
      <c r="Q400" s="303"/>
      <c r="R400" s="303"/>
      <c r="S400" s="303"/>
      <c r="T400" s="303"/>
      <c r="U400" s="303"/>
      <c r="V400" s="303"/>
      <c r="W400" s="303"/>
      <c r="X400" s="303"/>
      <c r="Y400" s="303"/>
      <c r="Z400" s="303"/>
      <c r="AA400" s="303"/>
    </row>
    <row r="401" spans="6:27">
      <c r="F401" s="99"/>
      <c r="G401" s="302"/>
      <c r="H401" s="302"/>
      <c r="I401" s="302"/>
      <c r="J401" s="303"/>
      <c r="K401" s="303"/>
      <c r="L401" s="303"/>
      <c r="M401" s="303"/>
      <c r="N401" s="303"/>
      <c r="O401" s="303"/>
      <c r="P401" s="303"/>
      <c r="Q401" s="303"/>
      <c r="R401" s="303"/>
      <c r="S401" s="303"/>
      <c r="T401" s="303"/>
      <c r="U401" s="303"/>
      <c r="V401" s="303"/>
      <c r="W401" s="303"/>
      <c r="X401" s="303"/>
      <c r="Y401" s="303"/>
      <c r="Z401" s="303"/>
      <c r="AA401" s="303"/>
    </row>
    <row r="402" spans="6:27">
      <c r="F402" s="99"/>
      <c r="G402" s="302"/>
      <c r="H402" s="302"/>
      <c r="I402" s="302"/>
      <c r="J402" s="303"/>
      <c r="K402" s="303"/>
      <c r="L402" s="303"/>
      <c r="M402" s="303"/>
      <c r="N402" s="303"/>
      <c r="O402" s="303"/>
      <c r="P402" s="303"/>
      <c r="Q402" s="303"/>
      <c r="R402" s="303"/>
      <c r="S402" s="303"/>
      <c r="T402" s="303"/>
      <c r="U402" s="303"/>
      <c r="V402" s="303"/>
      <c r="W402" s="303"/>
      <c r="X402" s="303"/>
      <c r="Y402" s="303"/>
      <c r="Z402" s="303"/>
      <c r="AA402" s="303"/>
    </row>
    <row r="403" spans="6:27">
      <c r="F403" s="99"/>
      <c r="G403" s="302"/>
      <c r="H403" s="302"/>
      <c r="I403" s="302"/>
      <c r="J403" s="303"/>
      <c r="K403" s="303"/>
      <c r="L403" s="303"/>
      <c r="M403" s="303"/>
      <c r="N403" s="303"/>
      <c r="O403" s="303"/>
      <c r="P403" s="303"/>
      <c r="Q403" s="303"/>
      <c r="R403" s="303"/>
      <c r="S403" s="303"/>
      <c r="T403" s="303"/>
      <c r="U403" s="303"/>
      <c r="V403" s="303"/>
      <c r="W403" s="303"/>
      <c r="X403" s="303"/>
      <c r="Y403" s="303"/>
      <c r="Z403" s="303"/>
      <c r="AA403" s="303"/>
    </row>
    <row r="404" spans="6:27">
      <c r="F404" s="99"/>
      <c r="G404" s="302"/>
      <c r="H404" s="302"/>
      <c r="I404" s="302"/>
      <c r="J404" s="303"/>
      <c r="K404" s="303"/>
      <c r="L404" s="303"/>
      <c r="M404" s="303"/>
      <c r="N404" s="303"/>
      <c r="O404" s="303"/>
      <c r="P404" s="303"/>
      <c r="Q404" s="303"/>
      <c r="R404" s="303"/>
      <c r="S404" s="303"/>
      <c r="T404" s="303"/>
      <c r="U404" s="303"/>
      <c r="V404" s="303"/>
      <c r="W404" s="303"/>
      <c r="X404" s="303"/>
      <c r="Y404" s="303"/>
      <c r="Z404" s="303"/>
      <c r="AA404" s="303"/>
    </row>
    <row r="405" spans="6:27">
      <c r="F405" s="99"/>
      <c r="G405" s="302"/>
      <c r="H405" s="302"/>
      <c r="I405" s="302"/>
      <c r="J405" s="303"/>
      <c r="K405" s="303"/>
      <c r="L405" s="303"/>
      <c r="M405" s="303"/>
      <c r="N405" s="303"/>
      <c r="O405" s="303"/>
      <c r="P405" s="303"/>
      <c r="Q405" s="303"/>
      <c r="R405" s="303"/>
      <c r="S405" s="303"/>
      <c r="T405" s="303"/>
      <c r="U405" s="303"/>
      <c r="V405" s="303"/>
      <c r="W405" s="303"/>
      <c r="X405" s="303"/>
      <c r="Y405" s="303"/>
      <c r="Z405" s="303"/>
      <c r="AA405" s="303"/>
    </row>
    <row r="406" spans="6:27">
      <c r="F406" s="99"/>
      <c r="G406" s="302"/>
      <c r="H406" s="302"/>
      <c r="I406" s="302"/>
      <c r="J406" s="303"/>
      <c r="K406" s="303"/>
      <c r="L406" s="303"/>
      <c r="M406" s="303"/>
      <c r="N406" s="303"/>
      <c r="O406" s="303"/>
      <c r="P406" s="303"/>
      <c r="Q406" s="303"/>
      <c r="R406" s="303"/>
      <c r="S406" s="303"/>
      <c r="T406" s="303"/>
      <c r="U406" s="303"/>
      <c r="V406" s="303"/>
      <c r="W406" s="303"/>
      <c r="X406" s="303"/>
      <c r="Y406" s="303"/>
      <c r="Z406" s="303"/>
      <c r="AA406" s="303"/>
    </row>
    <row r="407" spans="6:27">
      <c r="F407" s="99"/>
      <c r="G407" s="302"/>
      <c r="H407" s="302"/>
      <c r="I407" s="302"/>
      <c r="J407" s="303"/>
      <c r="K407" s="303"/>
      <c r="L407" s="303"/>
      <c r="M407" s="303"/>
      <c r="N407" s="303"/>
      <c r="O407" s="303"/>
      <c r="P407" s="303"/>
      <c r="Q407" s="303"/>
      <c r="R407" s="303"/>
      <c r="S407" s="303"/>
      <c r="T407" s="303"/>
      <c r="U407" s="303"/>
      <c r="V407" s="303"/>
      <c r="W407" s="303"/>
      <c r="X407" s="303"/>
      <c r="Y407" s="303"/>
      <c r="Z407" s="303"/>
      <c r="AA407" s="303"/>
    </row>
    <row r="408" spans="6:27">
      <c r="F408" s="99"/>
      <c r="G408" s="302"/>
      <c r="H408" s="302"/>
      <c r="I408" s="302"/>
      <c r="J408" s="303"/>
      <c r="K408" s="303"/>
      <c r="L408" s="303"/>
      <c r="M408" s="303"/>
      <c r="N408" s="303"/>
      <c r="O408" s="303"/>
      <c r="P408" s="303"/>
      <c r="Q408" s="303"/>
      <c r="R408" s="303"/>
      <c r="S408" s="303"/>
      <c r="T408" s="303"/>
      <c r="U408" s="303"/>
      <c r="V408" s="303"/>
      <c r="W408" s="303"/>
      <c r="X408" s="303"/>
      <c r="Y408" s="303"/>
      <c r="Z408" s="303"/>
      <c r="AA408" s="303"/>
    </row>
    <row r="409" spans="6:27">
      <c r="F409" s="99"/>
      <c r="G409" s="302"/>
      <c r="H409" s="302"/>
      <c r="I409" s="302"/>
      <c r="J409" s="303"/>
      <c r="K409" s="303"/>
      <c r="L409" s="303"/>
      <c r="M409" s="303"/>
      <c r="N409" s="303"/>
      <c r="O409" s="303"/>
      <c r="P409" s="303"/>
      <c r="Q409" s="303"/>
      <c r="R409" s="303"/>
      <c r="S409" s="303"/>
      <c r="T409" s="303"/>
      <c r="U409" s="303"/>
      <c r="V409" s="303"/>
      <c r="W409" s="303"/>
      <c r="X409" s="303"/>
      <c r="Y409" s="303"/>
      <c r="Z409" s="303"/>
      <c r="AA409" s="303"/>
    </row>
    <row r="410" spans="6:27">
      <c r="F410" s="99"/>
      <c r="G410" s="302"/>
      <c r="H410" s="302"/>
      <c r="I410" s="302"/>
      <c r="J410" s="303"/>
      <c r="K410" s="303"/>
      <c r="L410" s="303"/>
      <c r="M410" s="303"/>
      <c r="N410" s="303"/>
      <c r="O410" s="303"/>
      <c r="P410" s="303"/>
      <c r="Q410" s="303"/>
      <c r="R410" s="303"/>
      <c r="S410" s="303"/>
      <c r="T410" s="303"/>
      <c r="U410" s="303"/>
      <c r="V410" s="303"/>
      <c r="W410" s="303"/>
      <c r="X410" s="303"/>
      <c r="Y410" s="303"/>
      <c r="Z410" s="303"/>
      <c r="AA410" s="303"/>
    </row>
    <row r="411" spans="6:27">
      <c r="F411" s="99"/>
      <c r="G411" s="302"/>
      <c r="H411" s="302"/>
      <c r="I411" s="302"/>
      <c r="J411" s="303"/>
      <c r="K411" s="303"/>
      <c r="L411" s="303"/>
      <c r="M411" s="303"/>
      <c r="N411" s="303"/>
      <c r="O411" s="303"/>
      <c r="P411" s="303"/>
      <c r="Q411" s="303"/>
      <c r="R411" s="303"/>
      <c r="S411" s="303"/>
      <c r="T411" s="303"/>
      <c r="U411" s="303"/>
      <c r="V411" s="303"/>
      <c r="W411" s="303"/>
      <c r="X411" s="303"/>
      <c r="Y411" s="303"/>
      <c r="Z411" s="303"/>
      <c r="AA411" s="303"/>
    </row>
    <row r="412" spans="6:27">
      <c r="F412" s="99"/>
      <c r="G412" s="302"/>
      <c r="H412" s="302"/>
      <c r="I412" s="302"/>
      <c r="J412" s="303"/>
      <c r="K412" s="303"/>
      <c r="L412" s="303"/>
      <c r="M412" s="303"/>
      <c r="N412" s="303"/>
      <c r="O412" s="303"/>
      <c r="P412" s="303"/>
      <c r="Q412" s="303"/>
      <c r="R412" s="303"/>
      <c r="S412" s="303"/>
      <c r="T412" s="303"/>
      <c r="U412" s="303"/>
      <c r="V412" s="303"/>
      <c r="W412" s="303"/>
      <c r="X412" s="303"/>
      <c r="Y412" s="303"/>
      <c r="Z412" s="303"/>
      <c r="AA412" s="303"/>
    </row>
    <row r="413" spans="6:27">
      <c r="F413" s="99"/>
      <c r="G413" s="302"/>
      <c r="H413" s="302"/>
      <c r="I413" s="302"/>
      <c r="J413" s="303"/>
      <c r="K413" s="303"/>
      <c r="L413" s="303"/>
      <c r="M413" s="303"/>
      <c r="N413" s="303"/>
      <c r="O413" s="303"/>
      <c r="P413" s="303"/>
      <c r="Q413" s="303"/>
      <c r="R413" s="303"/>
      <c r="S413" s="303"/>
      <c r="T413" s="303"/>
      <c r="U413" s="303"/>
      <c r="V413" s="303"/>
      <c r="W413" s="303"/>
      <c r="X413" s="303"/>
      <c r="Y413" s="303"/>
      <c r="Z413" s="303"/>
      <c r="AA413" s="303"/>
    </row>
    <row r="414" spans="6:27">
      <c r="F414" s="99"/>
      <c r="G414" s="302"/>
      <c r="H414" s="302"/>
      <c r="I414" s="302"/>
      <c r="J414" s="303"/>
      <c r="K414" s="303"/>
      <c r="L414" s="303"/>
      <c r="M414" s="303"/>
      <c r="N414" s="303"/>
      <c r="O414" s="303"/>
      <c r="P414" s="303"/>
      <c r="Q414" s="303"/>
      <c r="R414" s="303"/>
      <c r="S414" s="303"/>
      <c r="T414" s="303"/>
      <c r="U414" s="303"/>
      <c r="V414" s="303"/>
      <c r="W414" s="303"/>
      <c r="X414" s="303"/>
      <c r="Y414" s="303"/>
      <c r="Z414" s="303"/>
      <c r="AA414" s="303"/>
    </row>
    <row r="415" spans="6:27">
      <c r="F415" s="99"/>
      <c r="G415" s="302"/>
      <c r="H415" s="302"/>
      <c r="I415" s="302"/>
      <c r="J415" s="303"/>
      <c r="K415" s="303"/>
      <c r="L415" s="303"/>
      <c r="M415" s="303"/>
      <c r="N415" s="303"/>
      <c r="O415" s="303"/>
      <c r="P415" s="303"/>
      <c r="Q415" s="303"/>
      <c r="R415" s="303"/>
      <c r="S415" s="303"/>
      <c r="T415" s="303"/>
      <c r="U415" s="303"/>
      <c r="V415" s="303"/>
      <c r="W415" s="303"/>
      <c r="X415" s="303"/>
      <c r="Y415" s="303"/>
      <c r="Z415" s="303"/>
      <c r="AA415" s="303"/>
    </row>
    <row r="416" spans="6:27">
      <c r="F416" s="99"/>
      <c r="G416" s="302"/>
      <c r="H416" s="302"/>
      <c r="I416" s="302"/>
      <c r="J416" s="303"/>
      <c r="K416" s="303"/>
      <c r="L416" s="303"/>
      <c r="M416" s="303"/>
      <c r="N416" s="303"/>
      <c r="O416" s="303"/>
      <c r="P416" s="303"/>
      <c r="Q416" s="303"/>
      <c r="R416" s="303"/>
      <c r="S416" s="303"/>
      <c r="T416" s="303"/>
      <c r="U416" s="303"/>
      <c r="V416" s="303"/>
      <c r="W416" s="303"/>
      <c r="X416" s="303"/>
      <c r="Y416" s="303"/>
      <c r="Z416" s="303"/>
      <c r="AA416" s="303"/>
    </row>
    <row r="417" spans="6:27">
      <c r="F417" s="99"/>
      <c r="G417" s="302"/>
      <c r="H417" s="302"/>
      <c r="I417" s="302"/>
      <c r="J417" s="303"/>
      <c r="K417" s="303"/>
      <c r="L417" s="303"/>
      <c r="M417" s="303"/>
      <c r="N417" s="303"/>
      <c r="O417" s="303"/>
      <c r="P417" s="303"/>
      <c r="Q417" s="303"/>
      <c r="R417" s="303"/>
      <c r="S417" s="303"/>
      <c r="T417" s="303"/>
      <c r="U417" s="303"/>
      <c r="V417" s="303"/>
      <c r="W417" s="303"/>
      <c r="X417" s="303"/>
      <c r="Y417" s="303"/>
      <c r="Z417" s="303"/>
      <c r="AA417" s="303"/>
    </row>
    <row r="418" spans="6:27">
      <c r="F418" s="99"/>
      <c r="G418" s="302"/>
      <c r="H418" s="302"/>
      <c r="I418" s="302"/>
      <c r="J418" s="303"/>
      <c r="K418" s="303"/>
      <c r="L418" s="303"/>
      <c r="M418" s="303"/>
      <c r="N418" s="303"/>
      <c r="O418" s="303"/>
      <c r="P418" s="303"/>
      <c r="Q418" s="303"/>
      <c r="R418" s="303"/>
      <c r="S418" s="303"/>
      <c r="T418" s="303"/>
      <c r="U418" s="303"/>
      <c r="V418" s="303"/>
      <c r="W418" s="303"/>
      <c r="X418" s="303"/>
      <c r="Y418" s="303"/>
      <c r="Z418" s="303"/>
      <c r="AA418" s="303"/>
    </row>
    <row r="419" spans="6:27">
      <c r="F419" s="99"/>
      <c r="G419" s="302"/>
      <c r="H419" s="302"/>
      <c r="I419" s="302"/>
      <c r="J419" s="303"/>
      <c r="K419" s="303"/>
      <c r="L419" s="303"/>
      <c r="M419" s="303"/>
      <c r="N419" s="303"/>
      <c r="O419" s="303"/>
      <c r="P419" s="303"/>
      <c r="Q419" s="303"/>
      <c r="R419" s="303"/>
      <c r="S419" s="303"/>
      <c r="T419" s="303"/>
      <c r="U419" s="303"/>
      <c r="V419" s="303"/>
      <c r="W419" s="303"/>
      <c r="X419" s="303"/>
      <c r="Y419" s="303"/>
      <c r="Z419" s="303"/>
      <c r="AA419" s="303"/>
    </row>
    <row r="420" spans="6:27">
      <c r="F420" s="99"/>
      <c r="G420" s="302"/>
      <c r="H420" s="302"/>
      <c r="I420" s="302"/>
      <c r="J420" s="303"/>
      <c r="K420" s="303"/>
      <c r="L420" s="303"/>
      <c r="M420" s="303"/>
      <c r="N420" s="303"/>
      <c r="O420" s="303"/>
      <c r="P420" s="303"/>
      <c r="Q420" s="303"/>
      <c r="R420" s="303"/>
      <c r="S420" s="303"/>
      <c r="T420" s="303"/>
      <c r="U420" s="303"/>
      <c r="V420" s="303"/>
      <c r="W420" s="303"/>
      <c r="X420" s="303"/>
      <c r="Y420" s="303"/>
      <c r="Z420" s="303"/>
      <c r="AA420" s="303"/>
    </row>
    <row r="421" spans="6:27">
      <c r="F421" s="99"/>
      <c r="G421" s="302"/>
      <c r="H421" s="302"/>
      <c r="I421" s="302"/>
      <c r="J421" s="303"/>
      <c r="K421" s="303"/>
      <c r="L421" s="303"/>
      <c r="M421" s="303"/>
      <c r="N421" s="303"/>
      <c r="O421" s="303"/>
      <c r="P421" s="303"/>
      <c r="Q421" s="303"/>
      <c r="R421" s="303"/>
      <c r="S421" s="303"/>
      <c r="T421" s="303"/>
      <c r="U421" s="303"/>
      <c r="V421" s="303"/>
      <c r="W421" s="303"/>
      <c r="X421" s="303"/>
      <c r="Y421" s="303"/>
      <c r="Z421" s="303"/>
      <c r="AA421" s="303"/>
    </row>
    <row r="422" spans="6:27">
      <c r="F422" s="99"/>
      <c r="G422" s="302"/>
      <c r="H422" s="302"/>
      <c r="I422" s="302"/>
      <c r="J422" s="303"/>
      <c r="K422" s="303"/>
      <c r="L422" s="303"/>
      <c r="M422" s="303"/>
      <c r="N422" s="303"/>
      <c r="O422" s="303"/>
      <c r="P422" s="303"/>
      <c r="Q422" s="303"/>
      <c r="R422" s="303"/>
      <c r="S422" s="303"/>
      <c r="T422" s="303"/>
      <c r="U422" s="303"/>
      <c r="V422" s="303"/>
      <c r="W422" s="303"/>
      <c r="X422" s="303"/>
      <c r="Y422" s="303"/>
      <c r="Z422" s="303"/>
      <c r="AA422" s="303"/>
    </row>
    <row r="423" spans="6:27">
      <c r="F423" s="99"/>
      <c r="G423" s="302"/>
      <c r="H423" s="302"/>
      <c r="I423" s="302"/>
      <c r="J423" s="303"/>
      <c r="K423" s="303"/>
      <c r="L423" s="303"/>
      <c r="M423" s="303"/>
      <c r="N423" s="303"/>
      <c r="O423" s="303"/>
      <c r="P423" s="303"/>
      <c r="Q423" s="303"/>
      <c r="R423" s="303"/>
      <c r="S423" s="303"/>
      <c r="T423" s="303"/>
      <c r="U423" s="303"/>
      <c r="V423" s="303"/>
      <c r="W423" s="303"/>
      <c r="X423" s="303"/>
      <c r="Y423" s="303"/>
      <c r="Z423" s="303"/>
      <c r="AA423" s="303"/>
    </row>
    <row r="424" spans="6:27">
      <c r="F424" s="99"/>
      <c r="G424" s="302"/>
      <c r="H424" s="302"/>
      <c r="I424" s="302"/>
      <c r="J424" s="303"/>
      <c r="K424" s="303"/>
      <c r="L424" s="303"/>
      <c r="M424" s="303"/>
      <c r="N424" s="303"/>
      <c r="O424" s="303"/>
      <c r="P424" s="303"/>
      <c r="Q424" s="303"/>
      <c r="R424" s="303"/>
      <c r="S424" s="303"/>
      <c r="T424" s="303"/>
      <c r="U424" s="303"/>
      <c r="V424" s="303"/>
      <c r="W424" s="303"/>
      <c r="X424" s="303"/>
      <c r="Y424" s="303"/>
      <c r="Z424" s="303"/>
      <c r="AA424" s="303"/>
    </row>
    <row r="425" spans="6:27">
      <c r="F425" s="99"/>
      <c r="G425" s="302"/>
      <c r="H425" s="302"/>
      <c r="I425" s="302"/>
      <c r="J425" s="303"/>
      <c r="K425" s="303"/>
      <c r="L425" s="303"/>
      <c r="M425" s="303"/>
      <c r="N425" s="303"/>
      <c r="O425" s="303"/>
      <c r="P425" s="303"/>
      <c r="Q425" s="303"/>
      <c r="R425" s="303"/>
      <c r="S425" s="303"/>
      <c r="T425" s="303"/>
      <c r="U425" s="303"/>
      <c r="V425" s="303"/>
      <c r="W425" s="303"/>
      <c r="X425" s="303"/>
      <c r="Y425" s="303"/>
      <c r="Z425" s="303"/>
      <c r="AA425" s="303"/>
    </row>
    <row r="426" spans="6:27">
      <c r="F426" s="99"/>
      <c r="G426" s="302"/>
      <c r="H426" s="302"/>
      <c r="I426" s="302"/>
      <c r="J426" s="303"/>
      <c r="K426" s="303"/>
      <c r="L426" s="303"/>
      <c r="M426" s="303"/>
      <c r="N426" s="303"/>
      <c r="O426" s="303"/>
      <c r="P426" s="303"/>
      <c r="Q426" s="303"/>
      <c r="R426" s="303"/>
      <c r="S426" s="303"/>
      <c r="T426" s="303"/>
      <c r="U426" s="303"/>
      <c r="V426" s="303"/>
      <c r="W426" s="303"/>
      <c r="X426" s="303"/>
      <c r="Y426" s="303"/>
      <c r="Z426" s="303"/>
      <c r="AA426" s="303"/>
    </row>
    <row r="427" spans="6:27">
      <c r="F427" s="99"/>
      <c r="G427" s="302"/>
      <c r="H427" s="302"/>
      <c r="I427" s="302"/>
      <c r="J427" s="303"/>
      <c r="K427" s="303"/>
      <c r="L427" s="303"/>
      <c r="M427" s="303"/>
      <c r="N427" s="303"/>
      <c r="O427" s="303"/>
      <c r="P427" s="303"/>
      <c r="Q427" s="303"/>
      <c r="R427" s="303"/>
      <c r="S427" s="303"/>
      <c r="T427" s="303"/>
      <c r="U427" s="303"/>
      <c r="V427" s="303"/>
      <c r="W427" s="303"/>
      <c r="X427" s="303"/>
      <c r="Y427" s="303"/>
      <c r="Z427" s="303"/>
      <c r="AA427" s="303"/>
    </row>
    <row r="428" spans="6:27">
      <c r="F428" s="99"/>
      <c r="G428" s="302"/>
      <c r="H428" s="302"/>
      <c r="I428" s="302"/>
      <c r="J428" s="303"/>
      <c r="K428" s="303"/>
      <c r="L428" s="303"/>
      <c r="M428" s="303"/>
      <c r="N428" s="303"/>
      <c r="O428" s="303"/>
      <c r="P428" s="303"/>
      <c r="Q428" s="303"/>
      <c r="R428" s="303"/>
      <c r="S428" s="303"/>
      <c r="T428" s="303"/>
      <c r="U428" s="303"/>
      <c r="V428" s="303"/>
      <c r="W428" s="303"/>
      <c r="X428" s="303"/>
      <c r="Y428" s="303"/>
      <c r="Z428" s="303"/>
      <c r="AA428" s="303"/>
    </row>
    <row r="429" spans="6:27">
      <c r="F429" s="99"/>
      <c r="G429" s="302"/>
      <c r="H429" s="302"/>
      <c r="I429" s="302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3"/>
      <c r="Y429" s="303"/>
      <c r="Z429" s="303"/>
      <c r="AA429" s="303"/>
    </row>
    <row r="430" spans="6:27">
      <c r="F430" s="99"/>
      <c r="G430" s="302"/>
      <c r="H430" s="302"/>
      <c r="I430" s="302"/>
      <c r="J430" s="303"/>
      <c r="K430" s="303"/>
      <c r="L430" s="303"/>
      <c r="M430" s="303"/>
      <c r="N430" s="303"/>
      <c r="O430" s="303"/>
      <c r="P430" s="303"/>
      <c r="Q430" s="303"/>
      <c r="R430" s="303"/>
      <c r="S430" s="303"/>
      <c r="T430" s="303"/>
      <c r="U430" s="303"/>
      <c r="V430" s="303"/>
      <c r="W430" s="303"/>
      <c r="X430" s="303"/>
      <c r="Y430" s="303"/>
      <c r="Z430" s="303"/>
      <c r="AA430" s="303"/>
    </row>
    <row r="431" spans="6:27">
      <c r="F431" s="99"/>
      <c r="G431" s="302"/>
      <c r="H431" s="302"/>
      <c r="I431" s="302"/>
      <c r="J431" s="303"/>
      <c r="K431" s="303"/>
      <c r="L431" s="303"/>
      <c r="M431" s="303"/>
      <c r="N431" s="303"/>
      <c r="O431" s="303"/>
      <c r="P431" s="303"/>
      <c r="Q431" s="303"/>
      <c r="R431" s="303"/>
      <c r="S431" s="303"/>
      <c r="T431" s="303"/>
      <c r="U431" s="303"/>
      <c r="V431" s="303"/>
      <c r="W431" s="303"/>
      <c r="X431" s="303"/>
      <c r="Y431" s="303"/>
      <c r="Z431" s="303"/>
      <c r="AA431" s="303"/>
    </row>
    <row r="432" spans="6:27">
      <c r="F432" s="99"/>
      <c r="G432" s="302"/>
      <c r="H432" s="302"/>
      <c r="I432" s="302"/>
      <c r="J432" s="303"/>
      <c r="K432" s="303"/>
      <c r="L432" s="303"/>
      <c r="M432" s="303"/>
      <c r="N432" s="303"/>
      <c r="O432" s="303"/>
      <c r="P432" s="303"/>
      <c r="Q432" s="303"/>
      <c r="R432" s="303"/>
      <c r="S432" s="303"/>
      <c r="T432" s="303"/>
      <c r="U432" s="303"/>
      <c r="V432" s="303"/>
      <c r="W432" s="303"/>
      <c r="X432" s="303"/>
      <c r="Y432" s="303"/>
      <c r="Z432" s="303"/>
      <c r="AA432" s="303"/>
    </row>
    <row r="433" spans="6:27">
      <c r="F433" s="99"/>
      <c r="G433" s="302"/>
      <c r="H433" s="302"/>
      <c r="I433" s="302"/>
      <c r="J433" s="303"/>
      <c r="K433" s="303"/>
      <c r="L433" s="303"/>
      <c r="M433" s="303"/>
      <c r="N433" s="303"/>
      <c r="O433" s="303"/>
      <c r="P433" s="303"/>
      <c r="Q433" s="303"/>
      <c r="R433" s="303"/>
      <c r="S433" s="303"/>
      <c r="T433" s="303"/>
      <c r="U433" s="303"/>
      <c r="V433" s="303"/>
      <c r="W433" s="303"/>
      <c r="X433" s="303"/>
      <c r="Y433" s="303"/>
      <c r="Z433" s="303"/>
      <c r="AA433" s="303"/>
    </row>
    <row r="434" spans="6:27">
      <c r="F434" s="99"/>
      <c r="G434" s="302"/>
      <c r="H434" s="302"/>
      <c r="I434" s="302"/>
      <c r="J434" s="303"/>
      <c r="K434" s="303"/>
      <c r="L434" s="303"/>
      <c r="M434" s="303"/>
      <c r="N434" s="303"/>
      <c r="O434" s="303"/>
      <c r="P434" s="303"/>
      <c r="Q434" s="303"/>
      <c r="R434" s="303"/>
      <c r="S434" s="303"/>
      <c r="T434" s="303"/>
      <c r="U434" s="303"/>
      <c r="V434" s="303"/>
      <c r="W434" s="303"/>
      <c r="X434" s="303"/>
      <c r="Y434" s="303"/>
      <c r="Z434" s="303"/>
      <c r="AA434" s="303"/>
    </row>
    <row r="435" spans="6:27">
      <c r="F435" s="99"/>
      <c r="G435" s="302"/>
      <c r="H435" s="302"/>
      <c r="I435" s="302"/>
      <c r="J435" s="303"/>
      <c r="K435" s="303"/>
      <c r="L435" s="303"/>
      <c r="M435" s="303"/>
      <c r="N435" s="303"/>
      <c r="O435" s="303"/>
      <c r="P435" s="303"/>
      <c r="Q435" s="303"/>
      <c r="R435" s="303"/>
      <c r="S435" s="303"/>
      <c r="T435" s="303"/>
      <c r="U435" s="303"/>
      <c r="V435" s="303"/>
      <c r="W435" s="303"/>
      <c r="X435" s="303"/>
      <c r="Y435" s="303"/>
      <c r="Z435" s="303"/>
      <c r="AA435" s="303"/>
    </row>
    <row r="436" spans="6:27">
      <c r="F436" s="99"/>
      <c r="G436" s="302"/>
      <c r="H436" s="302"/>
      <c r="I436" s="302"/>
      <c r="J436" s="303"/>
      <c r="K436" s="303"/>
      <c r="L436" s="303"/>
      <c r="M436" s="303"/>
      <c r="N436" s="303"/>
      <c r="O436" s="303"/>
      <c r="P436" s="303"/>
      <c r="Q436" s="303"/>
      <c r="R436" s="303"/>
      <c r="S436" s="303"/>
      <c r="T436" s="303"/>
      <c r="U436" s="303"/>
      <c r="V436" s="303"/>
      <c r="W436" s="303"/>
      <c r="X436" s="303"/>
      <c r="Y436" s="303"/>
      <c r="Z436" s="303"/>
      <c r="AA436" s="303"/>
    </row>
    <row r="437" spans="6:27">
      <c r="F437" s="99"/>
      <c r="G437" s="302"/>
      <c r="H437" s="302"/>
      <c r="I437" s="302"/>
      <c r="J437" s="303"/>
      <c r="K437" s="303"/>
      <c r="L437" s="303"/>
      <c r="M437" s="303"/>
      <c r="N437" s="303"/>
      <c r="O437" s="303"/>
      <c r="P437" s="303"/>
      <c r="Q437" s="303"/>
      <c r="R437" s="303"/>
      <c r="S437" s="303"/>
      <c r="T437" s="303"/>
      <c r="U437" s="303"/>
      <c r="V437" s="303"/>
      <c r="W437" s="303"/>
      <c r="X437" s="303"/>
      <c r="Y437" s="303"/>
      <c r="Z437" s="303"/>
      <c r="AA437" s="303"/>
    </row>
    <row r="438" spans="6:27">
      <c r="F438" s="99"/>
      <c r="G438" s="302"/>
      <c r="H438" s="302"/>
      <c r="I438" s="302"/>
      <c r="J438" s="303"/>
      <c r="K438" s="303"/>
      <c r="L438" s="303"/>
      <c r="M438" s="303"/>
      <c r="N438" s="303"/>
      <c r="O438" s="303"/>
      <c r="P438" s="303"/>
      <c r="Q438" s="303"/>
      <c r="R438" s="303"/>
      <c r="S438" s="303"/>
      <c r="T438" s="303"/>
      <c r="U438" s="303"/>
      <c r="V438" s="303"/>
      <c r="W438" s="303"/>
      <c r="X438" s="303"/>
      <c r="Y438" s="303"/>
      <c r="Z438" s="303"/>
      <c r="AA438" s="303"/>
    </row>
    <row r="439" spans="6:27">
      <c r="F439" s="99"/>
      <c r="G439" s="302"/>
      <c r="H439" s="302"/>
      <c r="I439" s="302"/>
      <c r="J439" s="303"/>
      <c r="K439" s="303"/>
      <c r="L439" s="303"/>
      <c r="M439" s="303"/>
      <c r="N439" s="303"/>
      <c r="O439" s="303"/>
      <c r="P439" s="303"/>
      <c r="Q439" s="303"/>
      <c r="R439" s="303"/>
      <c r="S439" s="303"/>
      <c r="T439" s="303"/>
      <c r="U439" s="303"/>
      <c r="V439" s="303"/>
      <c r="W439" s="303"/>
      <c r="X439" s="303"/>
      <c r="Y439" s="303"/>
      <c r="Z439" s="303"/>
      <c r="AA439" s="303"/>
    </row>
    <row r="440" spans="6:27">
      <c r="F440" s="99"/>
      <c r="G440" s="302"/>
      <c r="H440" s="302"/>
      <c r="I440" s="302"/>
      <c r="J440" s="303"/>
      <c r="K440" s="303"/>
      <c r="L440" s="303"/>
      <c r="M440" s="303"/>
      <c r="N440" s="303"/>
      <c r="O440" s="303"/>
      <c r="P440" s="303"/>
      <c r="Q440" s="303"/>
      <c r="R440" s="303"/>
      <c r="S440" s="303"/>
      <c r="T440" s="303"/>
      <c r="U440" s="303"/>
      <c r="V440" s="303"/>
      <c r="W440" s="303"/>
      <c r="X440" s="303"/>
      <c r="Y440" s="303"/>
      <c r="Z440" s="303"/>
      <c r="AA440" s="303"/>
    </row>
    <row r="441" spans="6:27">
      <c r="F441" s="99"/>
      <c r="G441" s="302"/>
      <c r="H441" s="302"/>
      <c r="I441" s="302"/>
      <c r="J441" s="303"/>
      <c r="K441" s="303"/>
      <c r="L441" s="303"/>
      <c r="M441" s="303"/>
      <c r="N441" s="303"/>
      <c r="O441" s="303"/>
      <c r="P441" s="303"/>
      <c r="Q441" s="303"/>
      <c r="R441" s="303"/>
      <c r="S441" s="303"/>
      <c r="T441" s="303"/>
      <c r="U441" s="303"/>
      <c r="V441" s="303"/>
      <c r="W441" s="303"/>
      <c r="X441" s="303"/>
      <c r="Y441" s="303"/>
      <c r="Z441" s="303"/>
      <c r="AA441" s="303"/>
    </row>
    <row r="442" spans="6:27">
      <c r="F442" s="99"/>
      <c r="G442" s="302"/>
      <c r="H442" s="302"/>
      <c r="I442" s="302"/>
      <c r="J442" s="303"/>
      <c r="K442" s="303"/>
      <c r="L442" s="303"/>
      <c r="M442" s="303"/>
      <c r="N442" s="303"/>
      <c r="O442" s="303"/>
      <c r="P442" s="303"/>
      <c r="Q442" s="303"/>
      <c r="R442" s="303"/>
      <c r="S442" s="303"/>
      <c r="T442" s="303"/>
      <c r="U442" s="303"/>
      <c r="V442" s="303"/>
      <c r="W442" s="303"/>
      <c r="X442" s="303"/>
      <c r="Y442" s="303"/>
      <c r="Z442" s="303"/>
      <c r="AA442" s="303"/>
    </row>
    <row r="443" spans="6:27">
      <c r="F443" s="99"/>
      <c r="G443" s="302"/>
      <c r="H443" s="302"/>
      <c r="I443" s="302"/>
      <c r="J443" s="303"/>
      <c r="K443" s="303"/>
      <c r="L443" s="303"/>
      <c r="M443" s="303"/>
      <c r="N443" s="303"/>
      <c r="O443" s="303"/>
      <c r="P443" s="303"/>
      <c r="Q443" s="303"/>
      <c r="R443" s="303"/>
      <c r="S443" s="303"/>
      <c r="T443" s="303"/>
      <c r="U443" s="303"/>
      <c r="V443" s="303"/>
      <c r="W443" s="303"/>
      <c r="X443" s="303"/>
      <c r="Y443" s="303"/>
      <c r="Z443" s="303"/>
      <c r="AA443" s="303"/>
    </row>
    <row r="444" spans="6:27">
      <c r="F444" s="99"/>
      <c r="G444" s="302"/>
      <c r="H444" s="302"/>
      <c r="I444" s="302"/>
      <c r="J444" s="303"/>
      <c r="K444" s="303"/>
      <c r="L444" s="303"/>
      <c r="M444" s="303"/>
      <c r="N444" s="303"/>
      <c r="O444" s="303"/>
      <c r="P444" s="303"/>
      <c r="Q444" s="303"/>
      <c r="R444" s="303"/>
      <c r="S444" s="303"/>
      <c r="T444" s="303"/>
      <c r="U444" s="303"/>
      <c r="V444" s="303"/>
      <c r="W444" s="303"/>
      <c r="X444" s="303"/>
      <c r="Y444" s="303"/>
      <c r="Z444" s="303"/>
      <c r="AA444" s="303"/>
    </row>
    <row r="445" spans="6:27">
      <c r="F445" s="99"/>
      <c r="G445" s="302"/>
      <c r="H445" s="302"/>
      <c r="I445" s="302"/>
      <c r="J445" s="303"/>
      <c r="K445" s="303"/>
      <c r="L445" s="303"/>
      <c r="M445" s="303"/>
      <c r="N445" s="303"/>
      <c r="O445" s="303"/>
      <c r="P445" s="303"/>
      <c r="Q445" s="303"/>
      <c r="R445" s="303"/>
      <c r="S445" s="303"/>
      <c r="T445" s="303"/>
      <c r="U445" s="303"/>
      <c r="V445" s="303"/>
      <c r="W445" s="303"/>
      <c r="X445" s="303"/>
      <c r="Y445" s="303"/>
      <c r="Z445" s="303"/>
      <c r="AA445" s="303"/>
    </row>
    <row r="446" spans="6:27">
      <c r="F446" s="99"/>
      <c r="G446" s="302"/>
      <c r="H446" s="302"/>
      <c r="I446" s="302"/>
      <c r="J446" s="303"/>
      <c r="K446" s="303"/>
      <c r="L446" s="303"/>
      <c r="M446" s="303"/>
      <c r="N446" s="303"/>
      <c r="O446" s="303"/>
      <c r="P446" s="303"/>
      <c r="Q446" s="303"/>
      <c r="R446" s="303"/>
      <c r="S446" s="303"/>
      <c r="T446" s="303"/>
      <c r="U446" s="303"/>
      <c r="V446" s="303"/>
      <c r="W446" s="303"/>
      <c r="X446" s="303"/>
      <c r="Y446" s="303"/>
      <c r="Z446" s="303"/>
      <c r="AA446" s="303"/>
    </row>
    <row r="447" spans="6:27">
      <c r="F447" s="99"/>
      <c r="G447" s="302"/>
      <c r="H447" s="302"/>
      <c r="I447" s="302"/>
      <c r="J447" s="303"/>
      <c r="K447" s="303"/>
      <c r="L447" s="303"/>
      <c r="M447" s="303"/>
      <c r="N447" s="303"/>
      <c r="O447" s="303"/>
      <c r="P447" s="303"/>
      <c r="Q447" s="303"/>
      <c r="R447" s="303"/>
      <c r="S447" s="303"/>
      <c r="T447" s="303"/>
      <c r="U447" s="303"/>
      <c r="V447" s="303"/>
      <c r="W447" s="303"/>
      <c r="X447" s="303"/>
      <c r="Y447" s="303"/>
      <c r="Z447" s="303"/>
      <c r="AA447" s="303"/>
    </row>
    <row r="448" spans="6:27">
      <c r="F448" s="99"/>
      <c r="G448" s="302"/>
      <c r="H448" s="302"/>
      <c r="I448" s="302"/>
      <c r="J448" s="303"/>
      <c r="K448" s="303"/>
      <c r="L448" s="303"/>
      <c r="M448" s="303"/>
      <c r="N448" s="303"/>
      <c r="O448" s="303"/>
      <c r="P448" s="303"/>
      <c r="Q448" s="303"/>
      <c r="R448" s="303"/>
      <c r="S448" s="303"/>
      <c r="T448" s="303"/>
      <c r="U448" s="303"/>
      <c r="V448" s="303"/>
      <c r="W448" s="303"/>
      <c r="X448" s="303"/>
      <c r="Y448" s="303"/>
      <c r="Z448" s="303"/>
      <c r="AA448" s="303"/>
    </row>
    <row r="449" spans="6:27">
      <c r="F449" s="99"/>
      <c r="G449" s="302"/>
      <c r="H449" s="302"/>
      <c r="I449" s="302"/>
      <c r="J449" s="303"/>
      <c r="K449" s="303"/>
      <c r="L449" s="303"/>
      <c r="M449" s="303"/>
      <c r="N449" s="303"/>
      <c r="O449" s="303"/>
      <c r="P449" s="303"/>
      <c r="Q449" s="303"/>
      <c r="R449" s="303"/>
      <c r="S449" s="303"/>
      <c r="T449" s="303"/>
      <c r="U449" s="303"/>
      <c r="V449" s="303"/>
      <c r="W449" s="303"/>
      <c r="X449" s="303"/>
      <c r="Y449" s="303"/>
      <c r="Z449" s="303"/>
      <c r="AA449" s="303"/>
    </row>
    <row r="450" spans="6:27">
      <c r="F450" s="99"/>
      <c r="G450" s="302"/>
      <c r="H450" s="302"/>
      <c r="I450" s="302"/>
      <c r="J450" s="303"/>
      <c r="K450" s="303"/>
      <c r="L450" s="303"/>
      <c r="M450" s="303"/>
      <c r="N450" s="303"/>
      <c r="O450" s="303"/>
      <c r="P450" s="303"/>
      <c r="Q450" s="303"/>
      <c r="R450" s="303"/>
      <c r="S450" s="303"/>
      <c r="T450" s="303"/>
      <c r="U450" s="303"/>
      <c r="V450" s="303"/>
      <c r="W450" s="303"/>
      <c r="X450" s="303"/>
      <c r="Y450" s="303"/>
      <c r="Z450" s="303"/>
      <c r="AA450" s="303"/>
    </row>
    <row r="451" spans="6:27">
      <c r="F451" s="99"/>
      <c r="G451" s="302"/>
      <c r="H451" s="302"/>
      <c r="I451" s="302"/>
      <c r="J451" s="303"/>
      <c r="K451" s="303"/>
      <c r="L451" s="303"/>
      <c r="M451" s="303"/>
      <c r="N451" s="303"/>
      <c r="O451" s="303"/>
      <c r="P451" s="303"/>
      <c r="Q451" s="303"/>
      <c r="R451" s="303"/>
      <c r="S451" s="303"/>
      <c r="T451" s="303"/>
      <c r="U451" s="303"/>
      <c r="V451" s="303"/>
      <c r="W451" s="303"/>
      <c r="X451" s="303"/>
      <c r="Y451" s="303"/>
      <c r="Z451" s="303"/>
      <c r="AA451" s="303"/>
    </row>
    <row r="452" spans="6:27">
      <c r="F452" s="99"/>
      <c r="G452" s="302"/>
      <c r="H452" s="302"/>
      <c r="I452" s="302"/>
      <c r="J452" s="303"/>
      <c r="K452" s="303"/>
      <c r="L452" s="303"/>
      <c r="M452" s="303"/>
      <c r="N452" s="303"/>
      <c r="O452" s="303"/>
      <c r="P452" s="303"/>
      <c r="Q452" s="303"/>
      <c r="R452" s="303"/>
      <c r="S452" s="303"/>
      <c r="T452" s="303"/>
      <c r="U452" s="303"/>
      <c r="V452" s="303"/>
      <c r="W452" s="303"/>
      <c r="X452" s="303"/>
      <c r="Y452" s="303"/>
      <c r="Z452" s="303"/>
      <c r="AA452" s="303"/>
    </row>
    <row r="453" spans="6:27">
      <c r="F453" s="99"/>
      <c r="G453" s="302"/>
      <c r="H453" s="302"/>
      <c r="I453" s="302"/>
      <c r="J453" s="303"/>
      <c r="K453" s="303"/>
      <c r="L453" s="303"/>
      <c r="M453" s="303"/>
      <c r="N453" s="303"/>
      <c r="O453" s="303"/>
      <c r="P453" s="303"/>
      <c r="Q453" s="303"/>
      <c r="R453" s="303"/>
      <c r="S453" s="303"/>
      <c r="T453" s="303"/>
      <c r="U453" s="303"/>
      <c r="V453" s="303"/>
      <c r="W453" s="303"/>
      <c r="X453" s="303"/>
      <c r="Y453" s="303"/>
      <c r="Z453" s="303"/>
      <c r="AA453" s="303"/>
    </row>
    <row r="454" spans="6:27">
      <c r="F454" s="99"/>
      <c r="G454" s="302"/>
      <c r="H454" s="302"/>
      <c r="I454" s="302"/>
      <c r="J454" s="303"/>
      <c r="K454" s="303"/>
      <c r="L454" s="303"/>
      <c r="M454" s="303"/>
      <c r="N454" s="303"/>
      <c r="O454" s="303"/>
      <c r="P454" s="303"/>
      <c r="Q454" s="303"/>
      <c r="R454" s="303"/>
      <c r="S454" s="303"/>
      <c r="T454" s="303"/>
      <c r="U454" s="303"/>
      <c r="V454" s="303"/>
      <c r="W454" s="303"/>
      <c r="X454" s="303"/>
      <c r="Y454" s="303"/>
      <c r="Z454" s="303"/>
      <c r="AA454" s="303"/>
    </row>
    <row r="455" spans="6:27">
      <c r="F455" s="99"/>
      <c r="G455" s="302"/>
      <c r="H455" s="302"/>
      <c r="I455" s="302"/>
      <c r="J455" s="303"/>
      <c r="K455" s="303"/>
      <c r="L455" s="303"/>
      <c r="M455" s="303"/>
      <c r="N455" s="303"/>
      <c r="O455" s="303"/>
      <c r="P455" s="303"/>
      <c r="Q455" s="303"/>
      <c r="R455" s="303"/>
      <c r="S455" s="303"/>
      <c r="T455" s="303"/>
      <c r="U455" s="303"/>
      <c r="V455" s="303"/>
      <c r="W455" s="303"/>
      <c r="X455" s="303"/>
      <c r="Y455" s="303"/>
      <c r="Z455" s="303"/>
      <c r="AA455" s="303"/>
    </row>
    <row r="456" spans="6:27">
      <c r="F456" s="99"/>
      <c r="G456" s="302"/>
      <c r="H456" s="302"/>
      <c r="I456" s="302"/>
      <c r="J456" s="303"/>
      <c r="K456" s="303"/>
      <c r="L456" s="303"/>
      <c r="M456" s="303"/>
      <c r="N456" s="303"/>
      <c r="O456" s="303"/>
      <c r="P456" s="303"/>
      <c r="Q456" s="303"/>
      <c r="R456" s="303"/>
      <c r="S456" s="303"/>
      <c r="T456" s="303"/>
      <c r="U456" s="303"/>
      <c r="V456" s="303"/>
      <c r="W456" s="303"/>
      <c r="X456" s="303"/>
      <c r="Y456" s="303"/>
      <c r="Z456" s="303"/>
      <c r="AA456" s="303"/>
    </row>
    <row r="457" spans="6:27">
      <c r="F457" s="99"/>
      <c r="G457" s="302"/>
      <c r="H457" s="302"/>
      <c r="I457" s="302"/>
      <c r="J457" s="303"/>
      <c r="K457" s="303"/>
      <c r="L457" s="303"/>
      <c r="M457" s="303"/>
      <c r="N457" s="303"/>
      <c r="O457" s="303"/>
      <c r="P457" s="303"/>
      <c r="Q457" s="303"/>
      <c r="R457" s="303"/>
      <c r="S457" s="303"/>
      <c r="T457" s="303"/>
      <c r="U457" s="303"/>
      <c r="V457" s="303"/>
      <c r="W457" s="303"/>
      <c r="X457" s="303"/>
      <c r="Y457" s="303"/>
      <c r="Z457" s="303"/>
      <c r="AA457" s="303"/>
    </row>
    <row r="458" spans="6:27">
      <c r="F458" s="99"/>
      <c r="G458" s="302"/>
      <c r="H458" s="302"/>
      <c r="I458" s="302"/>
      <c r="J458" s="303"/>
      <c r="K458" s="303"/>
      <c r="L458" s="303"/>
      <c r="M458" s="303"/>
      <c r="N458" s="303"/>
      <c r="O458" s="303"/>
      <c r="P458" s="303"/>
      <c r="Q458" s="303"/>
      <c r="R458" s="303"/>
      <c r="S458" s="303"/>
      <c r="T458" s="303"/>
      <c r="U458" s="303"/>
      <c r="V458" s="303"/>
      <c r="W458" s="303"/>
      <c r="X458" s="303"/>
      <c r="Y458" s="303"/>
      <c r="Z458" s="303"/>
      <c r="AA458" s="303"/>
    </row>
    <row r="459" spans="6:27">
      <c r="F459" s="99"/>
      <c r="G459" s="302"/>
      <c r="H459" s="302"/>
      <c r="I459" s="302"/>
      <c r="J459" s="303"/>
      <c r="K459" s="303"/>
      <c r="L459" s="303"/>
      <c r="M459" s="303"/>
      <c r="N459" s="303"/>
      <c r="O459" s="303"/>
      <c r="P459" s="303"/>
      <c r="Q459" s="303"/>
      <c r="R459" s="303"/>
      <c r="S459" s="303"/>
      <c r="T459" s="303"/>
      <c r="U459" s="303"/>
      <c r="V459" s="303"/>
      <c r="W459" s="303"/>
      <c r="X459" s="303"/>
      <c r="Y459" s="303"/>
      <c r="Z459" s="303"/>
      <c r="AA459" s="303"/>
    </row>
    <row r="460" spans="6:27">
      <c r="F460" s="99"/>
      <c r="G460" s="302"/>
      <c r="H460" s="302"/>
      <c r="I460" s="302"/>
      <c r="J460" s="303"/>
      <c r="K460" s="303"/>
      <c r="L460" s="303"/>
      <c r="M460" s="303"/>
      <c r="N460" s="303"/>
      <c r="O460" s="303"/>
      <c r="P460" s="303"/>
      <c r="Q460" s="303"/>
      <c r="R460" s="303"/>
      <c r="S460" s="303"/>
      <c r="T460" s="303"/>
      <c r="U460" s="303"/>
      <c r="V460" s="303"/>
      <c r="W460" s="303"/>
      <c r="X460" s="303"/>
      <c r="Y460" s="303"/>
      <c r="Z460" s="303"/>
      <c r="AA460" s="303"/>
    </row>
    <row r="461" spans="6:27">
      <c r="F461" s="99"/>
      <c r="G461" s="302"/>
      <c r="H461" s="302"/>
      <c r="I461" s="302"/>
      <c r="J461" s="303"/>
      <c r="K461" s="303"/>
      <c r="L461" s="303"/>
      <c r="M461" s="303"/>
      <c r="N461" s="303"/>
      <c r="O461" s="303"/>
      <c r="P461" s="303"/>
      <c r="Q461" s="303"/>
      <c r="R461" s="303"/>
      <c r="S461" s="303"/>
      <c r="T461" s="303"/>
      <c r="U461" s="303"/>
      <c r="V461" s="303"/>
      <c r="W461" s="303"/>
      <c r="X461" s="303"/>
      <c r="Y461" s="303"/>
      <c r="Z461" s="303"/>
      <c r="AA461" s="303"/>
    </row>
    <row r="462" spans="6:27">
      <c r="F462" s="99"/>
      <c r="G462" s="302"/>
      <c r="H462" s="302"/>
      <c r="I462" s="302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3"/>
      <c r="Y462" s="303"/>
      <c r="Z462" s="303"/>
      <c r="AA462" s="303"/>
    </row>
    <row r="463" spans="6:27">
      <c r="F463" s="99"/>
      <c r="G463" s="302"/>
      <c r="H463" s="302"/>
      <c r="I463" s="302"/>
      <c r="J463" s="303"/>
      <c r="K463" s="303"/>
      <c r="L463" s="303"/>
      <c r="M463" s="303"/>
      <c r="N463" s="303"/>
      <c r="O463" s="303"/>
      <c r="P463" s="303"/>
      <c r="Q463" s="303"/>
      <c r="R463" s="303"/>
      <c r="S463" s="303"/>
      <c r="T463" s="303"/>
      <c r="U463" s="303"/>
      <c r="V463" s="303"/>
      <c r="W463" s="303"/>
      <c r="X463" s="303"/>
      <c r="Y463" s="303"/>
      <c r="Z463" s="303"/>
      <c r="AA463" s="303"/>
    </row>
    <row r="464" spans="6:27">
      <c r="F464" s="99"/>
      <c r="G464" s="302"/>
      <c r="H464" s="302"/>
      <c r="I464" s="302"/>
      <c r="J464" s="303"/>
      <c r="K464" s="303"/>
      <c r="L464" s="303"/>
      <c r="M464" s="303"/>
      <c r="N464" s="303"/>
      <c r="O464" s="303"/>
      <c r="P464" s="303"/>
      <c r="Q464" s="303"/>
      <c r="R464" s="303"/>
      <c r="S464" s="303"/>
      <c r="T464" s="303"/>
      <c r="U464" s="303"/>
      <c r="V464" s="303"/>
      <c r="W464" s="303"/>
      <c r="X464" s="303"/>
      <c r="Y464" s="303"/>
      <c r="Z464" s="303"/>
      <c r="AA464" s="303"/>
    </row>
    <row r="465" spans="6:27">
      <c r="F465" s="99"/>
      <c r="G465" s="302"/>
      <c r="H465" s="302"/>
      <c r="I465" s="302"/>
      <c r="J465" s="303"/>
      <c r="K465" s="303"/>
      <c r="L465" s="303"/>
      <c r="M465" s="303"/>
      <c r="N465" s="303"/>
      <c r="O465" s="303"/>
      <c r="P465" s="303"/>
      <c r="Q465" s="303"/>
      <c r="R465" s="303"/>
      <c r="S465" s="303"/>
      <c r="T465" s="303"/>
      <c r="U465" s="303"/>
      <c r="V465" s="303"/>
      <c r="W465" s="303"/>
      <c r="X465" s="303"/>
      <c r="Y465" s="303"/>
      <c r="Z465" s="303"/>
      <c r="AA465" s="303"/>
    </row>
    <row r="466" spans="6:27">
      <c r="F466" s="99"/>
      <c r="G466" s="302"/>
      <c r="H466" s="302"/>
      <c r="I466" s="302"/>
      <c r="J466" s="303"/>
      <c r="K466" s="303"/>
      <c r="L466" s="303"/>
      <c r="M466" s="303"/>
      <c r="N466" s="303"/>
      <c r="O466" s="303"/>
      <c r="P466" s="303"/>
      <c r="Q466" s="303"/>
      <c r="R466" s="303"/>
      <c r="S466" s="303"/>
      <c r="T466" s="303"/>
      <c r="U466" s="303"/>
      <c r="V466" s="303"/>
      <c r="W466" s="303"/>
      <c r="X466" s="303"/>
      <c r="Y466" s="303"/>
      <c r="Z466" s="303"/>
      <c r="AA466" s="303"/>
    </row>
    <row r="467" spans="6:27">
      <c r="F467" s="99"/>
      <c r="G467" s="302"/>
      <c r="H467" s="302"/>
      <c r="I467" s="302"/>
      <c r="J467" s="303"/>
      <c r="K467" s="303"/>
      <c r="L467" s="303"/>
      <c r="M467" s="303"/>
      <c r="N467" s="303"/>
      <c r="O467" s="303"/>
      <c r="P467" s="303"/>
      <c r="Q467" s="303"/>
      <c r="R467" s="303"/>
      <c r="S467" s="303"/>
      <c r="T467" s="303"/>
      <c r="U467" s="303"/>
      <c r="V467" s="303"/>
      <c r="W467" s="303"/>
      <c r="X467" s="303"/>
      <c r="Y467" s="303"/>
      <c r="Z467" s="303"/>
      <c r="AA467" s="303"/>
    </row>
    <row r="468" spans="6:27">
      <c r="F468" s="99"/>
      <c r="G468" s="302"/>
      <c r="H468" s="302"/>
      <c r="I468" s="302"/>
      <c r="J468" s="303"/>
      <c r="K468" s="303"/>
      <c r="L468" s="303"/>
      <c r="M468" s="303"/>
      <c r="N468" s="303"/>
      <c r="O468" s="303"/>
      <c r="P468" s="303"/>
      <c r="Q468" s="303"/>
      <c r="R468" s="303"/>
      <c r="S468" s="303"/>
      <c r="T468" s="303"/>
      <c r="U468" s="303"/>
      <c r="V468" s="303"/>
      <c r="W468" s="303"/>
      <c r="X468" s="303"/>
      <c r="Y468" s="303"/>
      <c r="Z468" s="303"/>
      <c r="AA468" s="303"/>
    </row>
    <row r="469" spans="6:27">
      <c r="F469" s="99"/>
      <c r="G469" s="302"/>
      <c r="H469" s="302"/>
      <c r="I469" s="302"/>
      <c r="J469" s="303"/>
      <c r="K469" s="303"/>
      <c r="L469" s="303"/>
      <c r="M469" s="303"/>
      <c r="N469" s="303"/>
      <c r="O469" s="303"/>
      <c r="P469" s="303"/>
      <c r="Q469" s="303"/>
      <c r="R469" s="303"/>
      <c r="S469" s="303"/>
      <c r="T469" s="303"/>
      <c r="U469" s="303"/>
      <c r="V469" s="303"/>
      <c r="W469" s="303"/>
      <c r="X469" s="303"/>
      <c r="Y469" s="303"/>
      <c r="Z469" s="303"/>
      <c r="AA469" s="303"/>
    </row>
    <row r="470" spans="6:27">
      <c r="F470" s="99"/>
      <c r="G470" s="302"/>
      <c r="H470" s="302"/>
      <c r="I470" s="302"/>
      <c r="J470" s="303"/>
      <c r="K470" s="303"/>
      <c r="L470" s="303"/>
      <c r="M470" s="303"/>
      <c r="N470" s="303"/>
      <c r="O470" s="303"/>
      <c r="P470" s="303"/>
      <c r="Q470" s="303"/>
      <c r="R470" s="303"/>
      <c r="S470" s="303"/>
      <c r="T470" s="303"/>
      <c r="U470" s="303"/>
      <c r="V470" s="303"/>
      <c r="W470" s="303"/>
      <c r="X470" s="303"/>
      <c r="Y470" s="303"/>
      <c r="Z470" s="303"/>
      <c r="AA470" s="303"/>
    </row>
    <row r="471" spans="6:27">
      <c r="F471" s="99"/>
      <c r="G471" s="302"/>
      <c r="H471" s="302"/>
      <c r="I471" s="302"/>
      <c r="J471" s="303"/>
      <c r="K471" s="303"/>
      <c r="L471" s="303"/>
      <c r="M471" s="303"/>
      <c r="N471" s="303"/>
      <c r="O471" s="303"/>
      <c r="P471" s="303"/>
      <c r="Q471" s="303"/>
      <c r="R471" s="303"/>
      <c r="S471" s="303"/>
      <c r="T471" s="303"/>
      <c r="U471" s="303"/>
      <c r="V471" s="303"/>
      <c r="W471" s="303"/>
      <c r="X471" s="303"/>
      <c r="Y471" s="303"/>
      <c r="Z471" s="303"/>
      <c r="AA471" s="303"/>
    </row>
    <row r="472" spans="6:27">
      <c r="F472" s="99"/>
      <c r="G472" s="302"/>
      <c r="H472" s="302"/>
      <c r="I472" s="302"/>
      <c r="J472" s="303"/>
      <c r="K472" s="303"/>
      <c r="L472" s="303"/>
      <c r="M472" s="303"/>
      <c r="N472" s="303"/>
      <c r="O472" s="303"/>
      <c r="P472" s="303"/>
      <c r="Q472" s="303"/>
      <c r="R472" s="303"/>
      <c r="S472" s="303"/>
      <c r="T472" s="303"/>
      <c r="U472" s="303"/>
      <c r="V472" s="303"/>
      <c r="W472" s="303"/>
      <c r="X472" s="303"/>
      <c r="Y472" s="303"/>
      <c r="Z472" s="303"/>
      <c r="AA472" s="303"/>
    </row>
    <row r="473" spans="6:27">
      <c r="F473" s="99"/>
      <c r="G473" s="302"/>
      <c r="H473" s="302"/>
      <c r="I473" s="302"/>
      <c r="J473" s="303"/>
      <c r="K473" s="303"/>
      <c r="L473" s="303"/>
      <c r="M473" s="303"/>
      <c r="N473" s="303"/>
      <c r="O473" s="303"/>
      <c r="P473" s="303"/>
      <c r="Q473" s="303"/>
      <c r="R473" s="303"/>
      <c r="S473" s="303"/>
      <c r="T473" s="303"/>
      <c r="U473" s="303"/>
      <c r="V473" s="303"/>
      <c r="W473" s="303"/>
      <c r="X473" s="303"/>
      <c r="Y473" s="303"/>
      <c r="Z473" s="303"/>
      <c r="AA473" s="303"/>
    </row>
    <row r="474" spans="6:27">
      <c r="F474" s="99"/>
      <c r="G474" s="302"/>
      <c r="H474" s="302"/>
      <c r="I474" s="302"/>
      <c r="J474" s="303"/>
      <c r="K474" s="303"/>
      <c r="L474" s="303"/>
      <c r="M474" s="303"/>
      <c r="N474" s="303"/>
      <c r="O474" s="303"/>
      <c r="P474" s="303"/>
      <c r="Q474" s="303"/>
      <c r="R474" s="303"/>
      <c r="S474" s="303"/>
      <c r="T474" s="303"/>
      <c r="U474" s="303"/>
      <c r="V474" s="303"/>
      <c r="W474" s="303"/>
      <c r="X474" s="303"/>
      <c r="Y474" s="303"/>
      <c r="Z474" s="303"/>
      <c r="AA474" s="303"/>
    </row>
    <row r="475" spans="6:27">
      <c r="F475" s="99"/>
      <c r="G475" s="302"/>
      <c r="H475" s="302"/>
      <c r="I475" s="302"/>
      <c r="J475" s="303"/>
      <c r="K475" s="303"/>
      <c r="L475" s="303"/>
      <c r="M475" s="303"/>
      <c r="N475" s="303"/>
      <c r="O475" s="303"/>
      <c r="P475" s="303"/>
      <c r="Q475" s="303"/>
      <c r="R475" s="303"/>
      <c r="S475" s="303"/>
      <c r="T475" s="303"/>
      <c r="U475" s="303"/>
      <c r="V475" s="303"/>
      <c r="W475" s="303"/>
      <c r="X475" s="303"/>
      <c r="Y475" s="303"/>
      <c r="Z475" s="303"/>
      <c r="AA475" s="303"/>
    </row>
    <row r="476" spans="6:27">
      <c r="F476" s="99"/>
      <c r="G476" s="302"/>
      <c r="H476" s="302"/>
      <c r="I476" s="302"/>
      <c r="J476" s="303"/>
      <c r="K476" s="303"/>
      <c r="L476" s="303"/>
      <c r="M476" s="303"/>
      <c r="N476" s="303"/>
      <c r="O476" s="303"/>
      <c r="P476" s="303"/>
      <c r="Q476" s="303"/>
      <c r="R476" s="303"/>
      <c r="S476" s="303"/>
      <c r="T476" s="303"/>
      <c r="U476" s="303"/>
      <c r="V476" s="303"/>
      <c r="W476" s="303"/>
      <c r="X476" s="303"/>
      <c r="Y476" s="303"/>
      <c r="Z476" s="303"/>
      <c r="AA476" s="303"/>
    </row>
    <row r="477" spans="6:27">
      <c r="F477" s="99"/>
      <c r="G477" s="302"/>
      <c r="H477" s="302"/>
      <c r="I477" s="302"/>
      <c r="J477" s="303"/>
      <c r="K477" s="303"/>
      <c r="L477" s="303"/>
      <c r="M477" s="303"/>
      <c r="N477" s="303"/>
      <c r="O477" s="303"/>
      <c r="P477" s="303"/>
      <c r="Q477" s="303"/>
      <c r="R477" s="303"/>
      <c r="S477" s="303"/>
      <c r="T477" s="303"/>
      <c r="U477" s="303"/>
      <c r="V477" s="303"/>
      <c r="W477" s="303"/>
      <c r="X477" s="303"/>
      <c r="Y477" s="303"/>
      <c r="Z477" s="303"/>
      <c r="AA477" s="303"/>
    </row>
    <row r="478" spans="6:27">
      <c r="F478" s="99"/>
      <c r="G478" s="302"/>
      <c r="H478" s="302"/>
      <c r="I478" s="302"/>
      <c r="J478" s="303"/>
      <c r="K478" s="303"/>
      <c r="L478" s="303"/>
      <c r="M478" s="303"/>
      <c r="N478" s="303"/>
      <c r="O478" s="303"/>
      <c r="P478" s="303"/>
      <c r="Q478" s="303"/>
      <c r="R478" s="303"/>
      <c r="S478" s="303"/>
      <c r="T478" s="303"/>
      <c r="U478" s="303"/>
      <c r="V478" s="303"/>
      <c r="W478" s="303"/>
      <c r="X478" s="303"/>
      <c r="Y478" s="303"/>
      <c r="Z478" s="303"/>
      <c r="AA478" s="303"/>
    </row>
    <row r="479" spans="6:27">
      <c r="F479" s="99"/>
      <c r="G479" s="302"/>
      <c r="H479" s="302"/>
      <c r="I479" s="302"/>
      <c r="J479" s="303"/>
      <c r="K479" s="303"/>
      <c r="L479" s="303"/>
      <c r="M479" s="303"/>
      <c r="N479" s="303"/>
      <c r="O479" s="303"/>
      <c r="P479" s="303"/>
      <c r="Q479" s="303"/>
      <c r="R479" s="303"/>
      <c r="S479" s="303"/>
      <c r="T479" s="303"/>
      <c r="U479" s="303"/>
      <c r="V479" s="303"/>
      <c r="W479" s="303"/>
      <c r="X479" s="303"/>
      <c r="Y479" s="303"/>
      <c r="Z479" s="303"/>
      <c r="AA479" s="303"/>
    </row>
    <row r="480" spans="6:27">
      <c r="F480" s="99"/>
      <c r="G480" s="302"/>
      <c r="H480" s="302"/>
      <c r="I480" s="302"/>
      <c r="J480" s="303"/>
      <c r="K480" s="303"/>
      <c r="L480" s="303"/>
      <c r="M480" s="303"/>
      <c r="N480" s="303"/>
      <c r="O480" s="303"/>
      <c r="P480" s="303"/>
      <c r="Q480" s="303"/>
      <c r="R480" s="303"/>
      <c r="S480" s="303"/>
      <c r="T480" s="303"/>
      <c r="U480" s="303"/>
      <c r="V480" s="303"/>
      <c r="W480" s="303"/>
      <c r="X480" s="303"/>
      <c r="Y480" s="303"/>
      <c r="Z480" s="303"/>
      <c r="AA480" s="303"/>
    </row>
    <row r="481" spans="6:27">
      <c r="F481" s="99"/>
      <c r="G481" s="302"/>
      <c r="H481" s="302"/>
      <c r="I481" s="302"/>
      <c r="J481" s="303"/>
      <c r="K481" s="303"/>
      <c r="L481" s="303"/>
      <c r="M481" s="303"/>
      <c r="N481" s="303"/>
      <c r="O481" s="303"/>
      <c r="P481" s="303"/>
      <c r="Q481" s="303"/>
      <c r="R481" s="303"/>
      <c r="S481" s="303"/>
      <c r="T481" s="303"/>
      <c r="U481" s="303"/>
      <c r="V481" s="303"/>
      <c r="W481" s="303"/>
      <c r="X481" s="303"/>
      <c r="Y481" s="303"/>
      <c r="Z481" s="303"/>
      <c r="AA481" s="303"/>
    </row>
    <row r="482" spans="6:27">
      <c r="F482" s="99"/>
      <c r="G482" s="302"/>
      <c r="H482" s="302"/>
      <c r="I482" s="302"/>
      <c r="J482" s="303"/>
      <c r="K482" s="303"/>
      <c r="L482" s="303"/>
      <c r="M482" s="303"/>
      <c r="N482" s="303"/>
      <c r="O482" s="303"/>
      <c r="P482" s="303"/>
      <c r="Q482" s="303"/>
      <c r="R482" s="303"/>
      <c r="S482" s="303"/>
      <c r="T482" s="303"/>
      <c r="U482" s="303"/>
      <c r="V482" s="303"/>
      <c r="W482" s="303"/>
      <c r="X482" s="303"/>
      <c r="Y482" s="303"/>
      <c r="Z482" s="303"/>
      <c r="AA482" s="303"/>
    </row>
    <row r="483" spans="6:27">
      <c r="F483" s="99"/>
      <c r="G483" s="302"/>
      <c r="H483" s="302"/>
      <c r="I483" s="302"/>
      <c r="J483" s="303"/>
      <c r="K483" s="303"/>
      <c r="L483" s="303"/>
      <c r="M483" s="303"/>
      <c r="N483" s="303"/>
      <c r="O483" s="303"/>
      <c r="P483" s="303"/>
      <c r="Q483" s="303"/>
      <c r="R483" s="303"/>
      <c r="S483" s="303"/>
      <c r="T483" s="303"/>
      <c r="U483" s="303"/>
      <c r="V483" s="303"/>
      <c r="W483" s="303"/>
      <c r="X483" s="303"/>
      <c r="Y483" s="303"/>
      <c r="Z483" s="303"/>
      <c r="AA483" s="303"/>
    </row>
    <row r="484" spans="6:27">
      <c r="F484" s="99"/>
      <c r="G484" s="302"/>
      <c r="H484" s="302"/>
      <c r="I484" s="302"/>
      <c r="J484" s="303"/>
      <c r="K484" s="303"/>
      <c r="L484" s="303"/>
      <c r="M484" s="303"/>
      <c r="N484" s="303"/>
      <c r="O484" s="303"/>
      <c r="P484" s="303"/>
      <c r="Q484" s="303"/>
      <c r="R484" s="303"/>
      <c r="S484" s="303"/>
      <c r="T484" s="303"/>
      <c r="U484" s="303"/>
      <c r="V484" s="303"/>
      <c r="W484" s="303"/>
      <c r="X484" s="303"/>
      <c r="Y484" s="303"/>
      <c r="Z484" s="303"/>
      <c r="AA484" s="303"/>
    </row>
    <row r="485" spans="6:27">
      <c r="F485" s="99"/>
      <c r="G485" s="302"/>
      <c r="H485" s="302"/>
      <c r="I485" s="302"/>
      <c r="J485" s="303"/>
      <c r="K485" s="303"/>
      <c r="L485" s="303"/>
      <c r="M485" s="303"/>
      <c r="N485" s="303"/>
      <c r="O485" s="303"/>
      <c r="P485" s="303"/>
      <c r="Q485" s="303"/>
      <c r="R485" s="303"/>
      <c r="S485" s="303"/>
      <c r="T485" s="303"/>
      <c r="U485" s="303"/>
      <c r="V485" s="303"/>
      <c r="W485" s="303"/>
      <c r="X485" s="303"/>
      <c r="Y485" s="303"/>
      <c r="Z485" s="303"/>
      <c r="AA485" s="303"/>
    </row>
    <row r="486" spans="6:27">
      <c r="F486" s="99"/>
      <c r="G486" s="302"/>
      <c r="H486" s="302"/>
      <c r="I486" s="302"/>
      <c r="J486" s="303"/>
      <c r="K486" s="303"/>
      <c r="L486" s="303"/>
      <c r="M486" s="303"/>
      <c r="N486" s="303"/>
      <c r="O486" s="303"/>
      <c r="P486" s="303"/>
      <c r="Q486" s="303"/>
      <c r="R486" s="303"/>
      <c r="S486" s="303"/>
      <c r="T486" s="303"/>
      <c r="U486" s="303"/>
      <c r="V486" s="303"/>
      <c r="W486" s="303"/>
      <c r="X486" s="303"/>
      <c r="Y486" s="303"/>
      <c r="Z486" s="303"/>
      <c r="AA486" s="303"/>
    </row>
    <row r="487" spans="6:27">
      <c r="F487" s="99"/>
      <c r="G487" s="302"/>
      <c r="H487" s="302"/>
      <c r="I487" s="302"/>
      <c r="J487" s="303"/>
      <c r="K487" s="303"/>
      <c r="L487" s="303"/>
      <c r="M487" s="303"/>
      <c r="N487" s="303"/>
      <c r="O487" s="303"/>
      <c r="P487" s="303"/>
      <c r="Q487" s="303"/>
      <c r="R487" s="303"/>
      <c r="S487" s="303"/>
      <c r="T487" s="303"/>
      <c r="U487" s="303"/>
      <c r="V487" s="303"/>
      <c r="W487" s="303"/>
      <c r="X487" s="303"/>
      <c r="Y487" s="303"/>
      <c r="Z487" s="303"/>
      <c r="AA487" s="303"/>
    </row>
    <row r="488" spans="6:27">
      <c r="F488" s="99"/>
      <c r="G488" s="302"/>
      <c r="H488" s="302"/>
      <c r="I488" s="302"/>
      <c r="J488" s="303"/>
      <c r="K488" s="303"/>
      <c r="L488" s="303"/>
      <c r="M488" s="303"/>
      <c r="N488" s="303"/>
      <c r="O488" s="303"/>
      <c r="P488" s="303"/>
      <c r="Q488" s="303"/>
      <c r="R488" s="303"/>
      <c r="S488" s="303"/>
      <c r="T488" s="303"/>
      <c r="U488" s="303"/>
      <c r="V488" s="303"/>
      <c r="W488" s="303"/>
      <c r="X488" s="303"/>
      <c r="Y488" s="303"/>
      <c r="Z488" s="303"/>
      <c r="AA488" s="303"/>
    </row>
    <row r="489" spans="6:27">
      <c r="F489" s="99"/>
      <c r="G489" s="302"/>
      <c r="H489" s="302"/>
      <c r="I489" s="302"/>
      <c r="J489" s="303"/>
      <c r="K489" s="303"/>
      <c r="L489" s="303"/>
      <c r="M489" s="303"/>
      <c r="N489" s="303"/>
      <c r="O489" s="303"/>
      <c r="P489" s="303"/>
      <c r="Q489" s="303"/>
      <c r="R489" s="303"/>
      <c r="S489" s="303"/>
      <c r="T489" s="303"/>
      <c r="U489" s="303"/>
      <c r="V489" s="303"/>
      <c r="W489" s="303"/>
      <c r="X489" s="303"/>
      <c r="Y489" s="303"/>
      <c r="Z489" s="303"/>
      <c r="AA489" s="303"/>
    </row>
    <row r="490" spans="6:27">
      <c r="F490" s="99"/>
      <c r="G490" s="302"/>
      <c r="H490" s="302"/>
      <c r="I490" s="302"/>
      <c r="J490" s="303"/>
      <c r="K490" s="303"/>
      <c r="L490" s="303"/>
      <c r="M490" s="303"/>
      <c r="N490" s="303"/>
      <c r="O490" s="303"/>
      <c r="P490" s="303"/>
      <c r="Q490" s="303"/>
      <c r="R490" s="303"/>
      <c r="S490" s="303"/>
      <c r="T490" s="303"/>
      <c r="U490" s="303"/>
      <c r="V490" s="303"/>
      <c r="W490" s="303"/>
      <c r="X490" s="303"/>
      <c r="Y490" s="303"/>
      <c r="Z490" s="303"/>
      <c r="AA490" s="303"/>
    </row>
    <row r="491" spans="6:27">
      <c r="F491" s="99"/>
      <c r="G491" s="302"/>
      <c r="H491" s="302"/>
      <c r="I491" s="302"/>
      <c r="J491" s="303"/>
      <c r="K491" s="303"/>
      <c r="L491" s="303"/>
      <c r="M491" s="303"/>
      <c r="N491" s="303"/>
      <c r="O491" s="303"/>
      <c r="P491" s="303"/>
      <c r="Q491" s="303"/>
      <c r="R491" s="303"/>
      <c r="S491" s="303"/>
      <c r="T491" s="303"/>
      <c r="U491" s="303"/>
      <c r="V491" s="303"/>
      <c r="W491" s="303"/>
      <c r="X491" s="303"/>
      <c r="Y491" s="303"/>
      <c r="Z491" s="303"/>
      <c r="AA491" s="303"/>
    </row>
    <row r="492" spans="6:27">
      <c r="F492" s="99"/>
      <c r="G492" s="302"/>
      <c r="H492" s="302"/>
      <c r="I492" s="302"/>
      <c r="J492" s="303"/>
      <c r="K492" s="303"/>
      <c r="L492" s="303"/>
      <c r="M492" s="303"/>
      <c r="N492" s="303"/>
      <c r="O492" s="303"/>
      <c r="P492" s="303"/>
      <c r="Q492" s="303"/>
      <c r="R492" s="303"/>
      <c r="S492" s="303"/>
      <c r="T492" s="303"/>
      <c r="U492" s="303"/>
      <c r="V492" s="303"/>
      <c r="W492" s="303"/>
      <c r="X492" s="303"/>
      <c r="Y492" s="303"/>
      <c r="Z492" s="303"/>
      <c r="AA492" s="303"/>
    </row>
    <row r="493" spans="6:27">
      <c r="F493" s="99"/>
      <c r="G493" s="302"/>
      <c r="H493" s="302"/>
      <c r="I493" s="302"/>
      <c r="J493" s="303"/>
      <c r="K493" s="303"/>
      <c r="L493" s="303"/>
      <c r="M493" s="303"/>
      <c r="N493" s="303"/>
      <c r="O493" s="303"/>
      <c r="P493" s="303"/>
      <c r="Q493" s="303"/>
      <c r="R493" s="303"/>
      <c r="S493" s="303"/>
      <c r="T493" s="303"/>
      <c r="U493" s="303"/>
      <c r="V493" s="303"/>
      <c r="W493" s="303"/>
      <c r="X493" s="303"/>
      <c r="Y493" s="303"/>
      <c r="Z493" s="303"/>
      <c r="AA493" s="303"/>
    </row>
    <row r="494" spans="6:27">
      <c r="F494" s="99"/>
      <c r="G494" s="302"/>
      <c r="H494" s="302"/>
      <c r="I494" s="302"/>
      <c r="J494" s="303"/>
      <c r="K494" s="303"/>
      <c r="L494" s="303"/>
      <c r="M494" s="303"/>
      <c r="N494" s="303"/>
      <c r="O494" s="303"/>
      <c r="P494" s="303"/>
      <c r="Q494" s="303"/>
      <c r="R494" s="303"/>
      <c r="S494" s="303"/>
      <c r="T494" s="303"/>
      <c r="U494" s="303"/>
      <c r="V494" s="303"/>
      <c r="W494" s="303"/>
      <c r="X494" s="303"/>
      <c r="Y494" s="303"/>
      <c r="Z494" s="303"/>
      <c r="AA494" s="303"/>
    </row>
    <row r="495" spans="6:27">
      <c r="F495" s="99"/>
      <c r="G495" s="302"/>
      <c r="H495" s="302"/>
      <c r="I495" s="302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3"/>
      <c r="Y495" s="303"/>
      <c r="Z495" s="303"/>
      <c r="AA495" s="303"/>
    </row>
    <row r="496" spans="6:27">
      <c r="F496" s="99"/>
      <c r="G496" s="302"/>
      <c r="H496" s="302"/>
      <c r="I496" s="302"/>
      <c r="J496" s="303"/>
      <c r="K496" s="303"/>
      <c r="L496" s="303"/>
      <c r="M496" s="303"/>
      <c r="N496" s="303"/>
      <c r="O496" s="303"/>
      <c r="P496" s="303"/>
      <c r="Q496" s="303"/>
      <c r="R496" s="303"/>
      <c r="S496" s="303"/>
      <c r="T496" s="303"/>
      <c r="U496" s="303"/>
      <c r="V496" s="303"/>
      <c r="W496" s="303"/>
      <c r="X496" s="303"/>
      <c r="Y496" s="303"/>
      <c r="Z496" s="303"/>
      <c r="AA496" s="303"/>
    </row>
    <row r="497" spans="6:27">
      <c r="F497" s="99"/>
      <c r="G497" s="302"/>
      <c r="H497" s="302"/>
      <c r="I497" s="302"/>
      <c r="J497" s="303"/>
      <c r="K497" s="303"/>
      <c r="L497" s="303"/>
      <c r="M497" s="303"/>
      <c r="N497" s="303"/>
      <c r="O497" s="303"/>
      <c r="P497" s="303"/>
      <c r="Q497" s="303"/>
      <c r="R497" s="303"/>
      <c r="S497" s="303"/>
      <c r="T497" s="303"/>
      <c r="U497" s="303"/>
      <c r="V497" s="303"/>
      <c r="W497" s="303"/>
      <c r="X497" s="303"/>
      <c r="Y497" s="303"/>
      <c r="Z497" s="303"/>
      <c r="AA497" s="303"/>
    </row>
    <row r="498" spans="6:27">
      <c r="F498" s="99"/>
      <c r="G498" s="302"/>
      <c r="H498" s="302"/>
      <c r="I498" s="302"/>
      <c r="J498" s="303"/>
      <c r="K498" s="303"/>
      <c r="L498" s="303"/>
      <c r="M498" s="303"/>
      <c r="N498" s="303"/>
      <c r="O498" s="303"/>
      <c r="P498" s="303"/>
      <c r="Q498" s="303"/>
      <c r="R498" s="303"/>
      <c r="S498" s="303"/>
      <c r="T498" s="303"/>
      <c r="U498" s="303"/>
      <c r="V498" s="303"/>
      <c r="W498" s="303"/>
      <c r="X498" s="303"/>
      <c r="Y498" s="303"/>
      <c r="Z498" s="303"/>
      <c r="AA498" s="303"/>
    </row>
    <row r="499" spans="6:27">
      <c r="F499" s="99"/>
      <c r="G499" s="302"/>
      <c r="H499" s="302"/>
      <c r="I499" s="302"/>
      <c r="J499" s="303"/>
      <c r="K499" s="303"/>
      <c r="L499" s="303"/>
      <c r="M499" s="303"/>
      <c r="N499" s="303"/>
      <c r="O499" s="303"/>
      <c r="P499" s="303"/>
      <c r="Q499" s="303"/>
      <c r="R499" s="303"/>
      <c r="S499" s="303"/>
      <c r="T499" s="303"/>
      <c r="U499" s="303"/>
      <c r="V499" s="303"/>
      <c r="W499" s="303"/>
      <c r="X499" s="303"/>
      <c r="Y499" s="303"/>
      <c r="Z499" s="303"/>
      <c r="AA499" s="303"/>
    </row>
    <row r="500" spans="6:27">
      <c r="F500" s="99"/>
      <c r="G500" s="302"/>
      <c r="H500" s="302"/>
      <c r="I500" s="302"/>
      <c r="J500" s="303"/>
      <c r="K500" s="303"/>
      <c r="L500" s="303"/>
      <c r="M500" s="303"/>
      <c r="N500" s="303"/>
      <c r="O500" s="303"/>
      <c r="P500" s="303"/>
      <c r="Q500" s="303"/>
      <c r="R500" s="303"/>
      <c r="S500" s="303"/>
      <c r="T500" s="303"/>
      <c r="U500" s="303"/>
      <c r="V500" s="303"/>
      <c r="W500" s="303"/>
      <c r="X500" s="303"/>
      <c r="Y500" s="303"/>
      <c r="Z500" s="303"/>
      <c r="AA500" s="303"/>
    </row>
    <row r="501" spans="6:27">
      <c r="F501" s="99"/>
      <c r="G501" s="302"/>
      <c r="H501" s="302"/>
      <c r="I501" s="302"/>
      <c r="J501" s="303"/>
      <c r="K501" s="303"/>
      <c r="L501" s="303"/>
      <c r="M501" s="303"/>
      <c r="N501" s="303"/>
      <c r="O501" s="303"/>
      <c r="P501" s="303"/>
      <c r="Q501" s="303"/>
      <c r="R501" s="303"/>
      <c r="S501" s="303"/>
      <c r="T501" s="303"/>
      <c r="U501" s="303"/>
      <c r="V501" s="303"/>
      <c r="W501" s="303"/>
      <c r="X501" s="303"/>
      <c r="Y501" s="303"/>
      <c r="Z501" s="303"/>
      <c r="AA501" s="303"/>
    </row>
    <row r="502" spans="6:27">
      <c r="F502" s="99"/>
      <c r="G502" s="302"/>
      <c r="H502" s="302"/>
      <c r="I502" s="302"/>
      <c r="J502" s="303"/>
      <c r="K502" s="303"/>
      <c r="L502" s="303"/>
      <c r="M502" s="303"/>
      <c r="N502" s="303"/>
      <c r="O502" s="303"/>
      <c r="P502" s="303"/>
      <c r="Q502" s="303"/>
      <c r="R502" s="303"/>
      <c r="S502" s="303"/>
      <c r="T502" s="303"/>
      <c r="U502" s="303"/>
      <c r="V502" s="303"/>
      <c r="W502" s="303"/>
      <c r="X502" s="303"/>
      <c r="Y502" s="303"/>
      <c r="Z502" s="303"/>
      <c r="AA502" s="303"/>
    </row>
    <row r="503" spans="6:27">
      <c r="F503" s="99"/>
      <c r="G503" s="302"/>
      <c r="H503" s="302"/>
      <c r="I503" s="302"/>
      <c r="J503" s="303"/>
      <c r="K503" s="303"/>
      <c r="L503" s="303"/>
      <c r="M503" s="303"/>
      <c r="N503" s="303"/>
      <c r="O503" s="303"/>
      <c r="P503" s="303"/>
      <c r="Q503" s="303"/>
      <c r="R503" s="303"/>
      <c r="S503" s="303"/>
      <c r="T503" s="303"/>
      <c r="U503" s="303"/>
      <c r="V503" s="303"/>
      <c r="W503" s="303"/>
      <c r="X503" s="303"/>
      <c r="Y503" s="303"/>
      <c r="Z503" s="303"/>
      <c r="AA503" s="303"/>
    </row>
    <row r="504" spans="6:27">
      <c r="F504" s="99"/>
      <c r="G504" s="302"/>
      <c r="H504" s="302"/>
      <c r="I504" s="302"/>
      <c r="J504" s="303"/>
      <c r="K504" s="303"/>
      <c r="L504" s="303"/>
      <c r="M504" s="303"/>
      <c r="N504" s="303"/>
      <c r="O504" s="303"/>
      <c r="P504" s="303"/>
      <c r="Q504" s="303"/>
      <c r="R504" s="303"/>
      <c r="S504" s="303"/>
      <c r="T504" s="303"/>
      <c r="U504" s="303"/>
      <c r="V504" s="303"/>
      <c r="W504" s="303"/>
      <c r="X504" s="303"/>
      <c r="Y504" s="303"/>
      <c r="Z504" s="303"/>
      <c r="AA504" s="303"/>
    </row>
    <row r="505" spans="6:27">
      <c r="F505" s="99"/>
      <c r="G505" s="302"/>
      <c r="H505" s="302"/>
      <c r="I505" s="302"/>
      <c r="J505" s="303"/>
      <c r="K505" s="303"/>
      <c r="L505" s="303"/>
      <c r="M505" s="303"/>
      <c r="N505" s="303"/>
      <c r="O505" s="303"/>
      <c r="P505" s="303"/>
      <c r="Q505" s="303"/>
      <c r="R505" s="303"/>
      <c r="S505" s="303"/>
      <c r="T505" s="303"/>
      <c r="U505" s="303"/>
      <c r="V505" s="303"/>
      <c r="W505" s="303"/>
      <c r="X505" s="303"/>
      <c r="Y505" s="303"/>
      <c r="Z505" s="303"/>
      <c r="AA505" s="303"/>
    </row>
    <row r="506" spans="6:27">
      <c r="F506" s="99"/>
      <c r="G506" s="302"/>
      <c r="H506" s="302"/>
      <c r="I506" s="302"/>
      <c r="J506" s="303"/>
      <c r="K506" s="303"/>
      <c r="L506" s="303"/>
      <c r="M506" s="303"/>
      <c r="N506" s="303"/>
      <c r="O506" s="303"/>
      <c r="P506" s="303"/>
      <c r="Q506" s="303"/>
      <c r="R506" s="303"/>
      <c r="S506" s="303"/>
      <c r="T506" s="303"/>
      <c r="U506" s="303"/>
      <c r="V506" s="303"/>
      <c r="W506" s="303"/>
      <c r="X506" s="303"/>
      <c r="Y506" s="303"/>
      <c r="Z506" s="303"/>
      <c r="AA506" s="303"/>
    </row>
    <row r="507" spans="6:27">
      <c r="F507" s="99"/>
      <c r="G507" s="302"/>
      <c r="H507" s="302"/>
      <c r="I507" s="302"/>
      <c r="J507" s="303"/>
      <c r="K507" s="303"/>
      <c r="L507" s="303"/>
      <c r="M507" s="303"/>
      <c r="N507" s="303"/>
      <c r="O507" s="303"/>
      <c r="P507" s="303"/>
      <c r="Q507" s="303"/>
      <c r="R507" s="303"/>
      <c r="S507" s="303"/>
      <c r="T507" s="303"/>
      <c r="U507" s="303"/>
      <c r="V507" s="303"/>
      <c r="W507" s="303"/>
      <c r="X507" s="303"/>
      <c r="Y507" s="303"/>
      <c r="Z507" s="303"/>
      <c r="AA507" s="303"/>
    </row>
    <row r="508" spans="6:27">
      <c r="F508" s="99"/>
      <c r="G508" s="302"/>
      <c r="H508" s="302"/>
      <c r="I508" s="302"/>
      <c r="J508" s="303"/>
      <c r="K508" s="303"/>
      <c r="L508" s="303"/>
      <c r="M508" s="303"/>
      <c r="N508" s="303"/>
      <c r="O508" s="303"/>
      <c r="P508" s="303"/>
      <c r="Q508" s="303"/>
      <c r="R508" s="303"/>
      <c r="S508" s="303"/>
      <c r="T508" s="303"/>
      <c r="U508" s="303"/>
      <c r="V508" s="303"/>
      <c r="W508" s="303"/>
      <c r="X508" s="303"/>
      <c r="Y508" s="303"/>
      <c r="Z508" s="303"/>
      <c r="AA508" s="303"/>
    </row>
    <row r="509" spans="6:27">
      <c r="F509" s="99"/>
      <c r="G509" s="302"/>
      <c r="H509" s="302"/>
      <c r="I509" s="302"/>
      <c r="J509" s="303"/>
      <c r="K509" s="303"/>
      <c r="L509" s="303"/>
      <c r="M509" s="303"/>
      <c r="N509" s="303"/>
      <c r="O509" s="303"/>
      <c r="P509" s="303"/>
      <c r="Q509" s="303"/>
      <c r="R509" s="303"/>
      <c r="S509" s="303"/>
      <c r="T509" s="303"/>
      <c r="U509" s="303"/>
      <c r="V509" s="303"/>
      <c r="W509" s="303"/>
      <c r="X509" s="303"/>
      <c r="Y509" s="303"/>
      <c r="Z509" s="303"/>
      <c r="AA509" s="303"/>
    </row>
    <row r="510" spans="6:27">
      <c r="F510" s="99"/>
      <c r="G510" s="302"/>
      <c r="H510" s="302"/>
      <c r="I510" s="302"/>
      <c r="J510" s="303"/>
      <c r="K510" s="303"/>
      <c r="L510" s="303"/>
      <c r="M510" s="303"/>
      <c r="N510" s="303"/>
      <c r="O510" s="303"/>
      <c r="P510" s="303"/>
      <c r="Q510" s="303"/>
      <c r="R510" s="303"/>
      <c r="S510" s="303"/>
      <c r="T510" s="303"/>
      <c r="U510" s="303"/>
      <c r="V510" s="303"/>
      <c r="W510" s="303"/>
      <c r="X510" s="303"/>
      <c r="Y510" s="303"/>
      <c r="Z510" s="303"/>
      <c r="AA510" s="303"/>
    </row>
    <row r="511" spans="6:27">
      <c r="F511" s="99"/>
      <c r="G511" s="302"/>
      <c r="H511" s="302"/>
      <c r="I511" s="302"/>
      <c r="J511" s="303"/>
      <c r="K511" s="303"/>
      <c r="L511" s="303"/>
      <c r="M511" s="303"/>
      <c r="N511" s="303"/>
      <c r="O511" s="303"/>
      <c r="P511" s="303"/>
      <c r="Q511" s="303"/>
      <c r="R511" s="303"/>
      <c r="S511" s="303"/>
      <c r="T511" s="303"/>
      <c r="U511" s="303"/>
      <c r="V511" s="303"/>
      <c r="W511" s="303"/>
      <c r="X511" s="303"/>
      <c r="Y511" s="303"/>
      <c r="Z511" s="303"/>
      <c r="AA511" s="303"/>
    </row>
    <row r="512" spans="6:27">
      <c r="F512" s="99"/>
      <c r="G512" s="302"/>
      <c r="H512" s="302"/>
      <c r="I512" s="302"/>
      <c r="J512" s="303"/>
      <c r="K512" s="303"/>
      <c r="L512" s="303"/>
      <c r="M512" s="303"/>
      <c r="N512" s="303"/>
      <c r="O512" s="303"/>
      <c r="P512" s="303"/>
      <c r="Q512" s="303"/>
      <c r="R512" s="303"/>
      <c r="S512" s="303"/>
      <c r="T512" s="303"/>
      <c r="U512" s="303"/>
      <c r="V512" s="303"/>
      <c r="W512" s="303"/>
      <c r="X512" s="303"/>
      <c r="Y512" s="303"/>
      <c r="Z512" s="303"/>
      <c r="AA512" s="303"/>
    </row>
    <row r="513" spans="6:27">
      <c r="F513" s="99"/>
      <c r="G513" s="302"/>
      <c r="H513" s="302"/>
      <c r="I513" s="302"/>
      <c r="J513" s="303"/>
      <c r="K513" s="303"/>
      <c r="L513" s="303"/>
      <c r="M513" s="303"/>
      <c r="N513" s="303"/>
      <c r="O513" s="303"/>
      <c r="P513" s="303"/>
      <c r="Q513" s="303"/>
      <c r="R513" s="303"/>
      <c r="S513" s="303"/>
      <c r="T513" s="303"/>
      <c r="U513" s="303"/>
      <c r="V513" s="303"/>
      <c r="W513" s="303"/>
      <c r="X513" s="303"/>
      <c r="Y513" s="303"/>
      <c r="Z513" s="303"/>
      <c r="AA513" s="303"/>
    </row>
    <row r="514" spans="6:27">
      <c r="F514" s="99"/>
      <c r="G514" s="302"/>
      <c r="H514" s="302"/>
      <c r="I514" s="302"/>
      <c r="J514" s="303"/>
      <c r="K514" s="303"/>
      <c r="L514" s="303"/>
      <c r="M514" s="303"/>
      <c r="N514" s="303"/>
      <c r="O514" s="303"/>
      <c r="P514" s="303"/>
      <c r="Q514" s="303"/>
      <c r="R514" s="303"/>
      <c r="S514" s="303"/>
      <c r="T514" s="303"/>
      <c r="U514" s="303"/>
      <c r="V514" s="303"/>
      <c r="W514" s="303"/>
      <c r="X514" s="303"/>
      <c r="Y514" s="303"/>
      <c r="Z514" s="303"/>
      <c r="AA514" s="303"/>
    </row>
    <row r="515" spans="6:27">
      <c r="F515" s="99"/>
      <c r="G515" s="302"/>
      <c r="H515" s="302"/>
      <c r="I515" s="302"/>
      <c r="J515" s="303"/>
      <c r="K515" s="303"/>
      <c r="L515" s="303"/>
      <c r="M515" s="303"/>
      <c r="N515" s="303"/>
      <c r="O515" s="303"/>
      <c r="P515" s="303"/>
      <c r="Q515" s="303"/>
      <c r="R515" s="303"/>
      <c r="S515" s="303"/>
      <c r="T515" s="303"/>
      <c r="U515" s="303"/>
      <c r="V515" s="303"/>
      <c r="W515" s="303"/>
      <c r="X515" s="303"/>
      <c r="Y515" s="303"/>
      <c r="Z515" s="303"/>
      <c r="AA515" s="303"/>
    </row>
    <row r="516" spans="6:27">
      <c r="F516" s="99"/>
      <c r="G516" s="302"/>
      <c r="H516" s="302"/>
      <c r="I516" s="302"/>
      <c r="J516" s="303"/>
      <c r="K516" s="303"/>
      <c r="L516" s="303"/>
      <c r="M516" s="303"/>
      <c r="N516" s="303"/>
      <c r="O516" s="303"/>
      <c r="P516" s="303"/>
      <c r="Q516" s="303"/>
      <c r="R516" s="303"/>
      <c r="S516" s="303"/>
      <c r="T516" s="303"/>
      <c r="U516" s="303"/>
      <c r="V516" s="303"/>
      <c r="W516" s="303"/>
      <c r="X516" s="303"/>
      <c r="Y516" s="303"/>
      <c r="Z516" s="303"/>
      <c r="AA516" s="303"/>
    </row>
    <row r="517" spans="6:27">
      <c r="F517" s="99"/>
      <c r="G517" s="302"/>
      <c r="H517" s="302"/>
      <c r="I517" s="302"/>
      <c r="J517" s="303"/>
      <c r="K517" s="303"/>
      <c r="L517" s="303"/>
      <c r="M517" s="303"/>
      <c r="N517" s="303"/>
      <c r="O517" s="303"/>
      <c r="P517" s="303"/>
      <c r="Q517" s="303"/>
      <c r="R517" s="303"/>
      <c r="S517" s="303"/>
      <c r="T517" s="303"/>
      <c r="U517" s="303"/>
      <c r="V517" s="303"/>
      <c r="W517" s="303"/>
      <c r="X517" s="303"/>
      <c r="Y517" s="303"/>
      <c r="Z517" s="303"/>
      <c r="AA517" s="303"/>
    </row>
    <row r="518" spans="6:27">
      <c r="F518" s="99"/>
      <c r="G518" s="302"/>
      <c r="H518" s="302"/>
      <c r="I518" s="302"/>
      <c r="J518" s="303"/>
      <c r="K518" s="303"/>
      <c r="L518" s="303"/>
      <c r="M518" s="303"/>
      <c r="N518" s="303"/>
      <c r="O518" s="303"/>
      <c r="P518" s="303"/>
      <c r="Q518" s="303"/>
      <c r="R518" s="303"/>
      <c r="S518" s="303"/>
      <c r="T518" s="303"/>
      <c r="U518" s="303"/>
      <c r="V518" s="303"/>
      <c r="W518" s="303"/>
      <c r="X518" s="303"/>
      <c r="Y518" s="303"/>
      <c r="Z518" s="303"/>
      <c r="AA518" s="303"/>
    </row>
    <row r="519" spans="6:27">
      <c r="F519" s="99"/>
      <c r="G519" s="302"/>
      <c r="H519" s="302"/>
      <c r="I519" s="302"/>
      <c r="J519" s="303"/>
      <c r="K519" s="303"/>
      <c r="L519" s="303"/>
      <c r="M519" s="303"/>
      <c r="N519" s="303"/>
      <c r="O519" s="303"/>
      <c r="P519" s="303"/>
      <c r="Q519" s="303"/>
      <c r="R519" s="303"/>
      <c r="S519" s="303"/>
      <c r="T519" s="303"/>
      <c r="U519" s="303"/>
      <c r="V519" s="303"/>
      <c r="W519" s="303"/>
      <c r="X519" s="303"/>
      <c r="Y519" s="303"/>
      <c r="Z519" s="303"/>
      <c r="AA519" s="303"/>
    </row>
    <row r="520" spans="6:27">
      <c r="F520" s="99"/>
      <c r="G520" s="302"/>
      <c r="H520" s="302"/>
      <c r="I520" s="302"/>
      <c r="J520" s="303"/>
      <c r="K520" s="303"/>
      <c r="L520" s="303"/>
      <c r="M520" s="303"/>
      <c r="N520" s="303"/>
      <c r="O520" s="303"/>
      <c r="P520" s="303"/>
      <c r="Q520" s="303"/>
      <c r="R520" s="303"/>
      <c r="S520" s="303"/>
      <c r="T520" s="303"/>
      <c r="U520" s="303"/>
      <c r="V520" s="303"/>
      <c r="W520" s="303"/>
      <c r="X520" s="303"/>
      <c r="Y520" s="303"/>
      <c r="Z520" s="303"/>
      <c r="AA520" s="303"/>
    </row>
    <row r="521" spans="6:27">
      <c r="F521" s="99"/>
      <c r="G521" s="302"/>
      <c r="H521" s="302"/>
      <c r="I521" s="302"/>
      <c r="J521" s="303"/>
      <c r="K521" s="303"/>
      <c r="L521" s="303"/>
      <c r="M521" s="303"/>
      <c r="N521" s="303"/>
      <c r="O521" s="303"/>
      <c r="P521" s="303"/>
      <c r="Q521" s="303"/>
      <c r="R521" s="303"/>
      <c r="S521" s="303"/>
      <c r="T521" s="303"/>
      <c r="U521" s="303"/>
      <c r="V521" s="303"/>
      <c r="W521" s="303"/>
      <c r="X521" s="303"/>
      <c r="Y521" s="303"/>
      <c r="Z521" s="303"/>
      <c r="AA521" s="303"/>
    </row>
    <row r="522" spans="6:27">
      <c r="F522" s="99"/>
      <c r="G522" s="302"/>
      <c r="H522" s="302"/>
      <c r="I522" s="302"/>
      <c r="J522" s="303"/>
      <c r="K522" s="303"/>
      <c r="L522" s="303"/>
      <c r="M522" s="303"/>
      <c r="N522" s="303"/>
      <c r="O522" s="303"/>
      <c r="P522" s="303"/>
      <c r="Q522" s="303"/>
      <c r="R522" s="303"/>
      <c r="S522" s="303"/>
      <c r="T522" s="303"/>
      <c r="U522" s="303"/>
      <c r="V522" s="303"/>
      <c r="W522" s="303"/>
      <c r="X522" s="303"/>
      <c r="Y522" s="303"/>
      <c r="Z522" s="303"/>
      <c r="AA522" s="303"/>
    </row>
    <row r="523" spans="6:27">
      <c r="F523" s="99"/>
      <c r="G523" s="302"/>
      <c r="H523" s="302"/>
      <c r="I523" s="302"/>
      <c r="J523" s="303"/>
      <c r="K523" s="303"/>
      <c r="L523" s="303"/>
      <c r="M523" s="303"/>
      <c r="N523" s="303"/>
      <c r="O523" s="303"/>
      <c r="P523" s="303"/>
      <c r="Q523" s="303"/>
      <c r="R523" s="303"/>
      <c r="S523" s="303"/>
      <c r="T523" s="303"/>
      <c r="U523" s="303"/>
      <c r="V523" s="303"/>
      <c r="W523" s="303"/>
      <c r="X523" s="303"/>
      <c r="Y523" s="303"/>
      <c r="Z523" s="303"/>
      <c r="AA523" s="303"/>
    </row>
    <row r="524" spans="6:27">
      <c r="F524" s="99"/>
      <c r="G524" s="302"/>
      <c r="H524" s="302"/>
      <c r="I524" s="302"/>
      <c r="J524" s="303"/>
      <c r="K524" s="303"/>
      <c r="L524" s="303"/>
      <c r="M524" s="303"/>
      <c r="N524" s="303"/>
      <c r="O524" s="303"/>
      <c r="P524" s="303"/>
      <c r="Q524" s="303"/>
      <c r="R524" s="303"/>
      <c r="S524" s="303"/>
      <c r="T524" s="303"/>
      <c r="U524" s="303"/>
      <c r="V524" s="303"/>
      <c r="W524" s="303"/>
      <c r="X524" s="303"/>
      <c r="Y524" s="303"/>
      <c r="Z524" s="303"/>
      <c r="AA524" s="303"/>
    </row>
    <row r="525" spans="6:27">
      <c r="F525" s="99"/>
      <c r="G525" s="302"/>
      <c r="H525" s="302"/>
      <c r="I525" s="302"/>
      <c r="J525" s="303"/>
      <c r="K525" s="303"/>
      <c r="L525" s="303"/>
      <c r="M525" s="303"/>
      <c r="N525" s="303"/>
      <c r="O525" s="303"/>
      <c r="P525" s="303"/>
      <c r="Q525" s="303"/>
      <c r="R525" s="303"/>
      <c r="S525" s="303"/>
      <c r="T525" s="303"/>
      <c r="U525" s="303"/>
      <c r="V525" s="303"/>
      <c r="W525" s="303"/>
      <c r="X525" s="303"/>
      <c r="Y525" s="303"/>
      <c r="Z525" s="303"/>
      <c r="AA525" s="303"/>
    </row>
    <row r="526" spans="6:27">
      <c r="F526" s="99"/>
      <c r="G526" s="302"/>
      <c r="H526" s="302"/>
      <c r="I526" s="302"/>
      <c r="J526" s="303"/>
      <c r="K526" s="303"/>
      <c r="L526" s="303"/>
      <c r="M526" s="303"/>
      <c r="N526" s="303"/>
      <c r="O526" s="303"/>
      <c r="P526" s="303"/>
      <c r="Q526" s="303"/>
      <c r="R526" s="303"/>
      <c r="S526" s="303"/>
      <c r="T526" s="303"/>
      <c r="U526" s="303"/>
      <c r="V526" s="303"/>
      <c r="W526" s="303"/>
      <c r="X526" s="303"/>
      <c r="Y526" s="303"/>
      <c r="Z526" s="303"/>
      <c r="AA526" s="303"/>
    </row>
    <row r="527" spans="6:27">
      <c r="F527" s="99"/>
      <c r="G527" s="302"/>
      <c r="H527" s="302"/>
      <c r="I527" s="302"/>
      <c r="J527" s="303"/>
      <c r="K527" s="303"/>
      <c r="L527" s="303"/>
      <c r="M527" s="303"/>
      <c r="N527" s="303"/>
      <c r="O527" s="303"/>
      <c r="P527" s="303"/>
      <c r="Q527" s="303"/>
      <c r="R527" s="303"/>
      <c r="S527" s="303"/>
      <c r="T527" s="303"/>
      <c r="U527" s="303"/>
      <c r="V527" s="303"/>
      <c r="W527" s="303"/>
      <c r="X527" s="303"/>
      <c r="Y527" s="303"/>
      <c r="Z527" s="303"/>
      <c r="AA527" s="303"/>
    </row>
    <row r="528" spans="6:27">
      <c r="F528" s="99"/>
      <c r="G528" s="302"/>
      <c r="H528" s="302"/>
      <c r="I528" s="302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3"/>
      <c r="Y528" s="303"/>
      <c r="Z528" s="303"/>
      <c r="AA528" s="303"/>
    </row>
    <row r="529" spans="6:27">
      <c r="F529" s="99"/>
      <c r="G529" s="302"/>
      <c r="H529" s="302"/>
      <c r="I529" s="302"/>
      <c r="J529" s="303"/>
      <c r="K529" s="303"/>
      <c r="L529" s="303"/>
      <c r="M529" s="303"/>
      <c r="N529" s="303"/>
      <c r="O529" s="303"/>
      <c r="P529" s="303"/>
      <c r="Q529" s="303"/>
      <c r="R529" s="303"/>
      <c r="S529" s="303"/>
      <c r="T529" s="303"/>
      <c r="U529" s="303"/>
      <c r="V529" s="303"/>
      <c r="W529" s="303"/>
      <c r="X529" s="303"/>
      <c r="Y529" s="303"/>
      <c r="Z529" s="303"/>
      <c r="AA529" s="303"/>
    </row>
    <row r="530" spans="6:27">
      <c r="F530" s="99"/>
      <c r="G530" s="302"/>
      <c r="H530" s="302"/>
      <c r="I530" s="302"/>
      <c r="J530" s="303"/>
      <c r="K530" s="303"/>
      <c r="L530" s="303"/>
      <c r="M530" s="303"/>
      <c r="N530" s="303"/>
      <c r="O530" s="303"/>
      <c r="P530" s="303"/>
      <c r="Q530" s="303"/>
      <c r="R530" s="303"/>
      <c r="S530" s="303"/>
      <c r="T530" s="303"/>
      <c r="U530" s="303"/>
      <c r="V530" s="303"/>
      <c r="W530" s="303"/>
      <c r="X530" s="303"/>
      <c r="Y530" s="303"/>
      <c r="Z530" s="303"/>
      <c r="AA530" s="303"/>
    </row>
    <row r="531" spans="6:27">
      <c r="F531" s="99"/>
      <c r="G531" s="302"/>
      <c r="H531" s="302"/>
      <c r="I531" s="302"/>
      <c r="J531" s="303"/>
      <c r="K531" s="303"/>
      <c r="L531" s="303"/>
      <c r="M531" s="303"/>
      <c r="N531" s="303"/>
      <c r="O531" s="303"/>
      <c r="P531" s="303"/>
      <c r="Q531" s="303"/>
      <c r="R531" s="303"/>
      <c r="S531" s="303"/>
      <c r="T531" s="303"/>
      <c r="U531" s="303"/>
      <c r="V531" s="303"/>
      <c r="W531" s="303"/>
      <c r="X531" s="303"/>
      <c r="Y531" s="303"/>
      <c r="Z531" s="303"/>
      <c r="AA531" s="303"/>
    </row>
    <row r="532" spans="6:27">
      <c r="F532" s="99"/>
      <c r="G532" s="302"/>
      <c r="H532" s="302"/>
      <c r="I532" s="302"/>
      <c r="J532" s="303"/>
      <c r="K532" s="303"/>
      <c r="L532" s="303"/>
      <c r="M532" s="303"/>
      <c r="N532" s="303"/>
      <c r="O532" s="303"/>
      <c r="P532" s="303"/>
      <c r="Q532" s="303"/>
      <c r="R532" s="303"/>
      <c r="S532" s="303"/>
      <c r="T532" s="303"/>
      <c r="U532" s="303"/>
      <c r="V532" s="303"/>
      <c r="W532" s="303"/>
      <c r="X532" s="303"/>
      <c r="Y532" s="303"/>
      <c r="Z532" s="303"/>
      <c r="AA532" s="303"/>
    </row>
    <row r="533" spans="6:27">
      <c r="F533" s="99"/>
      <c r="G533" s="302"/>
      <c r="H533" s="302"/>
      <c r="I533" s="302"/>
      <c r="J533" s="303"/>
      <c r="K533" s="303"/>
      <c r="L533" s="303"/>
      <c r="M533" s="303"/>
      <c r="N533" s="303"/>
      <c r="O533" s="303"/>
      <c r="P533" s="303"/>
      <c r="Q533" s="303"/>
      <c r="R533" s="303"/>
      <c r="S533" s="303"/>
      <c r="T533" s="303"/>
      <c r="U533" s="303"/>
      <c r="V533" s="303"/>
      <c r="W533" s="303"/>
      <c r="X533" s="303"/>
      <c r="Y533" s="303"/>
      <c r="Z533" s="303"/>
      <c r="AA533" s="303"/>
    </row>
    <row r="534" spans="6:27">
      <c r="F534" s="99"/>
      <c r="G534" s="302"/>
      <c r="H534" s="302"/>
      <c r="I534" s="302"/>
      <c r="J534" s="303"/>
      <c r="K534" s="303"/>
      <c r="L534" s="303"/>
      <c r="M534" s="303"/>
      <c r="N534" s="303"/>
      <c r="O534" s="303"/>
      <c r="P534" s="303"/>
      <c r="Q534" s="303"/>
      <c r="R534" s="303"/>
      <c r="S534" s="303"/>
      <c r="T534" s="303"/>
      <c r="U534" s="303"/>
      <c r="V534" s="303"/>
      <c r="W534" s="303"/>
      <c r="X534" s="303"/>
      <c r="Y534" s="303"/>
      <c r="Z534" s="303"/>
      <c r="AA534" s="303"/>
    </row>
    <row r="535" spans="6:27">
      <c r="F535" s="99"/>
      <c r="G535" s="302"/>
      <c r="H535" s="302"/>
      <c r="I535" s="302"/>
      <c r="J535" s="303"/>
      <c r="K535" s="303"/>
      <c r="L535" s="303"/>
      <c r="M535" s="303"/>
      <c r="N535" s="303"/>
      <c r="O535" s="303"/>
      <c r="P535" s="303"/>
      <c r="Q535" s="303"/>
      <c r="R535" s="303"/>
      <c r="S535" s="303"/>
      <c r="T535" s="303"/>
      <c r="U535" s="303"/>
      <c r="V535" s="303"/>
      <c r="W535" s="303"/>
      <c r="X535" s="303"/>
      <c r="Y535" s="303"/>
      <c r="Z535" s="303"/>
      <c r="AA535" s="303"/>
    </row>
    <row r="536" spans="6:27">
      <c r="F536" s="99"/>
      <c r="G536" s="302"/>
      <c r="H536" s="302"/>
      <c r="I536" s="302"/>
      <c r="J536" s="303"/>
      <c r="K536" s="303"/>
      <c r="L536" s="303"/>
      <c r="M536" s="303"/>
      <c r="N536" s="303"/>
      <c r="O536" s="303"/>
      <c r="P536" s="303"/>
      <c r="Q536" s="303"/>
      <c r="R536" s="303"/>
      <c r="S536" s="303"/>
      <c r="T536" s="303"/>
      <c r="U536" s="303"/>
      <c r="V536" s="303"/>
      <c r="W536" s="303"/>
      <c r="X536" s="303"/>
      <c r="Y536" s="303"/>
      <c r="Z536" s="303"/>
      <c r="AA536" s="303"/>
    </row>
    <row r="537" spans="6:27">
      <c r="F537" s="99"/>
      <c r="G537" s="302"/>
      <c r="H537" s="302"/>
      <c r="I537" s="302"/>
      <c r="J537" s="303"/>
      <c r="K537" s="303"/>
      <c r="L537" s="303"/>
      <c r="M537" s="303"/>
      <c r="N537" s="303"/>
      <c r="O537" s="303"/>
      <c r="P537" s="303"/>
      <c r="Q537" s="303"/>
      <c r="R537" s="303"/>
      <c r="S537" s="303"/>
      <c r="T537" s="303"/>
      <c r="U537" s="303"/>
      <c r="V537" s="303"/>
      <c r="W537" s="303"/>
      <c r="X537" s="303"/>
      <c r="Y537" s="303"/>
      <c r="Z537" s="303"/>
      <c r="AA537" s="303"/>
    </row>
    <row r="538" spans="6:27">
      <c r="F538" s="99"/>
      <c r="G538" s="302"/>
      <c r="H538" s="302"/>
      <c r="I538" s="302"/>
      <c r="J538" s="303"/>
      <c r="K538" s="303"/>
      <c r="L538" s="303"/>
      <c r="M538" s="303"/>
      <c r="N538" s="303"/>
      <c r="O538" s="303"/>
      <c r="P538" s="303"/>
      <c r="Q538" s="303"/>
      <c r="R538" s="303"/>
      <c r="S538" s="303"/>
      <c r="T538" s="303"/>
      <c r="U538" s="303"/>
      <c r="V538" s="303"/>
      <c r="W538" s="303"/>
      <c r="X538" s="303"/>
      <c r="Y538" s="303"/>
      <c r="Z538" s="303"/>
      <c r="AA538" s="303"/>
    </row>
    <row r="539" spans="6:27">
      <c r="F539" s="99"/>
      <c r="G539" s="302"/>
      <c r="H539" s="302"/>
      <c r="I539" s="302"/>
      <c r="J539" s="303"/>
      <c r="K539" s="303"/>
      <c r="L539" s="303"/>
      <c r="M539" s="303"/>
      <c r="N539" s="303"/>
      <c r="O539" s="303"/>
      <c r="P539" s="303"/>
      <c r="Q539" s="303"/>
      <c r="R539" s="303"/>
      <c r="S539" s="303"/>
      <c r="T539" s="303"/>
      <c r="U539" s="303"/>
      <c r="V539" s="303"/>
      <c r="W539" s="303"/>
      <c r="X539" s="303"/>
      <c r="Y539" s="303"/>
      <c r="Z539" s="303"/>
      <c r="AA539" s="303"/>
    </row>
    <row r="540" spans="6:27">
      <c r="F540" s="99"/>
      <c r="G540" s="302"/>
      <c r="H540" s="302"/>
      <c r="I540" s="302"/>
      <c r="J540" s="303"/>
      <c r="K540" s="303"/>
      <c r="L540" s="303"/>
      <c r="M540" s="303"/>
      <c r="N540" s="303"/>
      <c r="O540" s="303"/>
      <c r="P540" s="303"/>
      <c r="Q540" s="303"/>
      <c r="R540" s="303"/>
      <c r="S540" s="303"/>
      <c r="T540" s="303"/>
      <c r="U540" s="303"/>
      <c r="V540" s="303"/>
      <c r="W540" s="303"/>
      <c r="X540" s="303"/>
      <c r="Y540" s="303"/>
      <c r="Z540" s="303"/>
      <c r="AA540" s="303"/>
    </row>
    <row r="541" spans="6:27">
      <c r="F541" s="99"/>
      <c r="G541" s="302"/>
      <c r="H541" s="302"/>
      <c r="I541" s="302"/>
      <c r="J541" s="303"/>
      <c r="K541" s="303"/>
      <c r="L541" s="303"/>
      <c r="M541" s="303"/>
      <c r="N541" s="303"/>
      <c r="O541" s="303"/>
      <c r="P541" s="303"/>
      <c r="Q541" s="303"/>
      <c r="R541" s="303"/>
      <c r="S541" s="303"/>
      <c r="T541" s="303"/>
      <c r="U541" s="303"/>
      <c r="V541" s="303"/>
      <c r="W541" s="303"/>
      <c r="X541" s="303"/>
      <c r="Y541" s="303"/>
      <c r="Z541" s="303"/>
      <c r="AA541" s="303"/>
    </row>
    <row r="542" spans="6:27">
      <c r="F542" s="99"/>
      <c r="G542" s="302"/>
      <c r="H542" s="302"/>
      <c r="I542" s="302"/>
      <c r="J542" s="303"/>
      <c r="K542" s="303"/>
      <c r="L542" s="303"/>
      <c r="M542" s="303"/>
      <c r="N542" s="303"/>
      <c r="O542" s="303"/>
      <c r="P542" s="303"/>
      <c r="Q542" s="303"/>
      <c r="R542" s="303"/>
      <c r="S542" s="303"/>
      <c r="T542" s="303"/>
      <c r="U542" s="303"/>
      <c r="V542" s="303"/>
      <c r="W542" s="303"/>
      <c r="X542" s="303"/>
      <c r="Y542" s="303"/>
      <c r="Z542" s="303"/>
      <c r="AA542" s="303"/>
    </row>
    <row r="543" spans="6:27">
      <c r="F543" s="99"/>
      <c r="G543" s="302"/>
      <c r="H543" s="302"/>
      <c r="I543" s="302"/>
      <c r="J543" s="303"/>
      <c r="K543" s="303"/>
      <c r="L543" s="303"/>
      <c r="M543" s="303"/>
      <c r="N543" s="303"/>
      <c r="O543" s="303"/>
      <c r="P543" s="303"/>
      <c r="Q543" s="303"/>
      <c r="R543" s="303"/>
      <c r="S543" s="303"/>
      <c r="T543" s="303"/>
      <c r="U543" s="303"/>
      <c r="V543" s="303"/>
      <c r="W543" s="303"/>
      <c r="X543" s="303"/>
      <c r="Y543" s="303"/>
      <c r="Z543" s="303"/>
      <c r="AA543" s="303"/>
    </row>
    <row r="544" spans="6:27">
      <c r="F544" s="99"/>
      <c r="G544" s="302"/>
      <c r="H544" s="302"/>
      <c r="I544" s="302"/>
      <c r="J544" s="303"/>
      <c r="K544" s="303"/>
      <c r="L544" s="303"/>
      <c r="M544" s="303"/>
      <c r="N544" s="303"/>
      <c r="O544" s="303"/>
      <c r="P544" s="303"/>
      <c r="Q544" s="303"/>
      <c r="R544" s="303"/>
      <c r="S544" s="303"/>
      <c r="T544" s="303"/>
      <c r="U544" s="303"/>
      <c r="V544" s="303"/>
      <c r="W544" s="303"/>
      <c r="X544" s="303"/>
      <c r="Y544" s="303"/>
      <c r="Z544" s="303"/>
      <c r="AA544" s="303"/>
    </row>
    <row r="545" spans="6:27">
      <c r="F545" s="99"/>
      <c r="G545" s="302"/>
      <c r="H545" s="302"/>
      <c r="I545" s="302"/>
      <c r="J545" s="303"/>
      <c r="K545" s="303"/>
      <c r="L545" s="303"/>
      <c r="M545" s="303"/>
      <c r="N545" s="303"/>
      <c r="O545" s="303"/>
      <c r="P545" s="303"/>
      <c r="Q545" s="303"/>
      <c r="R545" s="303"/>
      <c r="S545" s="303"/>
      <c r="T545" s="303"/>
      <c r="U545" s="303"/>
      <c r="V545" s="303"/>
      <c r="W545" s="303"/>
      <c r="X545" s="303"/>
      <c r="Y545" s="303"/>
      <c r="Z545" s="303"/>
      <c r="AA545" s="303"/>
    </row>
    <row r="546" spans="6:27">
      <c r="F546" s="99"/>
      <c r="G546" s="302"/>
      <c r="H546" s="302"/>
      <c r="I546" s="302"/>
      <c r="J546" s="303"/>
      <c r="K546" s="303"/>
      <c r="L546" s="303"/>
      <c r="M546" s="303"/>
      <c r="N546" s="303"/>
      <c r="O546" s="303"/>
      <c r="P546" s="303"/>
      <c r="Q546" s="303"/>
      <c r="R546" s="303"/>
      <c r="S546" s="303"/>
      <c r="T546" s="303"/>
      <c r="U546" s="303"/>
      <c r="V546" s="303"/>
      <c r="W546" s="303"/>
      <c r="X546" s="303"/>
      <c r="Y546" s="303"/>
      <c r="Z546" s="303"/>
      <c r="AA546" s="303"/>
    </row>
    <row r="547" spans="6:27">
      <c r="F547" s="99"/>
      <c r="G547" s="302"/>
      <c r="H547" s="302"/>
      <c r="I547" s="302"/>
      <c r="J547" s="303"/>
      <c r="K547" s="303"/>
      <c r="L547" s="303"/>
      <c r="M547" s="303"/>
      <c r="N547" s="303"/>
      <c r="O547" s="303"/>
      <c r="P547" s="303"/>
      <c r="Q547" s="303"/>
      <c r="R547" s="303"/>
      <c r="S547" s="303"/>
      <c r="T547" s="303"/>
      <c r="U547" s="303"/>
      <c r="V547" s="303"/>
      <c r="W547" s="303"/>
      <c r="X547" s="303"/>
      <c r="Y547" s="303"/>
      <c r="Z547" s="303"/>
      <c r="AA547" s="303"/>
    </row>
    <row r="548" spans="6:27">
      <c r="F548" s="99"/>
      <c r="G548" s="302"/>
      <c r="H548" s="302"/>
      <c r="I548" s="302"/>
      <c r="J548" s="303"/>
      <c r="K548" s="303"/>
      <c r="L548" s="303"/>
      <c r="M548" s="303"/>
      <c r="N548" s="303"/>
      <c r="O548" s="303"/>
      <c r="P548" s="303"/>
      <c r="Q548" s="303"/>
      <c r="R548" s="303"/>
      <c r="S548" s="303"/>
      <c r="T548" s="303"/>
      <c r="U548" s="303"/>
      <c r="V548" s="303"/>
      <c r="W548" s="303"/>
      <c r="X548" s="303"/>
      <c r="Y548" s="303"/>
      <c r="Z548" s="303"/>
      <c r="AA548" s="303"/>
    </row>
    <row r="549" spans="6:27">
      <c r="F549" s="99"/>
      <c r="G549" s="302"/>
      <c r="H549" s="302"/>
      <c r="I549" s="302"/>
      <c r="J549" s="303"/>
      <c r="K549" s="303"/>
      <c r="L549" s="303"/>
      <c r="M549" s="303"/>
      <c r="N549" s="303"/>
      <c r="O549" s="303"/>
      <c r="P549" s="303"/>
      <c r="Q549" s="303"/>
      <c r="R549" s="303"/>
      <c r="S549" s="303"/>
      <c r="T549" s="303"/>
      <c r="U549" s="303"/>
      <c r="V549" s="303"/>
      <c r="W549" s="303"/>
      <c r="X549" s="303"/>
      <c r="Y549" s="303"/>
      <c r="Z549" s="303"/>
      <c r="AA549" s="303"/>
    </row>
    <row r="550" spans="6:27">
      <c r="F550" s="99"/>
      <c r="G550" s="302"/>
      <c r="H550" s="302"/>
      <c r="I550" s="302"/>
      <c r="J550" s="303"/>
      <c r="K550" s="303"/>
      <c r="L550" s="303"/>
      <c r="M550" s="303"/>
      <c r="N550" s="303"/>
      <c r="O550" s="303"/>
      <c r="P550" s="303"/>
      <c r="Q550" s="303"/>
      <c r="R550" s="303"/>
      <c r="S550" s="303"/>
      <c r="T550" s="303"/>
      <c r="U550" s="303"/>
      <c r="V550" s="303"/>
      <c r="W550" s="303"/>
      <c r="X550" s="303"/>
      <c r="Y550" s="303"/>
      <c r="Z550" s="303"/>
      <c r="AA550" s="303"/>
    </row>
    <row r="551" spans="6:27">
      <c r="F551" s="99"/>
      <c r="G551" s="302"/>
      <c r="H551" s="302"/>
      <c r="I551" s="302"/>
      <c r="J551" s="303"/>
      <c r="K551" s="303"/>
      <c r="L551" s="303"/>
      <c r="M551" s="303"/>
      <c r="N551" s="303"/>
      <c r="O551" s="303"/>
      <c r="P551" s="303"/>
      <c r="Q551" s="303"/>
      <c r="R551" s="303"/>
      <c r="S551" s="303"/>
      <c r="T551" s="303"/>
      <c r="U551" s="303"/>
      <c r="V551" s="303"/>
      <c r="W551" s="303"/>
      <c r="X551" s="303"/>
      <c r="Y551" s="303"/>
      <c r="Z551" s="303"/>
      <c r="AA551" s="303"/>
    </row>
    <row r="552" spans="6:27">
      <c r="F552" s="99"/>
      <c r="G552" s="302"/>
      <c r="H552" s="302"/>
      <c r="I552" s="302"/>
      <c r="J552" s="303"/>
      <c r="K552" s="303"/>
      <c r="L552" s="303"/>
      <c r="M552" s="303"/>
      <c r="N552" s="303"/>
      <c r="O552" s="303"/>
      <c r="P552" s="303"/>
      <c r="Q552" s="303"/>
      <c r="R552" s="303"/>
      <c r="S552" s="303"/>
      <c r="T552" s="303"/>
      <c r="U552" s="303"/>
      <c r="V552" s="303"/>
      <c r="W552" s="303"/>
      <c r="X552" s="303"/>
      <c r="Y552" s="303"/>
      <c r="Z552" s="303"/>
      <c r="AA552" s="303"/>
    </row>
    <row r="553" spans="6:27">
      <c r="F553" s="99"/>
      <c r="G553" s="302"/>
      <c r="H553" s="302"/>
      <c r="I553" s="302"/>
      <c r="J553" s="303"/>
      <c r="K553" s="303"/>
      <c r="L553" s="303"/>
      <c r="M553" s="303"/>
      <c r="N553" s="303"/>
      <c r="O553" s="303"/>
      <c r="P553" s="303"/>
      <c r="Q553" s="303"/>
      <c r="R553" s="303"/>
      <c r="S553" s="303"/>
      <c r="T553" s="303"/>
      <c r="U553" s="303"/>
      <c r="V553" s="303"/>
      <c r="W553" s="303"/>
      <c r="X553" s="303"/>
      <c r="Y553" s="303"/>
      <c r="Z553" s="303"/>
      <c r="AA553" s="303"/>
    </row>
    <row r="554" spans="6:27">
      <c r="F554" s="99"/>
      <c r="G554" s="302"/>
      <c r="H554" s="302"/>
      <c r="I554" s="302"/>
      <c r="J554" s="303"/>
      <c r="K554" s="303"/>
      <c r="L554" s="303"/>
      <c r="M554" s="303"/>
      <c r="N554" s="303"/>
      <c r="O554" s="303"/>
      <c r="P554" s="303"/>
      <c r="Q554" s="303"/>
      <c r="R554" s="303"/>
      <c r="S554" s="303"/>
      <c r="T554" s="303"/>
      <c r="U554" s="303"/>
      <c r="V554" s="303"/>
      <c r="W554" s="303"/>
      <c r="X554" s="303"/>
      <c r="Y554" s="303"/>
      <c r="Z554" s="303"/>
      <c r="AA554" s="303"/>
    </row>
    <row r="555" spans="6:27">
      <c r="F555" s="99"/>
      <c r="G555" s="302"/>
      <c r="H555" s="302"/>
      <c r="I555" s="302"/>
      <c r="J555" s="303"/>
      <c r="K555" s="303"/>
      <c r="L555" s="303"/>
      <c r="M555" s="303"/>
      <c r="N555" s="303"/>
      <c r="O555" s="303"/>
      <c r="P555" s="303"/>
      <c r="Q555" s="303"/>
      <c r="R555" s="303"/>
      <c r="S555" s="303"/>
      <c r="T555" s="303"/>
      <c r="U555" s="303"/>
      <c r="V555" s="303"/>
      <c r="W555" s="303"/>
      <c r="X555" s="303"/>
      <c r="Y555" s="303"/>
      <c r="Z555" s="303"/>
      <c r="AA555" s="303"/>
    </row>
    <row r="556" spans="6:27">
      <c r="F556" s="99"/>
      <c r="G556" s="302"/>
      <c r="H556" s="302"/>
      <c r="I556" s="302"/>
      <c r="J556" s="303"/>
      <c r="K556" s="303"/>
      <c r="L556" s="303"/>
      <c r="M556" s="303"/>
      <c r="N556" s="303"/>
      <c r="O556" s="303"/>
      <c r="P556" s="303"/>
      <c r="Q556" s="303"/>
      <c r="R556" s="303"/>
      <c r="S556" s="303"/>
      <c r="T556" s="303"/>
      <c r="U556" s="303"/>
      <c r="V556" s="303"/>
      <c r="W556" s="303"/>
      <c r="X556" s="303"/>
      <c r="Y556" s="303"/>
      <c r="Z556" s="303"/>
      <c r="AA556" s="303"/>
    </row>
    <row r="557" spans="6:27">
      <c r="F557" s="99"/>
      <c r="G557" s="302"/>
      <c r="H557" s="302"/>
      <c r="I557" s="302"/>
      <c r="J557" s="303"/>
      <c r="K557" s="303"/>
      <c r="L557" s="303"/>
      <c r="M557" s="303"/>
      <c r="N557" s="303"/>
      <c r="O557" s="303"/>
      <c r="P557" s="303"/>
      <c r="Q557" s="303"/>
      <c r="R557" s="303"/>
      <c r="S557" s="303"/>
      <c r="T557" s="303"/>
      <c r="U557" s="303"/>
      <c r="V557" s="303"/>
      <c r="W557" s="303"/>
      <c r="X557" s="303"/>
      <c r="Y557" s="303"/>
      <c r="Z557" s="303"/>
      <c r="AA557" s="303"/>
    </row>
    <row r="558" spans="6:27">
      <c r="F558" s="99"/>
      <c r="G558" s="302"/>
      <c r="H558" s="302"/>
      <c r="I558" s="302"/>
      <c r="J558" s="303"/>
      <c r="K558" s="303"/>
      <c r="L558" s="303"/>
      <c r="M558" s="303"/>
      <c r="N558" s="303"/>
      <c r="O558" s="303"/>
      <c r="P558" s="303"/>
      <c r="Q558" s="303"/>
      <c r="R558" s="303"/>
      <c r="S558" s="303"/>
      <c r="T558" s="303"/>
      <c r="U558" s="303"/>
      <c r="V558" s="303"/>
      <c r="W558" s="303"/>
      <c r="X558" s="303"/>
      <c r="Y558" s="303"/>
      <c r="Z558" s="303"/>
      <c r="AA558" s="303"/>
    </row>
    <row r="559" spans="6:27">
      <c r="F559" s="99"/>
      <c r="G559" s="302"/>
      <c r="H559" s="302"/>
      <c r="I559" s="302"/>
      <c r="J559" s="303"/>
      <c r="K559" s="303"/>
      <c r="L559" s="303"/>
      <c r="M559" s="303"/>
      <c r="N559" s="303"/>
      <c r="O559" s="303"/>
      <c r="P559" s="303"/>
      <c r="Q559" s="303"/>
      <c r="R559" s="303"/>
      <c r="S559" s="303"/>
      <c r="T559" s="303"/>
      <c r="U559" s="303"/>
      <c r="V559" s="303"/>
      <c r="W559" s="303"/>
      <c r="X559" s="303"/>
      <c r="Y559" s="303"/>
      <c r="Z559" s="303"/>
      <c r="AA559" s="303"/>
    </row>
    <row r="560" spans="6:27">
      <c r="F560" s="99"/>
      <c r="G560" s="302"/>
      <c r="H560" s="302"/>
      <c r="I560" s="302"/>
      <c r="J560" s="303"/>
      <c r="K560" s="303"/>
      <c r="L560" s="303"/>
      <c r="M560" s="303"/>
      <c r="N560" s="303"/>
      <c r="O560" s="303"/>
      <c r="P560" s="303"/>
      <c r="Q560" s="303"/>
      <c r="R560" s="303"/>
      <c r="S560" s="303"/>
      <c r="T560" s="303"/>
      <c r="U560" s="303"/>
      <c r="V560" s="303"/>
      <c r="W560" s="303"/>
      <c r="X560" s="303"/>
      <c r="Y560" s="303"/>
      <c r="Z560" s="303"/>
      <c r="AA560" s="303"/>
    </row>
    <row r="561" spans="6:27">
      <c r="F561" s="99"/>
      <c r="G561" s="302"/>
      <c r="H561" s="302"/>
      <c r="I561" s="302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3"/>
      <c r="Y561" s="303"/>
      <c r="Z561" s="303"/>
      <c r="AA561" s="303"/>
    </row>
    <row r="562" spans="6:27">
      <c r="F562" s="99"/>
      <c r="G562" s="302"/>
      <c r="H562" s="302"/>
      <c r="I562" s="302"/>
      <c r="J562" s="303"/>
      <c r="K562" s="303"/>
      <c r="L562" s="303"/>
      <c r="M562" s="303"/>
      <c r="N562" s="303"/>
      <c r="O562" s="303"/>
      <c r="P562" s="303"/>
      <c r="Q562" s="303"/>
      <c r="R562" s="303"/>
      <c r="S562" s="303"/>
      <c r="T562" s="303"/>
      <c r="U562" s="303"/>
      <c r="V562" s="303"/>
      <c r="W562" s="303"/>
      <c r="X562" s="303"/>
      <c r="Y562" s="303"/>
      <c r="Z562" s="303"/>
      <c r="AA562" s="303"/>
    </row>
    <row r="563" spans="6:27">
      <c r="F563" s="99"/>
      <c r="G563" s="302"/>
      <c r="H563" s="302"/>
      <c r="I563" s="302"/>
      <c r="J563" s="303"/>
      <c r="K563" s="303"/>
      <c r="L563" s="303"/>
      <c r="M563" s="303"/>
      <c r="N563" s="303"/>
      <c r="O563" s="303"/>
      <c r="P563" s="303"/>
      <c r="Q563" s="303"/>
      <c r="R563" s="303"/>
      <c r="S563" s="303"/>
      <c r="T563" s="303"/>
      <c r="U563" s="303"/>
      <c r="V563" s="303"/>
      <c r="W563" s="303"/>
      <c r="X563" s="303"/>
      <c r="Y563" s="303"/>
      <c r="Z563" s="303"/>
      <c r="AA563" s="303"/>
    </row>
    <row r="564" spans="6:27">
      <c r="F564" s="99"/>
      <c r="G564" s="302"/>
      <c r="H564" s="302"/>
      <c r="I564" s="302"/>
      <c r="J564" s="303"/>
      <c r="K564" s="303"/>
      <c r="L564" s="303"/>
      <c r="M564" s="303"/>
      <c r="N564" s="303"/>
      <c r="O564" s="303"/>
      <c r="P564" s="303"/>
      <c r="Q564" s="303"/>
      <c r="R564" s="303"/>
      <c r="S564" s="303"/>
      <c r="T564" s="303"/>
      <c r="U564" s="303"/>
      <c r="V564" s="303"/>
      <c r="W564" s="303"/>
      <c r="X564" s="303"/>
      <c r="Y564" s="303"/>
      <c r="Z564" s="303"/>
      <c r="AA564" s="303"/>
    </row>
    <row r="565" spans="6:27">
      <c r="F565" s="99"/>
      <c r="G565" s="302"/>
      <c r="H565" s="302"/>
      <c r="I565" s="302"/>
      <c r="J565" s="303"/>
      <c r="K565" s="303"/>
      <c r="L565" s="303"/>
      <c r="M565" s="303"/>
      <c r="N565" s="303"/>
      <c r="O565" s="303"/>
      <c r="P565" s="303"/>
      <c r="Q565" s="303"/>
      <c r="R565" s="303"/>
      <c r="S565" s="303"/>
      <c r="T565" s="303"/>
      <c r="U565" s="303"/>
      <c r="V565" s="303"/>
      <c r="W565" s="303"/>
      <c r="X565" s="303"/>
      <c r="Y565" s="303"/>
      <c r="Z565" s="303"/>
      <c r="AA565" s="303"/>
    </row>
    <row r="566" spans="6:27">
      <c r="F566" s="99"/>
      <c r="G566" s="302"/>
      <c r="H566" s="302"/>
      <c r="I566" s="302"/>
      <c r="J566" s="303"/>
      <c r="K566" s="303"/>
      <c r="L566" s="303"/>
      <c r="M566" s="303"/>
      <c r="N566" s="303"/>
      <c r="O566" s="303"/>
      <c r="P566" s="303"/>
      <c r="Q566" s="303"/>
      <c r="R566" s="303"/>
      <c r="S566" s="303"/>
      <c r="T566" s="303"/>
      <c r="U566" s="303"/>
      <c r="V566" s="303"/>
      <c r="W566" s="303"/>
      <c r="X566" s="303"/>
      <c r="Y566" s="303"/>
      <c r="Z566" s="303"/>
      <c r="AA566" s="303"/>
    </row>
    <row r="567" spans="6:27">
      <c r="F567" s="99"/>
      <c r="G567" s="302"/>
      <c r="H567" s="302"/>
      <c r="I567" s="302"/>
      <c r="J567" s="303"/>
      <c r="K567" s="303"/>
      <c r="L567" s="303"/>
      <c r="M567" s="303"/>
      <c r="N567" s="303"/>
      <c r="O567" s="303"/>
      <c r="P567" s="303"/>
      <c r="Q567" s="303"/>
      <c r="R567" s="303"/>
      <c r="S567" s="303"/>
      <c r="T567" s="303"/>
      <c r="U567" s="303"/>
      <c r="V567" s="303"/>
      <c r="W567" s="303"/>
      <c r="X567" s="303"/>
      <c r="Y567" s="303"/>
      <c r="Z567" s="303"/>
      <c r="AA567" s="303"/>
    </row>
    <row r="568" spans="6:27">
      <c r="F568" s="99"/>
      <c r="G568" s="302"/>
      <c r="H568" s="302"/>
      <c r="I568" s="302"/>
      <c r="J568" s="303"/>
      <c r="K568" s="303"/>
      <c r="L568" s="303"/>
      <c r="M568" s="303"/>
      <c r="N568" s="303"/>
      <c r="O568" s="303"/>
      <c r="P568" s="303"/>
      <c r="Q568" s="303"/>
      <c r="R568" s="303"/>
      <c r="S568" s="303"/>
      <c r="T568" s="303"/>
      <c r="U568" s="303"/>
      <c r="V568" s="303"/>
      <c r="W568" s="303"/>
      <c r="X568" s="303"/>
      <c r="Y568" s="303"/>
      <c r="Z568" s="303"/>
      <c r="AA568" s="303"/>
    </row>
    <row r="569" spans="6:27">
      <c r="F569" s="99"/>
      <c r="G569" s="302"/>
      <c r="H569" s="302"/>
      <c r="I569" s="302"/>
      <c r="J569" s="303"/>
      <c r="K569" s="303"/>
      <c r="L569" s="303"/>
      <c r="M569" s="303"/>
      <c r="N569" s="303"/>
      <c r="O569" s="303"/>
      <c r="P569" s="303"/>
      <c r="Q569" s="303"/>
      <c r="R569" s="303"/>
      <c r="S569" s="303"/>
      <c r="T569" s="303"/>
      <c r="U569" s="303"/>
      <c r="V569" s="303"/>
      <c r="W569" s="303"/>
      <c r="X569" s="303"/>
      <c r="Y569" s="303"/>
      <c r="Z569" s="303"/>
      <c r="AA569" s="303"/>
    </row>
    <row r="570" spans="6:27">
      <c r="F570" s="99"/>
      <c r="G570" s="302"/>
      <c r="H570" s="302"/>
      <c r="I570" s="302"/>
      <c r="J570" s="303"/>
      <c r="K570" s="303"/>
      <c r="L570" s="303"/>
      <c r="M570" s="303"/>
      <c r="N570" s="303"/>
      <c r="O570" s="303"/>
      <c r="P570" s="303"/>
      <c r="Q570" s="303"/>
      <c r="R570" s="303"/>
      <c r="S570" s="303"/>
      <c r="T570" s="303"/>
      <c r="U570" s="303"/>
      <c r="V570" s="303"/>
      <c r="W570" s="303"/>
      <c r="X570" s="303"/>
      <c r="Y570" s="303"/>
      <c r="Z570" s="303"/>
      <c r="AA570" s="303"/>
    </row>
    <row r="571" spans="6:27">
      <c r="F571" s="99"/>
      <c r="G571" s="302"/>
      <c r="H571" s="302"/>
      <c r="I571" s="302"/>
      <c r="J571" s="303"/>
      <c r="K571" s="303"/>
      <c r="L571" s="303"/>
      <c r="M571" s="303"/>
      <c r="N571" s="303"/>
      <c r="O571" s="303"/>
      <c r="P571" s="303"/>
      <c r="Q571" s="303"/>
      <c r="R571" s="303"/>
      <c r="S571" s="303"/>
      <c r="T571" s="303"/>
      <c r="U571" s="303"/>
      <c r="V571" s="303"/>
      <c r="W571" s="303"/>
      <c r="X571" s="303"/>
      <c r="Y571" s="303"/>
      <c r="Z571" s="303"/>
      <c r="AA571" s="303"/>
    </row>
    <row r="572" spans="6:27">
      <c r="F572" s="99"/>
      <c r="G572" s="302"/>
      <c r="H572" s="302"/>
      <c r="I572" s="302"/>
      <c r="J572" s="303"/>
      <c r="K572" s="303"/>
      <c r="L572" s="303"/>
      <c r="M572" s="303"/>
      <c r="N572" s="303"/>
      <c r="O572" s="303"/>
      <c r="P572" s="303"/>
      <c r="Q572" s="303"/>
      <c r="R572" s="303"/>
      <c r="S572" s="303"/>
      <c r="T572" s="303"/>
      <c r="U572" s="303"/>
      <c r="V572" s="303"/>
      <c r="W572" s="303"/>
      <c r="X572" s="303"/>
      <c r="Y572" s="303"/>
      <c r="Z572" s="303"/>
      <c r="AA572" s="303"/>
    </row>
    <row r="573" spans="6:27">
      <c r="F573" s="99"/>
      <c r="G573" s="302"/>
      <c r="H573" s="302"/>
      <c r="I573" s="302"/>
      <c r="J573" s="303"/>
      <c r="K573" s="303"/>
      <c r="L573" s="303"/>
      <c r="M573" s="303"/>
      <c r="N573" s="303"/>
      <c r="O573" s="303"/>
      <c r="P573" s="303"/>
      <c r="Q573" s="303"/>
      <c r="R573" s="303"/>
      <c r="S573" s="303"/>
      <c r="T573" s="303"/>
      <c r="U573" s="303"/>
      <c r="V573" s="303"/>
      <c r="W573" s="303"/>
      <c r="X573" s="303"/>
      <c r="Y573" s="303"/>
      <c r="Z573" s="303"/>
      <c r="AA573" s="303"/>
    </row>
    <row r="574" spans="6:27">
      <c r="F574" s="99"/>
      <c r="G574" s="302"/>
      <c r="H574" s="302"/>
      <c r="I574" s="302"/>
      <c r="J574" s="303"/>
      <c r="K574" s="303"/>
      <c r="L574" s="303"/>
      <c r="M574" s="303"/>
      <c r="N574" s="303"/>
      <c r="O574" s="303"/>
      <c r="P574" s="303"/>
      <c r="Q574" s="303"/>
      <c r="R574" s="303"/>
      <c r="S574" s="303"/>
      <c r="T574" s="303"/>
      <c r="U574" s="303"/>
      <c r="V574" s="303"/>
      <c r="W574" s="303"/>
      <c r="X574" s="303"/>
      <c r="Y574" s="303"/>
      <c r="Z574" s="303"/>
      <c r="AA574" s="303"/>
    </row>
    <row r="575" spans="6:27">
      <c r="F575" s="99"/>
      <c r="G575" s="302"/>
      <c r="H575" s="302"/>
      <c r="I575" s="302"/>
      <c r="J575" s="303"/>
      <c r="K575" s="303"/>
      <c r="L575" s="303"/>
      <c r="M575" s="303"/>
      <c r="N575" s="303"/>
      <c r="O575" s="303"/>
      <c r="P575" s="303"/>
      <c r="Q575" s="303"/>
      <c r="R575" s="303"/>
      <c r="S575" s="303"/>
      <c r="T575" s="303"/>
      <c r="U575" s="303"/>
      <c r="V575" s="303"/>
      <c r="W575" s="303"/>
      <c r="X575" s="303"/>
      <c r="Y575" s="303"/>
      <c r="Z575" s="303"/>
      <c r="AA575" s="303"/>
    </row>
    <row r="576" spans="6:27">
      <c r="F576" s="99"/>
      <c r="G576" s="302"/>
      <c r="H576" s="302"/>
      <c r="I576" s="302"/>
      <c r="J576" s="303"/>
      <c r="K576" s="303"/>
      <c r="L576" s="303"/>
      <c r="M576" s="303"/>
      <c r="N576" s="303"/>
      <c r="O576" s="303"/>
      <c r="P576" s="303"/>
      <c r="Q576" s="303"/>
      <c r="R576" s="303"/>
      <c r="S576" s="303"/>
      <c r="T576" s="303"/>
      <c r="U576" s="303"/>
      <c r="V576" s="303"/>
      <c r="W576" s="303"/>
      <c r="X576" s="303"/>
      <c r="Y576" s="303"/>
      <c r="Z576" s="303"/>
      <c r="AA576" s="303"/>
    </row>
    <row r="577" spans="6:27">
      <c r="F577" s="99"/>
      <c r="G577" s="302"/>
      <c r="H577" s="302"/>
      <c r="I577" s="302"/>
      <c r="J577" s="303"/>
      <c r="K577" s="303"/>
      <c r="L577" s="303"/>
      <c r="M577" s="303"/>
      <c r="N577" s="303"/>
      <c r="O577" s="303"/>
      <c r="P577" s="303"/>
      <c r="Q577" s="303"/>
      <c r="R577" s="303"/>
      <c r="S577" s="303"/>
      <c r="T577" s="303"/>
      <c r="U577" s="303"/>
      <c r="V577" s="303"/>
      <c r="W577" s="303"/>
      <c r="X577" s="303"/>
      <c r="Y577" s="303"/>
      <c r="Z577" s="303"/>
      <c r="AA577" s="303"/>
    </row>
    <row r="578" spans="6:27">
      <c r="F578" s="99"/>
      <c r="G578" s="302"/>
      <c r="H578" s="302"/>
      <c r="I578" s="302"/>
      <c r="J578" s="303"/>
      <c r="K578" s="303"/>
      <c r="L578" s="303"/>
      <c r="M578" s="303"/>
      <c r="N578" s="303"/>
      <c r="O578" s="303"/>
      <c r="P578" s="303"/>
      <c r="Q578" s="303"/>
      <c r="R578" s="303"/>
      <c r="S578" s="303"/>
      <c r="T578" s="303"/>
      <c r="U578" s="303"/>
      <c r="V578" s="303"/>
      <c r="W578" s="303"/>
      <c r="X578" s="303"/>
      <c r="Y578" s="303"/>
      <c r="Z578" s="303"/>
      <c r="AA578" s="303"/>
    </row>
    <row r="579" spans="6:27">
      <c r="F579" s="99"/>
      <c r="G579" s="302"/>
      <c r="H579" s="302"/>
      <c r="I579" s="302"/>
      <c r="J579" s="303"/>
      <c r="K579" s="303"/>
      <c r="L579" s="303"/>
      <c r="M579" s="303"/>
      <c r="N579" s="303"/>
      <c r="O579" s="303"/>
      <c r="P579" s="303"/>
      <c r="Q579" s="303"/>
      <c r="R579" s="303"/>
      <c r="S579" s="303"/>
      <c r="T579" s="303"/>
      <c r="U579" s="303"/>
      <c r="V579" s="303"/>
      <c r="W579" s="303"/>
      <c r="X579" s="303"/>
      <c r="Y579" s="303"/>
      <c r="Z579" s="303"/>
      <c r="AA579" s="303"/>
    </row>
    <row r="580" spans="6:27">
      <c r="F580" s="99"/>
      <c r="G580" s="302"/>
      <c r="H580" s="302"/>
      <c r="I580" s="302"/>
      <c r="J580" s="303"/>
      <c r="K580" s="303"/>
      <c r="L580" s="303"/>
      <c r="M580" s="303"/>
      <c r="N580" s="303"/>
      <c r="O580" s="303"/>
      <c r="P580" s="303"/>
      <c r="Q580" s="303"/>
      <c r="R580" s="303"/>
      <c r="S580" s="303"/>
      <c r="T580" s="303"/>
      <c r="U580" s="303"/>
      <c r="V580" s="303"/>
      <c r="W580" s="303"/>
      <c r="X580" s="303"/>
      <c r="Y580" s="303"/>
      <c r="Z580" s="303"/>
      <c r="AA580" s="303"/>
    </row>
    <row r="581" spans="6:27">
      <c r="F581" s="99"/>
      <c r="G581" s="302"/>
      <c r="H581" s="302"/>
      <c r="I581" s="302"/>
      <c r="J581" s="303"/>
      <c r="K581" s="303"/>
      <c r="L581" s="303"/>
      <c r="M581" s="303"/>
      <c r="N581" s="303"/>
      <c r="O581" s="303"/>
      <c r="P581" s="303"/>
      <c r="Q581" s="303"/>
      <c r="R581" s="303"/>
      <c r="S581" s="303"/>
      <c r="T581" s="303"/>
      <c r="U581" s="303"/>
      <c r="V581" s="303"/>
      <c r="W581" s="303"/>
      <c r="X581" s="303"/>
      <c r="Y581" s="303"/>
      <c r="Z581" s="303"/>
      <c r="AA581" s="303"/>
    </row>
    <row r="582" spans="6:27">
      <c r="F582" s="99"/>
      <c r="G582" s="302"/>
      <c r="H582" s="302"/>
      <c r="I582" s="302"/>
      <c r="J582" s="303"/>
      <c r="K582" s="303"/>
      <c r="L582" s="303"/>
      <c r="M582" s="303"/>
      <c r="N582" s="303"/>
      <c r="O582" s="303"/>
      <c r="P582" s="303"/>
      <c r="Q582" s="303"/>
      <c r="R582" s="303"/>
      <c r="S582" s="303"/>
      <c r="T582" s="303"/>
      <c r="U582" s="303"/>
      <c r="V582" s="303"/>
      <c r="W582" s="303"/>
      <c r="X582" s="303"/>
      <c r="Y582" s="303"/>
      <c r="Z582" s="303"/>
      <c r="AA582" s="303"/>
    </row>
    <row r="583" spans="6:27">
      <c r="F583" s="99"/>
      <c r="G583" s="302"/>
      <c r="H583" s="302"/>
      <c r="I583" s="302"/>
      <c r="J583" s="303"/>
      <c r="K583" s="303"/>
      <c r="L583" s="303"/>
      <c r="M583" s="303"/>
      <c r="N583" s="303"/>
      <c r="O583" s="303"/>
      <c r="P583" s="303"/>
      <c r="Q583" s="303"/>
      <c r="R583" s="303"/>
      <c r="S583" s="303"/>
      <c r="T583" s="303"/>
      <c r="U583" s="303"/>
      <c r="V583" s="303"/>
      <c r="W583" s="303"/>
      <c r="X583" s="303"/>
      <c r="Y583" s="303"/>
      <c r="Z583" s="303"/>
      <c r="AA583" s="303"/>
    </row>
    <row r="584" spans="6:27">
      <c r="F584" s="99"/>
      <c r="G584" s="302"/>
      <c r="H584" s="302"/>
      <c r="I584" s="302"/>
      <c r="J584" s="303"/>
      <c r="K584" s="303"/>
      <c r="L584" s="303"/>
      <c r="M584" s="303"/>
      <c r="N584" s="303"/>
      <c r="O584" s="303"/>
      <c r="P584" s="303"/>
      <c r="Q584" s="303"/>
      <c r="R584" s="303"/>
      <c r="S584" s="303"/>
      <c r="T584" s="303"/>
      <c r="U584" s="303"/>
      <c r="V584" s="303"/>
      <c r="W584" s="303"/>
      <c r="X584" s="303"/>
      <c r="Y584" s="303"/>
      <c r="Z584" s="303"/>
      <c r="AA584" s="303"/>
    </row>
    <row r="585" spans="6:27">
      <c r="F585" s="99"/>
      <c r="G585" s="302"/>
      <c r="H585" s="302"/>
      <c r="I585" s="302"/>
      <c r="J585" s="303"/>
      <c r="K585" s="303"/>
      <c r="L585" s="303"/>
      <c r="M585" s="303"/>
      <c r="N585" s="303"/>
      <c r="O585" s="303"/>
      <c r="P585" s="303"/>
      <c r="Q585" s="303"/>
      <c r="R585" s="303"/>
      <c r="S585" s="303"/>
      <c r="T585" s="303"/>
      <c r="U585" s="303"/>
      <c r="V585" s="303"/>
      <c r="W585" s="303"/>
      <c r="X585" s="303"/>
      <c r="Y585" s="303"/>
      <c r="Z585" s="303"/>
      <c r="AA585" s="303"/>
    </row>
    <row r="586" spans="6:27">
      <c r="F586" s="99"/>
      <c r="G586" s="302"/>
      <c r="H586" s="302"/>
      <c r="I586" s="302"/>
      <c r="J586" s="303"/>
      <c r="K586" s="303"/>
      <c r="L586" s="303"/>
      <c r="M586" s="303"/>
      <c r="N586" s="303"/>
      <c r="O586" s="303"/>
      <c r="P586" s="303"/>
      <c r="Q586" s="303"/>
      <c r="R586" s="303"/>
      <c r="S586" s="303"/>
      <c r="T586" s="303"/>
      <c r="U586" s="303"/>
      <c r="V586" s="303"/>
      <c r="W586" s="303"/>
      <c r="X586" s="303"/>
      <c r="Y586" s="303"/>
      <c r="Z586" s="303"/>
      <c r="AA586" s="303"/>
    </row>
    <row r="587" spans="6:27">
      <c r="F587" s="99"/>
      <c r="G587" s="302"/>
      <c r="H587" s="302"/>
      <c r="I587" s="302"/>
      <c r="J587" s="303"/>
      <c r="K587" s="303"/>
      <c r="L587" s="303"/>
      <c r="M587" s="303"/>
      <c r="N587" s="303"/>
      <c r="O587" s="303"/>
      <c r="P587" s="303"/>
      <c r="Q587" s="303"/>
      <c r="R587" s="303"/>
      <c r="S587" s="303"/>
      <c r="T587" s="303"/>
      <c r="U587" s="303"/>
      <c r="V587" s="303"/>
      <c r="W587" s="303"/>
      <c r="X587" s="303"/>
      <c r="Y587" s="303"/>
      <c r="Z587" s="303"/>
      <c r="AA587" s="303"/>
    </row>
    <row r="588" spans="6:27">
      <c r="F588" s="99"/>
      <c r="G588" s="302"/>
      <c r="H588" s="302"/>
      <c r="I588" s="302"/>
      <c r="J588" s="303"/>
      <c r="K588" s="303"/>
      <c r="L588" s="303"/>
      <c r="M588" s="303"/>
      <c r="N588" s="303"/>
      <c r="O588" s="303"/>
      <c r="P588" s="303"/>
      <c r="Q588" s="303"/>
      <c r="R588" s="303"/>
      <c r="S588" s="303"/>
      <c r="T588" s="303"/>
      <c r="U588" s="303"/>
      <c r="V588" s="303"/>
      <c r="W588" s="303"/>
      <c r="X588" s="303"/>
      <c r="Y588" s="303"/>
      <c r="Z588" s="303"/>
      <c r="AA588" s="303"/>
    </row>
    <row r="589" spans="6:27">
      <c r="F589" s="99"/>
      <c r="G589" s="302"/>
      <c r="H589" s="302"/>
      <c r="I589" s="302"/>
      <c r="J589" s="303"/>
      <c r="K589" s="303"/>
      <c r="L589" s="303"/>
      <c r="M589" s="303"/>
      <c r="N589" s="303"/>
      <c r="O589" s="303"/>
      <c r="P589" s="303"/>
      <c r="Q589" s="303"/>
      <c r="R589" s="303"/>
      <c r="S589" s="303"/>
      <c r="T589" s="303"/>
      <c r="U589" s="303"/>
      <c r="V589" s="303"/>
      <c r="W589" s="303"/>
      <c r="X589" s="303"/>
      <c r="Y589" s="303"/>
      <c r="Z589" s="303"/>
      <c r="AA589" s="303"/>
    </row>
    <row r="590" spans="6:27">
      <c r="F590" s="99"/>
      <c r="G590" s="302"/>
      <c r="H590" s="302"/>
      <c r="I590" s="302"/>
      <c r="J590" s="303"/>
      <c r="K590" s="303"/>
      <c r="L590" s="303"/>
      <c r="M590" s="303"/>
      <c r="N590" s="303"/>
      <c r="O590" s="303"/>
      <c r="P590" s="303"/>
      <c r="Q590" s="303"/>
      <c r="R590" s="303"/>
      <c r="S590" s="303"/>
      <c r="T590" s="303"/>
      <c r="U590" s="303"/>
      <c r="V590" s="303"/>
      <c r="W590" s="303"/>
      <c r="X590" s="303"/>
      <c r="Y590" s="303"/>
      <c r="Z590" s="303"/>
      <c r="AA590" s="303"/>
    </row>
    <row r="591" spans="6:27">
      <c r="F591" s="99"/>
      <c r="G591" s="302"/>
      <c r="H591" s="302"/>
      <c r="I591" s="302"/>
      <c r="J591" s="303"/>
      <c r="K591" s="303"/>
      <c r="L591" s="303"/>
      <c r="M591" s="303"/>
      <c r="N591" s="303"/>
      <c r="O591" s="303"/>
      <c r="P591" s="303"/>
      <c r="Q591" s="303"/>
      <c r="R591" s="303"/>
      <c r="S591" s="303"/>
      <c r="T591" s="303"/>
      <c r="U591" s="303"/>
      <c r="V591" s="303"/>
      <c r="W591" s="303"/>
      <c r="X591" s="303"/>
      <c r="Y591" s="303"/>
      <c r="Z591" s="303"/>
      <c r="AA591" s="303"/>
    </row>
    <row r="592" spans="6:27">
      <c r="F592" s="99"/>
      <c r="G592" s="302"/>
      <c r="H592" s="302"/>
      <c r="I592" s="302"/>
      <c r="J592" s="303"/>
      <c r="K592" s="303"/>
      <c r="L592" s="303"/>
      <c r="M592" s="303"/>
      <c r="N592" s="303"/>
      <c r="O592" s="303"/>
      <c r="P592" s="303"/>
      <c r="Q592" s="303"/>
      <c r="R592" s="303"/>
      <c r="S592" s="303"/>
      <c r="T592" s="303"/>
      <c r="U592" s="303"/>
      <c r="V592" s="303"/>
      <c r="W592" s="303"/>
      <c r="X592" s="303"/>
      <c r="Y592" s="303"/>
      <c r="Z592" s="303"/>
      <c r="AA592" s="303"/>
    </row>
    <row r="593" spans="6:27">
      <c r="F593" s="99"/>
      <c r="G593" s="302"/>
      <c r="H593" s="302"/>
      <c r="I593" s="302"/>
      <c r="J593" s="303"/>
      <c r="K593" s="303"/>
      <c r="L593" s="303"/>
      <c r="M593" s="303"/>
      <c r="N593" s="303"/>
      <c r="O593" s="303"/>
      <c r="P593" s="303"/>
      <c r="Q593" s="303"/>
      <c r="R593" s="303"/>
      <c r="S593" s="303"/>
      <c r="T593" s="303"/>
      <c r="U593" s="303"/>
      <c r="V593" s="303"/>
      <c r="W593" s="303"/>
      <c r="X593" s="303"/>
      <c r="Y593" s="303"/>
      <c r="Z593" s="303"/>
      <c r="AA593" s="303"/>
    </row>
    <row r="594" spans="6:27">
      <c r="F594" s="99"/>
      <c r="G594" s="302"/>
      <c r="H594" s="302"/>
      <c r="I594" s="302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3"/>
      <c r="Y594" s="303"/>
      <c r="Z594" s="303"/>
      <c r="AA594" s="303"/>
    </row>
    <row r="595" spans="6:27">
      <c r="F595" s="99"/>
      <c r="G595" s="302"/>
      <c r="H595" s="302"/>
      <c r="I595" s="302"/>
      <c r="J595" s="303"/>
      <c r="K595" s="303"/>
      <c r="L595" s="303"/>
      <c r="M595" s="303"/>
      <c r="N595" s="303"/>
      <c r="O595" s="303"/>
      <c r="P595" s="303"/>
      <c r="Q595" s="303"/>
      <c r="R595" s="303"/>
      <c r="S595" s="303"/>
      <c r="T595" s="303"/>
      <c r="U595" s="303"/>
      <c r="V595" s="303"/>
      <c r="W595" s="303"/>
      <c r="X595" s="303"/>
      <c r="Y595" s="303"/>
      <c r="Z595" s="303"/>
      <c r="AA595" s="303"/>
    </row>
    <row r="596" spans="6:27">
      <c r="F596" s="99"/>
      <c r="G596" s="302"/>
      <c r="H596" s="302"/>
      <c r="I596" s="302"/>
      <c r="J596" s="303"/>
      <c r="K596" s="303"/>
      <c r="L596" s="303"/>
      <c r="M596" s="303"/>
      <c r="N596" s="303"/>
      <c r="O596" s="303"/>
      <c r="P596" s="303"/>
      <c r="Q596" s="303"/>
      <c r="R596" s="303"/>
      <c r="S596" s="303"/>
      <c r="T596" s="303"/>
      <c r="U596" s="303"/>
      <c r="V596" s="303"/>
      <c r="W596" s="303"/>
      <c r="X596" s="303"/>
      <c r="Y596" s="303"/>
      <c r="Z596" s="303"/>
      <c r="AA596" s="303"/>
    </row>
    <row r="597" spans="6:27">
      <c r="F597" s="99"/>
      <c r="G597" s="302"/>
      <c r="H597" s="302"/>
      <c r="I597" s="302"/>
      <c r="J597" s="303"/>
      <c r="K597" s="303"/>
      <c r="L597" s="303"/>
      <c r="M597" s="303"/>
      <c r="N597" s="303"/>
      <c r="O597" s="303"/>
      <c r="P597" s="303"/>
      <c r="Q597" s="303"/>
      <c r="R597" s="303"/>
      <c r="S597" s="303"/>
      <c r="T597" s="303"/>
      <c r="U597" s="303"/>
      <c r="V597" s="303"/>
      <c r="W597" s="303"/>
      <c r="X597" s="303"/>
      <c r="Y597" s="303"/>
      <c r="Z597" s="303"/>
      <c r="AA597" s="303"/>
    </row>
    <row r="598" spans="6:27">
      <c r="F598" s="99"/>
      <c r="G598" s="302"/>
      <c r="H598" s="302"/>
      <c r="I598" s="302"/>
      <c r="J598" s="303"/>
      <c r="K598" s="303"/>
      <c r="L598" s="303"/>
      <c r="M598" s="303"/>
      <c r="N598" s="303"/>
      <c r="O598" s="303"/>
      <c r="P598" s="303"/>
      <c r="Q598" s="303"/>
      <c r="R598" s="303"/>
      <c r="S598" s="303"/>
      <c r="T598" s="303"/>
      <c r="U598" s="303"/>
      <c r="V598" s="303"/>
      <c r="W598" s="303"/>
      <c r="X598" s="303"/>
      <c r="Y598" s="303"/>
      <c r="Z598" s="303"/>
      <c r="AA598" s="303"/>
    </row>
    <row r="599" spans="6:27">
      <c r="F599" s="99"/>
      <c r="G599" s="302"/>
      <c r="H599" s="302"/>
      <c r="I599" s="302"/>
      <c r="J599" s="303"/>
      <c r="K599" s="303"/>
      <c r="L599" s="303"/>
      <c r="M599" s="303"/>
      <c r="N599" s="303"/>
      <c r="O599" s="303"/>
      <c r="P599" s="303"/>
      <c r="Q599" s="303"/>
      <c r="R599" s="303"/>
      <c r="S599" s="303"/>
      <c r="T599" s="303"/>
      <c r="U599" s="303"/>
      <c r="V599" s="303"/>
      <c r="W599" s="303"/>
      <c r="X599" s="303"/>
      <c r="Y599" s="303"/>
      <c r="Z599" s="303"/>
      <c r="AA599" s="303"/>
    </row>
    <row r="600" spans="6:27">
      <c r="F600" s="99"/>
      <c r="G600" s="302"/>
      <c r="H600" s="302"/>
      <c r="I600" s="302"/>
      <c r="J600" s="303"/>
      <c r="K600" s="303"/>
      <c r="L600" s="303"/>
      <c r="M600" s="303"/>
      <c r="N600" s="303"/>
      <c r="O600" s="303"/>
      <c r="P600" s="303"/>
      <c r="Q600" s="303"/>
      <c r="R600" s="303"/>
      <c r="S600" s="303"/>
      <c r="T600" s="303"/>
      <c r="U600" s="303"/>
      <c r="V600" s="303"/>
      <c r="W600" s="303"/>
      <c r="X600" s="303"/>
      <c r="Y600" s="303"/>
      <c r="Z600" s="303"/>
      <c r="AA600" s="303"/>
    </row>
    <row r="601" spans="6:27">
      <c r="F601" s="99"/>
      <c r="G601" s="302"/>
      <c r="H601" s="302"/>
      <c r="I601" s="302"/>
      <c r="J601" s="303"/>
      <c r="K601" s="303"/>
      <c r="L601" s="303"/>
      <c r="M601" s="303"/>
      <c r="N601" s="303"/>
      <c r="O601" s="303"/>
      <c r="P601" s="303"/>
      <c r="Q601" s="303"/>
      <c r="R601" s="303"/>
      <c r="S601" s="303"/>
      <c r="T601" s="303"/>
      <c r="U601" s="303"/>
      <c r="V601" s="303"/>
      <c r="W601" s="303"/>
      <c r="X601" s="303"/>
      <c r="Y601" s="303"/>
      <c r="Z601" s="303"/>
      <c r="AA601" s="303"/>
    </row>
    <row r="602" spans="6:27">
      <c r="F602" s="99"/>
      <c r="G602" s="302"/>
      <c r="H602" s="302"/>
      <c r="I602" s="302"/>
      <c r="J602" s="303"/>
      <c r="K602" s="303"/>
      <c r="L602" s="303"/>
      <c r="M602" s="303"/>
      <c r="N602" s="303"/>
      <c r="O602" s="303"/>
      <c r="P602" s="303"/>
      <c r="Q602" s="303"/>
      <c r="R602" s="303"/>
      <c r="S602" s="303"/>
      <c r="T602" s="303"/>
      <c r="U602" s="303"/>
      <c r="V602" s="303"/>
      <c r="W602" s="303"/>
      <c r="X602" s="303"/>
      <c r="Y602" s="303"/>
      <c r="Z602" s="303"/>
      <c r="AA602" s="303"/>
    </row>
    <row r="603" spans="6:27">
      <c r="F603" s="99"/>
      <c r="G603" s="302"/>
      <c r="H603" s="302"/>
      <c r="I603" s="302"/>
      <c r="J603" s="303"/>
      <c r="K603" s="303"/>
      <c r="L603" s="303"/>
      <c r="M603" s="303"/>
      <c r="N603" s="303"/>
      <c r="O603" s="303"/>
      <c r="P603" s="303"/>
      <c r="Q603" s="303"/>
      <c r="R603" s="303"/>
      <c r="S603" s="303"/>
      <c r="T603" s="303"/>
      <c r="U603" s="303"/>
      <c r="V603" s="303"/>
      <c r="W603" s="303"/>
      <c r="X603" s="303"/>
      <c r="Y603" s="303"/>
      <c r="Z603" s="303"/>
      <c r="AA603" s="303"/>
    </row>
    <row r="604" spans="6:27">
      <c r="F604" s="99"/>
      <c r="G604" s="302"/>
      <c r="H604" s="302"/>
      <c r="I604" s="302"/>
      <c r="J604" s="303"/>
      <c r="K604" s="303"/>
      <c r="L604" s="303"/>
      <c r="M604" s="303"/>
      <c r="N604" s="303"/>
      <c r="O604" s="303"/>
      <c r="P604" s="303"/>
      <c r="Q604" s="303"/>
      <c r="R604" s="303"/>
      <c r="S604" s="303"/>
      <c r="T604" s="303"/>
      <c r="U604" s="303"/>
      <c r="V604" s="303"/>
      <c r="W604" s="303"/>
      <c r="X604" s="303"/>
      <c r="Y604" s="303"/>
      <c r="Z604" s="303"/>
      <c r="AA604" s="303"/>
    </row>
    <row r="605" spans="6:27">
      <c r="F605" s="99"/>
      <c r="G605" s="302"/>
      <c r="H605" s="302"/>
      <c r="I605" s="302"/>
      <c r="J605" s="303"/>
      <c r="K605" s="303"/>
      <c r="L605" s="303"/>
      <c r="M605" s="303"/>
      <c r="N605" s="303"/>
      <c r="O605" s="303"/>
      <c r="P605" s="303"/>
      <c r="Q605" s="303"/>
      <c r="R605" s="303"/>
      <c r="S605" s="303"/>
      <c r="T605" s="303"/>
      <c r="U605" s="303"/>
      <c r="V605" s="303"/>
      <c r="W605" s="303"/>
      <c r="X605" s="303"/>
      <c r="Y605" s="303"/>
      <c r="Z605" s="303"/>
      <c r="AA605" s="303"/>
    </row>
    <row r="606" spans="6:27">
      <c r="F606" s="99"/>
      <c r="G606" s="302"/>
      <c r="H606" s="302"/>
      <c r="I606" s="302"/>
      <c r="J606" s="303"/>
      <c r="K606" s="303"/>
      <c r="L606" s="303"/>
      <c r="M606" s="303"/>
      <c r="N606" s="303"/>
      <c r="O606" s="303"/>
      <c r="P606" s="303"/>
      <c r="Q606" s="303"/>
      <c r="R606" s="303"/>
      <c r="S606" s="303"/>
      <c r="T606" s="303"/>
      <c r="U606" s="303"/>
      <c r="V606" s="303"/>
      <c r="W606" s="303"/>
      <c r="X606" s="303"/>
      <c r="Y606" s="303"/>
      <c r="Z606" s="303"/>
      <c r="AA606" s="303"/>
    </row>
    <row r="607" spans="6:27">
      <c r="F607" s="99"/>
      <c r="G607" s="302"/>
      <c r="H607" s="302"/>
      <c r="I607" s="302"/>
      <c r="J607" s="303"/>
      <c r="K607" s="303"/>
      <c r="L607" s="303"/>
      <c r="M607" s="303"/>
      <c r="N607" s="303"/>
      <c r="O607" s="303"/>
      <c r="P607" s="303"/>
      <c r="Q607" s="303"/>
      <c r="R607" s="303"/>
      <c r="S607" s="303"/>
      <c r="T607" s="303"/>
      <c r="U607" s="303"/>
      <c r="V607" s="303"/>
      <c r="W607" s="303"/>
      <c r="X607" s="303"/>
      <c r="Y607" s="303"/>
      <c r="Z607" s="303"/>
      <c r="AA607" s="303"/>
    </row>
    <row r="608" spans="6:27">
      <c r="F608" s="99"/>
      <c r="G608" s="302"/>
      <c r="H608" s="302"/>
      <c r="I608" s="302"/>
      <c r="J608" s="303"/>
      <c r="K608" s="303"/>
      <c r="L608" s="303"/>
      <c r="M608" s="303"/>
      <c r="N608" s="303"/>
      <c r="O608" s="303"/>
      <c r="P608" s="303"/>
      <c r="Q608" s="303"/>
      <c r="R608" s="303"/>
      <c r="S608" s="303"/>
      <c r="T608" s="303"/>
      <c r="U608" s="303"/>
      <c r="V608" s="303"/>
      <c r="W608" s="303"/>
      <c r="X608" s="303"/>
      <c r="Y608" s="303"/>
      <c r="Z608" s="303"/>
      <c r="AA608" s="303"/>
    </row>
    <row r="609" spans="6:27">
      <c r="F609" s="99"/>
      <c r="G609" s="302"/>
      <c r="H609" s="302"/>
      <c r="I609" s="302"/>
      <c r="J609" s="303"/>
      <c r="K609" s="303"/>
      <c r="L609" s="303"/>
      <c r="M609" s="303"/>
      <c r="N609" s="303"/>
      <c r="O609" s="303"/>
      <c r="P609" s="303"/>
      <c r="Q609" s="303"/>
      <c r="R609" s="303"/>
      <c r="S609" s="303"/>
      <c r="T609" s="303"/>
      <c r="U609" s="303"/>
      <c r="V609" s="303"/>
      <c r="W609" s="303"/>
      <c r="X609" s="303"/>
      <c r="Y609" s="303"/>
      <c r="Z609" s="303"/>
      <c r="AA609" s="303"/>
    </row>
    <row r="610" spans="6:27">
      <c r="F610" s="99"/>
      <c r="G610" s="302"/>
      <c r="H610" s="302"/>
      <c r="I610" s="302"/>
      <c r="J610" s="303"/>
      <c r="K610" s="303"/>
      <c r="L610" s="303"/>
      <c r="M610" s="303"/>
      <c r="N610" s="303"/>
      <c r="O610" s="303"/>
      <c r="P610" s="303"/>
      <c r="Q610" s="303"/>
      <c r="R610" s="303"/>
      <c r="S610" s="303"/>
      <c r="T610" s="303"/>
      <c r="U610" s="303"/>
      <c r="V610" s="303"/>
      <c r="W610" s="303"/>
      <c r="X610" s="303"/>
      <c r="Y610" s="303"/>
      <c r="Z610" s="303"/>
      <c r="AA610" s="303"/>
    </row>
    <row r="611" spans="6:27">
      <c r="F611" s="99"/>
      <c r="G611" s="302"/>
      <c r="H611" s="302"/>
      <c r="I611" s="302"/>
      <c r="J611" s="303"/>
      <c r="K611" s="303"/>
      <c r="L611" s="303"/>
      <c r="M611" s="303"/>
      <c r="N611" s="303"/>
      <c r="O611" s="303"/>
      <c r="P611" s="303"/>
      <c r="Q611" s="303"/>
      <c r="R611" s="303"/>
      <c r="S611" s="303"/>
      <c r="T611" s="303"/>
      <c r="U611" s="303"/>
      <c r="V611" s="303"/>
      <c r="W611" s="303"/>
      <c r="X611" s="303"/>
      <c r="Y611" s="303"/>
      <c r="Z611" s="303"/>
      <c r="AA611" s="303"/>
    </row>
    <row r="612" spans="6:27">
      <c r="F612" s="99"/>
      <c r="G612" s="302"/>
      <c r="H612" s="302"/>
      <c r="I612" s="302"/>
      <c r="J612" s="303"/>
      <c r="K612" s="303"/>
      <c r="L612" s="303"/>
      <c r="M612" s="303"/>
      <c r="N612" s="303"/>
      <c r="O612" s="303"/>
      <c r="P612" s="303"/>
      <c r="Q612" s="303"/>
      <c r="R612" s="303"/>
      <c r="S612" s="303"/>
      <c r="T612" s="303"/>
      <c r="U612" s="303"/>
      <c r="V612" s="303"/>
      <c r="W612" s="303"/>
      <c r="X612" s="303"/>
      <c r="Y612" s="303"/>
      <c r="Z612" s="303"/>
      <c r="AA612" s="303"/>
    </row>
    <row r="613" spans="6:27">
      <c r="F613" s="99"/>
      <c r="G613" s="302"/>
      <c r="H613" s="302"/>
      <c r="I613" s="302"/>
      <c r="J613" s="303"/>
      <c r="K613" s="303"/>
      <c r="L613" s="303"/>
      <c r="M613" s="303"/>
      <c r="N613" s="303"/>
      <c r="O613" s="303"/>
      <c r="P613" s="303"/>
      <c r="Q613" s="303"/>
      <c r="R613" s="303"/>
      <c r="S613" s="303"/>
      <c r="T613" s="303"/>
      <c r="U613" s="303"/>
      <c r="V613" s="303"/>
      <c r="W613" s="303"/>
      <c r="X613" s="303"/>
      <c r="Y613" s="303"/>
      <c r="Z613" s="303"/>
      <c r="AA613" s="303"/>
    </row>
    <row r="614" spans="6:27">
      <c r="F614" s="99"/>
      <c r="G614" s="302"/>
      <c r="H614" s="302"/>
      <c r="I614" s="302"/>
      <c r="J614" s="303"/>
      <c r="K614" s="303"/>
      <c r="L614" s="303"/>
      <c r="M614" s="303"/>
      <c r="N614" s="303"/>
      <c r="O614" s="303"/>
      <c r="P614" s="303"/>
      <c r="Q614" s="303"/>
      <c r="R614" s="303"/>
      <c r="S614" s="303"/>
      <c r="T614" s="303"/>
      <c r="U614" s="303"/>
      <c r="V614" s="303"/>
      <c r="W614" s="303"/>
      <c r="X614" s="303"/>
      <c r="Y614" s="303"/>
      <c r="Z614" s="303"/>
      <c r="AA614" s="303"/>
    </row>
    <row r="615" spans="6:27">
      <c r="F615" s="99"/>
      <c r="G615" s="302"/>
      <c r="H615" s="302"/>
      <c r="I615" s="302"/>
      <c r="J615" s="303"/>
      <c r="K615" s="303"/>
      <c r="L615" s="303"/>
      <c r="M615" s="303"/>
      <c r="N615" s="303"/>
      <c r="O615" s="303"/>
      <c r="P615" s="303"/>
      <c r="Q615" s="303"/>
      <c r="R615" s="303"/>
      <c r="S615" s="303"/>
      <c r="T615" s="303"/>
      <c r="U615" s="303"/>
      <c r="V615" s="303"/>
      <c r="W615" s="303"/>
      <c r="X615" s="303"/>
      <c r="Y615" s="303"/>
      <c r="Z615" s="303"/>
      <c r="AA615" s="303"/>
    </row>
    <row r="616" spans="6:27">
      <c r="F616" s="99"/>
      <c r="G616" s="302"/>
      <c r="H616" s="302"/>
      <c r="I616" s="302"/>
      <c r="J616" s="303"/>
      <c r="K616" s="303"/>
      <c r="L616" s="303"/>
      <c r="M616" s="303"/>
      <c r="N616" s="303"/>
      <c r="O616" s="303"/>
      <c r="P616" s="303"/>
      <c r="Q616" s="303"/>
      <c r="R616" s="303"/>
      <c r="S616" s="303"/>
      <c r="T616" s="303"/>
      <c r="U616" s="303"/>
      <c r="V616" s="303"/>
      <c r="W616" s="303"/>
      <c r="X616" s="303"/>
      <c r="Y616" s="303"/>
      <c r="Z616" s="303"/>
      <c r="AA616" s="303"/>
    </row>
    <row r="617" spans="6:27">
      <c r="F617" s="99"/>
      <c r="G617" s="302"/>
      <c r="H617" s="302"/>
      <c r="I617" s="302"/>
      <c r="J617" s="303"/>
      <c r="K617" s="303"/>
      <c r="L617" s="303"/>
      <c r="M617" s="303"/>
      <c r="N617" s="303"/>
      <c r="O617" s="303"/>
      <c r="P617" s="303"/>
      <c r="Q617" s="303"/>
      <c r="R617" s="303"/>
      <c r="S617" s="303"/>
      <c r="T617" s="303"/>
      <c r="U617" s="303"/>
      <c r="V617" s="303"/>
      <c r="W617" s="303"/>
      <c r="X617" s="303"/>
      <c r="Y617" s="303"/>
      <c r="Z617" s="303"/>
      <c r="AA617" s="303"/>
    </row>
    <row r="618" spans="6:27">
      <c r="F618" s="99"/>
      <c r="G618" s="302"/>
      <c r="H618" s="302"/>
      <c r="I618" s="302"/>
      <c r="J618" s="303"/>
      <c r="K618" s="303"/>
      <c r="L618" s="303"/>
      <c r="M618" s="303"/>
      <c r="N618" s="303"/>
      <c r="O618" s="303"/>
      <c r="P618" s="303"/>
      <c r="Q618" s="303"/>
      <c r="R618" s="303"/>
      <c r="S618" s="303"/>
      <c r="T618" s="303"/>
      <c r="U618" s="303"/>
      <c r="V618" s="303"/>
      <c r="W618" s="303"/>
      <c r="X618" s="303"/>
      <c r="Y618" s="303"/>
      <c r="Z618" s="303"/>
      <c r="AA618" s="303"/>
    </row>
    <row r="619" spans="6:27">
      <c r="F619" s="99"/>
      <c r="G619" s="302"/>
      <c r="H619" s="302"/>
      <c r="I619" s="302"/>
      <c r="J619" s="303"/>
      <c r="K619" s="303"/>
      <c r="L619" s="303"/>
      <c r="M619" s="303"/>
      <c r="N619" s="303"/>
      <c r="O619" s="303"/>
      <c r="P619" s="303"/>
      <c r="Q619" s="303"/>
      <c r="R619" s="303"/>
      <c r="S619" s="303"/>
      <c r="T619" s="303"/>
      <c r="U619" s="303"/>
      <c r="V619" s="303"/>
      <c r="W619" s="303"/>
      <c r="X619" s="303"/>
      <c r="Y619" s="303"/>
      <c r="Z619" s="303"/>
      <c r="AA619" s="303"/>
    </row>
    <row r="620" spans="6:27">
      <c r="F620" s="99"/>
      <c r="G620" s="302"/>
      <c r="H620" s="302"/>
      <c r="I620" s="302"/>
      <c r="J620" s="303"/>
      <c r="K620" s="303"/>
      <c r="L620" s="303"/>
      <c r="M620" s="303"/>
      <c r="N620" s="303"/>
      <c r="O620" s="303"/>
      <c r="P620" s="303"/>
      <c r="Q620" s="303"/>
      <c r="R620" s="303"/>
      <c r="S620" s="303"/>
      <c r="T620" s="303"/>
      <c r="U620" s="303"/>
      <c r="V620" s="303"/>
      <c r="W620" s="303"/>
      <c r="X620" s="303"/>
      <c r="Y620" s="303"/>
      <c r="Z620" s="303"/>
      <c r="AA620" s="303"/>
    </row>
    <row r="621" spans="6:27">
      <c r="F621" s="99"/>
      <c r="G621" s="302"/>
      <c r="H621" s="302"/>
      <c r="I621" s="302"/>
      <c r="J621" s="303"/>
      <c r="K621" s="303"/>
      <c r="L621" s="303"/>
      <c r="M621" s="303"/>
      <c r="N621" s="303"/>
      <c r="O621" s="303"/>
      <c r="P621" s="303"/>
      <c r="Q621" s="303"/>
      <c r="R621" s="303"/>
      <c r="S621" s="303"/>
      <c r="T621" s="303"/>
      <c r="U621" s="303"/>
      <c r="V621" s="303"/>
      <c r="W621" s="303"/>
      <c r="X621" s="303"/>
      <c r="Y621" s="303"/>
      <c r="Z621" s="303"/>
      <c r="AA621" s="303"/>
    </row>
    <row r="622" spans="6:27">
      <c r="F622" s="99"/>
      <c r="G622" s="302"/>
      <c r="H622" s="302"/>
      <c r="I622" s="302"/>
      <c r="J622" s="303"/>
      <c r="K622" s="303"/>
      <c r="L622" s="303"/>
      <c r="M622" s="303"/>
      <c r="N622" s="303"/>
      <c r="O622" s="303"/>
      <c r="P622" s="303"/>
      <c r="Q622" s="303"/>
      <c r="R622" s="303"/>
      <c r="S622" s="303"/>
      <c r="T622" s="303"/>
      <c r="U622" s="303"/>
      <c r="V622" s="303"/>
      <c r="W622" s="303"/>
      <c r="X622" s="303"/>
      <c r="Y622" s="303"/>
      <c r="Z622" s="303"/>
      <c r="AA622" s="303"/>
    </row>
    <row r="623" spans="6:27">
      <c r="F623" s="99"/>
      <c r="G623" s="302"/>
      <c r="H623" s="302"/>
      <c r="I623" s="302"/>
      <c r="J623" s="303"/>
      <c r="K623" s="303"/>
      <c r="L623" s="303"/>
      <c r="M623" s="303"/>
      <c r="N623" s="303"/>
      <c r="O623" s="303"/>
      <c r="P623" s="303"/>
      <c r="Q623" s="303"/>
      <c r="R623" s="303"/>
      <c r="S623" s="303"/>
      <c r="T623" s="303"/>
      <c r="U623" s="303"/>
      <c r="V623" s="303"/>
      <c r="W623" s="303"/>
      <c r="X623" s="303"/>
      <c r="Y623" s="303"/>
      <c r="Z623" s="303"/>
      <c r="AA623" s="303"/>
    </row>
    <row r="624" spans="6:27">
      <c r="F624" s="99"/>
      <c r="G624" s="302"/>
      <c r="H624" s="302"/>
      <c r="I624" s="302"/>
      <c r="J624" s="303"/>
      <c r="K624" s="303"/>
      <c r="L624" s="303"/>
      <c r="M624" s="303"/>
      <c r="N624" s="303"/>
      <c r="O624" s="303"/>
      <c r="P624" s="303"/>
      <c r="Q624" s="303"/>
      <c r="R624" s="303"/>
      <c r="S624" s="303"/>
      <c r="T624" s="303"/>
      <c r="U624" s="303"/>
      <c r="V624" s="303"/>
      <c r="W624" s="303"/>
      <c r="X624" s="303"/>
      <c r="Y624" s="303"/>
      <c r="Z624" s="303"/>
      <c r="AA624" s="303"/>
    </row>
    <row r="625" spans="6:27">
      <c r="F625" s="99"/>
      <c r="G625" s="302"/>
      <c r="H625" s="302"/>
      <c r="I625" s="302"/>
      <c r="J625" s="303"/>
      <c r="K625" s="303"/>
      <c r="L625" s="303"/>
      <c r="M625" s="303"/>
      <c r="N625" s="303"/>
      <c r="O625" s="303"/>
      <c r="P625" s="303"/>
      <c r="Q625" s="303"/>
      <c r="R625" s="303"/>
      <c r="S625" s="303"/>
      <c r="T625" s="303"/>
      <c r="U625" s="303"/>
      <c r="V625" s="303"/>
      <c r="W625" s="303"/>
      <c r="X625" s="303"/>
      <c r="Y625" s="303"/>
      <c r="Z625" s="303"/>
      <c r="AA625" s="303"/>
    </row>
    <row r="626" spans="6:27">
      <c r="F626" s="99"/>
      <c r="G626" s="302"/>
      <c r="H626" s="302"/>
      <c r="I626" s="302"/>
      <c r="J626" s="303"/>
      <c r="K626" s="303"/>
      <c r="L626" s="303"/>
      <c r="M626" s="303"/>
      <c r="N626" s="303"/>
      <c r="O626" s="303"/>
      <c r="P626" s="303"/>
      <c r="Q626" s="303"/>
      <c r="R626" s="303"/>
      <c r="S626" s="303"/>
      <c r="T626" s="303"/>
      <c r="U626" s="303"/>
      <c r="V626" s="303"/>
      <c r="W626" s="303"/>
      <c r="X626" s="303"/>
      <c r="Y626" s="303"/>
      <c r="Z626" s="303"/>
      <c r="AA626" s="303"/>
    </row>
    <row r="627" spans="6:27">
      <c r="F627" s="99"/>
      <c r="G627" s="302"/>
      <c r="H627" s="302"/>
      <c r="I627" s="302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3"/>
      <c r="Y627" s="303"/>
      <c r="Z627" s="303"/>
      <c r="AA627" s="303"/>
    </row>
    <row r="628" spans="6:27">
      <c r="F628" s="99"/>
      <c r="G628" s="302"/>
      <c r="H628" s="302"/>
      <c r="I628" s="302"/>
      <c r="J628" s="303"/>
      <c r="K628" s="303"/>
      <c r="L628" s="303"/>
      <c r="M628" s="303"/>
      <c r="N628" s="303"/>
      <c r="O628" s="303"/>
      <c r="P628" s="303"/>
      <c r="Q628" s="303"/>
      <c r="R628" s="303"/>
      <c r="S628" s="303"/>
      <c r="T628" s="303"/>
      <c r="U628" s="303"/>
      <c r="V628" s="303"/>
      <c r="W628" s="303"/>
      <c r="X628" s="303"/>
      <c r="Y628" s="303"/>
      <c r="Z628" s="303"/>
      <c r="AA628" s="303"/>
    </row>
    <row r="629" spans="6:27">
      <c r="F629" s="99"/>
      <c r="G629" s="302"/>
      <c r="H629" s="302"/>
      <c r="I629" s="302"/>
      <c r="J629" s="303"/>
      <c r="K629" s="303"/>
      <c r="L629" s="303"/>
      <c r="M629" s="303"/>
      <c r="N629" s="303"/>
      <c r="O629" s="303"/>
      <c r="P629" s="303"/>
      <c r="Q629" s="303"/>
      <c r="R629" s="303"/>
      <c r="S629" s="303"/>
      <c r="T629" s="303"/>
      <c r="U629" s="303"/>
      <c r="V629" s="303"/>
      <c r="W629" s="303"/>
      <c r="X629" s="303"/>
      <c r="Y629" s="303"/>
      <c r="Z629" s="303"/>
      <c r="AA629" s="303"/>
    </row>
    <row r="630" spans="6:27">
      <c r="F630" s="99"/>
      <c r="G630" s="302"/>
      <c r="H630" s="302"/>
      <c r="I630" s="302"/>
      <c r="J630" s="303"/>
      <c r="K630" s="303"/>
      <c r="L630" s="303"/>
      <c r="M630" s="303"/>
      <c r="N630" s="303"/>
      <c r="O630" s="303"/>
      <c r="P630" s="303"/>
      <c r="Q630" s="303"/>
      <c r="R630" s="303"/>
      <c r="S630" s="303"/>
      <c r="T630" s="303"/>
      <c r="U630" s="303"/>
      <c r="V630" s="303"/>
      <c r="W630" s="303"/>
      <c r="X630" s="303"/>
      <c r="Y630" s="303"/>
      <c r="Z630" s="303"/>
      <c r="AA630" s="303"/>
    </row>
    <row r="631" spans="6:27">
      <c r="F631" s="99"/>
      <c r="G631" s="302"/>
      <c r="H631" s="302"/>
      <c r="I631" s="302"/>
      <c r="J631" s="303"/>
      <c r="K631" s="303"/>
      <c r="L631" s="303"/>
      <c r="M631" s="303"/>
      <c r="N631" s="303"/>
      <c r="O631" s="303"/>
      <c r="P631" s="303"/>
      <c r="Q631" s="303"/>
      <c r="R631" s="303"/>
      <c r="S631" s="303"/>
      <c r="T631" s="303"/>
      <c r="U631" s="303"/>
      <c r="V631" s="303"/>
      <c r="W631" s="303"/>
      <c r="X631" s="303"/>
      <c r="Y631" s="303"/>
      <c r="Z631" s="303"/>
      <c r="AA631" s="303"/>
    </row>
    <row r="632" spans="6:27">
      <c r="F632" s="99"/>
      <c r="G632" s="302"/>
      <c r="H632" s="302"/>
      <c r="I632" s="302"/>
      <c r="J632" s="303"/>
      <c r="K632" s="303"/>
      <c r="L632" s="303"/>
      <c r="M632" s="303"/>
      <c r="N632" s="303"/>
      <c r="O632" s="303"/>
      <c r="P632" s="303"/>
      <c r="Q632" s="303"/>
      <c r="R632" s="303"/>
      <c r="S632" s="303"/>
      <c r="T632" s="303"/>
      <c r="U632" s="303"/>
      <c r="V632" s="303"/>
      <c r="W632" s="303"/>
      <c r="X632" s="303"/>
      <c r="Y632" s="303"/>
      <c r="Z632" s="303"/>
      <c r="AA632" s="303"/>
    </row>
    <row r="633" spans="6:27">
      <c r="F633" s="99"/>
      <c r="G633" s="302"/>
      <c r="H633" s="302"/>
      <c r="I633" s="302"/>
      <c r="J633" s="303"/>
      <c r="K633" s="303"/>
      <c r="L633" s="303"/>
      <c r="M633" s="303"/>
      <c r="N633" s="303"/>
      <c r="O633" s="303"/>
      <c r="P633" s="303"/>
      <c r="Q633" s="303"/>
      <c r="R633" s="303"/>
      <c r="S633" s="303"/>
      <c r="T633" s="303"/>
      <c r="U633" s="303"/>
      <c r="V633" s="303"/>
      <c r="W633" s="303"/>
      <c r="X633" s="303"/>
      <c r="Y633" s="303"/>
      <c r="Z633" s="303"/>
      <c r="AA633" s="303"/>
    </row>
    <row r="634" spans="6:27">
      <c r="F634" s="99"/>
      <c r="G634" s="302"/>
      <c r="H634" s="302"/>
      <c r="I634" s="302"/>
      <c r="J634" s="303"/>
      <c r="K634" s="303"/>
      <c r="L634" s="303"/>
      <c r="M634" s="303"/>
      <c r="N634" s="303"/>
      <c r="O634" s="303"/>
      <c r="P634" s="303"/>
      <c r="Q634" s="303"/>
      <c r="R634" s="303"/>
      <c r="S634" s="303"/>
      <c r="T634" s="303"/>
      <c r="U634" s="303"/>
      <c r="V634" s="303"/>
      <c r="W634" s="303"/>
      <c r="X634" s="303"/>
      <c r="Y634" s="303"/>
      <c r="Z634" s="303"/>
      <c r="AA634" s="303"/>
    </row>
    <row r="635" spans="6:27">
      <c r="F635" s="99"/>
      <c r="G635" s="302"/>
      <c r="H635" s="302"/>
      <c r="I635" s="302"/>
      <c r="J635" s="303"/>
      <c r="K635" s="303"/>
      <c r="L635" s="303"/>
      <c r="M635" s="303"/>
      <c r="N635" s="303"/>
      <c r="O635" s="303"/>
      <c r="P635" s="303"/>
      <c r="Q635" s="303"/>
      <c r="R635" s="303"/>
      <c r="S635" s="303"/>
      <c r="T635" s="303"/>
      <c r="U635" s="303"/>
      <c r="V635" s="303"/>
      <c r="W635" s="303"/>
      <c r="X635" s="303"/>
      <c r="Y635" s="303"/>
      <c r="Z635" s="303"/>
      <c r="AA635" s="303"/>
    </row>
    <row r="636" spans="6:27">
      <c r="F636" s="99"/>
      <c r="G636" s="302"/>
      <c r="H636" s="302"/>
      <c r="I636" s="302"/>
      <c r="J636" s="303"/>
      <c r="K636" s="303"/>
      <c r="L636" s="303"/>
      <c r="M636" s="303"/>
      <c r="N636" s="303"/>
      <c r="O636" s="303"/>
      <c r="P636" s="303"/>
      <c r="Q636" s="303"/>
      <c r="R636" s="303"/>
      <c r="S636" s="303"/>
      <c r="T636" s="303"/>
      <c r="U636" s="303"/>
      <c r="V636" s="303"/>
      <c r="W636" s="303"/>
      <c r="X636" s="303"/>
      <c r="Y636" s="303"/>
      <c r="Z636" s="303"/>
      <c r="AA636" s="303"/>
    </row>
    <row r="637" spans="6:27">
      <c r="F637" s="99"/>
      <c r="G637" s="302"/>
      <c r="H637" s="302"/>
      <c r="I637" s="302"/>
      <c r="J637" s="303"/>
      <c r="K637" s="303"/>
      <c r="L637" s="303"/>
      <c r="M637" s="303"/>
      <c r="N637" s="303"/>
      <c r="O637" s="303"/>
      <c r="P637" s="303"/>
      <c r="Q637" s="303"/>
      <c r="R637" s="303"/>
      <c r="S637" s="303"/>
      <c r="T637" s="303"/>
      <c r="U637" s="303"/>
      <c r="V637" s="303"/>
      <c r="W637" s="303"/>
      <c r="X637" s="303"/>
      <c r="Y637" s="303"/>
      <c r="Z637" s="303"/>
      <c r="AA637" s="303"/>
    </row>
    <row r="638" spans="6:27">
      <c r="F638" s="99"/>
      <c r="G638" s="302"/>
      <c r="H638" s="302"/>
      <c r="I638" s="302"/>
      <c r="J638" s="303"/>
      <c r="K638" s="303"/>
      <c r="L638" s="303"/>
      <c r="M638" s="303"/>
      <c r="N638" s="303"/>
      <c r="O638" s="303"/>
      <c r="P638" s="303"/>
      <c r="Q638" s="303"/>
      <c r="R638" s="303"/>
      <c r="S638" s="303"/>
      <c r="T638" s="303"/>
      <c r="U638" s="303"/>
      <c r="V638" s="303"/>
      <c r="W638" s="303"/>
      <c r="X638" s="303"/>
      <c r="Y638" s="303"/>
      <c r="Z638" s="303"/>
      <c r="AA638" s="303"/>
    </row>
    <row r="639" spans="6:27">
      <c r="F639" s="99"/>
      <c r="G639" s="302"/>
      <c r="H639" s="302"/>
      <c r="I639" s="302"/>
      <c r="J639" s="303"/>
      <c r="K639" s="303"/>
      <c r="L639" s="303"/>
      <c r="M639" s="303"/>
      <c r="N639" s="303"/>
      <c r="O639" s="303"/>
      <c r="P639" s="303"/>
      <c r="Q639" s="303"/>
      <c r="R639" s="303"/>
      <c r="S639" s="303"/>
      <c r="T639" s="303"/>
      <c r="U639" s="303"/>
      <c r="V639" s="303"/>
      <c r="W639" s="303"/>
      <c r="X639" s="303"/>
      <c r="Y639" s="303"/>
      <c r="Z639" s="303"/>
      <c r="AA639" s="303"/>
    </row>
    <row r="640" spans="6:27">
      <c r="F640" s="99"/>
      <c r="G640" s="302"/>
      <c r="H640" s="302"/>
      <c r="I640" s="302"/>
      <c r="J640" s="303"/>
      <c r="K640" s="303"/>
      <c r="L640" s="303"/>
      <c r="M640" s="303"/>
      <c r="N640" s="303"/>
      <c r="O640" s="303"/>
      <c r="P640" s="303"/>
      <c r="Q640" s="303"/>
      <c r="R640" s="303"/>
      <c r="S640" s="303"/>
      <c r="T640" s="303"/>
      <c r="U640" s="303"/>
      <c r="V640" s="303"/>
      <c r="W640" s="303"/>
      <c r="X640" s="303"/>
      <c r="Y640" s="303"/>
      <c r="Z640" s="303"/>
      <c r="AA640" s="303"/>
    </row>
    <row r="641" spans="6:27">
      <c r="F641" s="99"/>
      <c r="G641" s="302"/>
      <c r="H641" s="302"/>
      <c r="I641" s="302"/>
      <c r="J641" s="303"/>
      <c r="K641" s="303"/>
      <c r="L641" s="303"/>
      <c r="M641" s="303"/>
      <c r="N641" s="303"/>
      <c r="O641" s="303"/>
      <c r="P641" s="303"/>
      <c r="Q641" s="303"/>
      <c r="R641" s="303"/>
      <c r="S641" s="303"/>
      <c r="T641" s="303"/>
      <c r="U641" s="303"/>
      <c r="V641" s="303"/>
      <c r="W641" s="303"/>
      <c r="X641" s="303"/>
      <c r="Y641" s="303"/>
      <c r="Z641" s="303"/>
      <c r="AA641" s="303"/>
    </row>
    <row r="642" spans="6:27">
      <c r="F642" s="99"/>
      <c r="G642" s="302"/>
      <c r="H642" s="302"/>
      <c r="I642" s="302"/>
      <c r="J642" s="303"/>
      <c r="K642" s="303"/>
      <c r="L642" s="303"/>
      <c r="M642" s="303"/>
      <c r="N642" s="303"/>
      <c r="O642" s="303"/>
      <c r="P642" s="303"/>
      <c r="Q642" s="303"/>
      <c r="R642" s="303"/>
      <c r="S642" s="303"/>
      <c r="T642" s="303"/>
      <c r="U642" s="303"/>
      <c r="V642" s="303"/>
      <c r="W642" s="303"/>
      <c r="X642" s="303"/>
      <c r="Y642" s="303"/>
      <c r="Z642" s="303"/>
      <c r="AA642" s="303"/>
    </row>
    <row r="643" spans="6:27">
      <c r="F643" s="99"/>
      <c r="G643" s="302"/>
      <c r="H643" s="302"/>
      <c r="I643" s="302"/>
      <c r="J643" s="303"/>
      <c r="K643" s="303"/>
      <c r="L643" s="303"/>
      <c r="M643" s="303"/>
      <c r="N643" s="303"/>
      <c r="O643" s="303"/>
      <c r="P643" s="303"/>
      <c r="Q643" s="303"/>
      <c r="R643" s="303"/>
      <c r="S643" s="303"/>
      <c r="T643" s="303"/>
      <c r="U643" s="303"/>
      <c r="V643" s="303"/>
      <c r="W643" s="303"/>
      <c r="X643" s="303"/>
      <c r="Y643" s="303"/>
      <c r="Z643" s="303"/>
      <c r="AA643" s="303"/>
    </row>
    <row r="644" spans="6:27">
      <c r="F644" s="99"/>
      <c r="G644" s="302"/>
      <c r="H644" s="302"/>
      <c r="I644" s="302"/>
      <c r="J644" s="303"/>
      <c r="K644" s="303"/>
      <c r="L644" s="303"/>
      <c r="M644" s="303"/>
      <c r="N644" s="303"/>
      <c r="O644" s="303"/>
      <c r="P644" s="303"/>
      <c r="Q644" s="303"/>
      <c r="R644" s="303"/>
      <c r="S644" s="303"/>
      <c r="T644" s="303"/>
      <c r="U644" s="303"/>
      <c r="V644" s="303"/>
      <c r="W644" s="303"/>
      <c r="X644" s="303"/>
      <c r="Y644" s="303"/>
      <c r="Z644" s="303"/>
      <c r="AA644" s="303"/>
    </row>
    <row r="645" spans="6:27">
      <c r="F645" s="99"/>
      <c r="G645" s="302"/>
      <c r="H645" s="302"/>
      <c r="I645" s="302"/>
      <c r="J645" s="303"/>
      <c r="K645" s="303"/>
      <c r="L645" s="303"/>
      <c r="M645" s="303"/>
      <c r="N645" s="303"/>
      <c r="O645" s="303"/>
      <c r="P645" s="303"/>
      <c r="Q645" s="303"/>
      <c r="R645" s="303"/>
      <c r="S645" s="303"/>
      <c r="T645" s="303"/>
      <c r="U645" s="303"/>
      <c r="V645" s="303"/>
      <c r="W645" s="303"/>
      <c r="X645" s="303"/>
      <c r="Y645" s="303"/>
      <c r="Z645" s="303"/>
      <c r="AA645" s="303"/>
    </row>
    <row r="646" spans="6:27">
      <c r="F646" s="99"/>
      <c r="G646" s="302"/>
      <c r="H646" s="302"/>
      <c r="I646" s="302"/>
      <c r="J646" s="303"/>
      <c r="K646" s="303"/>
      <c r="L646" s="303"/>
      <c r="M646" s="303"/>
      <c r="N646" s="303"/>
      <c r="O646" s="303"/>
      <c r="P646" s="303"/>
      <c r="Q646" s="303"/>
      <c r="R646" s="303"/>
      <c r="S646" s="303"/>
      <c r="T646" s="303"/>
      <c r="U646" s="303"/>
      <c r="V646" s="303"/>
      <c r="W646" s="303"/>
      <c r="X646" s="303"/>
      <c r="Y646" s="303"/>
      <c r="Z646" s="303"/>
      <c r="AA646" s="303"/>
    </row>
    <row r="647" spans="6:27">
      <c r="F647" s="99"/>
      <c r="G647" s="302"/>
      <c r="H647" s="302"/>
      <c r="I647" s="302"/>
      <c r="J647" s="303"/>
      <c r="K647" s="303"/>
      <c r="L647" s="303"/>
      <c r="M647" s="303"/>
      <c r="N647" s="303"/>
      <c r="O647" s="303"/>
      <c r="P647" s="303"/>
      <c r="Q647" s="303"/>
      <c r="R647" s="303"/>
      <c r="S647" s="303"/>
      <c r="T647" s="303"/>
      <c r="U647" s="303"/>
      <c r="V647" s="303"/>
      <c r="W647" s="303"/>
      <c r="X647" s="303"/>
      <c r="Y647" s="303"/>
      <c r="Z647" s="303"/>
      <c r="AA647" s="303"/>
    </row>
    <row r="648" spans="6:27">
      <c r="F648" s="99"/>
      <c r="G648" s="302"/>
      <c r="H648" s="302"/>
      <c r="I648" s="302"/>
      <c r="J648" s="303"/>
      <c r="K648" s="303"/>
      <c r="L648" s="303"/>
      <c r="M648" s="303"/>
      <c r="N648" s="303"/>
      <c r="O648" s="303"/>
      <c r="P648" s="303"/>
      <c r="Q648" s="303"/>
      <c r="R648" s="303"/>
      <c r="S648" s="303"/>
      <c r="T648" s="303"/>
      <c r="U648" s="303"/>
      <c r="V648" s="303"/>
      <c r="W648" s="303"/>
      <c r="X648" s="303"/>
      <c r="Y648" s="303"/>
      <c r="Z648" s="303"/>
      <c r="AA648" s="303"/>
    </row>
    <row r="649" spans="6:27">
      <c r="F649" s="99"/>
      <c r="G649" s="302"/>
      <c r="H649" s="302"/>
      <c r="I649" s="302"/>
      <c r="J649" s="303"/>
      <c r="K649" s="303"/>
      <c r="L649" s="303"/>
      <c r="M649" s="303"/>
      <c r="N649" s="303"/>
      <c r="O649" s="303"/>
      <c r="P649" s="303"/>
      <c r="Q649" s="303"/>
      <c r="R649" s="303"/>
      <c r="S649" s="303"/>
      <c r="T649" s="303"/>
      <c r="U649" s="303"/>
      <c r="V649" s="303"/>
      <c r="W649" s="303"/>
      <c r="X649" s="303"/>
      <c r="Y649" s="303"/>
      <c r="Z649" s="303"/>
      <c r="AA649" s="303"/>
    </row>
    <row r="650" spans="6:27">
      <c r="F650" s="99"/>
      <c r="G650" s="302"/>
      <c r="H650" s="302"/>
      <c r="I650" s="302"/>
      <c r="J650" s="303"/>
      <c r="K650" s="303"/>
      <c r="L650" s="303"/>
      <c r="M650" s="303"/>
      <c r="N650" s="303"/>
      <c r="O650" s="303"/>
      <c r="P650" s="303"/>
      <c r="Q650" s="303"/>
      <c r="R650" s="303"/>
      <c r="S650" s="303"/>
      <c r="T650" s="303"/>
      <c r="U650" s="303"/>
      <c r="V650" s="303"/>
      <c r="W650" s="303"/>
      <c r="X650" s="303"/>
      <c r="Y650" s="303"/>
      <c r="Z650" s="303"/>
      <c r="AA650" s="303"/>
    </row>
    <row r="651" spans="6:27">
      <c r="F651" s="99"/>
      <c r="G651" s="302"/>
      <c r="H651" s="302"/>
      <c r="I651" s="302"/>
      <c r="J651" s="303"/>
      <c r="K651" s="303"/>
      <c r="L651" s="303"/>
      <c r="M651" s="303"/>
      <c r="N651" s="303"/>
      <c r="O651" s="303"/>
      <c r="P651" s="303"/>
      <c r="Q651" s="303"/>
      <c r="R651" s="303"/>
      <c r="S651" s="303"/>
      <c r="T651" s="303"/>
      <c r="U651" s="303"/>
      <c r="V651" s="303"/>
      <c r="W651" s="303"/>
      <c r="X651" s="303"/>
      <c r="Y651" s="303"/>
      <c r="Z651" s="303"/>
      <c r="AA651" s="303"/>
    </row>
    <row r="652" spans="6:27">
      <c r="F652" s="99"/>
      <c r="G652" s="302"/>
      <c r="H652" s="302"/>
      <c r="I652" s="302"/>
      <c r="J652" s="303"/>
      <c r="K652" s="303"/>
      <c r="L652" s="303"/>
      <c r="M652" s="303"/>
      <c r="N652" s="303"/>
      <c r="O652" s="303"/>
      <c r="P652" s="303"/>
      <c r="Q652" s="303"/>
      <c r="R652" s="303"/>
      <c r="S652" s="303"/>
      <c r="T652" s="303"/>
      <c r="U652" s="303"/>
      <c r="V652" s="303"/>
      <c r="W652" s="303"/>
      <c r="X652" s="303"/>
      <c r="Y652" s="303"/>
      <c r="Z652" s="303"/>
      <c r="AA652" s="303"/>
    </row>
    <row r="653" spans="6:27">
      <c r="F653" s="99"/>
      <c r="G653" s="302"/>
      <c r="H653" s="302"/>
      <c r="I653" s="302"/>
      <c r="J653" s="303"/>
      <c r="K653" s="303"/>
      <c r="L653" s="303"/>
      <c r="M653" s="303"/>
      <c r="N653" s="303"/>
      <c r="O653" s="303"/>
      <c r="P653" s="303"/>
      <c r="Q653" s="303"/>
      <c r="R653" s="303"/>
      <c r="S653" s="303"/>
      <c r="T653" s="303"/>
      <c r="U653" s="303"/>
      <c r="V653" s="303"/>
      <c r="W653" s="303"/>
      <c r="X653" s="303"/>
      <c r="Y653" s="303"/>
      <c r="Z653" s="303"/>
      <c r="AA653" s="303"/>
    </row>
    <row r="654" spans="6:27">
      <c r="F654" s="99"/>
      <c r="G654" s="302"/>
      <c r="H654" s="302"/>
      <c r="I654" s="302"/>
      <c r="J654" s="303"/>
      <c r="K654" s="303"/>
      <c r="L654" s="303"/>
      <c r="M654" s="303"/>
      <c r="N654" s="303"/>
      <c r="O654" s="303"/>
      <c r="P654" s="303"/>
      <c r="Q654" s="303"/>
      <c r="R654" s="303"/>
      <c r="S654" s="303"/>
      <c r="T654" s="303"/>
      <c r="U654" s="303"/>
      <c r="V654" s="303"/>
      <c r="W654" s="303"/>
      <c r="X654" s="303"/>
      <c r="Y654" s="303"/>
      <c r="Z654" s="303"/>
      <c r="AA654" s="303"/>
    </row>
    <row r="655" spans="6:27">
      <c r="F655" s="99"/>
      <c r="G655" s="302"/>
      <c r="H655" s="302"/>
      <c r="I655" s="302"/>
      <c r="J655" s="303"/>
      <c r="K655" s="303"/>
      <c r="L655" s="303"/>
      <c r="M655" s="303"/>
      <c r="N655" s="303"/>
      <c r="O655" s="303"/>
      <c r="P655" s="303"/>
      <c r="Q655" s="303"/>
      <c r="R655" s="303"/>
      <c r="S655" s="303"/>
      <c r="T655" s="303"/>
      <c r="U655" s="303"/>
      <c r="V655" s="303"/>
      <c r="W655" s="303"/>
      <c r="X655" s="303"/>
      <c r="Y655" s="303"/>
      <c r="Z655" s="303"/>
      <c r="AA655" s="303"/>
    </row>
    <row r="656" spans="6:27">
      <c r="F656" s="99"/>
      <c r="G656" s="302"/>
      <c r="H656" s="302"/>
      <c r="I656" s="302"/>
      <c r="J656" s="303"/>
      <c r="K656" s="303"/>
      <c r="L656" s="303"/>
      <c r="M656" s="303"/>
      <c r="N656" s="303"/>
      <c r="O656" s="303"/>
      <c r="P656" s="303"/>
      <c r="Q656" s="303"/>
      <c r="R656" s="303"/>
      <c r="S656" s="303"/>
      <c r="T656" s="303"/>
      <c r="U656" s="303"/>
      <c r="V656" s="303"/>
      <c r="W656" s="303"/>
      <c r="X656" s="303"/>
      <c r="Y656" s="303"/>
      <c r="Z656" s="303"/>
      <c r="AA656" s="303"/>
    </row>
    <row r="657" spans="6:27">
      <c r="F657" s="99"/>
      <c r="G657" s="302"/>
      <c r="H657" s="302"/>
      <c r="I657" s="302"/>
      <c r="J657" s="303"/>
      <c r="K657" s="303"/>
      <c r="L657" s="303"/>
      <c r="M657" s="303"/>
      <c r="N657" s="303"/>
      <c r="O657" s="303"/>
      <c r="P657" s="303"/>
      <c r="Q657" s="303"/>
      <c r="R657" s="303"/>
      <c r="S657" s="303"/>
      <c r="T657" s="303"/>
      <c r="U657" s="303"/>
      <c r="V657" s="303"/>
      <c r="W657" s="303"/>
      <c r="X657" s="303"/>
      <c r="Y657" s="303"/>
      <c r="Z657" s="303"/>
      <c r="AA657" s="303"/>
    </row>
    <row r="658" spans="6:27">
      <c r="F658" s="99"/>
      <c r="G658" s="302"/>
      <c r="H658" s="302"/>
      <c r="I658" s="302"/>
      <c r="J658" s="303"/>
      <c r="K658" s="303"/>
      <c r="L658" s="303"/>
      <c r="M658" s="303"/>
      <c r="N658" s="303"/>
      <c r="O658" s="303"/>
      <c r="P658" s="303"/>
      <c r="Q658" s="303"/>
      <c r="R658" s="303"/>
      <c r="S658" s="303"/>
      <c r="T658" s="303"/>
      <c r="U658" s="303"/>
      <c r="V658" s="303"/>
      <c r="W658" s="303"/>
      <c r="X658" s="303"/>
      <c r="Y658" s="303"/>
      <c r="Z658" s="303"/>
      <c r="AA658" s="303"/>
    </row>
    <row r="659" spans="6:27">
      <c r="F659" s="99"/>
      <c r="G659" s="302"/>
      <c r="H659" s="302"/>
      <c r="I659" s="302"/>
      <c r="J659" s="303"/>
      <c r="K659" s="303"/>
      <c r="L659" s="303"/>
      <c r="M659" s="303"/>
      <c r="N659" s="303"/>
      <c r="O659" s="303"/>
      <c r="P659" s="303"/>
      <c r="Q659" s="303"/>
      <c r="R659" s="303"/>
      <c r="S659" s="303"/>
      <c r="T659" s="303"/>
      <c r="U659" s="303"/>
      <c r="V659" s="303"/>
      <c r="W659" s="303"/>
      <c r="X659" s="303"/>
      <c r="Y659" s="303"/>
      <c r="Z659" s="303"/>
      <c r="AA659" s="303"/>
    </row>
    <row r="660" spans="6:27">
      <c r="F660" s="99"/>
      <c r="G660" s="302"/>
      <c r="H660" s="302"/>
      <c r="I660" s="302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3"/>
      <c r="Y660" s="303"/>
      <c r="Z660" s="303"/>
      <c r="AA660" s="303"/>
    </row>
    <row r="661" spans="6:27">
      <c r="F661" s="99"/>
      <c r="G661" s="302"/>
      <c r="H661" s="302"/>
      <c r="I661" s="302"/>
      <c r="J661" s="303"/>
      <c r="K661" s="303"/>
      <c r="L661" s="303"/>
      <c r="M661" s="303"/>
      <c r="N661" s="303"/>
      <c r="O661" s="303"/>
      <c r="P661" s="303"/>
      <c r="Q661" s="303"/>
      <c r="R661" s="303"/>
      <c r="S661" s="303"/>
      <c r="T661" s="303"/>
      <c r="U661" s="303"/>
      <c r="V661" s="303"/>
      <c r="W661" s="303"/>
      <c r="X661" s="303"/>
      <c r="Y661" s="303"/>
      <c r="Z661" s="303"/>
      <c r="AA661" s="303"/>
    </row>
    <row r="662" spans="6:27">
      <c r="F662" s="99"/>
      <c r="G662" s="302"/>
      <c r="H662" s="302"/>
      <c r="I662" s="302"/>
      <c r="J662" s="303"/>
      <c r="K662" s="303"/>
      <c r="L662" s="303"/>
      <c r="M662" s="303"/>
      <c r="N662" s="303"/>
      <c r="O662" s="303"/>
      <c r="P662" s="303"/>
      <c r="Q662" s="303"/>
      <c r="R662" s="303"/>
      <c r="S662" s="303"/>
      <c r="T662" s="303"/>
      <c r="U662" s="303"/>
      <c r="V662" s="303"/>
      <c r="W662" s="303"/>
      <c r="X662" s="303"/>
      <c r="Y662" s="303"/>
      <c r="Z662" s="303"/>
      <c r="AA662" s="303"/>
    </row>
    <row r="663" spans="6:27">
      <c r="F663" s="99"/>
      <c r="G663" s="302"/>
      <c r="H663" s="302"/>
      <c r="I663" s="302"/>
      <c r="J663" s="303"/>
      <c r="K663" s="303"/>
      <c r="L663" s="303"/>
      <c r="M663" s="303"/>
      <c r="N663" s="303"/>
      <c r="O663" s="303"/>
      <c r="P663" s="303"/>
      <c r="Q663" s="303"/>
      <c r="R663" s="303"/>
      <c r="S663" s="303"/>
      <c r="T663" s="303"/>
      <c r="U663" s="303"/>
      <c r="V663" s="303"/>
      <c r="W663" s="303"/>
      <c r="X663" s="303"/>
      <c r="Y663" s="303"/>
      <c r="Z663" s="303"/>
      <c r="AA663" s="303"/>
    </row>
    <row r="664" spans="6:27">
      <c r="F664" s="99"/>
      <c r="G664" s="302"/>
      <c r="H664" s="302"/>
      <c r="I664" s="302"/>
      <c r="J664" s="303"/>
      <c r="K664" s="303"/>
      <c r="L664" s="303"/>
      <c r="M664" s="303"/>
      <c r="N664" s="303"/>
      <c r="O664" s="303"/>
      <c r="P664" s="303"/>
      <c r="Q664" s="303"/>
      <c r="R664" s="303"/>
      <c r="S664" s="303"/>
      <c r="T664" s="303"/>
      <c r="U664" s="303"/>
      <c r="V664" s="303"/>
      <c r="W664" s="303"/>
      <c r="X664" s="303"/>
      <c r="Y664" s="303"/>
      <c r="Z664" s="303"/>
      <c r="AA664" s="303"/>
    </row>
    <row r="665" spans="6:27">
      <c r="F665" s="99"/>
      <c r="G665" s="302"/>
      <c r="H665" s="302"/>
      <c r="I665" s="302"/>
      <c r="J665" s="303"/>
      <c r="K665" s="303"/>
      <c r="L665" s="303"/>
      <c r="M665" s="303"/>
      <c r="N665" s="303"/>
      <c r="O665" s="303"/>
      <c r="P665" s="303"/>
      <c r="Q665" s="303"/>
      <c r="R665" s="303"/>
      <c r="S665" s="303"/>
      <c r="T665" s="303"/>
      <c r="U665" s="303"/>
      <c r="V665" s="303"/>
      <c r="W665" s="303"/>
      <c r="X665" s="303"/>
      <c r="Y665" s="303"/>
      <c r="Z665" s="303"/>
      <c r="AA665" s="303"/>
    </row>
    <row r="666" spans="6:27">
      <c r="F666" s="99"/>
      <c r="G666" s="302"/>
      <c r="H666" s="302"/>
      <c r="I666" s="302"/>
      <c r="J666" s="303"/>
      <c r="K666" s="303"/>
      <c r="L666" s="303"/>
      <c r="M666" s="303"/>
      <c r="N666" s="303"/>
      <c r="O666" s="303"/>
      <c r="P666" s="303"/>
      <c r="Q666" s="303"/>
      <c r="R666" s="303"/>
      <c r="S666" s="303"/>
      <c r="T666" s="303"/>
      <c r="U666" s="303"/>
      <c r="V666" s="303"/>
      <c r="W666" s="303"/>
      <c r="X666" s="303"/>
      <c r="Y666" s="303"/>
      <c r="Z666" s="303"/>
      <c r="AA666" s="303"/>
    </row>
    <row r="667" spans="6:27">
      <c r="F667" s="99"/>
      <c r="G667" s="302"/>
      <c r="H667" s="302"/>
      <c r="I667" s="302"/>
      <c r="J667" s="303"/>
      <c r="K667" s="303"/>
      <c r="L667" s="303"/>
      <c r="M667" s="303"/>
      <c r="N667" s="303"/>
      <c r="O667" s="303"/>
      <c r="P667" s="303"/>
      <c r="Q667" s="303"/>
      <c r="R667" s="303"/>
      <c r="S667" s="303"/>
      <c r="T667" s="303"/>
      <c r="U667" s="303"/>
      <c r="V667" s="303"/>
      <c r="W667" s="303"/>
      <c r="X667" s="303"/>
      <c r="Y667" s="303"/>
      <c r="Z667" s="303"/>
      <c r="AA667" s="303"/>
    </row>
    <row r="668" spans="6:27">
      <c r="F668" s="99"/>
      <c r="G668" s="302"/>
      <c r="H668" s="302"/>
      <c r="I668" s="302"/>
      <c r="J668" s="303"/>
      <c r="K668" s="303"/>
      <c r="L668" s="303"/>
      <c r="M668" s="303"/>
      <c r="N668" s="303"/>
      <c r="O668" s="303"/>
      <c r="P668" s="303"/>
      <c r="Q668" s="303"/>
      <c r="R668" s="303"/>
      <c r="S668" s="303"/>
      <c r="T668" s="303"/>
      <c r="U668" s="303"/>
      <c r="V668" s="303"/>
      <c r="W668" s="303"/>
      <c r="X668" s="303"/>
      <c r="Y668" s="303"/>
      <c r="Z668" s="303"/>
      <c r="AA668" s="303"/>
    </row>
    <row r="669" spans="6:27">
      <c r="F669" s="99"/>
      <c r="G669" s="302"/>
      <c r="H669" s="302"/>
      <c r="I669" s="302"/>
      <c r="J669" s="303"/>
      <c r="K669" s="303"/>
      <c r="L669" s="303"/>
      <c r="M669" s="303"/>
      <c r="N669" s="303"/>
      <c r="O669" s="303"/>
      <c r="P669" s="303"/>
      <c r="Q669" s="303"/>
      <c r="R669" s="303"/>
      <c r="S669" s="303"/>
      <c r="T669" s="303"/>
      <c r="U669" s="303"/>
      <c r="V669" s="303"/>
      <c r="W669" s="303"/>
      <c r="X669" s="303"/>
      <c r="Y669" s="303"/>
      <c r="Z669" s="303"/>
      <c r="AA669" s="303"/>
    </row>
    <row r="670" spans="6:27">
      <c r="F670" s="99"/>
      <c r="G670" s="302"/>
      <c r="H670" s="302"/>
      <c r="I670" s="302"/>
      <c r="J670" s="303"/>
      <c r="K670" s="303"/>
      <c r="L670" s="303"/>
      <c r="M670" s="303"/>
      <c r="N670" s="303"/>
      <c r="O670" s="303"/>
      <c r="P670" s="303"/>
      <c r="Q670" s="303"/>
      <c r="R670" s="303"/>
      <c r="S670" s="303"/>
      <c r="T670" s="303"/>
      <c r="U670" s="303"/>
      <c r="V670" s="303"/>
      <c r="W670" s="303"/>
      <c r="X670" s="303"/>
      <c r="Y670" s="303"/>
      <c r="Z670" s="303"/>
      <c r="AA670" s="303"/>
    </row>
    <row r="671" spans="6:27">
      <c r="F671" s="99"/>
      <c r="G671" s="302"/>
      <c r="H671" s="302"/>
      <c r="I671" s="302"/>
      <c r="J671" s="303"/>
      <c r="K671" s="303"/>
      <c r="L671" s="303"/>
      <c r="M671" s="303"/>
      <c r="N671" s="303"/>
      <c r="O671" s="303"/>
      <c r="P671" s="303"/>
      <c r="Q671" s="303"/>
      <c r="R671" s="303"/>
      <c r="S671" s="303"/>
      <c r="T671" s="303"/>
      <c r="U671" s="303"/>
      <c r="V671" s="303"/>
      <c r="W671" s="303"/>
      <c r="X671" s="303"/>
      <c r="Y671" s="303"/>
      <c r="Z671" s="303"/>
      <c r="AA671" s="303"/>
    </row>
    <row r="672" spans="6:27">
      <c r="F672" s="99"/>
      <c r="G672" s="302"/>
      <c r="H672" s="302"/>
      <c r="I672" s="302"/>
      <c r="J672" s="303"/>
      <c r="K672" s="303"/>
      <c r="L672" s="303"/>
      <c r="M672" s="303"/>
      <c r="N672" s="303"/>
      <c r="O672" s="303"/>
      <c r="P672" s="303"/>
      <c r="Q672" s="303"/>
      <c r="R672" s="303"/>
      <c r="S672" s="303"/>
      <c r="T672" s="303"/>
      <c r="U672" s="303"/>
      <c r="V672" s="303"/>
      <c r="W672" s="303"/>
      <c r="X672" s="303"/>
      <c r="Y672" s="303"/>
      <c r="Z672" s="303"/>
      <c r="AA672" s="303"/>
    </row>
    <row r="673" spans="6:27">
      <c r="F673" s="99"/>
      <c r="G673" s="302"/>
      <c r="H673" s="302"/>
      <c r="I673" s="302"/>
      <c r="J673" s="303"/>
      <c r="K673" s="303"/>
      <c r="L673" s="303"/>
      <c r="M673" s="303"/>
      <c r="N673" s="303"/>
      <c r="O673" s="303"/>
      <c r="P673" s="303"/>
      <c r="Q673" s="303"/>
      <c r="R673" s="303"/>
      <c r="S673" s="303"/>
      <c r="T673" s="303"/>
      <c r="U673" s="303"/>
      <c r="V673" s="303"/>
      <c r="W673" s="303"/>
      <c r="X673" s="303"/>
      <c r="Y673" s="303"/>
      <c r="Z673" s="303"/>
      <c r="AA673" s="303"/>
    </row>
    <row r="674" spans="6:27">
      <c r="F674" s="99"/>
      <c r="G674" s="302"/>
      <c r="H674" s="302"/>
      <c r="I674" s="302"/>
      <c r="J674" s="303"/>
      <c r="K674" s="303"/>
      <c r="L674" s="303"/>
      <c r="M674" s="303"/>
      <c r="N674" s="303"/>
      <c r="O674" s="303"/>
      <c r="P674" s="303"/>
      <c r="Q674" s="303"/>
      <c r="R674" s="303"/>
      <c r="S674" s="303"/>
      <c r="T674" s="303"/>
      <c r="U674" s="303"/>
      <c r="V674" s="303"/>
      <c r="W674" s="303"/>
      <c r="X674" s="303"/>
      <c r="Y674" s="303"/>
      <c r="Z674" s="303"/>
      <c r="AA674" s="303"/>
    </row>
    <row r="675" spans="6:27">
      <c r="F675" s="99"/>
      <c r="G675" s="302"/>
      <c r="H675" s="302"/>
      <c r="I675" s="302"/>
      <c r="J675" s="303"/>
      <c r="K675" s="303"/>
      <c r="L675" s="303"/>
      <c r="M675" s="303"/>
      <c r="N675" s="303"/>
      <c r="O675" s="303"/>
      <c r="P675" s="303"/>
      <c r="Q675" s="303"/>
      <c r="R675" s="303"/>
      <c r="S675" s="303"/>
      <c r="T675" s="303"/>
      <c r="U675" s="303"/>
      <c r="V675" s="303"/>
      <c r="W675" s="303"/>
      <c r="X675" s="303"/>
      <c r="Y675" s="303"/>
      <c r="Z675" s="303"/>
      <c r="AA675" s="303"/>
    </row>
    <row r="676" spans="6:27">
      <c r="F676" s="99"/>
      <c r="G676" s="302"/>
      <c r="H676" s="302"/>
      <c r="I676" s="302"/>
      <c r="J676" s="303"/>
      <c r="K676" s="303"/>
      <c r="L676" s="303"/>
      <c r="M676" s="303"/>
      <c r="N676" s="303"/>
      <c r="O676" s="303"/>
      <c r="P676" s="303"/>
      <c r="Q676" s="303"/>
      <c r="R676" s="303"/>
      <c r="S676" s="303"/>
      <c r="T676" s="303"/>
      <c r="U676" s="303"/>
      <c r="V676" s="303"/>
      <c r="W676" s="303"/>
      <c r="X676" s="303"/>
      <c r="Y676" s="303"/>
      <c r="Z676" s="303"/>
      <c r="AA676" s="303"/>
    </row>
    <row r="677" spans="6:27">
      <c r="F677" s="99"/>
      <c r="G677" s="302"/>
      <c r="H677" s="302"/>
      <c r="I677" s="302"/>
      <c r="J677" s="303"/>
      <c r="K677" s="303"/>
      <c r="L677" s="303"/>
      <c r="M677" s="303"/>
      <c r="N677" s="303"/>
      <c r="O677" s="303"/>
      <c r="P677" s="303"/>
      <c r="Q677" s="303"/>
      <c r="R677" s="303"/>
      <c r="S677" s="303"/>
      <c r="T677" s="303"/>
      <c r="U677" s="303"/>
      <c r="V677" s="303"/>
      <c r="W677" s="303"/>
      <c r="X677" s="303"/>
      <c r="Y677" s="303"/>
      <c r="Z677" s="303"/>
      <c r="AA677" s="303"/>
    </row>
    <row r="678" spans="6:27">
      <c r="F678" s="99"/>
      <c r="G678" s="302"/>
      <c r="H678" s="302"/>
      <c r="I678" s="302"/>
      <c r="J678" s="303"/>
      <c r="K678" s="303"/>
      <c r="L678" s="303"/>
      <c r="M678" s="303"/>
      <c r="N678" s="303"/>
      <c r="O678" s="303"/>
      <c r="P678" s="303"/>
      <c r="Q678" s="303"/>
      <c r="R678" s="303"/>
      <c r="S678" s="303"/>
      <c r="T678" s="303"/>
      <c r="U678" s="303"/>
      <c r="V678" s="303"/>
      <c r="W678" s="303"/>
      <c r="X678" s="303"/>
      <c r="Y678" s="303"/>
      <c r="Z678" s="303"/>
      <c r="AA678" s="303"/>
    </row>
    <row r="679" spans="6:27">
      <c r="F679" s="99"/>
      <c r="G679" s="302"/>
      <c r="H679" s="302"/>
      <c r="I679" s="302"/>
      <c r="J679" s="303"/>
      <c r="K679" s="303"/>
      <c r="L679" s="303"/>
      <c r="M679" s="303"/>
      <c r="N679" s="303"/>
      <c r="O679" s="303"/>
      <c r="P679" s="303"/>
      <c r="Q679" s="303"/>
      <c r="R679" s="303"/>
      <c r="S679" s="303"/>
      <c r="T679" s="303"/>
      <c r="U679" s="303"/>
      <c r="V679" s="303"/>
      <c r="W679" s="303"/>
      <c r="X679" s="303"/>
      <c r="Y679" s="303"/>
      <c r="Z679" s="303"/>
      <c r="AA679" s="303"/>
    </row>
    <row r="680" spans="6:27">
      <c r="F680" s="99"/>
      <c r="G680" s="302"/>
      <c r="H680" s="302"/>
      <c r="I680" s="302"/>
      <c r="J680" s="303"/>
      <c r="K680" s="303"/>
      <c r="L680" s="303"/>
      <c r="M680" s="303"/>
      <c r="N680" s="303"/>
      <c r="O680" s="303"/>
      <c r="P680" s="303"/>
      <c r="Q680" s="303"/>
      <c r="R680" s="303"/>
      <c r="S680" s="303"/>
      <c r="T680" s="303"/>
      <c r="U680" s="303"/>
      <c r="V680" s="303"/>
      <c r="W680" s="303"/>
      <c r="X680" s="303"/>
      <c r="Y680" s="303"/>
      <c r="Z680" s="303"/>
      <c r="AA680" s="303"/>
    </row>
    <row r="681" spans="6:27">
      <c r="F681" s="99"/>
      <c r="G681" s="302"/>
      <c r="H681" s="302"/>
      <c r="I681" s="302"/>
      <c r="J681" s="303"/>
      <c r="K681" s="303"/>
      <c r="L681" s="303"/>
      <c r="M681" s="303"/>
      <c r="N681" s="303"/>
      <c r="O681" s="303"/>
      <c r="P681" s="303"/>
      <c r="Q681" s="303"/>
      <c r="R681" s="303"/>
      <c r="S681" s="303"/>
      <c r="T681" s="303"/>
      <c r="U681" s="303"/>
      <c r="V681" s="303"/>
      <c r="W681" s="303"/>
      <c r="X681" s="303"/>
      <c r="Y681" s="303"/>
      <c r="Z681" s="303"/>
      <c r="AA681" s="303"/>
    </row>
    <row r="682" spans="6:27">
      <c r="F682" s="99"/>
      <c r="G682" s="302"/>
      <c r="H682" s="302"/>
      <c r="I682" s="302"/>
      <c r="J682" s="303"/>
      <c r="K682" s="303"/>
      <c r="L682" s="303"/>
      <c r="M682" s="303"/>
      <c r="N682" s="303"/>
      <c r="O682" s="303"/>
      <c r="P682" s="303"/>
      <c r="Q682" s="303"/>
      <c r="R682" s="303"/>
      <c r="S682" s="303"/>
      <c r="T682" s="303"/>
      <c r="U682" s="303"/>
      <c r="V682" s="303"/>
      <c r="W682" s="303"/>
      <c r="X682" s="303"/>
      <c r="Y682" s="303"/>
      <c r="Z682" s="303"/>
      <c r="AA682" s="303"/>
    </row>
    <row r="683" spans="6:27">
      <c r="F683" s="99"/>
      <c r="G683" s="302"/>
      <c r="H683" s="302"/>
      <c r="I683" s="302"/>
      <c r="J683" s="303"/>
      <c r="K683" s="303"/>
      <c r="L683" s="303"/>
      <c r="M683" s="303"/>
      <c r="N683" s="303"/>
      <c r="O683" s="303"/>
      <c r="P683" s="303"/>
      <c r="Q683" s="303"/>
      <c r="R683" s="303"/>
      <c r="S683" s="303"/>
      <c r="T683" s="303"/>
      <c r="U683" s="303"/>
      <c r="V683" s="303"/>
      <c r="W683" s="303"/>
      <c r="X683" s="303"/>
      <c r="Y683" s="303"/>
      <c r="Z683" s="303"/>
      <c r="AA683" s="303"/>
    </row>
    <row r="684" spans="6:27">
      <c r="F684" s="99"/>
      <c r="G684" s="302"/>
      <c r="H684" s="302"/>
      <c r="I684" s="302"/>
      <c r="J684" s="303"/>
      <c r="K684" s="303"/>
      <c r="L684" s="303"/>
      <c r="M684" s="303"/>
      <c r="N684" s="303"/>
      <c r="O684" s="303"/>
      <c r="P684" s="303"/>
      <c r="Q684" s="303"/>
      <c r="R684" s="303"/>
      <c r="S684" s="303"/>
      <c r="T684" s="303"/>
      <c r="U684" s="303"/>
      <c r="V684" s="303"/>
      <c r="W684" s="303"/>
      <c r="X684" s="303"/>
      <c r="Y684" s="303"/>
      <c r="Z684" s="303"/>
      <c r="AA684" s="303"/>
    </row>
    <row r="685" spans="6:27">
      <c r="F685" s="99"/>
      <c r="G685" s="302"/>
      <c r="H685" s="302"/>
      <c r="I685" s="302"/>
      <c r="J685" s="303"/>
      <c r="K685" s="303"/>
      <c r="L685" s="303"/>
      <c r="M685" s="303"/>
      <c r="N685" s="303"/>
      <c r="O685" s="303"/>
      <c r="P685" s="303"/>
      <c r="Q685" s="303"/>
      <c r="R685" s="303"/>
      <c r="S685" s="303"/>
      <c r="T685" s="303"/>
      <c r="U685" s="303"/>
      <c r="V685" s="303"/>
      <c r="W685" s="303"/>
      <c r="X685" s="303"/>
      <c r="Y685" s="303"/>
      <c r="Z685" s="303"/>
      <c r="AA685" s="303"/>
    </row>
    <row r="686" spans="6:27">
      <c r="F686" s="99"/>
      <c r="G686" s="302"/>
      <c r="H686" s="302"/>
      <c r="I686" s="302"/>
      <c r="J686" s="303"/>
      <c r="K686" s="303"/>
      <c r="L686" s="303"/>
      <c r="M686" s="303"/>
      <c r="N686" s="303"/>
      <c r="O686" s="303"/>
      <c r="P686" s="303"/>
      <c r="Q686" s="303"/>
      <c r="R686" s="303"/>
      <c r="S686" s="303"/>
      <c r="T686" s="303"/>
      <c r="U686" s="303"/>
      <c r="V686" s="303"/>
      <c r="W686" s="303"/>
      <c r="X686" s="303"/>
      <c r="Y686" s="303"/>
      <c r="Z686" s="303"/>
      <c r="AA686" s="303"/>
    </row>
    <row r="687" spans="6:27">
      <c r="F687" s="99"/>
      <c r="G687" s="302"/>
      <c r="H687" s="302"/>
      <c r="I687" s="302"/>
      <c r="J687" s="303"/>
      <c r="K687" s="303"/>
      <c r="L687" s="303"/>
      <c r="M687" s="303"/>
      <c r="N687" s="303"/>
      <c r="O687" s="303"/>
      <c r="P687" s="303"/>
      <c r="Q687" s="303"/>
      <c r="R687" s="303"/>
      <c r="S687" s="303"/>
      <c r="T687" s="303"/>
      <c r="U687" s="303"/>
      <c r="V687" s="303"/>
      <c r="W687" s="303"/>
      <c r="X687" s="303"/>
      <c r="Y687" s="303"/>
      <c r="Z687" s="303"/>
      <c r="AA687" s="303"/>
    </row>
    <row r="688" spans="6:27">
      <c r="F688" s="99"/>
      <c r="G688" s="302"/>
      <c r="H688" s="302"/>
      <c r="I688" s="302"/>
      <c r="J688" s="303"/>
      <c r="K688" s="303"/>
      <c r="L688" s="303"/>
      <c r="M688" s="303"/>
      <c r="N688" s="303"/>
      <c r="O688" s="303"/>
      <c r="P688" s="303"/>
      <c r="Q688" s="303"/>
      <c r="R688" s="303"/>
      <c r="S688" s="303"/>
      <c r="T688" s="303"/>
      <c r="U688" s="303"/>
      <c r="V688" s="303"/>
      <c r="W688" s="303"/>
      <c r="X688" s="303"/>
      <c r="Y688" s="303"/>
      <c r="Z688" s="303"/>
      <c r="AA688" s="303"/>
    </row>
    <row r="689" spans="6:27">
      <c r="F689" s="99"/>
      <c r="G689" s="302"/>
      <c r="H689" s="302"/>
      <c r="I689" s="302"/>
      <c r="J689" s="303"/>
      <c r="K689" s="303"/>
      <c r="L689" s="303"/>
      <c r="M689" s="303"/>
      <c r="N689" s="303"/>
      <c r="O689" s="303"/>
      <c r="P689" s="303"/>
      <c r="Q689" s="303"/>
      <c r="R689" s="303"/>
      <c r="S689" s="303"/>
      <c r="T689" s="303"/>
      <c r="U689" s="303"/>
      <c r="V689" s="303"/>
      <c r="W689" s="303"/>
      <c r="X689" s="303"/>
      <c r="Y689" s="303"/>
      <c r="Z689" s="303"/>
      <c r="AA689" s="303"/>
    </row>
    <row r="690" spans="6:27">
      <c r="F690" s="99"/>
      <c r="G690" s="302"/>
      <c r="H690" s="302"/>
      <c r="I690" s="302"/>
      <c r="J690" s="303"/>
      <c r="K690" s="303"/>
      <c r="L690" s="303"/>
      <c r="M690" s="303"/>
      <c r="N690" s="303"/>
      <c r="O690" s="303"/>
      <c r="P690" s="303"/>
      <c r="Q690" s="303"/>
      <c r="R690" s="303"/>
      <c r="S690" s="303"/>
      <c r="T690" s="303"/>
      <c r="U690" s="303"/>
      <c r="V690" s="303"/>
      <c r="W690" s="303"/>
      <c r="X690" s="303"/>
      <c r="Y690" s="303"/>
      <c r="Z690" s="303"/>
      <c r="AA690" s="303"/>
    </row>
    <row r="691" spans="6:27">
      <c r="F691" s="99"/>
      <c r="G691" s="302"/>
      <c r="H691" s="302"/>
      <c r="I691" s="302"/>
      <c r="J691" s="303"/>
      <c r="K691" s="303"/>
      <c r="L691" s="303"/>
      <c r="M691" s="303"/>
      <c r="N691" s="303"/>
      <c r="O691" s="303"/>
      <c r="P691" s="303"/>
      <c r="Q691" s="303"/>
      <c r="R691" s="303"/>
      <c r="S691" s="303"/>
      <c r="T691" s="303"/>
      <c r="U691" s="303"/>
      <c r="V691" s="303"/>
      <c r="W691" s="303"/>
      <c r="X691" s="303"/>
      <c r="Y691" s="303"/>
      <c r="Z691" s="303"/>
      <c r="AA691" s="303"/>
    </row>
    <row r="692" spans="6:27">
      <c r="F692" s="99"/>
      <c r="G692" s="302"/>
      <c r="H692" s="302"/>
      <c r="I692" s="302"/>
      <c r="J692" s="303"/>
      <c r="K692" s="303"/>
      <c r="L692" s="303"/>
      <c r="M692" s="303"/>
      <c r="N692" s="303"/>
      <c r="O692" s="303"/>
      <c r="P692" s="303"/>
      <c r="Q692" s="303"/>
      <c r="R692" s="303"/>
      <c r="S692" s="303"/>
      <c r="T692" s="303"/>
      <c r="U692" s="303"/>
      <c r="V692" s="303"/>
      <c r="W692" s="303"/>
      <c r="X692" s="303"/>
      <c r="Y692" s="303"/>
      <c r="Z692" s="303"/>
      <c r="AA692" s="303"/>
    </row>
    <row r="693" spans="6:27">
      <c r="F693" s="99"/>
      <c r="G693" s="302"/>
      <c r="H693" s="302"/>
      <c r="I693" s="302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3"/>
      <c r="Y693" s="303"/>
      <c r="Z693" s="303"/>
      <c r="AA693" s="303"/>
    </row>
    <row r="694" spans="6:27">
      <c r="F694" s="99"/>
      <c r="G694" s="302"/>
      <c r="H694" s="302"/>
      <c r="I694" s="302"/>
      <c r="J694" s="303"/>
      <c r="K694" s="303"/>
      <c r="L694" s="303"/>
      <c r="M694" s="303"/>
      <c r="N694" s="303"/>
      <c r="O694" s="303"/>
      <c r="P694" s="303"/>
      <c r="Q694" s="303"/>
      <c r="R694" s="303"/>
      <c r="S694" s="303"/>
      <c r="T694" s="303"/>
      <c r="U694" s="303"/>
      <c r="V694" s="303"/>
      <c r="W694" s="303"/>
      <c r="X694" s="303"/>
      <c r="Y694" s="303"/>
      <c r="Z694" s="303"/>
      <c r="AA694" s="303"/>
    </row>
    <row r="695" spans="6:27">
      <c r="F695" s="99"/>
      <c r="G695" s="302"/>
      <c r="H695" s="302"/>
      <c r="I695" s="302"/>
      <c r="J695" s="303"/>
      <c r="K695" s="303"/>
      <c r="L695" s="303"/>
      <c r="M695" s="303"/>
      <c r="N695" s="303"/>
      <c r="O695" s="303"/>
      <c r="P695" s="303"/>
      <c r="Q695" s="303"/>
      <c r="R695" s="303"/>
      <c r="S695" s="303"/>
      <c r="T695" s="303"/>
      <c r="U695" s="303"/>
      <c r="V695" s="303"/>
      <c r="W695" s="303"/>
      <c r="X695" s="303"/>
      <c r="Y695" s="303"/>
      <c r="Z695" s="303"/>
      <c r="AA695" s="303"/>
    </row>
    <row r="696" spans="6:27">
      <c r="F696" s="99"/>
      <c r="G696" s="302"/>
      <c r="H696" s="302"/>
      <c r="I696" s="302"/>
      <c r="J696" s="303"/>
      <c r="K696" s="303"/>
      <c r="L696" s="303"/>
      <c r="M696" s="303"/>
      <c r="N696" s="303"/>
      <c r="O696" s="303"/>
      <c r="P696" s="303"/>
      <c r="Q696" s="303"/>
      <c r="R696" s="303"/>
      <c r="S696" s="303"/>
      <c r="T696" s="303"/>
      <c r="U696" s="303"/>
      <c r="V696" s="303"/>
      <c r="W696" s="303"/>
      <c r="X696" s="303"/>
      <c r="Y696" s="303"/>
      <c r="Z696" s="303"/>
      <c r="AA696" s="303"/>
    </row>
    <row r="697" spans="6:27">
      <c r="F697" s="99"/>
      <c r="G697" s="302"/>
      <c r="H697" s="302"/>
      <c r="I697" s="302"/>
      <c r="J697" s="303"/>
      <c r="K697" s="303"/>
      <c r="L697" s="303"/>
      <c r="M697" s="303"/>
      <c r="N697" s="303"/>
      <c r="O697" s="303"/>
      <c r="P697" s="303"/>
      <c r="Q697" s="303"/>
      <c r="R697" s="303"/>
      <c r="S697" s="303"/>
      <c r="T697" s="303"/>
      <c r="U697" s="303"/>
      <c r="V697" s="303"/>
      <c r="W697" s="303"/>
      <c r="X697" s="303"/>
      <c r="Y697" s="303"/>
      <c r="Z697" s="303"/>
      <c r="AA697" s="303"/>
    </row>
    <row r="698" spans="6:27">
      <c r="F698" s="99"/>
      <c r="G698" s="302"/>
      <c r="H698" s="302"/>
      <c r="I698" s="302"/>
      <c r="J698" s="303"/>
      <c r="K698" s="303"/>
      <c r="L698" s="303"/>
      <c r="M698" s="303"/>
      <c r="N698" s="303"/>
      <c r="O698" s="303"/>
      <c r="P698" s="303"/>
      <c r="Q698" s="303"/>
      <c r="R698" s="303"/>
      <c r="S698" s="303"/>
      <c r="T698" s="303"/>
      <c r="U698" s="303"/>
      <c r="V698" s="303"/>
      <c r="W698" s="303"/>
      <c r="X698" s="303"/>
      <c r="Y698" s="303"/>
      <c r="Z698" s="303"/>
      <c r="AA698" s="303"/>
    </row>
    <row r="699" spans="6:27">
      <c r="F699" s="99"/>
      <c r="G699" s="302"/>
      <c r="H699" s="302"/>
      <c r="I699" s="302"/>
      <c r="J699" s="303"/>
      <c r="K699" s="303"/>
      <c r="L699" s="303"/>
      <c r="M699" s="303"/>
      <c r="N699" s="303"/>
      <c r="O699" s="303"/>
      <c r="P699" s="303"/>
      <c r="Q699" s="303"/>
      <c r="R699" s="303"/>
      <c r="S699" s="303"/>
      <c r="T699" s="303"/>
      <c r="U699" s="303"/>
      <c r="V699" s="303"/>
      <c r="W699" s="303"/>
      <c r="X699" s="303"/>
      <c r="Y699" s="303"/>
      <c r="Z699" s="303"/>
      <c r="AA699" s="303"/>
    </row>
    <row r="700" spans="6:27">
      <c r="F700" s="99"/>
      <c r="G700" s="302"/>
      <c r="H700" s="302"/>
      <c r="I700" s="302"/>
      <c r="J700" s="303"/>
      <c r="K700" s="303"/>
      <c r="L700" s="303"/>
      <c r="M700" s="303"/>
      <c r="N700" s="303"/>
      <c r="O700" s="303"/>
      <c r="P700" s="303"/>
      <c r="Q700" s="303"/>
      <c r="R700" s="303"/>
      <c r="S700" s="303"/>
      <c r="T700" s="303"/>
      <c r="U700" s="303"/>
      <c r="V700" s="303"/>
      <c r="W700" s="303"/>
      <c r="X700" s="303"/>
      <c r="Y700" s="303"/>
      <c r="Z700" s="303"/>
      <c r="AA700" s="303"/>
    </row>
    <row r="701" spans="6:27">
      <c r="F701" s="99"/>
      <c r="G701" s="302"/>
      <c r="H701" s="302"/>
      <c r="I701" s="302"/>
      <c r="J701" s="303"/>
      <c r="K701" s="303"/>
      <c r="L701" s="303"/>
      <c r="M701" s="303"/>
      <c r="N701" s="303"/>
      <c r="O701" s="303"/>
      <c r="P701" s="303"/>
      <c r="Q701" s="303"/>
      <c r="R701" s="303"/>
      <c r="S701" s="303"/>
      <c r="T701" s="303"/>
      <c r="U701" s="303"/>
      <c r="V701" s="303"/>
      <c r="W701" s="303"/>
      <c r="X701" s="303"/>
      <c r="Y701" s="303"/>
      <c r="Z701" s="303"/>
      <c r="AA701" s="303"/>
    </row>
    <row r="702" spans="6:27">
      <c r="F702" s="99"/>
      <c r="G702" s="302"/>
      <c r="H702" s="302"/>
      <c r="I702" s="302"/>
      <c r="J702" s="303"/>
      <c r="K702" s="303"/>
      <c r="L702" s="303"/>
      <c r="M702" s="303"/>
      <c r="N702" s="303"/>
      <c r="O702" s="303"/>
      <c r="P702" s="303"/>
      <c r="Q702" s="303"/>
      <c r="R702" s="303"/>
      <c r="S702" s="303"/>
      <c r="T702" s="303"/>
      <c r="U702" s="303"/>
      <c r="V702" s="303"/>
      <c r="W702" s="303"/>
      <c r="X702" s="303"/>
      <c r="Y702" s="303"/>
      <c r="Z702" s="303"/>
      <c r="AA702" s="303"/>
    </row>
    <row r="703" spans="6:27">
      <c r="F703" s="99"/>
      <c r="G703" s="302"/>
      <c r="H703" s="302"/>
      <c r="I703" s="302"/>
      <c r="J703" s="303"/>
      <c r="K703" s="303"/>
      <c r="L703" s="303"/>
      <c r="M703" s="303"/>
      <c r="N703" s="303"/>
      <c r="O703" s="303"/>
      <c r="P703" s="303"/>
      <c r="Q703" s="303"/>
      <c r="R703" s="303"/>
      <c r="S703" s="303"/>
      <c r="T703" s="303"/>
      <c r="U703" s="303"/>
      <c r="V703" s="303"/>
      <c r="W703" s="303"/>
      <c r="X703" s="303"/>
      <c r="Y703" s="303"/>
      <c r="Z703" s="303"/>
      <c r="AA703" s="303"/>
    </row>
    <row r="704" spans="6:27">
      <c r="F704" s="99"/>
      <c r="G704" s="302"/>
      <c r="H704" s="302"/>
      <c r="I704" s="302"/>
      <c r="J704" s="303"/>
      <c r="K704" s="303"/>
      <c r="L704" s="303"/>
      <c r="M704" s="303"/>
      <c r="N704" s="303"/>
      <c r="O704" s="303"/>
      <c r="P704" s="303"/>
      <c r="Q704" s="303"/>
      <c r="R704" s="303"/>
      <c r="S704" s="303"/>
      <c r="T704" s="303"/>
      <c r="U704" s="303"/>
      <c r="V704" s="303"/>
      <c r="W704" s="303"/>
      <c r="X704" s="303"/>
      <c r="Y704" s="303"/>
      <c r="Z704" s="303"/>
      <c r="AA704" s="303"/>
    </row>
    <row r="705" spans="6:27">
      <c r="F705" s="99"/>
      <c r="G705" s="302"/>
      <c r="H705" s="302"/>
      <c r="I705" s="302"/>
      <c r="J705" s="303"/>
      <c r="K705" s="303"/>
      <c r="L705" s="303"/>
      <c r="M705" s="303"/>
      <c r="N705" s="303"/>
      <c r="O705" s="303"/>
      <c r="P705" s="303"/>
      <c r="Q705" s="303"/>
      <c r="R705" s="303"/>
      <c r="S705" s="303"/>
      <c r="T705" s="303"/>
      <c r="U705" s="303"/>
      <c r="V705" s="303"/>
      <c r="W705" s="303"/>
      <c r="X705" s="303"/>
      <c r="Y705" s="303"/>
      <c r="Z705" s="303"/>
      <c r="AA705" s="303"/>
    </row>
    <row r="706" spans="6:27">
      <c r="F706" s="99"/>
      <c r="G706" s="302"/>
      <c r="H706" s="302"/>
      <c r="I706" s="302"/>
      <c r="J706" s="303"/>
      <c r="K706" s="303"/>
      <c r="L706" s="303"/>
      <c r="M706" s="303"/>
      <c r="N706" s="303"/>
      <c r="O706" s="303"/>
      <c r="P706" s="303"/>
      <c r="Q706" s="303"/>
      <c r="R706" s="303"/>
      <c r="S706" s="303"/>
      <c r="T706" s="303"/>
      <c r="U706" s="303"/>
      <c r="V706" s="303"/>
      <c r="W706" s="303"/>
      <c r="X706" s="303"/>
      <c r="Y706" s="303"/>
      <c r="Z706" s="303"/>
      <c r="AA706" s="303"/>
    </row>
    <row r="707" spans="6:27">
      <c r="F707" s="99"/>
      <c r="G707" s="302"/>
      <c r="H707" s="302"/>
      <c r="I707" s="302"/>
      <c r="J707" s="303"/>
      <c r="K707" s="303"/>
      <c r="L707" s="303"/>
      <c r="M707" s="303"/>
      <c r="N707" s="303"/>
      <c r="O707" s="303"/>
      <c r="P707" s="303"/>
      <c r="Q707" s="303"/>
      <c r="R707" s="303"/>
      <c r="S707" s="303"/>
      <c r="T707" s="303"/>
      <c r="U707" s="303"/>
      <c r="V707" s="303"/>
      <c r="W707" s="303"/>
      <c r="X707" s="303"/>
      <c r="Y707" s="303"/>
      <c r="Z707" s="303"/>
      <c r="AA707" s="303"/>
    </row>
    <row r="708" spans="6:27">
      <c r="F708" s="99"/>
      <c r="G708" s="302"/>
      <c r="H708" s="302"/>
      <c r="I708" s="302"/>
      <c r="J708" s="303"/>
      <c r="K708" s="303"/>
      <c r="L708" s="303"/>
      <c r="M708" s="303"/>
      <c r="N708" s="303"/>
      <c r="O708" s="303"/>
      <c r="P708" s="303"/>
      <c r="Q708" s="303"/>
      <c r="R708" s="303"/>
      <c r="S708" s="303"/>
      <c r="T708" s="303"/>
      <c r="U708" s="303"/>
      <c r="V708" s="303"/>
      <c r="W708" s="303"/>
      <c r="X708" s="303"/>
      <c r="Y708" s="303"/>
      <c r="Z708" s="303"/>
      <c r="AA708" s="303"/>
    </row>
    <row r="709" spans="6:27">
      <c r="F709" s="99"/>
      <c r="G709" s="302"/>
      <c r="H709" s="302"/>
      <c r="I709" s="302"/>
      <c r="J709" s="303"/>
      <c r="K709" s="303"/>
      <c r="L709" s="303"/>
      <c r="M709" s="303"/>
      <c r="N709" s="303"/>
      <c r="O709" s="303"/>
      <c r="P709" s="303"/>
      <c r="Q709" s="303"/>
      <c r="R709" s="303"/>
      <c r="S709" s="303"/>
      <c r="T709" s="303"/>
      <c r="U709" s="303"/>
      <c r="V709" s="303"/>
      <c r="W709" s="303"/>
      <c r="X709" s="303"/>
      <c r="Y709" s="303"/>
      <c r="Z709" s="303"/>
      <c r="AA709" s="303"/>
    </row>
    <row r="710" spans="6:27">
      <c r="F710" s="99"/>
      <c r="G710" s="302"/>
      <c r="H710" s="302"/>
      <c r="I710" s="302"/>
      <c r="J710" s="303"/>
      <c r="K710" s="303"/>
      <c r="L710" s="303"/>
      <c r="M710" s="303"/>
      <c r="N710" s="303"/>
      <c r="O710" s="303"/>
      <c r="P710" s="303"/>
      <c r="Q710" s="303"/>
      <c r="R710" s="303"/>
      <c r="S710" s="303"/>
      <c r="T710" s="303"/>
      <c r="U710" s="303"/>
      <c r="V710" s="303"/>
      <c r="W710" s="303"/>
      <c r="X710" s="303"/>
      <c r="Y710" s="303"/>
      <c r="Z710" s="303"/>
      <c r="AA710" s="303"/>
    </row>
    <row r="711" spans="6:27">
      <c r="F711" s="99"/>
      <c r="G711" s="302"/>
      <c r="H711" s="302"/>
      <c r="I711" s="302"/>
      <c r="J711" s="303"/>
      <c r="K711" s="303"/>
      <c r="L711" s="303"/>
      <c r="M711" s="303"/>
      <c r="N711" s="303"/>
      <c r="O711" s="303"/>
      <c r="P711" s="303"/>
      <c r="Q711" s="303"/>
      <c r="R711" s="303"/>
      <c r="S711" s="303"/>
      <c r="T711" s="303"/>
      <c r="U711" s="303"/>
      <c r="V711" s="303"/>
      <c r="W711" s="303"/>
      <c r="X711" s="303"/>
      <c r="Y711" s="303"/>
      <c r="Z711" s="303"/>
      <c r="AA711" s="303"/>
    </row>
    <row r="712" spans="6:27">
      <c r="F712" s="99"/>
      <c r="G712" s="302"/>
      <c r="H712" s="302"/>
      <c r="I712" s="302"/>
      <c r="J712" s="303"/>
      <c r="K712" s="303"/>
      <c r="L712" s="303"/>
      <c r="M712" s="303"/>
      <c r="N712" s="303"/>
      <c r="O712" s="303"/>
      <c r="P712" s="303"/>
      <c r="Q712" s="303"/>
      <c r="R712" s="303"/>
      <c r="S712" s="303"/>
      <c r="T712" s="303"/>
      <c r="U712" s="303"/>
      <c r="V712" s="303"/>
      <c r="W712" s="303"/>
      <c r="X712" s="303"/>
      <c r="Y712" s="303"/>
      <c r="Z712" s="303"/>
      <c r="AA712" s="303"/>
    </row>
    <row r="713" spans="6:27">
      <c r="F713" s="99"/>
      <c r="G713" s="302"/>
      <c r="H713" s="302"/>
      <c r="I713" s="302"/>
      <c r="J713" s="303"/>
      <c r="K713" s="303"/>
      <c r="L713" s="303"/>
      <c r="M713" s="303"/>
      <c r="N713" s="303"/>
      <c r="O713" s="303"/>
      <c r="P713" s="303"/>
      <c r="Q713" s="303"/>
      <c r="R713" s="303"/>
      <c r="S713" s="303"/>
      <c r="T713" s="303"/>
      <c r="U713" s="303"/>
      <c r="V713" s="303"/>
      <c r="W713" s="303"/>
      <c r="X713" s="303"/>
      <c r="Y713" s="303"/>
      <c r="Z713" s="303"/>
      <c r="AA713" s="303"/>
    </row>
    <row r="714" spans="6:27">
      <c r="F714" s="99"/>
      <c r="G714" s="302"/>
      <c r="H714" s="302"/>
      <c r="I714" s="302"/>
      <c r="J714" s="303"/>
      <c r="K714" s="303"/>
      <c r="L714" s="303"/>
      <c r="M714" s="303"/>
      <c r="N714" s="303"/>
      <c r="O714" s="303"/>
      <c r="P714" s="303"/>
      <c r="Q714" s="303"/>
      <c r="R714" s="303"/>
      <c r="S714" s="303"/>
      <c r="T714" s="303"/>
      <c r="U714" s="303"/>
      <c r="V714" s="303"/>
      <c r="W714" s="303"/>
      <c r="X714" s="303"/>
      <c r="Y714" s="303"/>
      <c r="Z714" s="303"/>
      <c r="AA714" s="303"/>
    </row>
    <row r="715" spans="6:27">
      <c r="F715" s="99"/>
      <c r="G715" s="302"/>
      <c r="H715" s="302"/>
      <c r="I715" s="302"/>
      <c r="J715" s="303"/>
      <c r="K715" s="303"/>
      <c r="L715" s="303"/>
      <c r="M715" s="303"/>
      <c r="N715" s="303"/>
      <c r="O715" s="303"/>
      <c r="P715" s="303"/>
      <c r="Q715" s="303"/>
      <c r="R715" s="303"/>
      <c r="S715" s="303"/>
      <c r="T715" s="303"/>
      <c r="U715" s="303"/>
      <c r="V715" s="303"/>
      <c r="W715" s="303"/>
      <c r="X715" s="303"/>
      <c r="Y715" s="303"/>
      <c r="Z715" s="303"/>
      <c r="AA715" s="303"/>
    </row>
    <row r="716" spans="6:27">
      <c r="F716" s="99"/>
      <c r="G716" s="302"/>
      <c r="H716" s="302"/>
      <c r="I716" s="302"/>
      <c r="J716" s="303"/>
      <c r="K716" s="303"/>
      <c r="L716" s="303"/>
      <c r="M716" s="303"/>
      <c r="N716" s="303"/>
      <c r="O716" s="303"/>
      <c r="P716" s="303"/>
      <c r="Q716" s="303"/>
      <c r="R716" s="303"/>
      <c r="S716" s="303"/>
      <c r="T716" s="303"/>
      <c r="U716" s="303"/>
      <c r="V716" s="303"/>
      <c r="W716" s="303"/>
      <c r="X716" s="303"/>
      <c r="Y716" s="303"/>
      <c r="Z716" s="303"/>
      <c r="AA716" s="303"/>
    </row>
    <row r="717" spans="6:27">
      <c r="F717" s="99"/>
      <c r="G717" s="302"/>
      <c r="H717" s="302"/>
      <c r="I717" s="302"/>
      <c r="J717" s="303"/>
      <c r="K717" s="303"/>
      <c r="L717" s="303"/>
      <c r="M717" s="303"/>
      <c r="N717" s="303"/>
      <c r="O717" s="303"/>
      <c r="P717" s="303"/>
      <c r="Q717" s="303"/>
      <c r="R717" s="303"/>
      <c r="S717" s="303"/>
      <c r="T717" s="303"/>
      <c r="U717" s="303"/>
      <c r="V717" s="303"/>
      <c r="W717" s="303"/>
      <c r="X717" s="303"/>
      <c r="Y717" s="303"/>
      <c r="Z717" s="303"/>
      <c r="AA717" s="303"/>
    </row>
    <row r="718" spans="6:27">
      <c r="F718" s="99"/>
      <c r="G718" s="302"/>
      <c r="H718" s="302"/>
      <c r="I718" s="302"/>
      <c r="J718" s="303"/>
      <c r="K718" s="303"/>
      <c r="L718" s="303"/>
      <c r="M718" s="303"/>
      <c r="N718" s="303"/>
      <c r="O718" s="303"/>
      <c r="P718" s="303"/>
      <c r="Q718" s="303"/>
      <c r="R718" s="303"/>
      <c r="S718" s="303"/>
      <c r="T718" s="303"/>
      <c r="U718" s="303"/>
      <c r="V718" s="303"/>
      <c r="W718" s="303"/>
      <c r="X718" s="303"/>
      <c r="Y718" s="303"/>
      <c r="Z718" s="303"/>
      <c r="AA718" s="303"/>
    </row>
    <row r="719" spans="6:27">
      <c r="F719" s="99"/>
      <c r="G719" s="302"/>
      <c r="H719" s="302"/>
      <c r="I719" s="302"/>
      <c r="J719" s="303"/>
      <c r="K719" s="303"/>
      <c r="L719" s="303"/>
      <c r="M719" s="303"/>
      <c r="N719" s="303"/>
      <c r="O719" s="303"/>
      <c r="P719" s="303"/>
      <c r="Q719" s="303"/>
      <c r="R719" s="303"/>
      <c r="S719" s="303"/>
      <c r="T719" s="303"/>
      <c r="U719" s="303"/>
      <c r="V719" s="303"/>
      <c r="W719" s="303"/>
      <c r="X719" s="303"/>
      <c r="Y719" s="303"/>
      <c r="Z719" s="303"/>
      <c r="AA719" s="303"/>
    </row>
    <row r="720" spans="6:27">
      <c r="F720" s="99"/>
      <c r="G720" s="302"/>
      <c r="H720" s="302"/>
      <c r="I720" s="302"/>
      <c r="J720" s="303"/>
      <c r="K720" s="303"/>
      <c r="L720" s="303"/>
      <c r="M720" s="303"/>
      <c r="N720" s="303"/>
      <c r="O720" s="303"/>
      <c r="P720" s="303"/>
      <c r="Q720" s="303"/>
      <c r="R720" s="303"/>
      <c r="S720" s="303"/>
      <c r="T720" s="303"/>
      <c r="U720" s="303"/>
      <c r="V720" s="303"/>
      <c r="W720" s="303"/>
      <c r="X720" s="303"/>
      <c r="Y720" s="303"/>
      <c r="Z720" s="303"/>
      <c r="AA720" s="303"/>
    </row>
    <row r="721" spans="6:27">
      <c r="F721" s="99"/>
      <c r="G721" s="302"/>
      <c r="H721" s="302"/>
      <c r="I721" s="302"/>
      <c r="J721" s="303"/>
      <c r="K721" s="303"/>
      <c r="L721" s="303"/>
      <c r="M721" s="303"/>
      <c r="N721" s="303"/>
      <c r="O721" s="303"/>
      <c r="P721" s="303"/>
      <c r="Q721" s="303"/>
      <c r="R721" s="303"/>
      <c r="S721" s="303"/>
      <c r="T721" s="303"/>
      <c r="U721" s="303"/>
      <c r="V721" s="303"/>
      <c r="W721" s="303"/>
      <c r="X721" s="303"/>
      <c r="Y721" s="303"/>
      <c r="Z721" s="303"/>
      <c r="AA721" s="303"/>
    </row>
    <row r="722" spans="6:27">
      <c r="F722" s="99"/>
      <c r="G722" s="302"/>
      <c r="H722" s="302"/>
      <c r="I722" s="302"/>
      <c r="J722" s="303"/>
      <c r="K722" s="303"/>
      <c r="L722" s="303"/>
      <c r="M722" s="303"/>
      <c r="N722" s="303"/>
      <c r="O722" s="303"/>
      <c r="P722" s="303"/>
      <c r="Q722" s="303"/>
      <c r="R722" s="303"/>
      <c r="S722" s="303"/>
      <c r="T722" s="303"/>
      <c r="U722" s="303"/>
      <c r="V722" s="303"/>
      <c r="W722" s="303"/>
      <c r="X722" s="303"/>
      <c r="Y722" s="303"/>
      <c r="Z722" s="303"/>
      <c r="AA722" s="303"/>
    </row>
    <row r="723" spans="6:27">
      <c r="F723" s="99"/>
      <c r="G723" s="302"/>
      <c r="H723" s="302"/>
      <c r="I723" s="302"/>
      <c r="J723" s="303"/>
      <c r="K723" s="303"/>
      <c r="L723" s="303"/>
      <c r="M723" s="303"/>
      <c r="N723" s="303"/>
      <c r="O723" s="303"/>
      <c r="P723" s="303"/>
      <c r="Q723" s="303"/>
      <c r="R723" s="303"/>
      <c r="S723" s="303"/>
      <c r="T723" s="303"/>
      <c r="U723" s="303"/>
      <c r="V723" s="303"/>
      <c r="W723" s="303"/>
      <c r="X723" s="303"/>
      <c r="Y723" s="303"/>
      <c r="Z723" s="303"/>
      <c r="AA723" s="303"/>
    </row>
    <row r="724" spans="6:27">
      <c r="F724" s="99"/>
      <c r="G724" s="302"/>
      <c r="H724" s="302"/>
      <c r="I724" s="302"/>
      <c r="J724" s="303"/>
      <c r="K724" s="303"/>
      <c r="L724" s="303"/>
      <c r="M724" s="303"/>
      <c r="N724" s="303"/>
      <c r="O724" s="303"/>
      <c r="P724" s="303"/>
      <c r="Q724" s="303"/>
      <c r="R724" s="303"/>
      <c r="S724" s="303"/>
      <c r="T724" s="303"/>
      <c r="U724" s="303"/>
      <c r="V724" s="303"/>
      <c r="W724" s="303"/>
      <c r="X724" s="303"/>
      <c r="Y724" s="303"/>
      <c r="Z724" s="303"/>
      <c r="AA724" s="303"/>
    </row>
    <row r="725" spans="6:27">
      <c r="F725" s="99"/>
      <c r="G725" s="302"/>
      <c r="H725" s="302"/>
      <c r="I725" s="302"/>
      <c r="J725" s="303"/>
      <c r="K725" s="303"/>
      <c r="L725" s="303"/>
      <c r="M725" s="303"/>
      <c r="N725" s="303"/>
      <c r="O725" s="303"/>
      <c r="P725" s="303"/>
      <c r="Q725" s="303"/>
      <c r="R725" s="303"/>
      <c r="S725" s="303"/>
      <c r="T725" s="303"/>
      <c r="U725" s="303"/>
      <c r="V725" s="303"/>
      <c r="W725" s="303"/>
      <c r="X725" s="303"/>
      <c r="Y725" s="303"/>
      <c r="Z725" s="303"/>
      <c r="AA725" s="303"/>
    </row>
    <row r="726" spans="6:27">
      <c r="F726" s="99"/>
      <c r="G726" s="302"/>
      <c r="H726" s="302"/>
      <c r="I726" s="302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3"/>
      <c r="Y726" s="303"/>
      <c r="Z726" s="303"/>
      <c r="AA726" s="303"/>
    </row>
    <row r="727" spans="6:27">
      <c r="F727" s="99"/>
      <c r="G727" s="302"/>
      <c r="H727" s="302"/>
      <c r="I727" s="302"/>
      <c r="J727" s="303"/>
      <c r="K727" s="303"/>
      <c r="L727" s="303"/>
      <c r="M727" s="303"/>
      <c r="N727" s="303"/>
      <c r="O727" s="303"/>
      <c r="P727" s="303"/>
      <c r="Q727" s="303"/>
      <c r="R727" s="303"/>
      <c r="S727" s="303"/>
      <c r="T727" s="303"/>
      <c r="U727" s="303"/>
      <c r="V727" s="303"/>
      <c r="W727" s="303"/>
      <c r="X727" s="303"/>
      <c r="Y727" s="303"/>
      <c r="Z727" s="303"/>
      <c r="AA727" s="303"/>
    </row>
    <row r="728" spans="6:27">
      <c r="F728" s="99"/>
      <c r="G728" s="302"/>
      <c r="H728" s="302"/>
      <c r="I728" s="302"/>
      <c r="J728" s="303"/>
      <c r="K728" s="303"/>
      <c r="L728" s="303"/>
      <c r="M728" s="303"/>
      <c r="N728" s="303"/>
      <c r="O728" s="303"/>
      <c r="P728" s="303"/>
      <c r="Q728" s="303"/>
      <c r="R728" s="303"/>
      <c r="S728" s="303"/>
      <c r="T728" s="303"/>
      <c r="U728" s="303"/>
      <c r="V728" s="303"/>
      <c r="W728" s="303"/>
      <c r="X728" s="303"/>
      <c r="Y728" s="303"/>
      <c r="Z728" s="303"/>
      <c r="AA728" s="303"/>
    </row>
    <row r="729" spans="6:27">
      <c r="F729" s="99"/>
      <c r="G729" s="302"/>
      <c r="H729" s="302"/>
      <c r="I729" s="302"/>
      <c r="J729" s="303"/>
      <c r="K729" s="303"/>
      <c r="L729" s="303"/>
      <c r="M729" s="303"/>
      <c r="N729" s="303"/>
      <c r="O729" s="303"/>
      <c r="P729" s="303"/>
      <c r="Q729" s="303"/>
      <c r="R729" s="303"/>
      <c r="S729" s="303"/>
      <c r="T729" s="303"/>
      <c r="U729" s="303"/>
      <c r="V729" s="303"/>
      <c r="W729" s="303"/>
      <c r="X729" s="303"/>
      <c r="Y729" s="303"/>
      <c r="Z729" s="303"/>
      <c r="AA729" s="303"/>
    </row>
    <row r="730" spans="6:27">
      <c r="F730" s="99"/>
      <c r="G730" s="302"/>
      <c r="H730" s="302"/>
      <c r="I730" s="302"/>
      <c r="J730" s="303"/>
      <c r="K730" s="303"/>
      <c r="L730" s="303"/>
      <c r="M730" s="303"/>
      <c r="N730" s="303"/>
      <c r="O730" s="303"/>
      <c r="P730" s="303"/>
      <c r="Q730" s="303"/>
      <c r="R730" s="303"/>
      <c r="S730" s="303"/>
      <c r="T730" s="303"/>
      <c r="U730" s="303"/>
      <c r="V730" s="303"/>
      <c r="W730" s="303"/>
      <c r="X730" s="303"/>
      <c r="Y730" s="303"/>
      <c r="Z730" s="303"/>
      <c r="AA730" s="303"/>
    </row>
    <row r="731" spans="6:27">
      <c r="F731" s="99"/>
      <c r="G731" s="302"/>
      <c r="H731" s="302"/>
      <c r="I731" s="302"/>
      <c r="J731" s="303"/>
      <c r="K731" s="303"/>
      <c r="L731" s="303"/>
      <c r="M731" s="303"/>
      <c r="N731" s="303"/>
      <c r="O731" s="303"/>
      <c r="P731" s="303"/>
      <c r="Q731" s="303"/>
      <c r="R731" s="303"/>
      <c r="S731" s="303"/>
      <c r="T731" s="303"/>
      <c r="U731" s="303"/>
      <c r="V731" s="303"/>
      <c r="W731" s="303"/>
      <c r="X731" s="303"/>
      <c r="Y731" s="303"/>
      <c r="Z731" s="303"/>
      <c r="AA731" s="303"/>
    </row>
    <row r="732" spans="6:27">
      <c r="F732" s="99"/>
      <c r="G732" s="302"/>
      <c r="H732" s="302"/>
      <c r="I732" s="302"/>
      <c r="J732" s="303"/>
      <c r="K732" s="303"/>
      <c r="L732" s="303"/>
      <c r="M732" s="303"/>
      <c r="N732" s="303"/>
      <c r="O732" s="303"/>
      <c r="P732" s="303"/>
      <c r="Q732" s="303"/>
      <c r="R732" s="303"/>
      <c r="S732" s="303"/>
      <c r="T732" s="303"/>
      <c r="U732" s="303"/>
      <c r="V732" s="303"/>
      <c r="W732" s="303"/>
      <c r="X732" s="303"/>
      <c r="Y732" s="303"/>
      <c r="Z732" s="303"/>
      <c r="AA732" s="303"/>
    </row>
    <row r="733" spans="6:27">
      <c r="F733" s="99"/>
      <c r="G733" s="302"/>
      <c r="H733" s="302"/>
      <c r="I733" s="302"/>
      <c r="J733" s="303"/>
      <c r="K733" s="303"/>
      <c r="L733" s="303"/>
      <c r="M733" s="303"/>
      <c r="N733" s="303"/>
      <c r="O733" s="303"/>
      <c r="P733" s="303"/>
      <c r="Q733" s="303"/>
      <c r="R733" s="303"/>
      <c r="S733" s="303"/>
      <c r="T733" s="303"/>
      <c r="U733" s="303"/>
      <c r="V733" s="303"/>
      <c r="W733" s="303"/>
      <c r="X733" s="303"/>
      <c r="Y733" s="303"/>
      <c r="Z733" s="303"/>
      <c r="AA733" s="303"/>
    </row>
    <row r="734" spans="6:27">
      <c r="F734" s="99"/>
      <c r="G734" s="302"/>
      <c r="H734" s="302"/>
      <c r="I734" s="302"/>
      <c r="J734" s="303"/>
      <c r="K734" s="303"/>
      <c r="L734" s="303"/>
      <c r="M734" s="303"/>
      <c r="N734" s="303"/>
      <c r="O734" s="303"/>
      <c r="P734" s="303"/>
      <c r="Q734" s="303"/>
      <c r="R734" s="303"/>
      <c r="S734" s="303"/>
      <c r="T734" s="303"/>
      <c r="U734" s="303"/>
      <c r="V734" s="303"/>
      <c r="W734" s="303"/>
      <c r="X734" s="303"/>
      <c r="Y734" s="303"/>
      <c r="Z734" s="303"/>
      <c r="AA734" s="303"/>
    </row>
    <row r="735" spans="6:27">
      <c r="F735" s="99"/>
      <c r="G735" s="302"/>
      <c r="H735" s="302"/>
      <c r="I735" s="302"/>
      <c r="J735" s="303"/>
      <c r="K735" s="303"/>
      <c r="L735" s="303"/>
      <c r="M735" s="303"/>
      <c r="N735" s="303"/>
      <c r="O735" s="303"/>
      <c r="P735" s="303"/>
      <c r="Q735" s="303"/>
      <c r="R735" s="303"/>
      <c r="S735" s="303"/>
      <c r="T735" s="303"/>
      <c r="U735" s="303"/>
      <c r="V735" s="303"/>
      <c r="W735" s="303"/>
      <c r="X735" s="303"/>
      <c r="Y735" s="303"/>
      <c r="Z735" s="303"/>
      <c r="AA735" s="303"/>
    </row>
    <row r="736" spans="6:27">
      <c r="F736" s="99"/>
      <c r="G736" s="302"/>
      <c r="H736" s="302"/>
      <c r="I736" s="302"/>
      <c r="J736" s="303"/>
      <c r="K736" s="303"/>
      <c r="L736" s="303"/>
      <c r="M736" s="303"/>
      <c r="N736" s="303"/>
      <c r="O736" s="303"/>
      <c r="P736" s="303"/>
      <c r="Q736" s="303"/>
      <c r="R736" s="303"/>
      <c r="S736" s="303"/>
      <c r="T736" s="303"/>
      <c r="U736" s="303"/>
      <c r="V736" s="303"/>
      <c r="W736" s="303"/>
      <c r="X736" s="303"/>
      <c r="Y736" s="303"/>
      <c r="Z736" s="303"/>
      <c r="AA736" s="303"/>
    </row>
    <row r="737" spans="6:27">
      <c r="F737" s="99"/>
      <c r="G737" s="302"/>
      <c r="H737" s="302"/>
      <c r="I737" s="302"/>
      <c r="J737" s="303"/>
      <c r="K737" s="303"/>
      <c r="L737" s="303"/>
      <c r="M737" s="303"/>
      <c r="N737" s="303"/>
      <c r="O737" s="303"/>
      <c r="P737" s="303"/>
      <c r="Q737" s="303"/>
      <c r="R737" s="303"/>
      <c r="S737" s="303"/>
      <c r="T737" s="303"/>
      <c r="U737" s="303"/>
      <c r="V737" s="303"/>
      <c r="W737" s="303"/>
      <c r="X737" s="303"/>
      <c r="Y737" s="303"/>
      <c r="Z737" s="303"/>
      <c r="AA737" s="303"/>
    </row>
    <row r="738" spans="6:27">
      <c r="F738" s="99"/>
      <c r="G738" s="302"/>
      <c r="H738" s="302"/>
      <c r="I738" s="302"/>
      <c r="J738" s="303"/>
      <c r="K738" s="303"/>
      <c r="L738" s="303"/>
      <c r="M738" s="303"/>
      <c r="N738" s="303"/>
      <c r="O738" s="303"/>
      <c r="P738" s="303"/>
      <c r="Q738" s="303"/>
      <c r="R738" s="303"/>
      <c r="S738" s="303"/>
      <c r="T738" s="303"/>
      <c r="U738" s="303"/>
      <c r="V738" s="303"/>
      <c r="W738" s="303"/>
      <c r="X738" s="303"/>
      <c r="Y738" s="303"/>
      <c r="Z738" s="303"/>
      <c r="AA738" s="303"/>
    </row>
    <row r="739" spans="6:27">
      <c r="F739" s="99"/>
      <c r="G739" s="302"/>
      <c r="H739" s="302"/>
      <c r="I739" s="302"/>
      <c r="J739" s="303"/>
      <c r="K739" s="303"/>
      <c r="L739" s="303"/>
      <c r="M739" s="303"/>
      <c r="N739" s="303"/>
      <c r="O739" s="303"/>
      <c r="P739" s="303"/>
      <c r="Q739" s="303"/>
      <c r="R739" s="303"/>
      <c r="S739" s="303"/>
      <c r="T739" s="303"/>
      <c r="U739" s="303"/>
      <c r="V739" s="303"/>
      <c r="W739" s="303"/>
      <c r="X739" s="303"/>
      <c r="Y739" s="303"/>
      <c r="Z739" s="303"/>
      <c r="AA739" s="303"/>
    </row>
    <row r="740" spans="6:27">
      <c r="F740" s="99"/>
      <c r="G740" s="302"/>
      <c r="H740" s="302"/>
      <c r="I740" s="302"/>
      <c r="J740" s="303"/>
      <c r="K740" s="303"/>
      <c r="L740" s="303"/>
      <c r="M740" s="303"/>
      <c r="N740" s="303"/>
      <c r="O740" s="303"/>
      <c r="P740" s="303"/>
      <c r="Q740" s="303"/>
      <c r="R740" s="303"/>
      <c r="S740" s="303"/>
      <c r="T740" s="303"/>
      <c r="U740" s="303"/>
      <c r="V740" s="303"/>
      <c r="W740" s="303"/>
      <c r="X740" s="303"/>
      <c r="Y740" s="303"/>
      <c r="Z740" s="303"/>
      <c r="AA740" s="303"/>
    </row>
    <row r="741" spans="6:27">
      <c r="F741" s="99"/>
      <c r="G741" s="302"/>
      <c r="H741" s="302"/>
      <c r="I741" s="302"/>
      <c r="J741" s="303"/>
      <c r="K741" s="303"/>
      <c r="L741" s="303"/>
      <c r="M741" s="303"/>
      <c r="N741" s="303"/>
      <c r="O741" s="303"/>
      <c r="P741" s="303"/>
      <c r="Q741" s="303"/>
      <c r="R741" s="303"/>
      <c r="S741" s="303"/>
      <c r="T741" s="303"/>
      <c r="U741" s="303"/>
      <c r="V741" s="303"/>
      <c r="W741" s="303"/>
      <c r="X741" s="303"/>
      <c r="Y741" s="303"/>
      <c r="Z741" s="303"/>
      <c r="AA741" s="303"/>
    </row>
    <row r="742" spans="6:27">
      <c r="F742" s="99"/>
      <c r="G742" s="302"/>
      <c r="H742" s="302"/>
      <c r="I742" s="302"/>
      <c r="J742" s="303"/>
      <c r="K742" s="303"/>
      <c r="L742" s="303"/>
      <c r="M742" s="303"/>
      <c r="N742" s="303"/>
      <c r="O742" s="303"/>
      <c r="P742" s="303"/>
      <c r="Q742" s="303"/>
      <c r="R742" s="303"/>
      <c r="S742" s="303"/>
      <c r="T742" s="303"/>
      <c r="U742" s="303"/>
      <c r="V742" s="303"/>
      <c r="W742" s="303"/>
      <c r="X742" s="303"/>
      <c r="Y742" s="303"/>
      <c r="Z742" s="303"/>
      <c r="AA742" s="303"/>
    </row>
    <row r="743" spans="6:27">
      <c r="F743" s="99"/>
      <c r="G743" s="302"/>
      <c r="H743" s="302"/>
      <c r="I743" s="302"/>
      <c r="J743" s="303"/>
      <c r="K743" s="303"/>
      <c r="L743" s="303"/>
      <c r="M743" s="303"/>
      <c r="N743" s="303"/>
      <c r="O743" s="303"/>
      <c r="P743" s="303"/>
      <c r="Q743" s="303"/>
      <c r="R743" s="303"/>
      <c r="S743" s="303"/>
      <c r="T743" s="303"/>
      <c r="U743" s="303"/>
      <c r="V743" s="303"/>
      <c r="W743" s="303"/>
      <c r="X743" s="303"/>
      <c r="Y743" s="303"/>
      <c r="Z743" s="303"/>
      <c r="AA743" s="303"/>
    </row>
    <row r="744" spans="6:27">
      <c r="F744" s="99"/>
      <c r="G744" s="302"/>
      <c r="H744" s="302"/>
      <c r="I744" s="302"/>
      <c r="J744" s="303"/>
      <c r="K744" s="303"/>
      <c r="L744" s="303"/>
      <c r="M744" s="303"/>
      <c r="N744" s="303"/>
      <c r="O744" s="303"/>
      <c r="P744" s="303"/>
      <c r="Q744" s="303"/>
      <c r="R744" s="303"/>
      <c r="S744" s="303"/>
      <c r="T744" s="303"/>
      <c r="U744" s="303"/>
      <c r="V744" s="303"/>
      <c r="W744" s="303"/>
      <c r="X744" s="303"/>
      <c r="Y744" s="303"/>
      <c r="Z744" s="303"/>
      <c r="AA744" s="303"/>
    </row>
    <row r="745" spans="6:27">
      <c r="F745" s="99"/>
      <c r="G745" s="302"/>
      <c r="H745" s="302"/>
      <c r="I745" s="302"/>
      <c r="J745" s="303"/>
      <c r="K745" s="303"/>
      <c r="L745" s="303"/>
      <c r="M745" s="303"/>
      <c r="N745" s="303"/>
      <c r="O745" s="303"/>
      <c r="P745" s="303"/>
      <c r="Q745" s="303"/>
      <c r="R745" s="303"/>
      <c r="S745" s="303"/>
      <c r="T745" s="303"/>
      <c r="U745" s="303"/>
      <c r="V745" s="303"/>
      <c r="W745" s="303"/>
      <c r="X745" s="303"/>
      <c r="Y745" s="303"/>
      <c r="Z745" s="303"/>
      <c r="AA745" s="303"/>
    </row>
    <row r="746" spans="6:27">
      <c r="F746" s="99"/>
      <c r="G746" s="302"/>
      <c r="H746" s="302"/>
      <c r="I746" s="302"/>
      <c r="J746" s="303"/>
      <c r="K746" s="303"/>
      <c r="L746" s="303"/>
      <c r="M746" s="303"/>
      <c r="N746" s="303"/>
      <c r="O746" s="303"/>
      <c r="P746" s="303"/>
      <c r="Q746" s="303"/>
      <c r="R746" s="303"/>
      <c r="S746" s="303"/>
      <c r="T746" s="303"/>
      <c r="U746" s="303"/>
      <c r="V746" s="303"/>
      <c r="W746" s="303"/>
      <c r="X746" s="303"/>
      <c r="Y746" s="303"/>
      <c r="Z746" s="303"/>
      <c r="AA746" s="303"/>
    </row>
    <row r="747" spans="6:27">
      <c r="F747" s="99"/>
      <c r="G747" s="302"/>
      <c r="H747" s="302"/>
      <c r="I747" s="302"/>
      <c r="J747" s="303"/>
      <c r="K747" s="303"/>
      <c r="L747" s="303"/>
      <c r="M747" s="303"/>
      <c r="N747" s="303"/>
      <c r="O747" s="303"/>
      <c r="P747" s="303"/>
      <c r="Q747" s="303"/>
      <c r="R747" s="303"/>
      <c r="S747" s="303"/>
      <c r="T747" s="303"/>
      <c r="U747" s="303"/>
      <c r="V747" s="303"/>
      <c r="W747" s="303"/>
      <c r="X747" s="303"/>
      <c r="Y747" s="303"/>
      <c r="Z747" s="303"/>
      <c r="AA747" s="303"/>
    </row>
    <row r="748" spans="6:27">
      <c r="F748" s="99"/>
      <c r="G748" s="302"/>
      <c r="H748" s="302"/>
      <c r="I748" s="302"/>
      <c r="J748" s="303"/>
      <c r="K748" s="303"/>
      <c r="L748" s="303"/>
      <c r="M748" s="303"/>
      <c r="N748" s="303"/>
      <c r="O748" s="303"/>
      <c r="P748" s="303"/>
      <c r="Q748" s="303"/>
      <c r="R748" s="303"/>
      <c r="S748" s="303"/>
      <c r="T748" s="303"/>
      <c r="U748" s="303"/>
      <c r="V748" s="303"/>
      <c r="W748" s="303"/>
      <c r="X748" s="303"/>
      <c r="Y748" s="303"/>
      <c r="Z748" s="303"/>
      <c r="AA748" s="303"/>
    </row>
    <row r="749" spans="6:27">
      <c r="F749" s="99"/>
      <c r="G749" s="302"/>
      <c r="H749" s="302"/>
      <c r="I749" s="302"/>
      <c r="J749" s="303"/>
      <c r="K749" s="303"/>
      <c r="L749" s="303"/>
      <c r="M749" s="303"/>
      <c r="N749" s="303"/>
      <c r="O749" s="303"/>
      <c r="P749" s="303"/>
      <c r="Q749" s="303"/>
      <c r="R749" s="303"/>
      <c r="S749" s="303"/>
      <c r="T749" s="303"/>
      <c r="U749" s="303"/>
      <c r="V749" s="303"/>
      <c r="W749" s="303"/>
      <c r="X749" s="303"/>
      <c r="Y749" s="303"/>
      <c r="Z749" s="303"/>
      <c r="AA749" s="303"/>
    </row>
    <row r="750" spans="6:27">
      <c r="F750" s="99"/>
      <c r="G750" s="302"/>
      <c r="H750" s="302"/>
      <c r="I750" s="302"/>
      <c r="J750" s="303"/>
      <c r="K750" s="303"/>
      <c r="L750" s="303"/>
      <c r="M750" s="303"/>
      <c r="N750" s="303"/>
      <c r="O750" s="303"/>
      <c r="P750" s="303"/>
      <c r="Q750" s="303"/>
      <c r="R750" s="303"/>
      <c r="S750" s="303"/>
      <c r="T750" s="303"/>
      <c r="U750" s="303"/>
      <c r="V750" s="303"/>
      <c r="W750" s="303"/>
      <c r="X750" s="303"/>
      <c r="Y750" s="303"/>
      <c r="Z750" s="303"/>
      <c r="AA750" s="303"/>
    </row>
    <row r="751" spans="6:27">
      <c r="F751" s="99"/>
      <c r="G751" s="302"/>
      <c r="H751" s="302"/>
      <c r="I751" s="302"/>
      <c r="J751" s="303"/>
      <c r="K751" s="303"/>
      <c r="L751" s="303"/>
      <c r="M751" s="303"/>
      <c r="N751" s="303"/>
      <c r="O751" s="303"/>
      <c r="P751" s="303"/>
      <c r="Q751" s="303"/>
      <c r="R751" s="303"/>
      <c r="S751" s="303"/>
      <c r="T751" s="303"/>
      <c r="U751" s="303"/>
      <c r="V751" s="303"/>
      <c r="W751" s="303"/>
      <c r="X751" s="303"/>
      <c r="Y751" s="303"/>
      <c r="Z751" s="303"/>
      <c r="AA751" s="303"/>
    </row>
    <row r="752" spans="6:27">
      <c r="F752" s="99"/>
      <c r="G752" s="302"/>
      <c r="H752" s="302"/>
      <c r="I752" s="302"/>
      <c r="J752" s="303"/>
      <c r="K752" s="303"/>
      <c r="L752" s="303"/>
      <c r="M752" s="303"/>
      <c r="N752" s="303"/>
      <c r="O752" s="303"/>
      <c r="P752" s="303"/>
      <c r="Q752" s="303"/>
      <c r="R752" s="303"/>
      <c r="S752" s="303"/>
      <c r="T752" s="303"/>
      <c r="U752" s="303"/>
      <c r="V752" s="303"/>
      <c r="W752" s="303"/>
      <c r="X752" s="303"/>
      <c r="Y752" s="303"/>
      <c r="Z752" s="303"/>
      <c r="AA752" s="303"/>
    </row>
    <row r="753" spans="6:27">
      <c r="F753" s="99"/>
      <c r="G753" s="302"/>
      <c r="H753" s="302"/>
      <c r="I753" s="302"/>
      <c r="J753" s="303"/>
      <c r="K753" s="303"/>
      <c r="L753" s="303"/>
      <c r="M753" s="303"/>
      <c r="N753" s="303"/>
      <c r="O753" s="303"/>
      <c r="P753" s="303"/>
      <c r="Q753" s="303"/>
      <c r="R753" s="303"/>
      <c r="S753" s="303"/>
      <c r="T753" s="303"/>
      <c r="U753" s="303"/>
      <c r="V753" s="303"/>
      <c r="W753" s="303"/>
      <c r="X753" s="303"/>
      <c r="Y753" s="303"/>
      <c r="Z753" s="303"/>
      <c r="AA753" s="303"/>
    </row>
    <row r="754" spans="6:27">
      <c r="F754" s="99"/>
      <c r="G754" s="302"/>
      <c r="H754" s="302"/>
      <c r="I754" s="302"/>
      <c r="J754" s="303"/>
      <c r="K754" s="303"/>
      <c r="L754" s="303"/>
      <c r="M754" s="303"/>
      <c r="N754" s="303"/>
      <c r="O754" s="303"/>
      <c r="P754" s="303"/>
      <c r="Q754" s="303"/>
      <c r="R754" s="303"/>
      <c r="S754" s="303"/>
      <c r="T754" s="303"/>
      <c r="U754" s="303"/>
      <c r="V754" s="303"/>
      <c r="W754" s="303"/>
      <c r="X754" s="303"/>
      <c r="Y754" s="303"/>
      <c r="Z754" s="303"/>
      <c r="AA754" s="303"/>
    </row>
    <row r="755" spans="6:27">
      <c r="F755" s="99"/>
      <c r="G755" s="302"/>
      <c r="H755" s="302"/>
      <c r="I755" s="302"/>
      <c r="J755" s="303"/>
      <c r="K755" s="303"/>
      <c r="L755" s="303"/>
      <c r="M755" s="303"/>
      <c r="N755" s="303"/>
      <c r="O755" s="303"/>
      <c r="P755" s="303"/>
      <c r="Q755" s="303"/>
      <c r="R755" s="303"/>
      <c r="S755" s="303"/>
      <c r="T755" s="303"/>
      <c r="U755" s="303"/>
      <c r="V755" s="303"/>
      <c r="W755" s="303"/>
      <c r="X755" s="303"/>
      <c r="Y755" s="303"/>
      <c r="Z755" s="303"/>
      <c r="AA755" s="303"/>
    </row>
    <row r="756" spans="6:27">
      <c r="F756" s="99"/>
      <c r="G756" s="302"/>
      <c r="H756" s="302"/>
      <c r="I756" s="302"/>
      <c r="J756" s="303"/>
      <c r="K756" s="303"/>
      <c r="L756" s="303"/>
      <c r="M756" s="303"/>
      <c r="N756" s="303"/>
      <c r="O756" s="303"/>
      <c r="P756" s="303"/>
      <c r="Q756" s="303"/>
      <c r="R756" s="303"/>
      <c r="S756" s="303"/>
      <c r="T756" s="303"/>
      <c r="U756" s="303"/>
      <c r="V756" s="303"/>
      <c r="W756" s="303"/>
      <c r="X756" s="303"/>
      <c r="Y756" s="303"/>
      <c r="Z756" s="303"/>
      <c r="AA756" s="303"/>
    </row>
    <row r="757" spans="6:27">
      <c r="F757" s="99"/>
      <c r="G757" s="302"/>
      <c r="H757" s="302"/>
      <c r="I757" s="302"/>
      <c r="J757" s="303"/>
      <c r="K757" s="303"/>
      <c r="L757" s="303"/>
      <c r="M757" s="303"/>
      <c r="N757" s="303"/>
      <c r="O757" s="303"/>
      <c r="P757" s="303"/>
      <c r="Q757" s="303"/>
      <c r="R757" s="303"/>
      <c r="S757" s="303"/>
      <c r="T757" s="303"/>
      <c r="U757" s="303"/>
      <c r="V757" s="303"/>
      <c r="W757" s="303"/>
      <c r="X757" s="303"/>
      <c r="Y757" s="303"/>
      <c r="Z757" s="303"/>
      <c r="AA757" s="303"/>
    </row>
    <row r="758" spans="6:27">
      <c r="F758" s="99"/>
      <c r="G758" s="302"/>
      <c r="H758" s="302"/>
      <c r="I758" s="302"/>
      <c r="J758" s="303"/>
      <c r="K758" s="303"/>
      <c r="L758" s="303"/>
      <c r="M758" s="303"/>
      <c r="N758" s="303"/>
      <c r="O758" s="303"/>
      <c r="P758" s="303"/>
      <c r="Q758" s="303"/>
      <c r="R758" s="303"/>
      <c r="S758" s="303"/>
      <c r="T758" s="303"/>
      <c r="U758" s="303"/>
      <c r="V758" s="303"/>
      <c r="W758" s="303"/>
      <c r="X758" s="303"/>
      <c r="Y758" s="303"/>
      <c r="Z758" s="303"/>
      <c r="AA758" s="303"/>
    </row>
    <row r="759" spans="6:27">
      <c r="F759" s="99"/>
      <c r="G759" s="302"/>
      <c r="H759" s="302"/>
      <c r="I759" s="302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3"/>
      <c r="Y759" s="303"/>
      <c r="Z759" s="303"/>
      <c r="AA759" s="303"/>
    </row>
    <row r="760" spans="6:27">
      <c r="F760" s="99"/>
      <c r="G760" s="302"/>
      <c r="H760" s="302"/>
      <c r="I760" s="302"/>
      <c r="J760" s="303"/>
      <c r="K760" s="303"/>
      <c r="L760" s="303"/>
      <c r="M760" s="303"/>
      <c r="N760" s="303"/>
      <c r="O760" s="303"/>
      <c r="P760" s="303"/>
      <c r="Q760" s="303"/>
      <c r="R760" s="303"/>
      <c r="S760" s="303"/>
      <c r="T760" s="303"/>
      <c r="U760" s="303"/>
      <c r="V760" s="303"/>
      <c r="W760" s="303"/>
      <c r="X760" s="303"/>
      <c r="Y760" s="303"/>
      <c r="Z760" s="303"/>
      <c r="AA760" s="303"/>
    </row>
    <row r="761" spans="6:27">
      <c r="F761" s="99"/>
      <c r="G761" s="302"/>
      <c r="H761" s="302"/>
      <c r="I761" s="302"/>
      <c r="J761" s="303"/>
      <c r="K761" s="303"/>
      <c r="L761" s="303"/>
      <c r="M761" s="303"/>
      <c r="N761" s="303"/>
      <c r="O761" s="303"/>
      <c r="P761" s="303"/>
      <c r="Q761" s="303"/>
      <c r="R761" s="303"/>
      <c r="S761" s="303"/>
      <c r="T761" s="303"/>
      <c r="U761" s="303"/>
      <c r="V761" s="303"/>
      <c r="W761" s="303"/>
      <c r="X761" s="303"/>
      <c r="Y761" s="303"/>
      <c r="Z761" s="303"/>
      <c r="AA761" s="303"/>
    </row>
    <row r="762" spans="6:27">
      <c r="F762" s="99"/>
      <c r="G762" s="302"/>
      <c r="H762" s="302"/>
      <c r="I762" s="302"/>
      <c r="J762" s="303"/>
      <c r="K762" s="303"/>
      <c r="L762" s="303"/>
      <c r="M762" s="303"/>
      <c r="N762" s="303"/>
      <c r="O762" s="303"/>
      <c r="P762" s="303"/>
      <c r="Q762" s="303"/>
      <c r="R762" s="303"/>
      <c r="S762" s="303"/>
      <c r="T762" s="303"/>
      <c r="U762" s="303"/>
      <c r="V762" s="303"/>
      <c r="W762" s="303"/>
      <c r="X762" s="303"/>
      <c r="Y762" s="303"/>
      <c r="Z762" s="303"/>
      <c r="AA762" s="303"/>
    </row>
    <row r="763" spans="6:27">
      <c r="F763" s="99"/>
      <c r="G763" s="302"/>
      <c r="H763" s="302"/>
      <c r="I763" s="302"/>
      <c r="J763" s="303"/>
      <c r="K763" s="303"/>
      <c r="L763" s="303"/>
      <c r="M763" s="303"/>
      <c r="N763" s="303"/>
      <c r="O763" s="303"/>
      <c r="P763" s="303"/>
      <c r="Q763" s="303"/>
      <c r="R763" s="303"/>
      <c r="S763" s="303"/>
      <c r="T763" s="303"/>
      <c r="U763" s="303"/>
      <c r="V763" s="303"/>
      <c r="W763" s="303"/>
      <c r="X763" s="303"/>
      <c r="Y763" s="303"/>
      <c r="Z763" s="303"/>
      <c r="AA763" s="303"/>
    </row>
    <row r="764" spans="6:27">
      <c r="F764" s="99"/>
      <c r="G764" s="302"/>
      <c r="H764" s="302"/>
      <c r="I764" s="302"/>
      <c r="J764" s="303"/>
      <c r="K764" s="303"/>
      <c r="L764" s="303"/>
      <c r="M764" s="303"/>
      <c r="N764" s="303"/>
      <c r="O764" s="303"/>
      <c r="P764" s="303"/>
      <c r="Q764" s="303"/>
      <c r="R764" s="303"/>
      <c r="S764" s="303"/>
      <c r="T764" s="303"/>
      <c r="U764" s="303"/>
      <c r="V764" s="303"/>
      <c r="W764" s="303"/>
      <c r="X764" s="303"/>
      <c r="Y764" s="303"/>
      <c r="Z764" s="303"/>
      <c r="AA764" s="303"/>
    </row>
    <row r="765" spans="6:27">
      <c r="F765" s="99"/>
      <c r="G765" s="302"/>
      <c r="H765" s="302"/>
      <c r="I765" s="302"/>
      <c r="J765" s="303"/>
      <c r="K765" s="303"/>
      <c r="L765" s="303"/>
      <c r="M765" s="303"/>
      <c r="N765" s="303"/>
      <c r="O765" s="303"/>
      <c r="P765" s="303"/>
      <c r="Q765" s="303"/>
      <c r="R765" s="303"/>
      <c r="S765" s="303"/>
      <c r="T765" s="303"/>
      <c r="U765" s="303"/>
      <c r="V765" s="303"/>
      <c r="W765" s="303"/>
      <c r="X765" s="303"/>
      <c r="Y765" s="303"/>
      <c r="Z765" s="303"/>
      <c r="AA765" s="303"/>
    </row>
    <row r="766" spans="6:27">
      <c r="F766" s="99"/>
      <c r="G766" s="302"/>
      <c r="H766" s="302"/>
      <c r="I766" s="302"/>
      <c r="J766" s="303"/>
      <c r="K766" s="303"/>
      <c r="L766" s="303"/>
      <c r="M766" s="303"/>
      <c r="N766" s="303"/>
      <c r="O766" s="303"/>
      <c r="P766" s="303"/>
      <c r="Q766" s="303"/>
      <c r="R766" s="303"/>
      <c r="S766" s="303"/>
      <c r="T766" s="303"/>
      <c r="U766" s="303"/>
      <c r="V766" s="303"/>
      <c r="W766" s="303"/>
      <c r="X766" s="303"/>
      <c r="Y766" s="303"/>
      <c r="Z766" s="303"/>
      <c r="AA766" s="303"/>
    </row>
    <row r="767" spans="6:27">
      <c r="F767" s="99"/>
      <c r="G767" s="302"/>
      <c r="H767" s="302"/>
      <c r="I767" s="302"/>
      <c r="J767" s="303"/>
      <c r="K767" s="303"/>
      <c r="L767" s="303"/>
      <c r="M767" s="303"/>
      <c r="N767" s="303"/>
      <c r="O767" s="303"/>
      <c r="P767" s="303"/>
      <c r="Q767" s="303"/>
      <c r="R767" s="303"/>
      <c r="S767" s="303"/>
      <c r="T767" s="303"/>
      <c r="U767" s="303"/>
      <c r="V767" s="303"/>
      <c r="W767" s="303"/>
      <c r="X767" s="303"/>
      <c r="Y767" s="303"/>
      <c r="Z767" s="303"/>
      <c r="AA767" s="303"/>
    </row>
    <row r="768" spans="6:27">
      <c r="F768" s="99"/>
      <c r="G768" s="302"/>
      <c r="H768" s="302"/>
      <c r="I768" s="302"/>
      <c r="J768" s="303"/>
      <c r="K768" s="303"/>
      <c r="L768" s="303"/>
      <c r="M768" s="303"/>
      <c r="N768" s="303"/>
      <c r="O768" s="303"/>
      <c r="P768" s="303"/>
      <c r="Q768" s="303"/>
      <c r="R768" s="303"/>
      <c r="S768" s="303"/>
      <c r="T768" s="303"/>
      <c r="U768" s="303"/>
      <c r="V768" s="303"/>
      <c r="W768" s="303"/>
      <c r="X768" s="303"/>
      <c r="Y768" s="303"/>
      <c r="Z768" s="303"/>
      <c r="AA768" s="303"/>
    </row>
    <row r="769" spans="6:27">
      <c r="F769" s="99"/>
      <c r="G769" s="302"/>
      <c r="H769" s="302"/>
      <c r="I769" s="302"/>
      <c r="J769" s="303"/>
      <c r="K769" s="303"/>
      <c r="L769" s="303"/>
      <c r="M769" s="303"/>
      <c r="N769" s="303"/>
      <c r="O769" s="303"/>
      <c r="P769" s="303"/>
      <c r="Q769" s="303"/>
      <c r="R769" s="303"/>
      <c r="S769" s="303"/>
      <c r="T769" s="303"/>
      <c r="U769" s="303"/>
      <c r="V769" s="303"/>
      <c r="W769" s="303"/>
      <c r="X769" s="303"/>
      <c r="Y769" s="303"/>
      <c r="Z769" s="303"/>
      <c r="AA769" s="303"/>
    </row>
    <row r="770" spans="6:27">
      <c r="F770" s="99"/>
      <c r="G770" s="302"/>
      <c r="H770" s="302"/>
      <c r="I770" s="302"/>
      <c r="J770" s="303"/>
      <c r="K770" s="303"/>
      <c r="L770" s="303"/>
      <c r="M770" s="303"/>
      <c r="N770" s="303"/>
      <c r="O770" s="303"/>
      <c r="P770" s="303"/>
      <c r="Q770" s="303"/>
      <c r="R770" s="303"/>
      <c r="S770" s="303"/>
      <c r="T770" s="303"/>
      <c r="U770" s="303"/>
      <c r="V770" s="303"/>
      <c r="W770" s="303"/>
      <c r="X770" s="303"/>
      <c r="Y770" s="303"/>
      <c r="Z770" s="303"/>
      <c r="AA770" s="303"/>
    </row>
    <row r="771" spans="6:27">
      <c r="F771" s="99"/>
      <c r="G771" s="302"/>
      <c r="H771" s="302"/>
      <c r="I771" s="302"/>
      <c r="J771" s="303"/>
      <c r="K771" s="303"/>
      <c r="L771" s="303"/>
      <c r="M771" s="303"/>
      <c r="N771" s="303"/>
      <c r="O771" s="303"/>
      <c r="P771" s="303"/>
      <c r="Q771" s="303"/>
      <c r="R771" s="303"/>
      <c r="S771" s="303"/>
      <c r="T771" s="303"/>
      <c r="U771" s="303"/>
      <c r="V771" s="303"/>
      <c r="W771" s="303"/>
      <c r="X771" s="303"/>
      <c r="Y771" s="303"/>
      <c r="Z771" s="303"/>
      <c r="AA771" s="303"/>
    </row>
    <row r="772" spans="6:27">
      <c r="F772" s="99"/>
      <c r="G772" s="302"/>
      <c r="H772" s="302"/>
      <c r="I772" s="302"/>
      <c r="J772" s="303"/>
      <c r="K772" s="303"/>
      <c r="L772" s="303"/>
      <c r="M772" s="303"/>
      <c r="N772" s="303"/>
      <c r="O772" s="303"/>
      <c r="P772" s="303"/>
      <c r="Q772" s="303"/>
      <c r="R772" s="303"/>
      <c r="S772" s="303"/>
      <c r="T772" s="303"/>
      <c r="U772" s="303"/>
      <c r="V772" s="303"/>
      <c r="W772" s="303"/>
      <c r="X772" s="303"/>
      <c r="Y772" s="303"/>
      <c r="Z772" s="303"/>
      <c r="AA772" s="303"/>
    </row>
    <row r="773" spans="6:27">
      <c r="F773" s="99"/>
      <c r="G773" s="302"/>
      <c r="H773" s="302"/>
      <c r="I773" s="302"/>
      <c r="J773" s="303"/>
      <c r="K773" s="303"/>
      <c r="L773" s="303"/>
      <c r="M773" s="303"/>
      <c r="N773" s="303"/>
      <c r="O773" s="303"/>
      <c r="P773" s="303"/>
      <c r="Q773" s="303"/>
      <c r="R773" s="303"/>
      <c r="S773" s="303"/>
      <c r="T773" s="303"/>
      <c r="U773" s="303"/>
      <c r="V773" s="303"/>
      <c r="W773" s="303"/>
      <c r="X773" s="303"/>
      <c r="Y773" s="303"/>
      <c r="Z773" s="303"/>
      <c r="AA773" s="303"/>
    </row>
    <row r="774" spans="6:27">
      <c r="F774" s="99"/>
      <c r="G774" s="302"/>
      <c r="H774" s="302"/>
      <c r="I774" s="302"/>
      <c r="J774" s="303"/>
      <c r="K774" s="303"/>
      <c r="L774" s="303"/>
      <c r="M774" s="303"/>
      <c r="N774" s="303"/>
      <c r="O774" s="303"/>
      <c r="P774" s="303"/>
      <c r="Q774" s="303"/>
      <c r="R774" s="303"/>
      <c r="S774" s="303"/>
      <c r="T774" s="303"/>
      <c r="U774" s="303"/>
      <c r="V774" s="303"/>
      <c r="W774" s="303"/>
      <c r="X774" s="303"/>
      <c r="Y774" s="303"/>
      <c r="Z774" s="303"/>
      <c r="AA774" s="303"/>
    </row>
    <row r="775" spans="6:27">
      <c r="F775" s="99"/>
      <c r="G775" s="302"/>
      <c r="H775" s="302"/>
      <c r="I775" s="302"/>
      <c r="J775" s="303"/>
      <c r="K775" s="303"/>
      <c r="L775" s="303"/>
      <c r="M775" s="303"/>
      <c r="N775" s="303"/>
      <c r="O775" s="303"/>
      <c r="P775" s="303"/>
      <c r="Q775" s="303"/>
      <c r="R775" s="303"/>
      <c r="S775" s="303"/>
      <c r="T775" s="303"/>
      <c r="U775" s="303"/>
      <c r="V775" s="303"/>
      <c r="W775" s="303"/>
      <c r="X775" s="303"/>
      <c r="Y775" s="303"/>
      <c r="Z775" s="303"/>
      <c r="AA775" s="303"/>
    </row>
    <row r="776" spans="6:27">
      <c r="F776" s="99"/>
      <c r="G776" s="302"/>
      <c r="H776" s="302"/>
      <c r="I776" s="302"/>
      <c r="J776" s="303"/>
      <c r="K776" s="303"/>
      <c r="L776" s="303"/>
      <c r="M776" s="303"/>
      <c r="N776" s="303"/>
      <c r="O776" s="303"/>
      <c r="P776" s="303"/>
      <c r="Q776" s="303"/>
      <c r="R776" s="303"/>
      <c r="S776" s="303"/>
      <c r="T776" s="303"/>
      <c r="U776" s="303"/>
      <c r="V776" s="303"/>
      <c r="W776" s="303"/>
      <c r="X776" s="303"/>
      <c r="Y776" s="303"/>
      <c r="Z776" s="303"/>
      <c r="AA776" s="303"/>
    </row>
    <row r="777" spans="6:27">
      <c r="F777" s="99"/>
      <c r="G777" s="302"/>
      <c r="H777" s="302"/>
      <c r="I777" s="302"/>
      <c r="J777" s="303"/>
      <c r="K777" s="303"/>
      <c r="L777" s="303"/>
      <c r="M777" s="303"/>
      <c r="N777" s="303"/>
      <c r="O777" s="303"/>
      <c r="P777" s="303"/>
      <c r="Q777" s="303"/>
      <c r="R777" s="303"/>
      <c r="S777" s="303"/>
      <c r="T777" s="303"/>
      <c r="U777" s="303"/>
      <c r="V777" s="303"/>
      <c r="W777" s="303"/>
      <c r="X777" s="303"/>
      <c r="Y777" s="303"/>
      <c r="Z777" s="303"/>
      <c r="AA777" s="303"/>
    </row>
    <row r="778" spans="6:27">
      <c r="F778" s="99"/>
      <c r="G778" s="302"/>
      <c r="H778" s="302"/>
      <c r="I778" s="302"/>
      <c r="J778" s="303"/>
      <c r="K778" s="303"/>
      <c r="L778" s="303"/>
      <c r="M778" s="303"/>
      <c r="N778" s="303"/>
      <c r="O778" s="303"/>
      <c r="P778" s="303"/>
      <c r="Q778" s="303"/>
      <c r="R778" s="303"/>
      <c r="S778" s="303"/>
      <c r="T778" s="303"/>
      <c r="U778" s="303"/>
      <c r="V778" s="303"/>
      <c r="W778" s="303"/>
      <c r="X778" s="303"/>
      <c r="Y778" s="303"/>
      <c r="Z778" s="303"/>
      <c r="AA778" s="303"/>
    </row>
    <row r="779" spans="6:27">
      <c r="F779" s="99"/>
      <c r="G779" s="302"/>
      <c r="H779" s="302"/>
      <c r="I779" s="302"/>
      <c r="J779" s="303"/>
      <c r="K779" s="303"/>
      <c r="L779" s="303"/>
      <c r="M779" s="303"/>
      <c r="N779" s="303"/>
      <c r="O779" s="303"/>
      <c r="P779" s="303"/>
      <c r="Q779" s="303"/>
      <c r="R779" s="303"/>
      <c r="S779" s="303"/>
      <c r="T779" s="303"/>
      <c r="U779" s="303"/>
      <c r="V779" s="303"/>
      <c r="W779" s="303"/>
      <c r="X779" s="303"/>
      <c r="Y779" s="303"/>
      <c r="Z779" s="303"/>
      <c r="AA779" s="303"/>
    </row>
    <row r="780" spans="6:27">
      <c r="F780" s="99"/>
      <c r="G780" s="302"/>
      <c r="H780" s="302"/>
      <c r="I780" s="302"/>
      <c r="J780" s="303"/>
      <c r="K780" s="303"/>
      <c r="L780" s="303"/>
      <c r="M780" s="303"/>
      <c r="N780" s="303"/>
      <c r="O780" s="303"/>
      <c r="P780" s="303"/>
      <c r="Q780" s="303"/>
      <c r="R780" s="303"/>
      <c r="S780" s="303"/>
      <c r="T780" s="303"/>
      <c r="U780" s="303"/>
      <c r="V780" s="303"/>
      <c r="W780" s="303"/>
      <c r="X780" s="303"/>
      <c r="Y780" s="303"/>
      <c r="Z780" s="303"/>
      <c r="AA780" s="303"/>
    </row>
    <row r="781" spans="6:27">
      <c r="F781" s="99"/>
      <c r="G781" s="302"/>
      <c r="H781" s="302"/>
      <c r="I781" s="302"/>
      <c r="J781" s="303"/>
      <c r="K781" s="303"/>
      <c r="L781" s="303"/>
      <c r="M781" s="303"/>
      <c r="N781" s="303"/>
      <c r="O781" s="303"/>
      <c r="P781" s="303"/>
      <c r="Q781" s="303"/>
      <c r="R781" s="303"/>
      <c r="S781" s="303"/>
      <c r="T781" s="303"/>
      <c r="U781" s="303"/>
      <c r="V781" s="303"/>
      <c r="W781" s="303"/>
      <c r="X781" s="303"/>
      <c r="Y781" s="303"/>
      <c r="Z781" s="303"/>
      <c r="AA781" s="303"/>
    </row>
    <row r="782" spans="6:27">
      <c r="F782" s="99"/>
      <c r="G782" s="302"/>
      <c r="H782" s="302"/>
      <c r="I782" s="302"/>
      <c r="J782" s="303"/>
      <c r="K782" s="303"/>
      <c r="L782" s="303"/>
      <c r="M782" s="303"/>
      <c r="N782" s="303"/>
      <c r="O782" s="303"/>
      <c r="P782" s="303"/>
      <c r="Q782" s="303"/>
      <c r="R782" s="303"/>
      <c r="S782" s="303"/>
      <c r="T782" s="303"/>
      <c r="U782" s="303"/>
      <c r="V782" s="303"/>
      <c r="W782" s="303"/>
      <c r="X782" s="303"/>
      <c r="Y782" s="303"/>
      <c r="Z782" s="303"/>
      <c r="AA782" s="303"/>
    </row>
    <row r="783" spans="6:27">
      <c r="F783" s="99"/>
      <c r="G783" s="302"/>
      <c r="H783" s="302"/>
      <c r="I783" s="302"/>
      <c r="J783" s="303"/>
      <c r="K783" s="303"/>
      <c r="L783" s="303"/>
      <c r="M783" s="303"/>
      <c r="N783" s="303"/>
      <c r="O783" s="303"/>
      <c r="P783" s="303"/>
      <c r="Q783" s="303"/>
      <c r="R783" s="303"/>
      <c r="S783" s="303"/>
      <c r="T783" s="303"/>
      <c r="U783" s="303"/>
      <c r="V783" s="303"/>
      <c r="W783" s="303"/>
      <c r="X783" s="303"/>
      <c r="Y783" s="303"/>
      <c r="Z783" s="303"/>
      <c r="AA783" s="303"/>
    </row>
    <row r="784" spans="6:27">
      <c r="F784" s="99"/>
      <c r="G784" s="302"/>
      <c r="H784" s="302"/>
      <c r="I784" s="302"/>
      <c r="J784" s="303"/>
      <c r="K784" s="303"/>
      <c r="L784" s="303"/>
      <c r="M784" s="303"/>
      <c r="N784" s="303"/>
      <c r="O784" s="303"/>
      <c r="P784" s="303"/>
      <c r="Q784" s="303"/>
      <c r="R784" s="303"/>
      <c r="S784" s="303"/>
      <c r="T784" s="303"/>
      <c r="U784" s="303"/>
      <c r="V784" s="303"/>
      <c r="W784" s="303"/>
      <c r="X784" s="303"/>
      <c r="Y784" s="303"/>
      <c r="Z784" s="303"/>
      <c r="AA784" s="303"/>
    </row>
    <row r="785" spans="6:27">
      <c r="F785" s="99"/>
      <c r="G785" s="302"/>
      <c r="H785" s="302"/>
      <c r="I785" s="302"/>
      <c r="J785" s="303"/>
      <c r="K785" s="303"/>
      <c r="L785" s="303"/>
      <c r="M785" s="303"/>
      <c r="N785" s="303"/>
      <c r="O785" s="303"/>
      <c r="P785" s="303"/>
      <c r="Q785" s="303"/>
      <c r="R785" s="303"/>
      <c r="S785" s="303"/>
      <c r="T785" s="303"/>
      <c r="U785" s="303"/>
      <c r="V785" s="303"/>
      <c r="W785" s="303"/>
      <c r="X785" s="303"/>
      <c r="Y785" s="303"/>
      <c r="Z785" s="303"/>
      <c r="AA785" s="303"/>
    </row>
    <row r="786" spans="6:27">
      <c r="F786" s="99"/>
      <c r="G786" s="302"/>
      <c r="H786" s="302"/>
      <c r="I786" s="302"/>
      <c r="J786" s="303"/>
      <c r="K786" s="303"/>
      <c r="L786" s="303"/>
      <c r="M786" s="303"/>
      <c r="N786" s="303"/>
      <c r="O786" s="303"/>
      <c r="P786" s="303"/>
      <c r="Q786" s="303"/>
      <c r="R786" s="303"/>
      <c r="S786" s="303"/>
      <c r="T786" s="303"/>
      <c r="U786" s="303"/>
      <c r="V786" s="303"/>
      <c r="W786" s="303"/>
      <c r="X786" s="303"/>
      <c r="Y786" s="303"/>
      <c r="Z786" s="303"/>
      <c r="AA786" s="303"/>
    </row>
    <row r="787" spans="6:27">
      <c r="F787" s="99"/>
      <c r="G787" s="302"/>
      <c r="H787" s="302"/>
      <c r="I787" s="302"/>
      <c r="J787" s="303"/>
      <c r="K787" s="303"/>
      <c r="L787" s="303"/>
      <c r="M787" s="303"/>
      <c r="N787" s="303"/>
      <c r="O787" s="303"/>
      <c r="P787" s="303"/>
      <c r="Q787" s="303"/>
      <c r="R787" s="303"/>
      <c r="S787" s="303"/>
      <c r="T787" s="303"/>
      <c r="U787" s="303"/>
      <c r="V787" s="303"/>
      <c r="W787" s="303"/>
      <c r="X787" s="303"/>
      <c r="Y787" s="303"/>
      <c r="Z787" s="303"/>
      <c r="AA787" s="303"/>
    </row>
    <row r="788" spans="6:27">
      <c r="F788" s="99"/>
      <c r="G788" s="302"/>
      <c r="H788" s="302"/>
      <c r="I788" s="302"/>
      <c r="J788" s="303"/>
      <c r="K788" s="303"/>
      <c r="L788" s="303"/>
      <c r="M788" s="303"/>
      <c r="N788" s="303"/>
      <c r="O788" s="303"/>
      <c r="P788" s="303"/>
      <c r="Q788" s="303"/>
      <c r="R788" s="303"/>
      <c r="S788" s="303"/>
      <c r="T788" s="303"/>
      <c r="U788" s="303"/>
      <c r="V788" s="303"/>
      <c r="W788" s="303"/>
      <c r="X788" s="303"/>
      <c r="Y788" s="303"/>
      <c r="Z788" s="303"/>
      <c r="AA788" s="303"/>
    </row>
    <row r="789" spans="6:27">
      <c r="F789" s="99"/>
      <c r="G789" s="302"/>
      <c r="H789" s="302"/>
      <c r="I789" s="302"/>
      <c r="J789" s="303"/>
      <c r="K789" s="303"/>
      <c r="L789" s="303"/>
      <c r="M789" s="303"/>
      <c r="N789" s="303"/>
      <c r="O789" s="303"/>
      <c r="P789" s="303"/>
      <c r="Q789" s="303"/>
      <c r="R789" s="303"/>
      <c r="S789" s="303"/>
      <c r="T789" s="303"/>
      <c r="U789" s="303"/>
      <c r="V789" s="303"/>
      <c r="W789" s="303"/>
      <c r="X789" s="303"/>
      <c r="Y789" s="303"/>
      <c r="Z789" s="303"/>
      <c r="AA789" s="303"/>
    </row>
    <row r="790" spans="6:27">
      <c r="F790" s="99"/>
      <c r="G790" s="302"/>
      <c r="H790" s="302"/>
      <c r="I790" s="302"/>
      <c r="J790" s="303"/>
      <c r="K790" s="303"/>
      <c r="L790" s="303"/>
      <c r="M790" s="303"/>
      <c r="N790" s="303"/>
      <c r="O790" s="303"/>
      <c r="P790" s="303"/>
      <c r="Q790" s="303"/>
      <c r="R790" s="303"/>
      <c r="S790" s="303"/>
      <c r="T790" s="303"/>
      <c r="U790" s="303"/>
      <c r="V790" s="303"/>
      <c r="W790" s="303"/>
      <c r="X790" s="303"/>
      <c r="Y790" s="303"/>
      <c r="Z790" s="303"/>
      <c r="AA790" s="303"/>
    </row>
    <row r="791" spans="6:27">
      <c r="F791" s="99"/>
      <c r="G791" s="302"/>
      <c r="H791" s="302"/>
      <c r="I791" s="302"/>
      <c r="J791" s="303"/>
      <c r="K791" s="303"/>
      <c r="L791" s="303"/>
      <c r="M791" s="303"/>
      <c r="N791" s="303"/>
      <c r="O791" s="303"/>
      <c r="P791" s="303"/>
      <c r="Q791" s="303"/>
      <c r="R791" s="303"/>
      <c r="S791" s="303"/>
      <c r="T791" s="303"/>
      <c r="U791" s="303"/>
      <c r="V791" s="303"/>
      <c r="W791" s="303"/>
      <c r="X791" s="303"/>
      <c r="Y791" s="303"/>
      <c r="Z791" s="303"/>
      <c r="AA791" s="303"/>
    </row>
    <row r="792" spans="6:27">
      <c r="F792" s="99"/>
      <c r="G792" s="302"/>
      <c r="H792" s="302"/>
      <c r="I792" s="302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3"/>
      <c r="Y792" s="303"/>
      <c r="Z792" s="303"/>
      <c r="AA792" s="303"/>
    </row>
    <row r="793" spans="6:27">
      <c r="F793" s="99"/>
      <c r="G793" s="302"/>
      <c r="H793" s="302"/>
      <c r="I793" s="302"/>
      <c r="J793" s="303"/>
      <c r="K793" s="303"/>
      <c r="L793" s="303"/>
      <c r="M793" s="303"/>
      <c r="N793" s="303"/>
      <c r="O793" s="303"/>
      <c r="P793" s="303"/>
      <c r="Q793" s="303"/>
      <c r="R793" s="303"/>
      <c r="S793" s="303"/>
      <c r="T793" s="303"/>
      <c r="U793" s="303"/>
      <c r="V793" s="303"/>
      <c r="W793" s="303"/>
      <c r="X793" s="303"/>
      <c r="Y793" s="303"/>
      <c r="Z793" s="303"/>
      <c r="AA793" s="303"/>
    </row>
    <row r="794" spans="6:27">
      <c r="F794" s="99"/>
      <c r="G794" s="302"/>
      <c r="H794" s="302"/>
      <c r="I794" s="302"/>
      <c r="J794" s="303"/>
      <c r="K794" s="303"/>
      <c r="L794" s="303"/>
      <c r="M794" s="303"/>
      <c r="N794" s="303"/>
      <c r="O794" s="303"/>
      <c r="P794" s="303"/>
      <c r="Q794" s="303"/>
      <c r="R794" s="303"/>
      <c r="S794" s="303"/>
      <c r="T794" s="303"/>
      <c r="U794" s="303"/>
      <c r="V794" s="303"/>
      <c r="W794" s="303"/>
      <c r="X794" s="303"/>
      <c r="Y794" s="303"/>
      <c r="Z794" s="303"/>
      <c r="AA794" s="303"/>
    </row>
    <row r="795" spans="6:27">
      <c r="F795" s="99"/>
      <c r="G795" s="302"/>
      <c r="H795" s="302"/>
      <c r="I795" s="302"/>
      <c r="J795" s="303"/>
      <c r="K795" s="303"/>
      <c r="L795" s="303"/>
      <c r="M795" s="303"/>
      <c r="N795" s="303"/>
      <c r="O795" s="303"/>
      <c r="P795" s="303"/>
      <c r="Q795" s="303"/>
      <c r="R795" s="303"/>
      <c r="S795" s="303"/>
      <c r="T795" s="303"/>
      <c r="U795" s="303"/>
      <c r="V795" s="303"/>
      <c r="W795" s="303"/>
      <c r="X795" s="303"/>
      <c r="Y795" s="303"/>
      <c r="Z795" s="303"/>
      <c r="AA795" s="303"/>
    </row>
    <row r="796" spans="6:27">
      <c r="F796" s="99"/>
      <c r="G796" s="302"/>
      <c r="H796" s="302"/>
      <c r="I796" s="302"/>
      <c r="J796" s="303"/>
      <c r="K796" s="303"/>
      <c r="L796" s="303"/>
      <c r="M796" s="303"/>
      <c r="N796" s="303"/>
      <c r="O796" s="303"/>
      <c r="P796" s="303"/>
      <c r="Q796" s="303"/>
      <c r="R796" s="303"/>
      <c r="S796" s="303"/>
      <c r="T796" s="303"/>
      <c r="U796" s="303"/>
      <c r="V796" s="303"/>
      <c r="W796" s="303"/>
      <c r="X796" s="303"/>
      <c r="Y796" s="303"/>
      <c r="Z796" s="303"/>
      <c r="AA796" s="303"/>
    </row>
    <row r="797" spans="6:27">
      <c r="F797" s="99"/>
      <c r="G797" s="302"/>
      <c r="H797" s="302"/>
      <c r="I797" s="302"/>
      <c r="J797" s="303"/>
      <c r="K797" s="303"/>
      <c r="L797" s="303"/>
      <c r="M797" s="303"/>
      <c r="N797" s="303"/>
      <c r="O797" s="303"/>
      <c r="P797" s="303"/>
      <c r="Q797" s="303"/>
      <c r="R797" s="303"/>
      <c r="S797" s="303"/>
      <c r="T797" s="303"/>
      <c r="U797" s="303"/>
      <c r="V797" s="303"/>
      <c r="W797" s="303"/>
      <c r="X797" s="303"/>
      <c r="Y797" s="303"/>
      <c r="Z797" s="303"/>
      <c r="AA797" s="303"/>
    </row>
    <row r="798" spans="6:27">
      <c r="F798" s="99"/>
      <c r="G798" s="302"/>
      <c r="H798" s="302"/>
      <c r="I798" s="302"/>
      <c r="J798" s="303"/>
      <c r="K798" s="303"/>
      <c r="L798" s="303"/>
      <c r="M798" s="303"/>
      <c r="N798" s="303"/>
      <c r="O798" s="303"/>
      <c r="P798" s="303"/>
      <c r="Q798" s="303"/>
      <c r="R798" s="303"/>
      <c r="S798" s="303"/>
      <c r="T798" s="303"/>
      <c r="U798" s="303"/>
      <c r="V798" s="303"/>
      <c r="W798" s="303"/>
      <c r="X798" s="303"/>
      <c r="Y798" s="303"/>
      <c r="Z798" s="303"/>
      <c r="AA798" s="303"/>
    </row>
    <row r="799" spans="6:27">
      <c r="F799" s="99"/>
      <c r="G799" s="302"/>
      <c r="H799" s="302"/>
      <c r="I799" s="302"/>
      <c r="J799" s="303"/>
      <c r="K799" s="303"/>
      <c r="L799" s="303"/>
      <c r="M799" s="303"/>
      <c r="N799" s="303"/>
      <c r="O799" s="303"/>
      <c r="P799" s="303"/>
      <c r="Q799" s="303"/>
      <c r="R799" s="303"/>
      <c r="S799" s="303"/>
      <c r="T799" s="303"/>
      <c r="U799" s="303"/>
      <c r="V799" s="303"/>
      <c r="W799" s="303"/>
      <c r="X799" s="303"/>
      <c r="Y799" s="303"/>
      <c r="Z799" s="303"/>
      <c r="AA799" s="303"/>
    </row>
    <row r="800" spans="6:27">
      <c r="F800" s="99"/>
      <c r="G800" s="302"/>
      <c r="H800" s="302"/>
      <c r="I800" s="302"/>
      <c r="J800" s="303"/>
      <c r="K800" s="303"/>
      <c r="L800" s="303"/>
      <c r="M800" s="303"/>
      <c r="N800" s="303"/>
      <c r="O800" s="303"/>
      <c r="P800" s="303"/>
      <c r="Q800" s="303"/>
      <c r="R800" s="303"/>
      <c r="S800" s="303"/>
      <c r="T800" s="303"/>
      <c r="U800" s="303"/>
      <c r="V800" s="303"/>
      <c r="W800" s="303"/>
      <c r="X800" s="303"/>
      <c r="Y800" s="303"/>
      <c r="Z800" s="303"/>
      <c r="AA800" s="303"/>
    </row>
    <row r="801" spans="6:27">
      <c r="F801" s="99"/>
      <c r="G801" s="302"/>
      <c r="H801" s="302"/>
      <c r="I801" s="302"/>
      <c r="J801" s="303"/>
      <c r="K801" s="303"/>
      <c r="L801" s="303"/>
      <c r="M801" s="303"/>
      <c r="N801" s="303"/>
      <c r="O801" s="303"/>
      <c r="P801" s="303"/>
      <c r="Q801" s="303"/>
      <c r="R801" s="303"/>
      <c r="S801" s="303"/>
      <c r="T801" s="303"/>
      <c r="U801" s="303"/>
      <c r="V801" s="303"/>
      <c r="W801" s="303"/>
      <c r="X801" s="303"/>
      <c r="Y801" s="303"/>
      <c r="Z801" s="303"/>
      <c r="AA801" s="303"/>
    </row>
    <row r="802" spans="6:27">
      <c r="F802" s="99"/>
      <c r="G802" s="302"/>
      <c r="H802" s="302"/>
      <c r="I802" s="302"/>
      <c r="J802" s="303"/>
      <c r="K802" s="303"/>
      <c r="L802" s="303"/>
      <c r="M802" s="303"/>
      <c r="N802" s="303"/>
      <c r="O802" s="303"/>
      <c r="P802" s="303"/>
      <c r="Q802" s="303"/>
      <c r="R802" s="303"/>
      <c r="S802" s="303"/>
      <c r="T802" s="303"/>
      <c r="U802" s="303"/>
      <c r="V802" s="303"/>
      <c r="W802" s="303"/>
      <c r="X802" s="303"/>
      <c r="Y802" s="303"/>
      <c r="Z802" s="303"/>
      <c r="AA802" s="303"/>
    </row>
    <row r="803" spans="6:27">
      <c r="F803" s="99"/>
      <c r="G803" s="302"/>
      <c r="H803" s="302"/>
      <c r="I803" s="302"/>
      <c r="J803" s="303"/>
      <c r="K803" s="303"/>
      <c r="L803" s="303"/>
      <c r="M803" s="303"/>
      <c r="N803" s="303"/>
      <c r="O803" s="303"/>
      <c r="P803" s="303"/>
      <c r="Q803" s="303"/>
      <c r="R803" s="303"/>
      <c r="S803" s="303"/>
      <c r="T803" s="303"/>
      <c r="U803" s="303"/>
      <c r="V803" s="303"/>
      <c r="W803" s="303"/>
      <c r="X803" s="303"/>
      <c r="Y803" s="303"/>
      <c r="Z803" s="303"/>
      <c r="AA803" s="303"/>
    </row>
    <row r="804" spans="6:27">
      <c r="F804" s="99"/>
      <c r="G804" s="302"/>
      <c r="H804" s="302"/>
      <c r="I804" s="302"/>
      <c r="J804" s="303"/>
      <c r="K804" s="303"/>
      <c r="L804" s="303"/>
      <c r="M804" s="303"/>
      <c r="N804" s="303"/>
      <c r="O804" s="303"/>
      <c r="P804" s="303"/>
      <c r="Q804" s="303"/>
      <c r="R804" s="303"/>
      <c r="S804" s="303"/>
      <c r="T804" s="303"/>
      <c r="U804" s="303"/>
      <c r="V804" s="303"/>
      <c r="W804" s="303"/>
      <c r="X804" s="303"/>
      <c r="Y804" s="303"/>
      <c r="Z804" s="303"/>
      <c r="AA804" s="303"/>
    </row>
    <row r="805" spans="6:27">
      <c r="F805" s="99"/>
      <c r="G805" s="302"/>
      <c r="H805" s="302"/>
      <c r="I805" s="302"/>
      <c r="J805" s="303"/>
      <c r="K805" s="303"/>
      <c r="L805" s="303"/>
      <c r="M805" s="303"/>
      <c r="N805" s="303"/>
      <c r="O805" s="303"/>
      <c r="P805" s="303"/>
      <c r="Q805" s="303"/>
      <c r="R805" s="303"/>
      <c r="S805" s="303"/>
      <c r="T805" s="303"/>
      <c r="U805" s="303"/>
      <c r="V805" s="303"/>
      <c r="W805" s="303"/>
      <c r="X805" s="303"/>
      <c r="Y805" s="303"/>
      <c r="Z805" s="303"/>
      <c r="AA805" s="303"/>
    </row>
    <row r="806" spans="6:27">
      <c r="F806" s="99"/>
      <c r="G806" s="302"/>
      <c r="H806" s="302"/>
      <c r="I806" s="302"/>
      <c r="J806" s="303"/>
      <c r="K806" s="303"/>
      <c r="L806" s="303"/>
      <c r="M806" s="303"/>
      <c r="N806" s="303"/>
      <c r="O806" s="303"/>
      <c r="P806" s="303"/>
      <c r="Q806" s="303"/>
      <c r="R806" s="303"/>
      <c r="S806" s="303"/>
      <c r="T806" s="303"/>
      <c r="U806" s="303"/>
      <c r="V806" s="303"/>
      <c r="W806" s="303"/>
      <c r="X806" s="303"/>
      <c r="Y806" s="303"/>
      <c r="Z806" s="303"/>
      <c r="AA806" s="303"/>
    </row>
    <row r="807" spans="6:27">
      <c r="F807" s="99"/>
      <c r="G807" s="302"/>
      <c r="H807" s="302"/>
      <c r="I807" s="302"/>
      <c r="J807" s="303"/>
      <c r="K807" s="303"/>
      <c r="L807" s="303"/>
      <c r="M807" s="303"/>
      <c r="N807" s="303"/>
      <c r="O807" s="303"/>
      <c r="P807" s="303"/>
      <c r="Q807" s="303"/>
      <c r="R807" s="303"/>
      <c r="S807" s="303"/>
      <c r="T807" s="303"/>
      <c r="U807" s="303"/>
      <c r="V807" s="303"/>
      <c r="W807" s="303"/>
      <c r="X807" s="303"/>
      <c r="Y807" s="303"/>
      <c r="Z807" s="303"/>
      <c r="AA807" s="303"/>
    </row>
    <row r="808" spans="6:27">
      <c r="F808" s="99"/>
      <c r="G808" s="302"/>
      <c r="H808" s="302"/>
      <c r="I808" s="302"/>
      <c r="J808" s="303"/>
      <c r="K808" s="303"/>
      <c r="L808" s="303"/>
      <c r="M808" s="303"/>
      <c r="N808" s="303"/>
      <c r="O808" s="303"/>
      <c r="P808" s="303"/>
      <c r="Q808" s="303"/>
      <c r="R808" s="303"/>
      <c r="S808" s="303"/>
      <c r="T808" s="303"/>
      <c r="U808" s="303"/>
      <c r="V808" s="303"/>
      <c r="W808" s="303"/>
      <c r="X808" s="303"/>
      <c r="Y808" s="303"/>
      <c r="Z808" s="303"/>
      <c r="AA808" s="303"/>
    </row>
    <row r="809" spans="6:27">
      <c r="F809" s="99"/>
      <c r="G809" s="302"/>
      <c r="H809" s="302"/>
      <c r="I809" s="302"/>
      <c r="J809" s="303"/>
      <c r="K809" s="303"/>
      <c r="L809" s="303"/>
      <c r="M809" s="303"/>
      <c r="N809" s="303"/>
      <c r="O809" s="303"/>
      <c r="P809" s="303"/>
      <c r="Q809" s="303"/>
      <c r="R809" s="303"/>
      <c r="S809" s="303"/>
      <c r="T809" s="303"/>
      <c r="U809" s="303"/>
      <c r="V809" s="303"/>
      <c r="W809" s="303"/>
      <c r="X809" s="303"/>
      <c r="Y809" s="303"/>
      <c r="Z809" s="303"/>
      <c r="AA809" s="303"/>
    </row>
    <row r="810" spans="6:27">
      <c r="F810" s="99"/>
      <c r="G810" s="302"/>
      <c r="H810" s="302"/>
      <c r="I810" s="302"/>
      <c r="J810" s="303"/>
      <c r="K810" s="303"/>
      <c r="L810" s="303"/>
      <c r="M810" s="303"/>
      <c r="N810" s="303"/>
      <c r="O810" s="303"/>
      <c r="P810" s="303"/>
      <c r="Q810" s="303"/>
      <c r="R810" s="303"/>
      <c r="S810" s="303"/>
      <c r="T810" s="303"/>
      <c r="U810" s="303"/>
      <c r="V810" s="303"/>
      <c r="W810" s="303"/>
      <c r="X810" s="303"/>
      <c r="Y810" s="303"/>
      <c r="Z810" s="303"/>
      <c r="AA810" s="303"/>
    </row>
    <row r="811" spans="6:27">
      <c r="F811" s="99"/>
      <c r="G811" s="302"/>
      <c r="H811" s="302"/>
      <c r="I811" s="302"/>
      <c r="J811" s="303"/>
      <c r="K811" s="303"/>
      <c r="L811" s="303"/>
      <c r="M811" s="303"/>
      <c r="N811" s="303"/>
      <c r="O811" s="303"/>
      <c r="P811" s="303"/>
      <c r="Q811" s="303"/>
      <c r="R811" s="303"/>
      <c r="S811" s="303"/>
      <c r="T811" s="303"/>
      <c r="U811" s="303"/>
      <c r="V811" s="303"/>
      <c r="W811" s="303"/>
      <c r="X811" s="303"/>
      <c r="Y811" s="303"/>
      <c r="Z811" s="303"/>
      <c r="AA811" s="303"/>
    </row>
    <row r="812" spans="6:27">
      <c r="F812" s="99"/>
      <c r="G812" s="302"/>
      <c r="H812" s="302"/>
      <c r="I812" s="302"/>
      <c r="J812" s="303"/>
      <c r="K812" s="303"/>
      <c r="L812" s="303"/>
      <c r="M812" s="303"/>
      <c r="N812" s="303"/>
      <c r="O812" s="303"/>
      <c r="P812" s="303"/>
      <c r="Q812" s="303"/>
      <c r="R812" s="303"/>
      <c r="S812" s="303"/>
      <c r="T812" s="303"/>
      <c r="U812" s="303"/>
      <c r="V812" s="303"/>
      <c r="W812" s="303"/>
      <c r="X812" s="303"/>
      <c r="Y812" s="303"/>
      <c r="Z812" s="303"/>
      <c r="AA812" s="303"/>
    </row>
    <row r="813" spans="6:27">
      <c r="F813" s="99"/>
      <c r="G813" s="302"/>
      <c r="H813" s="302"/>
      <c r="I813" s="302"/>
      <c r="J813" s="303"/>
      <c r="K813" s="303"/>
      <c r="L813" s="303"/>
      <c r="M813" s="303"/>
      <c r="N813" s="303"/>
      <c r="O813" s="303"/>
      <c r="P813" s="303"/>
      <c r="Q813" s="303"/>
      <c r="R813" s="303"/>
      <c r="S813" s="303"/>
      <c r="T813" s="303"/>
      <c r="U813" s="303"/>
      <c r="V813" s="303"/>
      <c r="W813" s="303"/>
      <c r="X813" s="303"/>
      <c r="Y813" s="303"/>
      <c r="Z813" s="303"/>
      <c r="AA813" s="303"/>
    </row>
    <row r="814" spans="6:27">
      <c r="F814" s="99"/>
      <c r="G814" s="302"/>
      <c r="H814" s="302"/>
      <c r="I814" s="302"/>
      <c r="J814" s="303"/>
      <c r="K814" s="303"/>
      <c r="L814" s="303"/>
      <c r="M814" s="303"/>
      <c r="N814" s="303"/>
      <c r="O814" s="303"/>
      <c r="P814" s="303"/>
      <c r="Q814" s="303"/>
      <c r="R814" s="303"/>
      <c r="S814" s="303"/>
      <c r="T814" s="303"/>
      <c r="U814" s="303"/>
      <c r="V814" s="303"/>
      <c r="W814" s="303"/>
      <c r="X814" s="303"/>
      <c r="Y814" s="303"/>
      <c r="Z814" s="303"/>
      <c r="AA814" s="303"/>
    </row>
    <row r="815" spans="6:27">
      <c r="F815" s="99"/>
      <c r="G815" s="302"/>
      <c r="H815" s="302"/>
      <c r="I815" s="302"/>
      <c r="J815" s="303"/>
      <c r="K815" s="303"/>
      <c r="L815" s="303"/>
      <c r="M815" s="303"/>
      <c r="N815" s="303"/>
      <c r="O815" s="303"/>
      <c r="P815" s="303"/>
      <c r="Q815" s="303"/>
      <c r="R815" s="303"/>
      <c r="S815" s="303"/>
      <c r="T815" s="303"/>
      <c r="U815" s="303"/>
      <c r="V815" s="303"/>
      <c r="W815" s="303"/>
      <c r="X815" s="303"/>
      <c r="Y815" s="303"/>
      <c r="Z815" s="303"/>
      <c r="AA815" s="303"/>
    </row>
    <row r="816" spans="6:27">
      <c r="F816" s="99"/>
      <c r="G816" s="302"/>
      <c r="H816" s="302"/>
      <c r="I816" s="302"/>
      <c r="J816" s="303"/>
      <c r="K816" s="303"/>
      <c r="L816" s="303"/>
      <c r="M816" s="303"/>
      <c r="N816" s="303"/>
      <c r="O816" s="303"/>
      <c r="P816" s="303"/>
      <c r="Q816" s="303"/>
      <c r="R816" s="303"/>
      <c r="S816" s="303"/>
      <c r="T816" s="303"/>
      <c r="U816" s="303"/>
      <c r="V816" s="303"/>
      <c r="W816" s="303"/>
      <c r="X816" s="303"/>
      <c r="Y816" s="303"/>
      <c r="Z816" s="303"/>
      <c r="AA816" s="303"/>
    </row>
    <row r="817" spans="6:27">
      <c r="F817" s="99"/>
      <c r="G817" s="302"/>
      <c r="H817" s="302"/>
      <c r="I817" s="302"/>
      <c r="J817" s="303"/>
      <c r="K817" s="303"/>
      <c r="L817" s="303"/>
      <c r="M817" s="303"/>
      <c r="N817" s="303"/>
      <c r="O817" s="303"/>
      <c r="P817" s="303"/>
      <c r="Q817" s="303"/>
      <c r="R817" s="303"/>
      <c r="S817" s="303"/>
      <c r="T817" s="303"/>
      <c r="U817" s="303"/>
      <c r="V817" s="303"/>
      <c r="W817" s="303"/>
      <c r="X817" s="303"/>
      <c r="Y817" s="303"/>
      <c r="Z817" s="303"/>
      <c r="AA817" s="303"/>
    </row>
    <row r="818" spans="6:27">
      <c r="F818" s="99"/>
      <c r="G818" s="302"/>
      <c r="H818" s="302"/>
      <c r="I818" s="302"/>
      <c r="J818" s="303"/>
      <c r="K818" s="303"/>
      <c r="L818" s="303"/>
      <c r="M818" s="303"/>
      <c r="N818" s="303"/>
      <c r="O818" s="303"/>
      <c r="P818" s="303"/>
      <c r="Q818" s="303"/>
      <c r="R818" s="303"/>
      <c r="S818" s="303"/>
      <c r="T818" s="303"/>
      <c r="U818" s="303"/>
      <c r="V818" s="303"/>
      <c r="W818" s="303"/>
      <c r="X818" s="303"/>
      <c r="Y818" s="303"/>
      <c r="Z818" s="303"/>
      <c r="AA818" s="303"/>
    </row>
    <row r="819" spans="6:27">
      <c r="F819" s="99"/>
      <c r="G819" s="302"/>
      <c r="H819" s="302"/>
      <c r="I819" s="302"/>
      <c r="J819" s="303"/>
      <c r="K819" s="303"/>
      <c r="L819" s="303"/>
      <c r="M819" s="303"/>
      <c r="N819" s="303"/>
      <c r="O819" s="303"/>
      <c r="P819" s="303"/>
      <c r="Q819" s="303"/>
      <c r="R819" s="303"/>
      <c r="S819" s="303"/>
      <c r="T819" s="303"/>
      <c r="U819" s="303"/>
      <c r="V819" s="303"/>
      <c r="W819" s="303"/>
      <c r="X819" s="303"/>
      <c r="Y819" s="303"/>
      <c r="Z819" s="303"/>
      <c r="AA819" s="303"/>
    </row>
    <row r="820" spans="6:27">
      <c r="F820" s="99"/>
      <c r="G820" s="302"/>
      <c r="H820" s="302"/>
      <c r="I820" s="302"/>
      <c r="J820" s="303"/>
      <c r="K820" s="303"/>
      <c r="L820" s="303"/>
      <c r="M820" s="303"/>
      <c r="N820" s="303"/>
      <c r="O820" s="303"/>
      <c r="P820" s="303"/>
      <c r="Q820" s="303"/>
      <c r="R820" s="303"/>
      <c r="S820" s="303"/>
      <c r="T820" s="303"/>
      <c r="U820" s="303"/>
      <c r="V820" s="303"/>
      <c r="W820" s="303"/>
      <c r="X820" s="303"/>
      <c r="Y820" s="303"/>
      <c r="Z820" s="303"/>
      <c r="AA820" s="303"/>
    </row>
    <row r="821" spans="6:27">
      <c r="F821" s="99"/>
      <c r="G821" s="302"/>
      <c r="H821" s="302"/>
      <c r="I821" s="302"/>
      <c r="J821" s="303"/>
      <c r="K821" s="303"/>
      <c r="L821" s="303"/>
      <c r="M821" s="303"/>
      <c r="N821" s="303"/>
      <c r="O821" s="303"/>
      <c r="P821" s="303"/>
      <c r="Q821" s="303"/>
      <c r="R821" s="303"/>
      <c r="S821" s="303"/>
      <c r="T821" s="303"/>
      <c r="U821" s="303"/>
      <c r="V821" s="303"/>
      <c r="W821" s="303"/>
      <c r="X821" s="303"/>
      <c r="Y821" s="303"/>
      <c r="Z821" s="303"/>
      <c r="AA821" s="303"/>
    </row>
    <row r="822" spans="6:27">
      <c r="F822" s="99"/>
      <c r="G822" s="302"/>
      <c r="H822" s="302"/>
      <c r="I822" s="302"/>
      <c r="J822" s="303"/>
      <c r="K822" s="303"/>
      <c r="L822" s="303"/>
      <c r="M822" s="303"/>
      <c r="N822" s="303"/>
      <c r="O822" s="303"/>
      <c r="P822" s="303"/>
      <c r="Q822" s="303"/>
      <c r="R822" s="303"/>
      <c r="S822" s="303"/>
      <c r="T822" s="303"/>
      <c r="U822" s="303"/>
      <c r="V822" s="303"/>
      <c r="W822" s="303"/>
      <c r="X822" s="303"/>
      <c r="Y822" s="303"/>
      <c r="Z822" s="303"/>
      <c r="AA822" s="303"/>
    </row>
    <row r="823" spans="6:27">
      <c r="F823" s="99"/>
      <c r="G823" s="302"/>
      <c r="H823" s="302"/>
      <c r="I823" s="302"/>
      <c r="J823" s="303"/>
      <c r="K823" s="303"/>
      <c r="L823" s="303"/>
      <c r="M823" s="303"/>
      <c r="N823" s="303"/>
      <c r="O823" s="303"/>
      <c r="P823" s="303"/>
      <c r="Q823" s="303"/>
      <c r="R823" s="303"/>
      <c r="S823" s="303"/>
      <c r="T823" s="303"/>
      <c r="U823" s="303"/>
      <c r="V823" s="303"/>
      <c r="W823" s="303"/>
      <c r="X823" s="303"/>
      <c r="Y823" s="303"/>
      <c r="Z823" s="303"/>
      <c r="AA823" s="303"/>
    </row>
    <row r="824" spans="6:27">
      <c r="F824" s="99"/>
      <c r="G824" s="302"/>
      <c r="H824" s="302"/>
      <c r="I824" s="302"/>
      <c r="J824" s="303"/>
      <c r="K824" s="303"/>
      <c r="L824" s="303"/>
      <c r="M824" s="303"/>
      <c r="N824" s="303"/>
      <c r="O824" s="303"/>
      <c r="P824" s="303"/>
      <c r="Q824" s="303"/>
      <c r="R824" s="303"/>
      <c r="S824" s="303"/>
      <c r="T824" s="303"/>
      <c r="U824" s="303"/>
      <c r="V824" s="303"/>
      <c r="W824" s="303"/>
      <c r="X824" s="303"/>
      <c r="Y824" s="303"/>
      <c r="Z824" s="303"/>
      <c r="AA824" s="303"/>
    </row>
    <row r="825" spans="6:27">
      <c r="F825" s="99"/>
      <c r="G825" s="302"/>
      <c r="H825" s="302"/>
      <c r="I825" s="302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3"/>
      <c r="Y825" s="303"/>
      <c r="Z825" s="303"/>
      <c r="AA825" s="303"/>
    </row>
    <row r="826" spans="6:27">
      <c r="F826" s="99"/>
      <c r="G826" s="302"/>
      <c r="H826" s="302"/>
      <c r="I826" s="302"/>
      <c r="J826" s="303"/>
      <c r="K826" s="303"/>
      <c r="L826" s="303"/>
      <c r="M826" s="303"/>
      <c r="N826" s="303"/>
      <c r="O826" s="303"/>
      <c r="P826" s="303"/>
      <c r="Q826" s="303"/>
      <c r="R826" s="303"/>
      <c r="S826" s="303"/>
      <c r="T826" s="303"/>
      <c r="U826" s="303"/>
      <c r="V826" s="303"/>
      <c r="W826" s="303"/>
      <c r="X826" s="303"/>
      <c r="Y826" s="303"/>
      <c r="Z826" s="303"/>
      <c r="AA826" s="303"/>
    </row>
    <row r="827" spans="6:27">
      <c r="F827" s="99"/>
      <c r="G827" s="302"/>
      <c r="H827" s="302"/>
      <c r="I827" s="302"/>
      <c r="J827" s="303"/>
      <c r="K827" s="303"/>
      <c r="L827" s="303"/>
      <c r="M827" s="303"/>
      <c r="N827" s="303"/>
      <c r="O827" s="303"/>
      <c r="P827" s="303"/>
      <c r="Q827" s="303"/>
      <c r="R827" s="303"/>
      <c r="S827" s="303"/>
      <c r="T827" s="303"/>
      <c r="U827" s="303"/>
      <c r="V827" s="303"/>
      <c r="W827" s="303"/>
      <c r="X827" s="303"/>
      <c r="Y827" s="303"/>
      <c r="Z827" s="303"/>
      <c r="AA827" s="303"/>
    </row>
    <row r="828" spans="6:27">
      <c r="F828" s="99"/>
      <c r="G828" s="302"/>
      <c r="H828" s="302"/>
      <c r="I828" s="302"/>
      <c r="J828" s="303"/>
      <c r="K828" s="303"/>
      <c r="L828" s="303"/>
      <c r="M828" s="303"/>
      <c r="N828" s="303"/>
      <c r="O828" s="303"/>
      <c r="P828" s="303"/>
      <c r="Q828" s="303"/>
      <c r="R828" s="303"/>
      <c r="S828" s="303"/>
      <c r="T828" s="303"/>
      <c r="U828" s="303"/>
      <c r="V828" s="303"/>
      <c r="W828" s="303"/>
      <c r="X828" s="303"/>
      <c r="Y828" s="303"/>
      <c r="Z828" s="303"/>
      <c r="AA828" s="303"/>
    </row>
    <row r="829" spans="6:27">
      <c r="F829" s="99"/>
      <c r="G829" s="302"/>
      <c r="H829" s="302"/>
      <c r="I829" s="302"/>
      <c r="J829" s="303"/>
      <c r="K829" s="303"/>
      <c r="L829" s="303"/>
      <c r="M829" s="303"/>
      <c r="N829" s="303"/>
      <c r="O829" s="303"/>
      <c r="P829" s="303"/>
      <c r="Q829" s="303"/>
      <c r="R829" s="303"/>
      <c r="S829" s="303"/>
      <c r="T829" s="303"/>
      <c r="U829" s="303"/>
      <c r="V829" s="303"/>
      <c r="W829" s="303"/>
      <c r="X829" s="303"/>
      <c r="Y829" s="303"/>
      <c r="Z829" s="303"/>
      <c r="AA829" s="303"/>
    </row>
    <row r="830" spans="6:27">
      <c r="F830" s="99"/>
      <c r="G830" s="302"/>
      <c r="H830" s="302"/>
      <c r="I830" s="302"/>
      <c r="J830" s="303"/>
      <c r="K830" s="303"/>
      <c r="L830" s="303"/>
      <c r="M830" s="303"/>
      <c r="N830" s="303"/>
      <c r="O830" s="303"/>
      <c r="P830" s="303"/>
      <c r="Q830" s="303"/>
      <c r="R830" s="303"/>
      <c r="S830" s="303"/>
      <c r="T830" s="303"/>
      <c r="U830" s="303"/>
      <c r="V830" s="303"/>
      <c r="W830" s="303"/>
      <c r="X830" s="303"/>
      <c r="Y830" s="303"/>
      <c r="Z830" s="303"/>
      <c r="AA830" s="303"/>
    </row>
    <row r="831" spans="6:27">
      <c r="F831" s="99"/>
      <c r="G831" s="302"/>
      <c r="H831" s="302"/>
      <c r="I831" s="302"/>
      <c r="J831" s="303"/>
      <c r="K831" s="303"/>
      <c r="L831" s="303"/>
      <c r="M831" s="303"/>
      <c r="N831" s="303"/>
      <c r="O831" s="303"/>
      <c r="P831" s="303"/>
      <c r="Q831" s="303"/>
      <c r="R831" s="303"/>
      <c r="S831" s="303"/>
      <c r="T831" s="303"/>
      <c r="U831" s="303"/>
      <c r="V831" s="303"/>
      <c r="W831" s="303"/>
      <c r="X831" s="303"/>
      <c r="Y831" s="303"/>
      <c r="Z831" s="303"/>
      <c r="AA831" s="303"/>
    </row>
    <row r="832" spans="6:27">
      <c r="F832" s="99"/>
      <c r="G832" s="302"/>
      <c r="H832" s="302"/>
      <c r="I832" s="302"/>
      <c r="J832" s="303"/>
      <c r="K832" s="303"/>
      <c r="L832" s="303"/>
      <c r="M832" s="303"/>
      <c r="N832" s="303"/>
      <c r="O832" s="303"/>
      <c r="P832" s="303"/>
      <c r="Q832" s="303"/>
      <c r="R832" s="303"/>
      <c r="S832" s="303"/>
      <c r="T832" s="303"/>
      <c r="U832" s="303"/>
      <c r="V832" s="303"/>
      <c r="W832" s="303"/>
      <c r="X832" s="303"/>
      <c r="Y832" s="303"/>
      <c r="Z832" s="303"/>
      <c r="AA832" s="303"/>
    </row>
    <row r="833" spans="6:27">
      <c r="F833" s="99"/>
      <c r="G833" s="302"/>
      <c r="H833" s="302"/>
      <c r="I833" s="302"/>
      <c r="J833" s="303"/>
      <c r="K833" s="303"/>
      <c r="L833" s="303"/>
      <c r="M833" s="303"/>
      <c r="N833" s="303"/>
      <c r="O833" s="303"/>
      <c r="P833" s="303"/>
      <c r="Q833" s="303"/>
      <c r="R833" s="303"/>
      <c r="S833" s="303"/>
      <c r="T833" s="303"/>
      <c r="U833" s="303"/>
      <c r="V833" s="303"/>
      <c r="W833" s="303"/>
      <c r="X833" s="303"/>
      <c r="Y833" s="303"/>
      <c r="Z833" s="303"/>
      <c r="AA833" s="303"/>
    </row>
    <row r="834" spans="6:27">
      <c r="F834" s="99"/>
      <c r="G834" s="302"/>
      <c r="H834" s="302"/>
      <c r="I834" s="302"/>
      <c r="J834" s="303"/>
      <c r="K834" s="303"/>
      <c r="L834" s="303"/>
      <c r="M834" s="303"/>
      <c r="N834" s="303"/>
      <c r="O834" s="303"/>
      <c r="P834" s="303"/>
      <c r="Q834" s="303"/>
      <c r="R834" s="303"/>
      <c r="S834" s="303"/>
      <c r="T834" s="303"/>
      <c r="U834" s="303"/>
      <c r="V834" s="303"/>
      <c r="W834" s="303"/>
      <c r="X834" s="303"/>
      <c r="Y834" s="303"/>
      <c r="Z834" s="303"/>
      <c r="AA834" s="303"/>
    </row>
    <row r="835" spans="6:27">
      <c r="F835" s="99"/>
      <c r="G835" s="302"/>
      <c r="H835" s="302"/>
      <c r="I835" s="302"/>
      <c r="J835" s="303"/>
      <c r="K835" s="303"/>
      <c r="L835" s="303"/>
      <c r="M835" s="303"/>
      <c r="N835" s="303"/>
      <c r="O835" s="303"/>
      <c r="P835" s="303"/>
      <c r="Q835" s="303"/>
      <c r="R835" s="303"/>
      <c r="S835" s="303"/>
      <c r="T835" s="303"/>
      <c r="U835" s="303"/>
      <c r="V835" s="303"/>
      <c r="W835" s="303"/>
      <c r="X835" s="303"/>
      <c r="Y835" s="303"/>
      <c r="Z835" s="303"/>
      <c r="AA835" s="303"/>
    </row>
    <row r="836" spans="6:27">
      <c r="F836" s="99"/>
      <c r="G836" s="302"/>
      <c r="H836" s="302"/>
      <c r="I836" s="302"/>
      <c r="J836" s="303"/>
      <c r="K836" s="303"/>
      <c r="L836" s="303"/>
      <c r="M836" s="303"/>
      <c r="N836" s="303"/>
      <c r="O836" s="303"/>
      <c r="P836" s="303"/>
      <c r="Q836" s="303"/>
      <c r="R836" s="303"/>
      <c r="S836" s="303"/>
      <c r="T836" s="303"/>
      <c r="U836" s="303"/>
      <c r="V836" s="303"/>
      <c r="W836" s="303"/>
      <c r="X836" s="303"/>
      <c r="Y836" s="303"/>
      <c r="Z836" s="303"/>
      <c r="AA836" s="303"/>
    </row>
    <row r="837" spans="6:27">
      <c r="F837" s="99"/>
      <c r="G837" s="302"/>
      <c r="H837" s="302"/>
      <c r="I837" s="302"/>
      <c r="J837" s="303"/>
      <c r="K837" s="303"/>
      <c r="L837" s="303"/>
      <c r="M837" s="303"/>
      <c r="N837" s="303"/>
      <c r="O837" s="303"/>
      <c r="P837" s="303"/>
      <c r="Q837" s="303"/>
      <c r="R837" s="303"/>
      <c r="S837" s="303"/>
      <c r="T837" s="303"/>
      <c r="U837" s="303"/>
      <c r="V837" s="303"/>
      <c r="W837" s="303"/>
      <c r="X837" s="303"/>
      <c r="Y837" s="303"/>
      <c r="Z837" s="303"/>
      <c r="AA837" s="303"/>
    </row>
    <row r="838" spans="6:27">
      <c r="F838" s="99"/>
      <c r="G838" s="302"/>
      <c r="H838" s="302"/>
      <c r="I838" s="302"/>
      <c r="J838" s="303"/>
      <c r="K838" s="303"/>
      <c r="L838" s="303"/>
      <c r="M838" s="303"/>
      <c r="N838" s="303"/>
      <c r="O838" s="303"/>
      <c r="P838" s="303"/>
      <c r="Q838" s="303"/>
      <c r="R838" s="303"/>
      <c r="S838" s="303"/>
      <c r="T838" s="303"/>
      <c r="U838" s="303"/>
      <c r="V838" s="303"/>
      <c r="W838" s="303"/>
      <c r="X838" s="303"/>
      <c r="Y838" s="303"/>
      <c r="Z838" s="303"/>
      <c r="AA838" s="303"/>
    </row>
    <row r="839" spans="6:27">
      <c r="F839" s="99"/>
      <c r="G839" s="302"/>
      <c r="H839" s="302"/>
      <c r="I839" s="302"/>
      <c r="J839" s="303"/>
      <c r="K839" s="303"/>
      <c r="L839" s="303"/>
      <c r="M839" s="303"/>
      <c r="N839" s="303"/>
      <c r="O839" s="303"/>
      <c r="P839" s="303"/>
      <c r="Q839" s="303"/>
      <c r="R839" s="303"/>
      <c r="S839" s="303"/>
      <c r="T839" s="303"/>
      <c r="U839" s="303"/>
      <c r="V839" s="303"/>
      <c r="W839" s="303"/>
      <c r="X839" s="303"/>
      <c r="Y839" s="303"/>
      <c r="Z839" s="303"/>
      <c r="AA839" s="303"/>
    </row>
    <row r="840" spans="6:27">
      <c r="F840" s="99"/>
      <c r="G840" s="302"/>
      <c r="H840" s="302"/>
      <c r="I840" s="302"/>
      <c r="J840" s="303"/>
      <c r="K840" s="303"/>
      <c r="L840" s="303"/>
      <c r="M840" s="303"/>
      <c r="N840" s="303"/>
      <c r="O840" s="303"/>
      <c r="P840" s="303"/>
      <c r="Q840" s="303"/>
      <c r="R840" s="303"/>
      <c r="S840" s="303"/>
      <c r="T840" s="303"/>
      <c r="U840" s="303"/>
      <c r="V840" s="303"/>
      <c r="W840" s="303"/>
      <c r="X840" s="303"/>
      <c r="Y840" s="303"/>
      <c r="Z840" s="303"/>
      <c r="AA840" s="303"/>
    </row>
    <row r="841" spans="6:27">
      <c r="F841" s="99"/>
      <c r="G841" s="302"/>
      <c r="H841" s="302"/>
      <c r="I841" s="302"/>
      <c r="J841" s="303"/>
      <c r="K841" s="303"/>
      <c r="L841" s="303"/>
      <c r="M841" s="303"/>
      <c r="N841" s="303"/>
      <c r="O841" s="303"/>
      <c r="P841" s="303"/>
      <c r="Q841" s="303"/>
      <c r="R841" s="303"/>
      <c r="S841" s="303"/>
      <c r="T841" s="303"/>
      <c r="U841" s="303"/>
      <c r="V841" s="303"/>
      <c r="W841" s="303"/>
      <c r="X841" s="303"/>
      <c r="Y841" s="303"/>
      <c r="Z841" s="303"/>
      <c r="AA841" s="303"/>
    </row>
    <row r="842" spans="6:27">
      <c r="F842" s="99"/>
      <c r="G842" s="302"/>
      <c r="H842" s="302"/>
      <c r="I842" s="302"/>
      <c r="J842" s="303"/>
      <c r="K842" s="303"/>
      <c r="L842" s="303"/>
      <c r="M842" s="303"/>
      <c r="N842" s="303"/>
      <c r="O842" s="303"/>
      <c r="P842" s="303"/>
      <c r="Q842" s="303"/>
      <c r="R842" s="303"/>
      <c r="S842" s="303"/>
      <c r="T842" s="303"/>
      <c r="U842" s="303"/>
      <c r="V842" s="303"/>
      <c r="W842" s="303"/>
      <c r="X842" s="303"/>
      <c r="Y842" s="303"/>
      <c r="Z842" s="303"/>
      <c r="AA842" s="303"/>
    </row>
    <row r="843" spans="6:27">
      <c r="F843" s="99"/>
      <c r="G843" s="302"/>
      <c r="H843" s="302"/>
      <c r="I843" s="302"/>
      <c r="J843" s="303"/>
      <c r="K843" s="303"/>
      <c r="L843" s="303"/>
      <c r="M843" s="303"/>
      <c r="N843" s="303"/>
      <c r="O843" s="303"/>
      <c r="P843" s="303"/>
      <c r="Q843" s="303"/>
      <c r="R843" s="303"/>
      <c r="S843" s="303"/>
      <c r="T843" s="303"/>
      <c r="U843" s="303"/>
      <c r="V843" s="303"/>
      <c r="W843" s="303"/>
      <c r="X843" s="303"/>
      <c r="Y843" s="303"/>
      <c r="Z843" s="303"/>
      <c r="AA843" s="303"/>
    </row>
    <row r="844" spans="6:27">
      <c r="F844" s="99"/>
      <c r="G844" s="302"/>
      <c r="H844" s="302"/>
      <c r="I844" s="302"/>
      <c r="J844" s="303"/>
      <c r="K844" s="303"/>
      <c r="L844" s="303"/>
      <c r="M844" s="303"/>
      <c r="N844" s="303"/>
      <c r="O844" s="303"/>
      <c r="P844" s="303"/>
      <c r="Q844" s="303"/>
      <c r="R844" s="303"/>
      <c r="S844" s="303"/>
      <c r="T844" s="303"/>
      <c r="U844" s="303"/>
      <c r="V844" s="303"/>
      <c r="W844" s="303"/>
      <c r="X844" s="303"/>
      <c r="Y844" s="303"/>
      <c r="Z844" s="303"/>
      <c r="AA844" s="303"/>
    </row>
    <row r="845" spans="6:27">
      <c r="F845" s="99"/>
      <c r="G845" s="302"/>
      <c r="H845" s="302"/>
      <c r="I845" s="302"/>
      <c r="J845" s="303"/>
      <c r="K845" s="303"/>
      <c r="L845" s="303"/>
      <c r="M845" s="303"/>
      <c r="N845" s="303"/>
      <c r="O845" s="303"/>
      <c r="P845" s="303"/>
      <c r="Q845" s="303"/>
      <c r="R845" s="303"/>
      <c r="S845" s="303"/>
      <c r="T845" s="303"/>
      <c r="U845" s="303"/>
      <c r="V845" s="303"/>
      <c r="W845" s="303"/>
      <c r="X845" s="303"/>
      <c r="Y845" s="303"/>
      <c r="Z845" s="303"/>
      <c r="AA845" s="303"/>
    </row>
    <row r="846" spans="6:27">
      <c r="F846" s="99"/>
      <c r="G846" s="302"/>
      <c r="H846" s="302"/>
      <c r="I846" s="302"/>
      <c r="J846" s="303"/>
      <c r="K846" s="303"/>
      <c r="L846" s="303"/>
      <c r="M846" s="303"/>
      <c r="N846" s="303"/>
      <c r="O846" s="303"/>
      <c r="P846" s="303"/>
      <c r="Q846" s="303"/>
      <c r="R846" s="303"/>
      <c r="S846" s="303"/>
      <c r="T846" s="303"/>
      <c r="U846" s="303"/>
      <c r="V846" s="303"/>
      <c r="W846" s="303"/>
      <c r="X846" s="303"/>
      <c r="Y846" s="303"/>
      <c r="Z846" s="303"/>
      <c r="AA846" s="303"/>
    </row>
    <row r="847" spans="6:27">
      <c r="F847" s="99"/>
      <c r="G847" s="302"/>
      <c r="H847" s="302"/>
      <c r="I847" s="302"/>
      <c r="J847" s="303"/>
      <c r="K847" s="303"/>
      <c r="L847" s="303"/>
      <c r="M847" s="303"/>
      <c r="N847" s="303"/>
      <c r="O847" s="303"/>
      <c r="P847" s="303"/>
      <c r="Q847" s="303"/>
      <c r="R847" s="303"/>
      <c r="S847" s="303"/>
      <c r="T847" s="303"/>
      <c r="U847" s="303"/>
      <c r="V847" s="303"/>
      <c r="W847" s="303"/>
      <c r="X847" s="303"/>
      <c r="Y847" s="303"/>
      <c r="Z847" s="303"/>
      <c r="AA847" s="303"/>
    </row>
    <row r="848" spans="6:27">
      <c r="F848" s="99"/>
      <c r="G848" s="302"/>
      <c r="H848" s="302"/>
      <c r="I848" s="302"/>
      <c r="J848" s="303"/>
      <c r="K848" s="303"/>
      <c r="L848" s="303"/>
      <c r="M848" s="303"/>
      <c r="N848" s="303"/>
      <c r="O848" s="303"/>
      <c r="P848" s="303"/>
      <c r="Q848" s="303"/>
      <c r="R848" s="303"/>
      <c r="S848" s="303"/>
      <c r="T848" s="303"/>
      <c r="U848" s="303"/>
      <c r="V848" s="303"/>
      <c r="W848" s="303"/>
      <c r="X848" s="303"/>
      <c r="Y848" s="303"/>
      <c r="Z848" s="303"/>
      <c r="AA848" s="303"/>
    </row>
    <row r="849" spans="6:27">
      <c r="F849" s="99"/>
      <c r="G849" s="302"/>
      <c r="H849" s="302"/>
      <c r="I849" s="302"/>
      <c r="J849" s="303"/>
      <c r="K849" s="303"/>
      <c r="L849" s="303"/>
      <c r="M849" s="303"/>
      <c r="N849" s="303"/>
      <c r="O849" s="303"/>
      <c r="P849" s="303"/>
      <c r="Q849" s="303"/>
      <c r="R849" s="303"/>
      <c r="S849" s="303"/>
      <c r="T849" s="303"/>
      <c r="U849" s="303"/>
      <c r="V849" s="303"/>
      <c r="W849" s="303"/>
      <c r="X849" s="303"/>
      <c r="Y849" s="303"/>
      <c r="Z849" s="303"/>
      <c r="AA849" s="303"/>
    </row>
    <row r="850" spans="6:27">
      <c r="F850" s="99"/>
      <c r="G850" s="302"/>
      <c r="H850" s="302"/>
      <c r="I850" s="302"/>
      <c r="J850" s="303"/>
      <c r="K850" s="303"/>
      <c r="L850" s="303"/>
      <c r="M850" s="303"/>
      <c r="N850" s="303"/>
      <c r="O850" s="303"/>
      <c r="P850" s="303"/>
      <c r="Q850" s="303"/>
      <c r="R850" s="303"/>
      <c r="S850" s="303"/>
      <c r="T850" s="303"/>
      <c r="U850" s="303"/>
      <c r="V850" s="303"/>
      <c r="W850" s="303"/>
      <c r="X850" s="303"/>
      <c r="Y850" s="303"/>
      <c r="Z850" s="303"/>
      <c r="AA850" s="303"/>
    </row>
    <row r="851" spans="6:27">
      <c r="F851" s="99"/>
      <c r="G851" s="302"/>
      <c r="H851" s="302"/>
      <c r="I851" s="302"/>
      <c r="J851" s="303"/>
      <c r="K851" s="303"/>
      <c r="L851" s="303"/>
      <c r="M851" s="303"/>
      <c r="N851" s="303"/>
      <c r="O851" s="303"/>
      <c r="P851" s="303"/>
      <c r="Q851" s="303"/>
      <c r="R851" s="303"/>
      <c r="S851" s="303"/>
      <c r="T851" s="303"/>
      <c r="U851" s="303"/>
      <c r="V851" s="303"/>
      <c r="W851" s="303"/>
      <c r="X851" s="303"/>
      <c r="Y851" s="303"/>
      <c r="Z851" s="303"/>
      <c r="AA851" s="303"/>
    </row>
    <row r="852" spans="6:27">
      <c r="F852" s="99"/>
      <c r="G852" s="302"/>
      <c r="H852" s="302"/>
      <c r="I852" s="302"/>
      <c r="J852" s="303"/>
      <c r="K852" s="303"/>
      <c r="L852" s="303"/>
      <c r="M852" s="303"/>
      <c r="N852" s="303"/>
      <c r="O852" s="303"/>
      <c r="P852" s="303"/>
      <c r="Q852" s="303"/>
      <c r="R852" s="303"/>
      <c r="S852" s="303"/>
      <c r="T852" s="303"/>
      <c r="U852" s="303"/>
      <c r="V852" s="303"/>
      <c r="W852" s="303"/>
      <c r="X852" s="303"/>
      <c r="Y852" s="303"/>
      <c r="Z852" s="303"/>
      <c r="AA852" s="303"/>
    </row>
    <row r="853" spans="6:27">
      <c r="F853" s="99"/>
      <c r="G853" s="302"/>
      <c r="H853" s="302"/>
      <c r="I853" s="302"/>
      <c r="J853" s="303"/>
      <c r="K853" s="303"/>
      <c r="L853" s="303"/>
      <c r="M853" s="303"/>
      <c r="N853" s="303"/>
      <c r="O853" s="303"/>
      <c r="P853" s="303"/>
      <c r="Q853" s="303"/>
      <c r="R853" s="303"/>
      <c r="S853" s="303"/>
      <c r="T853" s="303"/>
      <c r="U853" s="303"/>
      <c r="V853" s="303"/>
      <c r="W853" s="303"/>
      <c r="X853" s="303"/>
      <c r="Y853" s="303"/>
      <c r="Z853" s="303"/>
      <c r="AA853" s="303"/>
    </row>
    <row r="854" spans="6:27">
      <c r="F854" s="99"/>
      <c r="G854" s="302"/>
      <c r="H854" s="302"/>
      <c r="I854" s="302"/>
      <c r="J854" s="303"/>
      <c r="K854" s="303"/>
      <c r="L854" s="303"/>
      <c r="M854" s="303"/>
      <c r="N854" s="303"/>
      <c r="O854" s="303"/>
      <c r="P854" s="303"/>
      <c r="Q854" s="303"/>
      <c r="R854" s="303"/>
      <c r="S854" s="303"/>
      <c r="T854" s="303"/>
      <c r="U854" s="303"/>
      <c r="V854" s="303"/>
      <c r="W854" s="303"/>
      <c r="X854" s="303"/>
      <c r="Y854" s="303"/>
      <c r="Z854" s="303"/>
      <c r="AA854" s="303"/>
    </row>
    <row r="855" spans="6:27">
      <c r="F855" s="99"/>
      <c r="G855" s="302"/>
      <c r="H855" s="302"/>
      <c r="I855" s="302"/>
      <c r="J855" s="303"/>
      <c r="K855" s="303"/>
      <c r="L855" s="303"/>
      <c r="M855" s="303"/>
      <c r="N855" s="303"/>
      <c r="O855" s="303"/>
      <c r="P855" s="303"/>
      <c r="Q855" s="303"/>
      <c r="R855" s="303"/>
      <c r="S855" s="303"/>
      <c r="T855" s="303"/>
      <c r="U855" s="303"/>
      <c r="V855" s="303"/>
      <c r="W855" s="303"/>
      <c r="X855" s="303"/>
      <c r="Y855" s="303"/>
      <c r="Z855" s="303"/>
      <c r="AA855" s="303"/>
    </row>
    <row r="856" spans="6:27">
      <c r="F856" s="99"/>
      <c r="G856" s="302"/>
      <c r="H856" s="302"/>
      <c r="I856" s="302"/>
      <c r="J856" s="303"/>
      <c r="K856" s="303"/>
      <c r="L856" s="303"/>
      <c r="M856" s="303"/>
      <c r="N856" s="303"/>
      <c r="O856" s="303"/>
      <c r="P856" s="303"/>
      <c r="Q856" s="303"/>
      <c r="R856" s="303"/>
      <c r="S856" s="303"/>
      <c r="T856" s="303"/>
      <c r="U856" s="303"/>
      <c r="V856" s="303"/>
      <c r="W856" s="303"/>
      <c r="X856" s="303"/>
      <c r="Y856" s="303"/>
      <c r="Z856" s="303"/>
      <c r="AA856" s="303"/>
    </row>
    <row r="857" spans="6:27">
      <c r="F857" s="99"/>
      <c r="G857" s="302"/>
      <c r="H857" s="302"/>
      <c r="I857" s="302"/>
      <c r="J857" s="303"/>
      <c r="K857" s="303"/>
      <c r="L857" s="303"/>
      <c r="M857" s="303"/>
      <c r="N857" s="303"/>
      <c r="O857" s="303"/>
      <c r="P857" s="303"/>
      <c r="Q857" s="303"/>
      <c r="R857" s="303"/>
      <c r="S857" s="303"/>
      <c r="T857" s="303"/>
      <c r="U857" s="303"/>
      <c r="V857" s="303"/>
      <c r="W857" s="303"/>
      <c r="X857" s="303"/>
      <c r="Y857" s="303"/>
      <c r="Z857" s="303"/>
      <c r="AA857" s="303"/>
    </row>
    <row r="858" spans="6:27">
      <c r="F858" s="99"/>
      <c r="G858" s="302"/>
      <c r="H858" s="302"/>
      <c r="I858" s="302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3"/>
      <c r="Y858" s="303"/>
      <c r="Z858" s="303"/>
      <c r="AA858" s="303"/>
    </row>
    <row r="859" spans="6:27">
      <c r="F859" s="99"/>
      <c r="G859" s="302"/>
      <c r="H859" s="302"/>
      <c r="I859" s="302"/>
      <c r="J859" s="303"/>
      <c r="K859" s="303"/>
      <c r="L859" s="303"/>
      <c r="M859" s="303"/>
      <c r="N859" s="303"/>
      <c r="O859" s="303"/>
      <c r="P859" s="303"/>
      <c r="Q859" s="303"/>
      <c r="R859" s="303"/>
      <c r="S859" s="303"/>
      <c r="T859" s="303"/>
      <c r="U859" s="303"/>
      <c r="V859" s="303"/>
      <c r="W859" s="303"/>
      <c r="X859" s="303"/>
      <c r="Y859" s="303"/>
      <c r="Z859" s="303"/>
      <c r="AA859" s="303"/>
    </row>
    <row r="860" spans="6:27">
      <c r="F860" s="99"/>
      <c r="G860" s="302"/>
      <c r="H860" s="302"/>
      <c r="I860" s="302"/>
      <c r="J860" s="303"/>
      <c r="K860" s="303"/>
      <c r="L860" s="303"/>
      <c r="M860" s="303"/>
      <c r="N860" s="303"/>
      <c r="O860" s="303"/>
      <c r="P860" s="303"/>
      <c r="Q860" s="303"/>
      <c r="R860" s="303"/>
      <c r="S860" s="303"/>
      <c r="T860" s="303"/>
      <c r="U860" s="303"/>
      <c r="V860" s="303"/>
      <c r="W860" s="303"/>
      <c r="X860" s="303"/>
      <c r="Y860" s="303"/>
      <c r="Z860" s="303"/>
      <c r="AA860" s="303"/>
    </row>
    <row r="861" spans="6:27">
      <c r="F861" s="99"/>
      <c r="G861" s="302"/>
      <c r="H861" s="302"/>
      <c r="I861" s="302"/>
      <c r="J861" s="303"/>
      <c r="K861" s="303"/>
      <c r="L861" s="303"/>
      <c r="M861" s="303"/>
      <c r="N861" s="303"/>
      <c r="O861" s="303"/>
      <c r="P861" s="303"/>
      <c r="Q861" s="303"/>
      <c r="R861" s="303"/>
      <c r="S861" s="303"/>
      <c r="T861" s="303"/>
      <c r="U861" s="303"/>
      <c r="V861" s="303"/>
      <c r="W861" s="303"/>
      <c r="X861" s="303"/>
      <c r="Y861" s="303"/>
      <c r="Z861" s="303"/>
      <c r="AA861" s="303"/>
    </row>
    <row r="862" spans="6:27">
      <c r="F862" s="99"/>
      <c r="G862" s="302"/>
      <c r="H862" s="302"/>
      <c r="I862" s="302"/>
      <c r="J862" s="303"/>
      <c r="K862" s="303"/>
      <c r="L862" s="303"/>
      <c r="M862" s="303"/>
      <c r="N862" s="303"/>
      <c r="O862" s="303"/>
      <c r="P862" s="303"/>
      <c r="Q862" s="303"/>
      <c r="R862" s="303"/>
      <c r="S862" s="303"/>
      <c r="T862" s="303"/>
      <c r="U862" s="303"/>
      <c r="V862" s="303"/>
      <c r="W862" s="303"/>
      <c r="X862" s="303"/>
      <c r="Y862" s="303"/>
      <c r="Z862" s="303"/>
      <c r="AA862" s="303"/>
    </row>
    <row r="863" spans="6:27">
      <c r="F863" s="99"/>
      <c r="G863" s="302"/>
      <c r="H863" s="302"/>
      <c r="I863" s="302"/>
      <c r="J863" s="303"/>
      <c r="K863" s="303"/>
      <c r="L863" s="303"/>
      <c r="M863" s="303"/>
      <c r="N863" s="303"/>
      <c r="O863" s="303"/>
      <c r="P863" s="303"/>
      <c r="Q863" s="303"/>
      <c r="R863" s="303"/>
      <c r="S863" s="303"/>
      <c r="T863" s="303"/>
      <c r="U863" s="303"/>
      <c r="V863" s="303"/>
      <c r="W863" s="303"/>
      <c r="X863" s="303"/>
      <c r="Y863" s="303"/>
      <c r="Z863" s="303"/>
      <c r="AA863" s="303"/>
    </row>
    <row r="864" spans="6:27">
      <c r="F864" s="99"/>
      <c r="G864" s="302"/>
      <c r="H864" s="302"/>
      <c r="I864" s="302"/>
      <c r="J864" s="303"/>
      <c r="K864" s="303"/>
      <c r="L864" s="303"/>
      <c r="M864" s="303"/>
      <c r="N864" s="303"/>
      <c r="O864" s="303"/>
      <c r="P864" s="303"/>
      <c r="Q864" s="303"/>
      <c r="R864" s="303"/>
      <c r="S864" s="303"/>
      <c r="T864" s="303"/>
      <c r="U864" s="303"/>
      <c r="V864" s="303"/>
      <c r="W864" s="303"/>
      <c r="X864" s="303"/>
      <c r="Y864" s="303"/>
      <c r="Z864" s="303"/>
      <c r="AA864" s="303"/>
    </row>
    <row r="865" spans="6:27">
      <c r="F865" s="99"/>
      <c r="G865" s="302"/>
      <c r="H865" s="302"/>
      <c r="I865" s="302"/>
      <c r="J865" s="303"/>
      <c r="K865" s="303"/>
      <c r="L865" s="303"/>
      <c r="M865" s="303"/>
      <c r="N865" s="303"/>
      <c r="O865" s="303"/>
      <c r="P865" s="303"/>
      <c r="Q865" s="303"/>
      <c r="R865" s="303"/>
      <c r="S865" s="303"/>
      <c r="T865" s="303"/>
      <c r="U865" s="303"/>
      <c r="V865" s="303"/>
      <c r="W865" s="303"/>
      <c r="X865" s="303"/>
      <c r="Y865" s="303"/>
      <c r="Z865" s="303"/>
      <c r="AA865" s="303"/>
    </row>
    <row r="866" spans="6:27">
      <c r="F866" s="99"/>
      <c r="G866" s="302"/>
      <c r="H866" s="302"/>
      <c r="I866" s="302"/>
      <c r="J866" s="303"/>
      <c r="K866" s="303"/>
      <c r="L866" s="303"/>
      <c r="M866" s="303"/>
      <c r="N866" s="303"/>
      <c r="O866" s="303"/>
      <c r="P866" s="303"/>
      <c r="Q866" s="303"/>
      <c r="R866" s="303"/>
      <c r="S866" s="303"/>
      <c r="T866" s="303"/>
      <c r="U866" s="303"/>
      <c r="V866" s="303"/>
      <c r="W866" s="303"/>
      <c r="X866" s="303"/>
      <c r="Y866" s="303"/>
      <c r="Z866" s="303"/>
      <c r="AA866" s="303"/>
    </row>
    <row r="867" spans="6:27">
      <c r="F867" s="99"/>
      <c r="G867" s="302"/>
      <c r="H867" s="302"/>
      <c r="I867" s="302"/>
      <c r="J867" s="303"/>
      <c r="K867" s="303"/>
      <c r="L867" s="303"/>
      <c r="M867" s="303"/>
      <c r="N867" s="303"/>
      <c r="O867" s="303"/>
      <c r="P867" s="303"/>
      <c r="Q867" s="303"/>
      <c r="R867" s="303"/>
      <c r="S867" s="303"/>
      <c r="T867" s="303"/>
      <c r="U867" s="303"/>
      <c r="V867" s="303"/>
      <c r="W867" s="303"/>
      <c r="X867" s="303"/>
      <c r="Y867" s="303"/>
      <c r="Z867" s="303"/>
      <c r="AA867" s="303"/>
    </row>
    <row r="868" spans="6:27">
      <c r="F868" s="99"/>
      <c r="G868" s="302"/>
      <c r="H868" s="302"/>
      <c r="I868" s="302"/>
      <c r="J868" s="303"/>
      <c r="K868" s="303"/>
      <c r="L868" s="303"/>
      <c r="M868" s="303"/>
      <c r="N868" s="303"/>
      <c r="O868" s="303"/>
      <c r="P868" s="303"/>
      <c r="Q868" s="303"/>
      <c r="R868" s="303"/>
      <c r="S868" s="303"/>
      <c r="T868" s="303"/>
      <c r="U868" s="303"/>
      <c r="V868" s="303"/>
      <c r="W868" s="303"/>
      <c r="X868" s="303"/>
      <c r="Y868" s="303"/>
      <c r="Z868" s="303"/>
      <c r="AA868" s="303"/>
    </row>
    <row r="869" spans="6:27">
      <c r="F869" s="99"/>
      <c r="G869" s="302"/>
      <c r="H869" s="302"/>
      <c r="I869" s="302"/>
      <c r="J869" s="303"/>
      <c r="K869" s="303"/>
      <c r="L869" s="303"/>
      <c r="M869" s="303"/>
      <c r="N869" s="303"/>
      <c r="O869" s="303"/>
      <c r="P869" s="303"/>
      <c r="Q869" s="303"/>
      <c r="R869" s="303"/>
      <c r="S869" s="303"/>
      <c r="T869" s="303"/>
      <c r="U869" s="303"/>
      <c r="V869" s="303"/>
      <c r="W869" s="303"/>
      <c r="X869" s="303"/>
      <c r="Y869" s="303"/>
      <c r="Z869" s="303"/>
      <c r="AA869" s="303"/>
    </row>
    <row r="870" spans="6:27">
      <c r="F870" s="99"/>
      <c r="G870" s="302"/>
      <c r="H870" s="302"/>
      <c r="I870" s="302"/>
      <c r="J870" s="303"/>
      <c r="K870" s="303"/>
      <c r="L870" s="303"/>
      <c r="M870" s="303"/>
      <c r="N870" s="303"/>
      <c r="O870" s="303"/>
      <c r="P870" s="303"/>
      <c r="Q870" s="303"/>
      <c r="R870" s="303"/>
      <c r="S870" s="303"/>
      <c r="T870" s="303"/>
      <c r="U870" s="303"/>
      <c r="V870" s="303"/>
      <c r="W870" s="303"/>
      <c r="X870" s="303"/>
      <c r="Y870" s="303"/>
      <c r="Z870" s="303"/>
      <c r="AA870" s="303"/>
    </row>
    <row r="871" spans="6:27">
      <c r="F871" s="99"/>
      <c r="G871" s="302"/>
      <c r="H871" s="302"/>
      <c r="I871" s="302"/>
      <c r="J871" s="303"/>
      <c r="K871" s="303"/>
      <c r="L871" s="303"/>
      <c r="M871" s="303"/>
      <c r="N871" s="303"/>
      <c r="O871" s="303"/>
      <c r="P871" s="303"/>
      <c r="Q871" s="303"/>
      <c r="R871" s="303"/>
      <c r="S871" s="303"/>
      <c r="T871" s="303"/>
      <c r="U871" s="303"/>
      <c r="V871" s="303"/>
      <c r="W871" s="303"/>
      <c r="X871" s="303"/>
      <c r="Y871" s="303"/>
      <c r="Z871" s="303"/>
      <c r="AA871" s="303"/>
    </row>
    <row r="872" spans="6:27">
      <c r="F872" s="99"/>
      <c r="G872" s="302"/>
      <c r="H872" s="302"/>
      <c r="I872" s="302"/>
      <c r="J872" s="303"/>
      <c r="K872" s="303"/>
      <c r="L872" s="303"/>
      <c r="M872" s="303"/>
      <c r="N872" s="303"/>
      <c r="O872" s="303"/>
      <c r="P872" s="303"/>
      <c r="Q872" s="303"/>
      <c r="R872" s="303"/>
      <c r="S872" s="303"/>
      <c r="T872" s="303"/>
      <c r="U872" s="303"/>
      <c r="V872" s="303"/>
      <c r="W872" s="303"/>
      <c r="X872" s="303"/>
      <c r="Y872" s="303"/>
      <c r="Z872" s="303"/>
      <c r="AA872" s="303"/>
    </row>
    <row r="873" spans="6:27">
      <c r="F873" s="99"/>
      <c r="G873" s="302"/>
      <c r="H873" s="302"/>
      <c r="I873" s="302"/>
      <c r="J873" s="303"/>
      <c r="K873" s="303"/>
      <c r="L873" s="303"/>
      <c r="M873" s="303"/>
      <c r="N873" s="303"/>
      <c r="O873" s="303"/>
      <c r="P873" s="303"/>
      <c r="Q873" s="303"/>
      <c r="R873" s="303"/>
      <c r="S873" s="303"/>
      <c r="T873" s="303"/>
      <c r="U873" s="303"/>
      <c r="V873" s="303"/>
      <c r="W873" s="303"/>
      <c r="X873" s="303"/>
      <c r="Y873" s="303"/>
      <c r="Z873" s="303"/>
      <c r="AA873" s="303"/>
    </row>
    <row r="874" spans="6:27">
      <c r="F874" s="99"/>
      <c r="G874" s="302"/>
      <c r="H874" s="302"/>
      <c r="I874" s="302"/>
      <c r="J874" s="303"/>
      <c r="K874" s="303"/>
      <c r="L874" s="303"/>
      <c r="M874" s="303"/>
      <c r="N874" s="303"/>
      <c r="O874" s="303"/>
      <c r="P874" s="303"/>
      <c r="Q874" s="303"/>
      <c r="R874" s="303"/>
      <c r="S874" s="303"/>
      <c r="T874" s="303"/>
      <c r="U874" s="303"/>
      <c r="V874" s="303"/>
      <c r="W874" s="303"/>
      <c r="X874" s="303"/>
      <c r="Y874" s="303"/>
      <c r="Z874" s="303"/>
      <c r="AA874" s="303"/>
    </row>
    <row r="875" spans="6:27">
      <c r="F875" s="99"/>
      <c r="G875" s="302"/>
      <c r="H875" s="302"/>
      <c r="I875" s="302"/>
      <c r="J875" s="303"/>
      <c r="K875" s="303"/>
      <c r="L875" s="303"/>
      <c r="M875" s="303"/>
      <c r="N875" s="303"/>
      <c r="O875" s="303"/>
      <c r="P875" s="303"/>
      <c r="Q875" s="303"/>
      <c r="R875" s="303"/>
      <c r="S875" s="303"/>
      <c r="T875" s="303"/>
      <c r="U875" s="303"/>
      <c r="V875" s="303"/>
      <c r="W875" s="303"/>
      <c r="X875" s="303"/>
      <c r="Y875" s="303"/>
      <c r="Z875" s="303"/>
      <c r="AA875" s="303"/>
    </row>
    <row r="876" spans="6:27">
      <c r="F876" s="99"/>
      <c r="G876" s="302"/>
      <c r="H876" s="302"/>
      <c r="I876" s="302"/>
      <c r="J876" s="303"/>
      <c r="K876" s="303"/>
      <c r="L876" s="303"/>
      <c r="M876" s="303"/>
      <c r="N876" s="303"/>
      <c r="O876" s="303"/>
      <c r="P876" s="303"/>
      <c r="Q876" s="303"/>
      <c r="R876" s="303"/>
      <c r="S876" s="303"/>
      <c r="T876" s="303"/>
      <c r="U876" s="303"/>
      <c r="V876" s="303"/>
      <c r="W876" s="303"/>
      <c r="X876" s="303"/>
      <c r="Y876" s="303"/>
      <c r="Z876" s="303"/>
      <c r="AA876" s="303"/>
    </row>
    <row r="877" spans="6:27">
      <c r="F877" s="99"/>
      <c r="G877" s="302"/>
      <c r="H877" s="302"/>
      <c r="I877" s="302"/>
      <c r="J877" s="303"/>
      <c r="K877" s="303"/>
      <c r="L877" s="303"/>
      <c r="M877" s="303"/>
      <c r="N877" s="303"/>
      <c r="O877" s="303"/>
      <c r="P877" s="303"/>
      <c r="Q877" s="303"/>
      <c r="R877" s="303"/>
      <c r="S877" s="303"/>
      <c r="T877" s="303"/>
      <c r="U877" s="303"/>
      <c r="V877" s="303"/>
      <c r="W877" s="303"/>
      <c r="X877" s="303"/>
      <c r="Y877" s="303"/>
      <c r="Z877" s="303"/>
      <c r="AA877" s="303"/>
    </row>
    <row r="878" spans="6:27">
      <c r="F878" s="99"/>
      <c r="G878" s="302"/>
      <c r="H878" s="302"/>
      <c r="I878" s="302"/>
      <c r="J878" s="303"/>
      <c r="K878" s="303"/>
      <c r="L878" s="303"/>
      <c r="M878" s="303"/>
      <c r="N878" s="303"/>
      <c r="O878" s="303"/>
      <c r="P878" s="303"/>
      <c r="Q878" s="303"/>
      <c r="R878" s="303"/>
      <c r="S878" s="303"/>
      <c r="T878" s="303"/>
      <c r="U878" s="303"/>
      <c r="V878" s="303"/>
      <c r="W878" s="303"/>
      <c r="X878" s="303"/>
      <c r="Y878" s="303"/>
      <c r="Z878" s="303"/>
      <c r="AA878" s="303"/>
    </row>
    <row r="879" spans="6:27">
      <c r="F879" s="99"/>
      <c r="G879" s="302"/>
      <c r="H879" s="302"/>
      <c r="I879" s="302"/>
      <c r="J879" s="303"/>
      <c r="K879" s="303"/>
      <c r="L879" s="303"/>
      <c r="M879" s="303"/>
      <c r="N879" s="303"/>
      <c r="O879" s="303"/>
      <c r="P879" s="303"/>
      <c r="Q879" s="303"/>
      <c r="R879" s="303"/>
      <c r="S879" s="303"/>
      <c r="T879" s="303"/>
      <c r="U879" s="303"/>
      <c r="V879" s="303"/>
      <c r="W879" s="303"/>
      <c r="X879" s="303"/>
      <c r="Y879" s="303"/>
      <c r="Z879" s="303"/>
      <c r="AA879" s="303"/>
    </row>
    <row r="880" spans="6:27">
      <c r="F880" s="99"/>
      <c r="G880" s="302"/>
      <c r="H880" s="302"/>
      <c r="I880" s="302"/>
      <c r="J880" s="303"/>
      <c r="K880" s="303"/>
      <c r="L880" s="303"/>
      <c r="M880" s="303"/>
      <c r="N880" s="303"/>
      <c r="O880" s="303"/>
      <c r="P880" s="303"/>
      <c r="Q880" s="303"/>
      <c r="R880" s="303"/>
      <c r="S880" s="303"/>
      <c r="T880" s="303"/>
      <c r="U880" s="303"/>
      <c r="V880" s="303"/>
      <c r="W880" s="303"/>
      <c r="X880" s="303"/>
      <c r="Y880" s="303"/>
      <c r="Z880" s="303"/>
      <c r="AA880" s="303"/>
    </row>
    <row r="881" spans="6:27">
      <c r="F881" s="99"/>
      <c r="G881" s="302"/>
      <c r="H881" s="302"/>
      <c r="I881" s="302"/>
      <c r="J881" s="303"/>
      <c r="K881" s="303"/>
      <c r="L881" s="303"/>
      <c r="M881" s="303"/>
      <c r="N881" s="303"/>
      <c r="O881" s="303"/>
      <c r="P881" s="303"/>
      <c r="Q881" s="303"/>
      <c r="R881" s="303"/>
      <c r="S881" s="303"/>
      <c r="T881" s="303"/>
      <c r="U881" s="303"/>
      <c r="V881" s="303"/>
      <c r="W881" s="303"/>
      <c r="X881" s="303"/>
      <c r="Y881" s="303"/>
      <c r="Z881" s="303"/>
      <c r="AA881" s="303"/>
    </row>
    <row r="882" spans="6:27">
      <c r="F882" s="99"/>
      <c r="G882" s="302"/>
      <c r="H882" s="302"/>
      <c r="I882" s="302"/>
      <c r="J882" s="303"/>
      <c r="K882" s="303"/>
      <c r="L882" s="303"/>
      <c r="M882" s="303"/>
      <c r="N882" s="303"/>
      <c r="O882" s="303"/>
      <c r="P882" s="303"/>
      <c r="Q882" s="303"/>
      <c r="R882" s="303"/>
      <c r="S882" s="303"/>
      <c r="T882" s="303"/>
      <c r="U882" s="303"/>
      <c r="V882" s="303"/>
      <c r="W882" s="303"/>
      <c r="X882" s="303"/>
      <c r="Y882" s="303"/>
      <c r="Z882" s="303"/>
      <c r="AA882" s="303"/>
    </row>
    <row r="883" spans="6:27">
      <c r="F883" s="99"/>
      <c r="G883" s="302"/>
      <c r="H883" s="302"/>
      <c r="I883" s="302"/>
      <c r="J883" s="303"/>
      <c r="K883" s="303"/>
      <c r="L883" s="303"/>
      <c r="M883" s="303"/>
      <c r="N883" s="303"/>
      <c r="O883" s="303"/>
      <c r="P883" s="303"/>
      <c r="Q883" s="303"/>
      <c r="R883" s="303"/>
      <c r="S883" s="303"/>
      <c r="T883" s="303"/>
      <c r="U883" s="303"/>
      <c r="V883" s="303"/>
      <c r="W883" s="303"/>
      <c r="X883" s="303"/>
      <c r="Y883" s="303"/>
      <c r="Z883" s="303"/>
      <c r="AA883" s="303"/>
    </row>
    <row r="884" spans="6:27">
      <c r="F884" s="99"/>
      <c r="G884" s="302"/>
      <c r="H884" s="302"/>
      <c r="I884" s="302"/>
      <c r="J884" s="303"/>
      <c r="K884" s="303"/>
      <c r="L884" s="303"/>
      <c r="M884" s="303"/>
      <c r="N884" s="303"/>
      <c r="O884" s="303"/>
      <c r="P884" s="303"/>
      <c r="Q884" s="303"/>
      <c r="R884" s="303"/>
      <c r="S884" s="303"/>
      <c r="T884" s="303"/>
      <c r="U884" s="303"/>
      <c r="V884" s="303"/>
      <c r="W884" s="303"/>
      <c r="X884" s="303"/>
      <c r="Y884" s="303"/>
      <c r="Z884" s="303"/>
      <c r="AA884" s="303"/>
    </row>
    <row r="885" spans="6:27">
      <c r="F885" s="99"/>
      <c r="G885" s="302"/>
      <c r="H885" s="302"/>
      <c r="I885" s="302"/>
      <c r="J885" s="303"/>
      <c r="K885" s="303"/>
      <c r="L885" s="303"/>
      <c r="M885" s="303"/>
      <c r="N885" s="303"/>
      <c r="O885" s="303"/>
      <c r="P885" s="303"/>
      <c r="Q885" s="303"/>
      <c r="R885" s="303"/>
      <c r="S885" s="303"/>
      <c r="T885" s="303"/>
      <c r="U885" s="303"/>
      <c r="V885" s="303"/>
      <c r="W885" s="303"/>
      <c r="X885" s="303"/>
      <c r="Y885" s="303"/>
      <c r="Z885" s="303"/>
      <c r="AA885" s="303"/>
    </row>
    <row r="886" spans="6:27">
      <c r="F886" s="99"/>
      <c r="G886" s="302"/>
      <c r="H886" s="302"/>
      <c r="I886" s="302"/>
      <c r="J886" s="303"/>
      <c r="K886" s="303"/>
      <c r="L886" s="303"/>
      <c r="M886" s="303"/>
      <c r="N886" s="303"/>
      <c r="O886" s="303"/>
      <c r="P886" s="303"/>
      <c r="Q886" s="303"/>
      <c r="R886" s="303"/>
      <c r="S886" s="303"/>
      <c r="T886" s="303"/>
      <c r="U886" s="303"/>
      <c r="V886" s="303"/>
      <c r="W886" s="303"/>
      <c r="X886" s="303"/>
      <c r="Y886" s="303"/>
      <c r="Z886" s="303"/>
      <c r="AA886" s="303"/>
    </row>
    <row r="887" spans="6:27">
      <c r="F887" s="99"/>
      <c r="G887" s="302"/>
      <c r="H887" s="302"/>
      <c r="I887" s="302"/>
      <c r="J887" s="303"/>
      <c r="K887" s="303"/>
      <c r="L887" s="303"/>
      <c r="M887" s="303"/>
      <c r="N887" s="303"/>
      <c r="O887" s="303"/>
      <c r="P887" s="303"/>
      <c r="Q887" s="303"/>
      <c r="R887" s="303"/>
      <c r="S887" s="303"/>
      <c r="T887" s="303"/>
      <c r="U887" s="303"/>
      <c r="V887" s="303"/>
      <c r="W887" s="303"/>
      <c r="X887" s="303"/>
      <c r="Y887" s="303"/>
      <c r="Z887" s="303"/>
      <c r="AA887" s="303"/>
    </row>
    <row r="888" spans="6:27">
      <c r="F888" s="99"/>
      <c r="G888" s="302"/>
      <c r="H888" s="302"/>
      <c r="I888" s="302"/>
      <c r="J888" s="303"/>
      <c r="K888" s="303"/>
      <c r="L888" s="303"/>
      <c r="M888" s="303"/>
      <c r="N888" s="303"/>
      <c r="O888" s="303"/>
      <c r="P888" s="303"/>
      <c r="Q888" s="303"/>
      <c r="R888" s="303"/>
      <c r="S888" s="303"/>
      <c r="T888" s="303"/>
      <c r="U888" s="303"/>
      <c r="V888" s="303"/>
      <c r="W888" s="303"/>
      <c r="X888" s="303"/>
      <c r="Y888" s="303"/>
      <c r="Z888" s="303"/>
      <c r="AA888" s="303"/>
    </row>
    <row r="889" spans="6:27">
      <c r="F889" s="99"/>
      <c r="G889" s="302"/>
      <c r="H889" s="302"/>
      <c r="I889" s="302"/>
      <c r="J889" s="303"/>
      <c r="K889" s="303"/>
      <c r="L889" s="303"/>
      <c r="M889" s="303"/>
      <c r="N889" s="303"/>
      <c r="O889" s="303"/>
      <c r="P889" s="303"/>
      <c r="Q889" s="303"/>
      <c r="R889" s="303"/>
      <c r="S889" s="303"/>
      <c r="T889" s="303"/>
      <c r="U889" s="303"/>
      <c r="V889" s="303"/>
      <c r="W889" s="303"/>
      <c r="X889" s="303"/>
      <c r="Y889" s="303"/>
      <c r="Z889" s="303"/>
      <c r="AA889" s="303"/>
    </row>
    <row r="890" spans="6:27">
      <c r="F890" s="99"/>
      <c r="G890" s="302"/>
      <c r="H890" s="302"/>
      <c r="I890" s="302"/>
      <c r="J890" s="303"/>
      <c r="K890" s="303"/>
      <c r="L890" s="303"/>
      <c r="M890" s="303"/>
      <c r="N890" s="303"/>
      <c r="O890" s="303"/>
      <c r="P890" s="303"/>
      <c r="Q890" s="303"/>
      <c r="R890" s="303"/>
      <c r="S890" s="303"/>
      <c r="T890" s="303"/>
      <c r="U890" s="303"/>
      <c r="V890" s="303"/>
      <c r="W890" s="303"/>
      <c r="X890" s="303"/>
      <c r="Y890" s="303"/>
      <c r="Z890" s="303"/>
      <c r="AA890" s="303"/>
    </row>
    <row r="891" spans="6:27">
      <c r="F891" s="99"/>
      <c r="G891" s="302"/>
      <c r="H891" s="302"/>
      <c r="I891" s="302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3"/>
      <c r="Y891" s="303"/>
      <c r="Z891" s="303"/>
      <c r="AA891" s="303"/>
    </row>
    <row r="892" spans="6:27">
      <c r="F892" s="99"/>
      <c r="G892" s="302"/>
      <c r="H892" s="302"/>
      <c r="I892" s="302"/>
      <c r="J892" s="303"/>
      <c r="K892" s="303"/>
      <c r="L892" s="303"/>
      <c r="M892" s="303"/>
      <c r="N892" s="303"/>
      <c r="O892" s="303"/>
      <c r="P892" s="303"/>
      <c r="Q892" s="303"/>
      <c r="R892" s="303"/>
      <c r="S892" s="303"/>
      <c r="T892" s="303"/>
      <c r="U892" s="303"/>
      <c r="V892" s="303"/>
      <c r="W892" s="303"/>
      <c r="X892" s="303"/>
      <c r="Y892" s="303"/>
      <c r="Z892" s="303"/>
      <c r="AA892" s="303"/>
    </row>
    <row r="893" spans="6:27">
      <c r="F893" s="99"/>
      <c r="G893" s="302"/>
      <c r="H893" s="302"/>
      <c r="I893" s="302"/>
      <c r="J893" s="303"/>
      <c r="K893" s="303"/>
      <c r="L893" s="303"/>
      <c r="M893" s="303"/>
      <c r="N893" s="303"/>
      <c r="O893" s="303"/>
      <c r="P893" s="303"/>
      <c r="Q893" s="303"/>
      <c r="R893" s="303"/>
      <c r="S893" s="303"/>
      <c r="T893" s="303"/>
      <c r="U893" s="303"/>
      <c r="V893" s="303"/>
      <c r="W893" s="303"/>
      <c r="X893" s="303"/>
      <c r="Y893" s="303"/>
      <c r="Z893" s="303"/>
      <c r="AA893" s="303"/>
    </row>
    <row r="894" spans="6:27">
      <c r="F894" s="99"/>
      <c r="G894" s="302"/>
      <c r="H894" s="302"/>
      <c r="I894" s="302"/>
      <c r="J894" s="303"/>
      <c r="K894" s="303"/>
      <c r="L894" s="303"/>
      <c r="M894" s="303"/>
      <c r="N894" s="303"/>
      <c r="O894" s="303"/>
      <c r="P894" s="303"/>
      <c r="Q894" s="303"/>
      <c r="R894" s="303"/>
      <c r="S894" s="303"/>
      <c r="T894" s="303"/>
      <c r="U894" s="303"/>
      <c r="V894" s="303"/>
      <c r="W894" s="303"/>
      <c r="X894" s="303"/>
      <c r="Y894" s="303"/>
      <c r="Z894" s="303"/>
      <c r="AA894" s="303"/>
    </row>
    <row r="895" spans="6:27">
      <c r="F895" s="99"/>
      <c r="G895" s="302"/>
      <c r="H895" s="302"/>
      <c r="I895" s="302"/>
      <c r="J895" s="303"/>
      <c r="K895" s="303"/>
      <c r="L895" s="303"/>
      <c r="M895" s="303"/>
      <c r="N895" s="303"/>
      <c r="O895" s="303"/>
      <c r="P895" s="303"/>
      <c r="Q895" s="303"/>
      <c r="R895" s="303"/>
      <c r="S895" s="303"/>
      <c r="T895" s="303"/>
      <c r="U895" s="303"/>
      <c r="V895" s="303"/>
      <c r="W895" s="303"/>
      <c r="X895" s="303"/>
      <c r="Y895" s="303"/>
      <c r="Z895" s="303"/>
      <c r="AA895" s="303"/>
    </row>
    <row r="896" spans="6:27">
      <c r="F896" s="99"/>
      <c r="G896" s="302"/>
      <c r="H896" s="302"/>
      <c r="I896" s="302"/>
      <c r="J896" s="303"/>
      <c r="K896" s="303"/>
      <c r="L896" s="303"/>
      <c r="M896" s="303"/>
      <c r="N896" s="303"/>
      <c r="O896" s="303"/>
      <c r="P896" s="303"/>
      <c r="Q896" s="303"/>
      <c r="R896" s="303"/>
      <c r="S896" s="303"/>
      <c r="T896" s="303"/>
      <c r="U896" s="303"/>
      <c r="V896" s="303"/>
      <c r="W896" s="303"/>
      <c r="X896" s="303"/>
      <c r="Y896" s="303"/>
      <c r="Z896" s="303"/>
      <c r="AA896" s="303"/>
    </row>
    <row r="897" spans="6:27">
      <c r="F897" s="99"/>
      <c r="G897" s="302"/>
      <c r="H897" s="302"/>
      <c r="I897" s="302"/>
      <c r="J897" s="303"/>
      <c r="K897" s="303"/>
      <c r="L897" s="303"/>
      <c r="M897" s="303"/>
      <c r="N897" s="303"/>
      <c r="O897" s="303"/>
      <c r="P897" s="303"/>
      <c r="Q897" s="303"/>
      <c r="R897" s="303"/>
      <c r="S897" s="303"/>
      <c r="T897" s="303"/>
      <c r="U897" s="303"/>
      <c r="V897" s="303"/>
      <c r="W897" s="303"/>
      <c r="X897" s="303"/>
      <c r="Y897" s="303"/>
      <c r="Z897" s="303"/>
      <c r="AA897" s="303"/>
    </row>
    <row r="898" spans="6:27">
      <c r="F898" s="99"/>
      <c r="G898" s="302"/>
      <c r="H898" s="302"/>
      <c r="I898" s="302"/>
      <c r="J898" s="303"/>
      <c r="K898" s="303"/>
      <c r="L898" s="303"/>
      <c r="M898" s="303"/>
      <c r="N898" s="303"/>
      <c r="O898" s="303"/>
      <c r="P898" s="303"/>
      <c r="Q898" s="303"/>
      <c r="R898" s="303"/>
      <c r="S898" s="303"/>
      <c r="T898" s="303"/>
      <c r="U898" s="303"/>
      <c r="V898" s="303"/>
      <c r="W898" s="303"/>
      <c r="X898" s="303"/>
      <c r="Y898" s="303"/>
      <c r="Z898" s="303"/>
      <c r="AA898" s="303"/>
    </row>
    <row r="899" spans="6:27">
      <c r="F899" s="99"/>
      <c r="G899" s="302"/>
      <c r="H899" s="302"/>
      <c r="I899" s="302"/>
      <c r="J899" s="303"/>
      <c r="K899" s="303"/>
      <c r="L899" s="303"/>
      <c r="M899" s="303"/>
      <c r="N899" s="303"/>
      <c r="O899" s="303"/>
      <c r="P899" s="303"/>
      <c r="Q899" s="303"/>
      <c r="R899" s="303"/>
      <c r="S899" s="303"/>
      <c r="T899" s="303"/>
      <c r="U899" s="303"/>
      <c r="V899" s="303"/>
      <c r="W899" s="303"/>
      <c r="X899" s="303"/>
      <c r="Y899" s="303"/>
      <c r="Z899" s="303"/>
      <c r="AA899" s="303"/>
    </row>
    <row r="900" spans="6:27">
      <c r="F900" s="99"/>
      <c r="G900" s="302"/>
      <c r="H900" s="302"/>
      <c r="I900" s="302"/>
      <c r="J900" s="303"/>
      <c r="K900" s="303"/>
      <c r="L900" s="303"/>
      <c r="M900" s="303"/>
      <c r="N900" s="303"/>
      <c r="O900" s="303"/>
      <c r="P900" s="303"/>
      <c r="Q900" s="303"/>
      <c r="R900" s="303"/>
      <c r="S900" s="303"/>
      <c r="T900" s="303"/>
      <c r="U900" s="303"/>
      <c r="V900" s="303"/>
      <c r="W900" s="303"/>
      <c r="X900" s="303"/>
      <c r="Y900" s="303"/>
      <c r="Z900" s="303"/>
      <c r="AA900" s="303"/>
    </row>
    <row r="901" spans="6:27">
      <c r="F901" s="99"/>
      <c r="G901" s="302"/>
      <c r="H901" s="302"/>
      <c r="I901" s="302"/>
      <c r="J901" s="303"/>
      <c r="K901" s="303"/>
      <c r="L901" s="303"/>
      <c r="M901" s="303"/>
      <c r="N901" s="303"/>
      <c r="O901" s="303"/>
      <c r="P901" s="303"/>
      <c r="Q901" s="303"/>
      <c r="R901" s="303"/>
      <c r="S901" s="303"/>
      <c r="T901" s="303"/>
      <c r="U901" s="303"/>
      <c r="V901" s="303"/>
      <c r="W901" s="303"/>
      <c r="X901" s="303"/>
      <c r="Y901" s="303"/>
      <c r="Z901" s="303"/>
      <c r="AA901" s="303"/>
    </row>
    <row r="902" spans="6:27">
      <c r="F902" s="99"/>
      <c r="G902" s="302"/>
      <c r="H902" s="302"/>
      <c r="I902" s="302"/>
      <c r="J902" s="303"/>
      <c r="K902" s="303"/>
      <c r="L902" s="303"/>
      <c r="M902" s="303"/>
      <c r="N902" s="303"/>
      <c r="O902" s="303"/>
      <c r="P902" s="303"/>
      <c r="Q902" s="303"/>
      <c r="R902" s="303"/>
      <c r="S902" s="303"/>
      <c r="T902" s="303"/>
      <c r="U902" s="303"/>
      <c r="V902" s="303"/>
      <c r="W902" s="303"/>
      <c r="X902" s="303"/>
      <c r="Y902" s="303"/>
      <c r="Z902" s="303"/>
      <c r="AA902" s="303"/>
    </row>
    <row r="903" spans="6:27">
      <c r="F903" s="99"/>
      <c r="G903" s="302"/>
      <c r="H903" s="302"/>
      <c r="I903" s="302"/>
      <c r="J903" s="303"/>
      <c r="K903" s="303"/>
      <c r="L903" s="303"/>
      <c r="M903" s="303"/>
      <c r="N903" s="303"/>
      <c r="O903" s="303"/>
      <c r="P903" s="303"/>
      <c r="Q903" s="303"/>
      <c r="R903" s="303"/>
      <c r="S903" s="303"/>
      <c r="T903" s="303"/>
      <c r="U903" s="303"/>
      <c r="V903" s="303"/>
      <c r="W903" s="303"/>
      <c r="X903" s="303"/>
      <c r="Y903" s="303"/>
      <c r="Z903" s="303"/>
      <c r="AA903" s="303"/>
    </row>
    <row r="904" spans="6:27">
      <c r="F904" s="99"/>
      <c r="G904" s="302"/>
      <c r="H904" s="302"/>
      <c r="I904" s="302"/>
      <c r="J904" s="303"/>
      <c r="K904" s="303"/>
      <c r="L904" s="303"/>
      <c r="M904" s="303"/>
      <c r="N904" s="303"/>
      <c r="O904" s="303"/>
      <c r="P904" s="303"/>
      <c r="Q904" s="303"/>
      <c r="R904" s="303"/>
      <c r="S904" s="303"/>
      <c r="T904" s="303"/>
      <c r="U904" s="303"/>
      <c r="V904" s="303"/>
      <c r="W904" s="303"/>
      <c r="X904" s="303"/>
      <c r="Y904" s="303"/>
      <c r="Z904" s="303"/>
      <c r="AA904" s="303"/>
    </row>
    <row r="905" spans="6:27">
      <c r="F905" s="99"/>
      <c r="G905" s="302"/>
      <c r="H905" s="302"/>
      <c r="I905" s="302"/>
      <c r="J905" s="303"/>
      <c r="K905" s="303"/>
      <c r="L905" s="303"/>
      <c r="M905" s="303"/>
      <c r="N905" s="303"/>
      <c r="O905" s="303"/>
      <c r="P905" s="303"/>
      <c r="Q905" s="303"/>
      <c r="R905" s="303"/>
      <c r="S905" s="303"/>
      <c r="T905" s="303"/>
      <c r="U905" s="303"/>
      <c r="V905" s="303"/>
      <c r="W905" s="303"/>
      <c r="X905" s="303"/>
      <c r="Y905" s="303"/>
      <c r="Z905" s="303"/>
      <c r="AA905" s="303"/>
    </row>
    <row r="906" spans="6:27">
      <c r="F906" s="99"/>
      <c r="G906" s="302"/>
      <c r="H906" s="302"/>
      <c r="I906" s="302"/>
      <c r="J906" s="303"/>
      <c r="K906" s="303"/>
      <c r="L906" s="303"/>
      <c r="M906" s="303"/>
      <c r="N906" s="303"/>
      <c r="O906" s="303"/>
      <c r="P906" s="303"/>
      <c r="Q906" s="303"/>
      <c r="R906" s="303"/>
      <c r="S906" s="303"/>
      <c r="T906" s="303"/>
      <c r="U906" s="303"/>
      <c r="V906" s="303"/>
      <c r="W906" s="303"/>
      <c r="X906" s="303"/>
      <c r="Y906" s="303"/>
      <c r="Z906" s="303"/>
      <c r="AA906" s="303"/>
    </row>
    <row r="907" spans="6:27">
      <c r="F907" s="99"/>
      <c r="G907" s="302"/>
      <c r="H907" s="302"/>
      <c r="I907" s="302"/>
      <c r="J907" s="303"/>
      <c r="K907" s="303"/>
      <c r="L907" s="303"/>
      <c r="M907" s="303"/>
      <c r="N907" s="303"/>
      <c r="O907" s="303"/>
      <c r="P907" s="303"/>
      <c r="Q907" s="303"/>
      <c r="R907" s="303"/>
      <c r="S907" s="303"/>
      <c r="T907" s="303"/>
      <c r="U907" s="303"/>
      <c r="V907" s="303"/>
      <c r="W907" s="303"/>
      <c r="X907" s="303"/>
      <c r="Y907" s="303"/>
      <c r="Z907" s="303"/>
      <c r="AA907" s="303"/>
    </row>
    <row r="908" spans="6:27">
      <c r="F908" s="99"/>
      <c r="G908" s="302"/>
      <c r="H908" s="302"/>
      <c r="I908" s="302"/>
      <c r="J908" s="303"/>
      <c r="K908" s="303"/>
      <c r="L908" s="303"/>
      <c r="M908" s="303"/>
      <c r="N908" s="303"/>
      <c r="O908" s="303"/>
      <c r="P908" s="303"/>
      <c r="Q908" s="303"/>
      <c r="R908" s="303"/>
      <c r="S908" s="303"/>
      <c r="T908" s="303"/>
      <c r="U908" s="303"/>
      <c r="V908" s="303"/>
      <c r="W908" s="303"/>
      <c r="X908" s="303"/>
      <c r="Y908" s="303"/>
      <c r="Z908" s="303"/>
      <c r="AA908" s="303"/>
    </row>
    <row r="909" spans="6:27">
      <c r="F909" s="99"/>
      <c r="G909" s="302"/>
      <c r="H909" s="302"/>
      <c r="I909" s="302"/>
      <c r="J909" s="303"/>
      <c r="K909" s="303"/>
      <c r="L909" s="303"/>
      <c r="M909" s="303"/>
      <c r="N909" s="303"/>
      <c r="O909" s="303"/>
      <c r="P909" s="303"/>
      <c r="Q909" s="303"/>
      <c r="R909" s="303"/>
      <c r="S909" s="303"/>
      <c r="T909" s="303"/>
      <c r="U909" s="303"/>
      <c r="V909" s="303"/>
      <c r="W909" s="303"/>
      <c r="X909" s="303"/>
      <c r="Y909" s="303"/>
      <c r="Z909" s="303"/>
      <c r="AA909" s="303"/>
    </row>
    <row r="910" spans="6:27">
      <c r="F910" s="99"/>
      <c r="G910" s="302"/>
      <c r="H910" s="302"/>
      <c r="I910" s="302"/>
      <c r="J910" s="303"/>
      <c r="K910" s="303"/>
      <c r="L910" s="303"/>
      <c r="M910" s="303"/>
      <c r="N910" s="303"/>
      <c r="O910" s="303"/>
      <c r="P910" s="303"/>
      <c r="Q910" s="303"/>
      <c r="R910" s="303"/>
      <c r="S910" s="303"/>
      <c r="T910" s="303"/>
      <c r="U910" s="303"/>
      <c r="V910" s="303"/>
      <c r="W910" s="303"/>
      <c r="X910" s="303"/>
      <c r="Y910" s="303"/>
      <c r="Z910" s="303"/>
      <c r="AA910" s="303"/>
    </row>
    <row r="911" spans="6:27">
      <c r="F911" s="99"/>
      <c r="G911" s="302"/>
      <c r="H911" s="302"/>
      <c r="I911" s="302"/>
      <c r="J911" s="303"/>
      <c r="K911" s="303"/>
      <c r="L911" s="303"/>
      <c r="M911" s="303"/>
      <c r="N911" s="303"/>
      <c r="O911" s="303"/>
      <c r="P911" s="303"/>
      <c r="Q911" s="303"/>
      <c r="R911" s="303"/>
      <c r="S911" s="303"/>
      <c r="T911" s="303"/>
      <c r="U911" s="303"/>
      <c r="V911" s="303"/>
      <c r="W911" s="303"/>
      <c r="X911" s="303"/>
      <c r="Y911" s="303"/>
      <c r="Z911" s="303"/>
      <c r="AA911" s="303"/>
    </row>
    <row r="912" spans="6:27">
      <c r="F912" s="99"/>
      <c r="G912" s="302"/>
      <c r="H912" s="302"/>
      <c r="I912" s="302"/>
      <c r="J912" s="303"/>
      <c r="K912" s="303"/>
      <c r="L912" s="303"/>
      <c r="M912" s="303"/>
      <c r="N912" s="303"/>
      <c r="O912" s="303"/>
      <c r="P912" s="303"/>
      <c r="Q912" s="303"/>
      <c r="R912" s="303"/>
      <c r="S912" s="303"/>
      <c r="T912" s="303"/>
      <c r="U912" s="303"/>
      <c r="V912" s="303"/>
      <c r="W912" s="303"/>
      <c r="X912" s="303"/>
      <c r="Y912" s="303"/>
      <c r="Z912" s="303"/>
      <c r="AA912" s="303"/>
    </row>
    <row r="913" spans="6:27">
      <c r="F913" s="99"/>
      <c r="G913" s="302"/>
      <c r="H913" s="302"/>
      <c r="I913" s="302"/>
      <c r="J913" s="303"/>
      <c r="K913" s="303"/>
      <c r="L913" s="303"/>
      <c r="M913" s="303"/>
      <c r="N913" s="303"/>
      <c r="O913" s="303"/>
      <c r="P913" s="303"/>
      <c r="Q913" s="303"/>
      <c r="R913" s="303"/>
      <c r="S913" s="303"/>
      <c r="T913" s="303"/>
      <c r="U913" s="303"/>
      <c r="V913" s="303"/>
      <c r="W913" s="303"/>
      <c r="X913" s="303"/>
      <c r="Y913" s="303"/>
      <c r="Z913" s="303"/>
      <c r="AA913" s="303"/>
    </row>
    <row r="914" spans="6:27">
      <c r="F914" s="99"/>
      <c r="G914" s="302"/>
      <c r="H914" s="302"/>
      <c r="I914" s="302"/>
      <c r="J914" s="303"/>
      <c r="K914" s="303"/>
      <c r="L914" s="303"/>
      <c r="M914" s="303"/>
      <c r="N914" s="303"/>
      <c r="O914" s="303"/>
      <c r="P914" s="303"/>
      <c r="Q914" s="303"/>
      <c r="R914" s="303"/>
      <c r="S914" s="303"/>
      <c r="T914" s="303"/>
      <c r="U914" s="303"/>
      <c r="V914" s="303"/>
      <c r="W914" s="303"/>
      <c r="X914" s="303"/>
      <c r="Y914" s="303"/>
      <c r="Z914" s="303"/>
      <c r="AA914" s="303"/>
    </row>
    <row r="915" spans="6:27">
      <c r="F915" s="99"/>
      <c r="G915" s="302"/>
      <c r="H915" s="302"/>
      <c r="I915" s="302"/>
      <c r="J915" s="303"/>
      <c r="K915" s="303"/>
      <c r="L915" s="303"/>
      <c r="M915" s="303"/>
      <c r="N915" s="303"/>
      <c r="O915" s="303"/>
      <c r="P915" s="303"/>
      <c r="Q915" s="303"/>
      <c r="R915" s="303"/>
      <c r="S915" s="303"/>
      <c r="T915" s="303"/>
      <c r="U915" s="303"/>
      <c r="V915" s="303"/>
      <c r="W915" s="303"/>
      <c r="X915" s="303"/>
      <c r="Y915" s="303"/>
      <c r="Z915" s="303"/>
      <c r="AA915" s="303"/>
    </row>
    <row r="916" spans="6:27">
      <c r="F916" s="99"/>
      <c r="G916" s="302"/>
      <c r="H916" s="302"/>
      <c r="I916" s="302"/>
      <c r="J916" s="303"/>
      <c r="K916" s="303"/>
      <c r="L916" s="303"/>
      <c r="M916" s="303"/>
      <c r="N916" s="303"/>
      <c r="O916" s="303"/>
      <c r="P916" s="303"/>
      <c r="Q916" s="303"/>
      <c r="R916" s="303"/>
      <c r="S916" s="303"/>
      <c r="T916" s="303"/>
      <c r="U916" s="303"/>
      <c r="V916" s="303"/>
      <c r="W916" s="303"/>
      <c r="X916" s="303"/>
      <c r="Y916" s="303"/>
      <c r="Z916" s="303"/>
      <c r="AA916" s="303"/>
    </row>
    <row r="917" spans="6:27">
      <c r="F917" s="99"/>
      <c r="G917" s="302"/>
      <c r="H917" s="302"/>
      <c r="I917" s="302"/>
      <c r="J917" s="303"/>
      <c r="K917" s="303"/>
      <c r="L917" s="303"/>
      <c r="M917" s="303"/>
      <c r="N917" s="303"/>
      <c r="O917" s="303"/>
      <c r="P917" s="303"/>
      <c r="Q917" s="303"/>
      <c r="R917" s="303"/>
      <c r="S917" s="303"/>
      <c r="T917" s="303"/>
      <c r="U917" s="303"/>
      <c r="V917" s="303"/>
      <c r="W917" s="303"/>
      <c r="X917" s="303"/>
      <c r="Y917" s="303"/>
      <c r="Z917" s="303"/>
      <c r="AA917" s="303"/>
    </row>
    <row r="918" spans="6:27">
      <c r="F918" s="99"/>
      <c r="G918" s="302"/>
      <c r="H918" s="302"/>
      <c r="I918" s="302"/>
      <c r="J918" s="303"/>
      <c r="K918" s="303"/>
      <c r="L918" s="303"/>
      <c r="M918" s="303"/>
      <c r="N918" s="303"/>
      <c r="O918" s="303"/>
      <c r="P918" s="303"/>
      <c r="Q918" s="303"/>
      <c r="R918" s="303"/>
      <c r="S918" s="303"/>
      <c r="T918" s="303"/>
      <c r="U918" s="303"/>
      <c r="V918" s="303"/>
      <c r="W918" s="303"/>
      <c r="X918" s="303"/>
      <c r="Y918" s="303"/>
      <c r="Z918" s="303"/>
      <c r="AA918" s="303"/>
    </row>
    <row r="919" spans="6:27">
      <c r="F919" s="99"/>
      <c r="G919" s="302"/>
      <c r="H919" s="302"/>
      <c r="I919" s="302"/>
      <c r="J919" s="303"/>
      <c r="K919" s="303"/>
      <c r="L919" s="303"/>
      <c r="M919" s="303"/>
      <c r="N919" s="303"/>
      <c r="O919" s="303"/>
      <c r="P919" s="303"/>
      <c r="Q919" s="303"/>
      <c r="R919" s="303"/>
      <c r="S919" s="303"/>
      <c r="T919" s="303"/>
      <c r="U919" s="303"/>
      <c r="V919" s="303"/>
      <c r="W919" s="303"/>
      <c r="X919" s="303"/>
      <c r="Y919" s="303"/>
      <c r="Z919" s="303"/>
      <c r="AA919" s="303"/>
    </row>
    <row r="920" spans="6:27">
      <c r="F920" s="99"/>
      <c r="G920" s="302"/>
      <c r="H920" s="302"/>
      <c r="I920" s="302"/>
      <c r="J920" s="303"/>
      <c r="K920" s="303"/>
      <c r="L920" s="303"/>
      <c r="M920" s="303"/>
      <c r="N920" s="303"/>
      <c r="O920" s="303"/>
      <c r="P920" s="303"/>
      <c r="Q920" s="303"/>
      <c r="R920" s="303"/>
      <c r="S920" s="303"/>
      <c r="T920" s="303"/>
      <c r="U920" s="303"/>
      <c r="V920" s="303"/>
      <c r="W920" s="303"/>
      <c r="X920" s="303"/>
      <c r="Y920" s="303"/>
      <c r="Z920" s="303"/>
      <c r="AA920" s="303"/>
    </row>
    <row r="921" spans="6:27">
      <c r="F921" s="99"/>
      <c r="G921" s="302"/>
      <c r="H921" s="302"/>
      <c r="I921" s="302"/>
      <c r="J921" s="303"/>
      <c r="K921" s="303"/>
      <c r="L921" s="303"/>
      <c r="M921" s="303"/>
      <c r="N921" s="303"/>
      <c r="O921" s="303"/>
      <c r="P921" s="303"/>
      <c r="Q921" s="303"/>
      <c r="R921" s="303"/>
      <c r="S921" s="303"/>
      <c r="T921" s="303"/>
      <c r="U921" s="303"/>
      <c r="V921" s="303"/>
      <c r="W921" s="303"/>
      <c r="X921" s="303"/>
      <c r="Y921" s="303"/>
      <c r="Z921" s="303"/>
      <c r="AA921" s="303"/>
    </row>
    <row r="922" spans="6:27">
      <c r="F922" s="99"/>
      <c r="G922" s="302"/>
      <c r="H922" s="302"/>
      <c r="I922" s="302"/>
      <c r="J922" s="303"/>
      <c r="K922" s="303"/>
      <c r="L922" s="303"/>
      <c r="M922" s="303"/>
      <c r="N922" s="303"/>
      <c r="O922" s="303"/>
      <c r="P922" s="303"/>
      <c r="Q922" s="303"/>
      <c r="R922" s="303"/>
      <c r="S922" s="303"/>
      <c r="T922" s="303"/>
      <c r="U922" s="303"/>
      <c r="V922" s="303"/>
      <c r="W922" s="303"/>
      <c r="X922" s="303"/>
      <c r="Y922" s="303"/>
      <c r="Z922" s="303"/>
      <c r="AA922" s="303"/>
    </row>
    <row r="923" spans="6:27">
      <c r="F923" s="99"/>
      <c r="G923" s="302"/>
      <c r="H923" s="302"/>
      <c r="I923" s="302"/>
      <c r="J923" s="303"/>
      <c r="K923" s="303"/>
      <c r="L923" s="303"/>
      <c r="M923" s="303"/>
      <c r="N923" s="303"/>
      <c r="O923" s="303"/>
      <c r="P923" s="303"/>
      <c r="Q923" s="303"/>
      <c r="R923" s="303"/>
      <c r="S923" s="303"/>
      <c r="T923" s="303"/>
      <c r="U923" s="303"/>
      <c r="V923" s="303"/>
      <c r="W923" s="303"/>
      <c r="X923" s="303"/>
      <c r="Y923" s="303"/>
      <c r="Z923" s="303"/>
      <c r="AA923" s="303"/>
    </row>
    <row r="924" spans="6:27">
      <c r="F924" s="99"/>
      <c r="G924" s="302"/>
      <c r="H924" s="302"/>
      <c r="I924" s="302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3"/>
      <c r="Y924" s="303"/>
      <c r="Z924" s="303"/>
      <c r="AA924" s="303"/>
    </row>
    <row r="925" spans="6:27">
      <c r="F925" s="99"/>
      <c r="G925" s="302"/>
      <c r="H925" s="302"/>
      <c r="I925" s="302"/>
      <c r="J925" s="303"/>
      <c r="K925" s="303"/>
      <c r="L925" s="303"/>
      <c r="M925" s="303"/>
      <c r="N925" s="303"/>
      <c r="O925" s="303"/>
      <c r="P925" s="303"/>
      <c r="Q925" s="303"/>
      <c r="R925" s="303"/>
      <c r="S925" s="303"/>
      <c r="T925" s="303"/>
      <c r="U925" s="303"/>
      <c r="V925" s="303"/>
      <c r="W925" s="303"/>
      <c r="X925" s="303"/>
      <c r="Y925" s="303"/>
      <c r="Z925" s="303"/>
      <c r="AA925" s="303"/>
    </row>
    <row r="926" spans="6:27">
      <c r="F926" s="99"/>
      <c r="G926" s="302"/>
      <c r="H926" s="302"/>
      <c r="I926" s="302"/>
      <c r="J926" s="303"/>
      <c r="K926" s="303"/>
      <c r="L926" s="303"/>
      <c r="M926" s="303"/>
      <c r="N926" s="303"/>
      <c r="O926" s="303"/>
      <c r="P926" s="303"/>
      <c r="Q926" s="303"/>
      <c r="R926" s="303"/>
      <c r="S926" s="303"/>
      <c r="T926" s="303"/>
      <c r="U926" s="303"/>
      <c r="V926" s="303"/>
      <c r="W926" s="303"/>
      <c r="X926" s="303"/>
      <c r="Y926" s="303"/>
      <c r="Z926" s="303"/>
      <c r="AA926" s="303"/>
    </row>
    <row r="927" spans="6:27">
      <c r="F927" s="99"/>
      <c r="G927" s="302"/>
      <c r="H927" s="302"/>
      <c r="I927" s="302"/>
      <c r="J927" s="303"/>
      <c r="K927" s="303"/>
      <c r="L927" s="303"/>
      <c r="M927" s="303"/>
      <c r="N927" s="303"/>
      <c r="O927" s="303"/>
      <c r="P927" s="303"/>
      <c r="Q927" s="303"/>
      <c r="R927" s="303"/>
      <c r="S927" s="303"/>
      <c r="T927" s="303"/>
      <c r="U927" s="303"/>
      <c r="V927" s="303"/>
      <c r="W927" s="303"/>
      <c r="X927" s="303"/>
      <c r="Y927" s="303"/>
      <c r="Z927" s="303"/>
      <c r="AA927" s="303"/>
    </row>
    <row r="928" spans="6:27">
      <c r="F928" s="99"/>
      <c r="G928" s="302"/>
      <c r="H928" s="302"/>
      <c r="I928" s="302"/>
      <c r="J928" s="303"/>
      <c r="K928" s="303"/>
      <c r="L928" s="303"/>
      <c r="M928" s="303"/>
      <c r="N928" s="303"/>
      <c r="O928" s="303"/>
      <c r="P928" s="303"/>
      <c r="Q928" s="303"/>
      <c r="R928" s="303"/>
      <c r="S928" s="303"/>
      <c r="T928" s="303"/>
      <c r="U928" s="303"/>
      <c r="V928" s="303"/>
      <c r="W928" s="303"/>
      <c r="X928" s="303"/>
      <c r="Y928" s="303"/>
      <c r="Z928" s="303"/>
      <c r="AA928" s="303"/>
    </row>
    <row r="929" spans="6:27">
      <c r="F929" s="99"/>
      <c r="G929" s="302"/>
      <c r="H929" s="302"/>
      <c r="I929" s="302"/>
      <c r="J929" s="303"/>
      <c r="K929" s="303"/>
      <c r="L929" s="303"/>
      <c r="M929" s="303"/>
      <c r="N929" s="303"/>
      <c r="O929" s="303"/>
      <c r="P929" s="303"/>
      <c r="Q929" s="303"/>
      <c r="R929" s="303"/>
      <c r="S929" s="303"/>
      <c r="T929" s="303"/>
      <c r="U929" s="303"/>
      <c r="V929" s="303"/>
      <c r="W929" s="303"/>
      <c r="X929" s="303"/>
      <c r="Y929" s="303"/>
      <c r="Z929" s="303"/>
      <c r="AA929" s="303"/>
    </row>
    <row r="930" spans="6:27">
      <c r="F930" s="99"/>
      <c r="G930" s="302"/>
      <c r="H930" s="302"/>
      <c r="I930" s="302"/>
      <c r="J930" s="303"/>
      <c r="K930" s="303"/>
      <c r="L930" s="303"/>
      <c r="M930" s="303"/>
      <c r="N930" s="303"/>
      <c r="O930" s="303"/>
      <c r="P930" s="303"/>
      <c r="Q930" s="303"/>
      <c r="R930" s="303"/>
      <c r="S930" s="303"/>
      <c r="T930" s="303"/>
      <c r="U930" s="303"/>
      <c r="V930" s="303"/>
      <c r="W930" s="303"/>
      <c r="X930" s="303"/>
      <c r="Y930" s="303"/>
      <c r="Z930" s="303"/>
      <c r="AA930" s="303"/>
    </row>
    <row r="931" spans="6:27">
      <c r="F931" s="99"/>
      <c r="G931" s="302"/>
      <c r="H931" s="302"/>
      <c r="I931" s="302"/>
      <c r="J931" s="303"/>
      <c r="K931" s="303"/>
      <c r="L931" s="303"/>
      <c r="M931" s="303"/>
      <c r="N931" s="303"/>
      <c r="O931" s="303"/>
      <c r="P931" s="303"/>
      <c r="Q931" s="303"/>
      <c r="R931" s="303"/>
      <c r="S931" s="303"/>
      <c r="T931" s="303"/>
      <c r="U931" s="303"/>
      <c r="V931" s="303"/>
      <c r="W931" s="303"/>
      <c r="X931" s="303"/>
      <c r="Y931" s="303"/>
      <c r="Z931" s="303"/>
      <c r="AA931" s="303"/>
    </row>
    <row r="932" spans="6:27">
      <c r="F932" s="99"/>
      <c r="G932" s="302"/>
      <c r="H932" s="302"/>
      <c r="I932" s="302"/>
      <c r="J932" s="303"/>
      <c r="K932" s="303"/>
      <c r="L932" s="303"/>
      <c r="M932" s="303"/>
      <c r="N932" s="303"/>
      <c r="O932" s="303"/>
      <c r="P932" s="303"/>
      <c r="Q932" s="303"/>
      <c r="R932" s="303"/>
      <c r="S932" s="303"/>
      <c r="T932" s="303"/>
      <c r="U932" s="303"/>
      <c r="V932" s="303"/>
      <c r="W932" s="303"/>
      <c r="X932" s="303"/>
      <c r="Y932" s="303"/>
      <c r="Z932" s="303"/>
      <c r="AA932" s="303"/>
    </row>
    <row r="933" spans="6:27">
      <c r="F933" s="99"/>
      <c r="G933" s="302"/>
      <c r="H933" s="302"/>
      <c r="I933" s="302"/>
      <c r="J933" s="303"/>
      <c r="K933" s="303"/>
      <c r="L933" s="303"/>
      <c r="M933" s="303"/>
      <c r="N933" s="303"/>
      <c r="O933" s="303"/>
      <c r="P933" s="303"/>
      <c r="Q933" s="303"/>
      <c r="R933" s="303"/>
      <c r="S933" s="303"/>
      <c r="T933" s="303"/>
      <c r="U933" s="303"/>
      <c r="V933" s="303"/>
      <c r="W933" s="303"/>
      <c r="X933" s="303"/>
      <c r="Y933" s="303"/>
      <c r="Z933" s="303"/>
      <c r="AA933" s="303"/>
    </row>
    <row r="934" spans="6:27">
      <c r="F934" s="99"/>
      <c r="G934" s="302"/>
      <c r="H934" s="302"/>
      <c r="I934" s="302"/>
      <c r="J934" s="303"/>
      <c r="K934" s="303"/>
      <c r="L934" s="303"/>
      <c r="M934" s="303"/>
      <c r="N934" s="303"/>
      <c r="O934" s="303"/>
      <c r="P934" s="303"/>
      <c r="Q934" s="303"/>
      <c r="R934" s="303"/>
      <c r="S934" s="303"/>
      <c r="T934" s="303"/>
      <c r="U934" s="303"/>
      <c r="V934" s="303"/>
      <c r="W934" s="303"/>
      <c r="X934" s="303"/>
      <c r="Y934" s="303"/>
      <c r="Z934" s="303"/>
      <c r="AA934" s="303"/>
    </row>
    <row r="935" spans="6:27">
      <c r="F935" s="99"/>
      <c r="G935" s="302"/>
      <c r="H935" s="302"/>
      <c r="I935" s="302"/>
      <c r="J935" s="303"/>
      <c r="K935" s="303"/>
      <c r="L935" s="303"/>
      <c r="M935" s="303"/>
      <c r="N935" s="303"/>
      <c r="O935" s="303"/>
      <c r="P935" s="303"/>
      <c r="Q935" s="303"/>
      <c r="R935" s="303"/>
      <c r="S935" s="303"/>
      <c r="T935" s="303"/>
      <c r="U935" s="303"/>
      <c r="V935" s="303"/>
      <c r="W935" s="303"/>
      <c r="X935" s="303"/>
      <c r="Y935" s="303"/>
      <c r="Z935" s="303"/>
      <c r="AA935" s="303"/>
    </row>
    <row r="936" spans="6:27">
      <c r="F936" s="99"/>
      <c r="G936" s="302"/>
      <c r="H936" s="302"/>
      <c r="I936" s="302"/>
      <c r="J936" s="303"/>
      <c r="K936" s="303"/>
      <c r="L936" s="303"/>
      <c r="M936" s="303"/>
      <c r="N936" s="303"/>
      <c r="O936" s="303"/>
      <c r="P936" s="303"/>
      <c r="Q936" s="303"/>
      <c r="R936" s="303"/>
      <c r="S936" s="303"/>
      <c r="T936" s="303"/>
      <c r="U936" s="303"/>
      <c r="V936" s="303"/>
      <c r="W936" s="303"/>
      <c r="X936" s="303"/>
      <c r="Y936" s="303"/>
      <c r="Z936" s="303"/>
      <c r="AA936" s="303"/>
    </row>
    <row r="937" spans="6:27">
      <c r="F937" s="99"/>
      <c r="G937" s="302"/>
      <c r="H937" s="302"/>
      <c r="I937" s="302"/>
      <c r="J937" s="303"/>
      <c r="K937" s="303"/>
      <c r="L937" s="303"/>
      <c r="M937" s="303"/>
      <c r="N937" s="303"/>
      <c r="O937" s="303"/>
      <c r="P937" s="303"/>
      <c r="Q937" s="303"/>
      <c r="R937" s="303"/>
      <c r="S937" s="303"/>
      <c r="T937" s="303"/>
      <c r="U937" s="303"/>
      <c r="V937" s="303"/>
      <c r="W937" s="303"/>
      <c r="X937" s="303"/>
      <c r="Y937" s="303"/>
      <c r="Z937" s="303"/>
      <c r="AA937" s="303"/>
    </row>
    <row r="938" spans="6:27">
      <c r="F938" s="99"/>
      <c r="G938" s="302"/>
      <c r="H938" s="302"/>
      <c r="I938" s="302"/>
      <c r="J938" s="303"/>
      <c r="K938" s="303"/>
      <c r="L938" s="303"/>
      <c r="M938" s="303"/>
      <c r="N938" s="303"/>
      <c r="O938" s="303"/>
      <c r="P938" s="303"/>
      <c r="Q938" s="303"/>
      <c r="R938" s="303"/>
      <c r="S938" s="303"/>
      <c r="T938" s="303"/>
      <c r="U938" s="303"/>
      <c r="V938" s="303"/>
      <c r="W938" s="303"/>
      <c r="X938" s="303"/>
      <c r="Y938" s="303"/>
      <c r="Z938" s="303"/>
      <c r="AA938" s="303"/>
    </row>
    <row r="939" spans="6:27">
      <c r="F939" s="99"/>
      <c r="G939" s="302"/>
      <c r="H939" s="302"/>
      <c r="I939" s="302"/>
      <c r="J939" s="303"/>
      <c r="K939" s="303"/>
      <c r="L939" s="303"/>
      <c r="M939" s="303"/>
      <c r="N939" s="303"/>
      <c r="O939" s="303"/>
      <c r="P939" s="303"/>
      <c r="Q939" s="303"/>
      <c r="R939" s="303"/>
      <c r="S939" s="303"/>
      <c r="T939" s="303"/>
      <c r="U939" s="303"/>
      <c r="V939" s="303"/>
      <c r="W939" s="303"/>
      <c r="X939" s="303"/>
      <c r="Y939" s="303"/>
      <c r="Z939" s="303"/>
      <c r="AA939" s="303"/>
    </row>
    <row r="940" spans="6:27">
      <c r="F940" s="99"/>
      <c r="G940" s="302"/>
      <c r="H940" s="302"/>
      <c r="I940" s="302"/>
      <c r="J940" s="303"/>
      <c r="K940" s="303"/>
      <c r="L940" s="303"/>
      <c r="M940" s="303"/>
      <c r="N940" s="303"/>
      <c r="O940" s="303"/>
      <c r="P940" s="303"/>
      <c r="Q940" s="303"/>
      <c r="R940" s="303"/>
      <c r="S940" s="303"/>
      <c r="T940" s="303"/>
      <c r="U940" s="303"/>
      <c r="V940" s="303"/>
      <c r="W940" s="303"/>
      <c r="X940" s="303"/>
      <c r="Y940" s="303"/>
      <c r="Z940" s="303"/>
      <c r="AA940" s="303"/>
    </row>
    <row r="941" spans="6:27">
      <c r="F941" s="99"/>
      <c r="G941" s="302"/>
      <c r="H941" s="302"/>
      <c r="I941" s="302"/>
      <c r="J941" s="303"/>
      <c r="K941" s="303"/>
      <c r="L941" s="303"/>
      <c r="M941" s="303"/>
      <c r="N941" s="303"/>
      <c r="O941" s="303"/>
      <c r="P941" s="303"/>
      <c r="Q941" s="303"/>
      <c r="R941" s="303"/>
      <c r="S941" s="303"/>
      <c r="T941" s="303"/>
      <c r="U941" s="303"/>
      <c r="V941" s="303"/>
      <c r="W941" s="303"/>
      <c r="X941" s="303"/>
      <c r="Y941" s="303"/>
      <c r="Z941" s="303"/>
      <c r="AA941" s="303"/>
    </row>
    <row r="942" spans="6:27">
      <c r="F942" s="99"/>
      <c r="G942" s="302"/>
      <c r="H942" s="302"/>
      <c r="I942" s="302"/>
      <c r="J942" s="303"/>
      <c r="K942" s="303"/>
      <c r="L942" s="303"/>
      <c r="M942" s="303"/>
      <c r="N942" s="303"/>
      <c r="O942" s="303"/>
      <c r="P942" s="303"/>
      <c r="Q942" s="303"/>
      <c r="R942" s="303"/>
      <c r="S942" s="303"/>
      <c r="T942" s="303"/>
      <c r="U942" s="303"/>
      <c r="V942" s="303"/>
      <c r="W942" s="303"/>
      <c r="X942" s="303"/>
      <c r="Y942" s="303"/>
      <c r="Z942" s="303"/>
      <c r="AA942" s="303"/>
    </row>
    <row r="943" spans="6:27">
      <c r="F943" s="99"/>
      <c r="G943" s="302"/>
      <c r="H943" s="302"/>
      <c r="I943" s="302"/>
      <c r="J943" s="303"/>
      <c r="K943" s="303"/>
      <c r="L943" s="303"/>
      <c r="M943" s="303"/>
      <c r="N943" s="303"/>
      <c r="O943" s="303"/>
      <c r="P943" s="303"/>
      <c r="Q943" s="303"/>
      <c r="R943" s="303"/>
      <c r="S943" s="303"/>
      <c r="T943" s="303"/>
      <c r="U943" s="303"/>
      <c r="V943" s="303"/>
      <c r="W943" s="303"/>
      <c r="X943" s="303"/>
      <c r="Y943" s="303"/>
      <c r="Z943" s="303"/>
      <c r="AA943" s="303"/>
    </row>
    <row r="944" spans="6:27">
      <c r="F944" s="99"/>
      <c r="G944" s="302"/>
      <c r="H944" s="302"/>
      <c r="I944" s="302"/>
      <c r="J944" s="303"/>
      <c r="K944" s="303"/>
      <c r="L944" s="303"/>
      <c r="M944" s="303"/>
      <c r="N944" s="303"/>
      <c r="O944" s="303"/>
      <c r="P944" s="303"/>
      <c r="Q944" s="303"/>
      <c r="R944" s="303"/>
      <c r="S944" s="303"/>
      <c r="T944" s="303"/>
      <c r="U944" s="303"/>
      <c r="V944" s="303"/>
      <c r="W944" s="303"/>
      <c r="X944" s="303"/>
      <c r="Y944" s="303"/>
      <c r="Z944" s="303"/>
      <c r="AA944" s="303"/>
    </row>
    <row r="945" spans="6:27">
      <c r="F945" s="99"/>
      <c r="G945" s="302"/>
      <c r="H945" s="302"/>
      <c r="I945" s="302"/>
      <c r="J945" s="303"/>
      <c r="K945" s="303"/>
      <c r="L945" s="303"/>
      <c r="M945" s="303"/>
      <c r="N945" s="303"/>
      <c r="O945" s="303"/>
      <c r="P945" s="303"/>
      <c r="Q945" s="303"/>
      <c r="R945" s="303"/>
      <c r="S945" s="303"/>
      <c r="T945" s="303"/>
      <c r="U945" s="303"/>
      <c r="V945" s="303"/>
      <c r="W945" s="303"/>
      <c r="X945" s="303"/>
      <c r="Y945" s="303"/>
      <c r="Z945" s="303"/>
      <c r="AA945" s="303"/>
    </row>
    <row r="946" spans="6:27">
      <c r="F946" s="99"/>
      <c r="G946" s="302"/>
      <c r="H946" s="302"/>
      <c r="I946" s="302"/>
      <c r="J946" s="303"/>
      <c r="K946" s="303"/>
      <c r="L946" s="303"/>
      <c r="M946" s="303"/>
      <c r="N946" s="303"/>
      <c r="O946" s="303"/>
      <c r="P946" s="303"/>
      <c r="Q946" s="303"/>
      <c r="R946" s="303"/>
      <c r="S946" s="303"/>
      <c r="T946" s="303"/>
      <c r="U946" s="303"/>
      <c r="V946" s="303"/>
      <c r="W946" s="303"/>
      <c r="X946" s="303"/>
      <c r="Y946" s="303"/>
      <c r="Z946" s="303"/>
      <c r="AA946" s="303"/>
    </row>
    <row r="947" spans="6:27">
      <c r="F947" s="99"/>
      <c r="G947" s="302"/>
      <c r="H947" s="302"/>
      <c r="I947" s="302"/>
      <c r="J947" s="303"/>
      <c r="K947" s="303"/>
      <c r="L947" s="303"/>
      <c r="M947" s="303"/>
      <c r="N947" s="303"/>
      <c r="O947" s="303"/>
      <c r="P947" s="303"/>
      <c r="Q947" s="303"/>
      <c r="R947" s="303"/>
      <c r="S947" s="303"/>
      <c r="T947" s="303"/>
      <c r="U947" s="303"/>
      <c r="V947" s="303"/>
      <c r="W947" s="303"/>
      <c r="X947" s="303"/>
      <c r="Y947" s="303"/>
      <c r="Z947" s="303"/>
      <c r="AA947" s="303"/>
    </row>
    <row r="948" spans="6:27">
      <c r="F948" s="99"/>
      <c r="G948" s="302"/>
      <c r="H948" s="302"/>
      <c r="I948" s="302"/>
      <c r="J948" s="303"/>
      <c r="K948" s="303"/>
      <c r="L948" s="303"/>
      <c r="M948" s="303"/>
      <c r="N948" s="303"/>
      <c r="O948" s="303"/>
      <c r="P948" s="303"/>
      <c r="Q948" s="303"/>
      <c r="R948" s="303"/>
      <c r="S948" s="303"/>
      <c r="T948" s="303"/>
      <c r="U948" s="303"/>
      <c r="V948" s="303"/>
      <c r="W948" s="303"/>
      <c r="X948" s="303"/>
      <c r="Y948" s="303"/>
      <c r="Z948" s="303"/>
      <c r="AA948" s="303"/>
    </row>
    <row r="949" spans="6:27">
      <c r="F949" s="99"/>
      <c r="G949" s="302"/>
      <c r="H949" s="302"/>
      <c r="I949" s="302"/>
      <c r="J949" s="303"/>
      <c r="K949" s="303"/>
      <c r="L949" s="303"/>
      <c r="M949" s="303"/>
      <c r="N949" s="303"/>
      <c r="O949" s="303"/>
      <c r="P949" s="303"/>
      <c r="Q949" s="303"/>
      <c r="R949" s="303"/>
      <c r="S949" s="303"/>
      <c r="T949" s="303"/>
      <c r="U949" s="303"/>
      <c r="V949" s="303"/>
      <c r="W949" s="303"/>
      <c r="X949" s="303"/>
      <c r="Y949" s="303"/>
      <c r="Z949" s="303"/>
      <c r="AA949" s="303"/>
    </row>
    <row r="950" spans="6:27">
      <c r="F950" s="99"/>
      <c r="G950" s="302"/>
      <c r="H950" s="302"/>
      <c r="I950" s="302"/>
      <c r="J950" s="303"/>
      <c r="K950" s="303"/>
      <c r="L950" s="303"/>
      <c r="M950" s="303"/>
      <c r="N950" s="303"/>
      <c r="O950" s="303"/>
      <c r="P950" s="303"/>
      <c r="Q950" s="303"/>
      <c r="R950" s="303"/>
      <c r="S950" s="303"/>
      <c r="T950" s="303"/>
      <c r="U950" s="303"/>
      <c r="V950" s="303"/>
      <c r="W950" s="303"/>
      <c r="X950" s="303"/>
      <c r="Y950" s="303"/>
      <c r="Z950" s="303"/>
      <c r="AA950" s="303"/>
    </row>
    <row r="951" spans="6:27">
      <c r="F951" s="99"/>
      <c r="G951" s="302"/>
      <c r="H951" s="302"/>
      <c r="I951" s="302"/>
      <c r="J951" s="303"/>
      <c r="K951" s="303"/>
      <c r="L951" s="303"/>
      <c r="M951" s="303"/>
      <c r="N951" s="303"/>
      <c r="O951" s="303"/>
      <c r="P951" s="303"/>
      <c r="Q951" s="303"/>
      <c r="R951" s="303"/>
      <c r="S951" s="303"/>
      <c r="T951" s="303"/>
      <c r="U951" s="303"/>
      <c r="V951" s="303"/>
      <c r="W951" s="303"/>
      <c r="X951" s="303"/>
      <c r="Y951" s="303"/>
      <c r="Z951" s="303"/>
      <c r="AA951" s="303"/>
    </row>
    <row r="952" spans="6:27">
      <c r="F952" s="99"/>
      <c r="G952" s="302"/>
      <c r="H952" s="302"/>
      <c r="I952" s="302"/>
      <c r="J952" s="303"/>
      <c r="K952" s="303"/>
      <c r="L952" s="303"/>
      <c r="M952" s="303"/>
      <c r="N952" s="303"/>
      <c r="O952" s="303"/>
      <c r="P952" s="303"/>
      <c r="Q952" s="303"/>
      <c r="R952" s="303"/>
      <c r="S952" s="303"/>
      <c r="T952" s="303"/>
      <c r="U952" s="303"/>
      <c r="V952" s="303"/>
      <c r="W952" s="303"/>
      <c r="X952" s="303"/>
      <c r="Y952" s="303"/>
      <c r="Z952" s="303"/>
      <c r="AA952" s="303"/>
    </row>
    <row r="953" spans="6:27">
      <c r="F953" s="99"/>
      <c r="G953" s="302"/>
      <c r="H953" s="302"/>
      <c r="I953" s="302"/>
      <c r="J953" s="303"/>
      <c r="K953" s="303"/>
      <c r="L953" s="303"/>
      <c r="M953" s="303"/>
      <c r="N953" s="303"/>
      <c r="O953" s="303"/>
      <c r="P953" s="303"/>
      <c r="Q953" s="303"/>
      <c r="R953" s="303"/>
      <c r="S953" s="303"/>
      <c r="T953" s="303"/>
      <c r="U953" s="303"/>
      <c r="V953" s="303"/>
      <c r="W953" s="303"/>
      <c r="X953" s="303"/>
      <c r="Y953" s="303"/>
      <c r="Z953" s="303"/>
      <c r="AA953" s="303"/>
    </row>
    <row r="954" spans="6:27">
      <c r="F954" s="99"/>
      <c r="G954" s="302"/>
      <c r="H954" s="302"/>
      <c r="I954" s="302"/>
      <c r="J954" s="303"/>
      <c r="K954" s="303"/>
      <c r="L954" s="303"/>
      <c r="M954" s="303"/>
      <c r="N954" s="303"/>
      <c r="O954" s="303"/>
      <c r="P954" s="303"/>
      <c r="Q954" s="303"/>
      <c r="R954" s="303"/>
      <c r="S954" s="303"/>
      <c r="T954" s="303"/>
      <c r="U954" s="303"/>
      <c r="V954" s="303"/>
      <c r="W954" s="303"/>
      <c r="X954" s="303"/>
      <c r="Y954" s="303"/>
      <c r="Z954" s="303"/>
      <c r="AA954" s="303"/>
    </row>
    <row r="955" spans="6:27">
      <c r="F955" s="99"/>
      <c r="G955" s="302"/>
      <c r="H955" s="302"/>
      <c r="I955" s="302"/>
      <c r="J955" s="303"/>
      <c r="K955" s="303"/>
      <c r="L955" s="303"/>
      <c r="M955" s="303"/>
      <c r="N955" s="303"/>
      <c r="O955" s="303"/>
      <c r="P955" s="303"/>
      <c r="Q955" s="303"/>
      <c r="R955" s="303"/>
      <c r="S955" s="303"/>
      <c r="T955" s="303"/>
      <c r="U955" s="303"/>
      <c r="V955" s="303"/>
      <c r="W955" s="303"/>
      <c r="X955" s="303"/>
      <c r="Y955" s="303"/>
      <c r="Z955" s="303"/>
      <c r="AA955" s="303"/>
    </row>
    <row r="956" spans="6:27">
      <c r="F956" s="99"/>
      <c r="G956" s="302"/>
      <c r="H956" s="302"/>
      <c r="I956" s="302"/>
      <c r="J956" s="303"/>
      <c r="K956" s="303"/>
      <c r="L956" s="303"/>
      <c r="M956" s="303"/>
      <c r="N956" s="303"/>
      <c r="O956" s="303"/>
      <c r="P956" s="303"/>
      <c r="Q956" s="303"/>
      <c r="R956" s="303"/>
      <c r="S956" s="303"/>
      <c r="T956" s="303"/>
      <c r="U956" s="303"/>
      <c r="V956" s="303"/>
      <c r="W956" s="303"/>
      <c r="X956" s="303"/>
      <c r="Y956" s="303"/>
      <c r="Z956" s="303"/>
      <c r="AA956" s="303"/>
    </row>
    <row r="957" spans="6:27">
      <c r="F957" s="99"/>
      <c r="G957" s="302"/>
      <c r="H957" s="302"/>
      <c r="I957" s="302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3"/>
      <c r="Y957" s="303"/>
      <c r="Z957" s="303"/>
      <c r="AA957" s="303"/>
    </row>
    <row r="958" spans="6:27">
      <c r="F958" s="99"/>
      <c r="G958" s="302"/>
      <c r="H958" s="302"/>
      <c r="I958" s="302"/>
      <c r="J958" s="303"/>
      <c r="K958" s="303"/>
      <c r="L958" s="303"/>
      <c r="M958" s="303"/>
      <c r="N958" s="303"/>
      <c r="O958" s="303"/>
      <c r="P958" s="303"/>
      <c r="Q958" s="303"/>
      <c r="R958" s="303"/>
      <c r="S958" s="303"/>
      <c r="T958" s="303"/>
      <c r="U958" s="303"/>
      <c r="V958" s="303"/>
      <c r="W958" s="303"/>
      <c r="X958" s="303"/>
      <c r="Y958" s="303"/>
      <c r="Z958" s="303"/>
      <c r="AA958" s="303"/>
    </row>
    <row r="959" spans="6:27">
      <c r="F959" s="99"/>
      <c r="G959" s="302"/>
      <c r="H959" s="302"/>
      <c r="I959" s="302"/>
      <c r="J959" s="303"/>
      <c r="K959" s="303"/>
      <c r="L959" s="303"/>
      <c r="M959" s="303"/>
      <c r="N959" s="303"/>
      <c r="O959" s="303"/>
      <c r="P959" s="303"/>
      <c r="Q959" s="303"/>
      <c r="R959" s="303"/>
      <c r="S959" s="303"/>
      <c r="T959" s="303"/>
      <c r="U959" s="303"/>
      <c r="V959" s="303"/>
      <c r="W959" s="303"/>
      <c r="X959" s="303"/>
      <c r="Y959" s="303"/>
      <c r="Z959" s="303"/>
      <c r="AA959" s="303"/>
    </row>
    <row r="960" spans="6:27">
      <c r="F960" s="99"/>
      <c r="G960" s="302"/>
      <c r="H960" s="302"/>
      <c r="I960" s="302"/>
      <c r="J960" s="303"/>
      <c r="K960" s="303"/>
      <c r="L960" s="303"/>
      <c r="M960" s="303"/>
      <c r="N960" s="303"/>
      <c r="O960" s="303"/>
      <c r="P960" s="303"/>
      <c r="Q960" s="303"/>
      <c r="R960" s="303"/>
      <c r="S960" s="303"/>
      <c r="T960" s="303"/>
      <c r="U960" s="303"/>
      <c r="V960" s="303"/>
      <c r="W960" s="303"/>
      <c r="X960" s="303"/>
      <c r="Y960" s="303"/>
      <c r="Z960" s="303"/>
      <c r="AA960" s="303"/>
    </row>
    <row r="961" spans="6:27">
      <c r="F961" s="99"/>
      <c r="G961" s="302"/>
      <c r="H961" s="302"/>
      <c r="I961" s="302"/>
      <c r="J961" s="303"/>
      <c r="K961" s="303"/>
      <c r="L961" s="303"/>
      <c r="M961" s="303"/>
      <c r="N961" s="303"/>
      <c r="O961" s="303"/>
      <c r="P961" s="303"/>
      <c r="Q961" s="303"/>
      <c r="R961" s="303"/>
      <c r="S961" s="303"/>
      <c r="T961" s="303"/>
      <c r="U961" s="303"/>
      <c r="V961" s="303"/>
      <c r="W961" s="303"/>
      <c r="X961" s="303"/>
      <c r="Y961" s="303"/>
      <c r="Z961" s="303"/>
      <c r="AA961" s="303"/>
    </row>
    <row r="962" spans="6:27">
      <c r="F962" s="99"/>
      <c r="G962" s="302"/>
      <c r="H962" s="302"/>
      <c r="I962" s="302"/>
      <c r="J962" s="303"/>
      <c r="K962" s="303"/>
      <c r="L962" s="303"/>
      <c r="M962" s="303"/>
      <c r="N962" s="303"/>
      <c r="O962" s="303"/>
      <c r="P962" s="303"/>
      <c r="Q962" s="303"/>
      <c r="R962" s="303"/>
      <c r="S962" s="303"/>
      <c r="T962" s="303"/>
      <c r="U962" s="303"/>
      <c r="V962" s="303"/>
      <c r="W962" s="303"/>
      <c r="X962" s="303"/>
      <c r="Y962" s="303"/>
      <c r="Z962" s="303"/>
      <c r="AA962" s="303"/>
    </row>
    <row r="963" spans="6:27">
      <c r="F963" s="99"/>
      <c r="G963" s="302"/>
      <c r="H963" s="302"/>
      <c r="I963" s="302"/>
      <c r="J963" s="303"/>
      <c r="K963" s="303"/>
      <c r="L963" s="303"/>
      <c r="M963" s="303"/>
      <c r="N963" s="303"/>
      <c r="O963" s="303"/>
      <c r="P963" s="303"/>
      <c r="Q963" s="303"/>
      <c r="R963" s="303"/>
      <c r="S963" s="303"/>
      <c r="T963" s="303"/>
      <c r="U963" s="303"/>
      <c r="V963" s="303"/>
      <c r="W963" s="303"/>
      <c r="X963" s="303"/>
      <c r="Y963" s="303"/>
      <c r="Z963" s="303"/>
      <c r="AA963" s="303"/>
    </row>
    <row r="964" spans="6:27">
      <c r="F964" s="99"/>
      <c r="G964" s="302"/>
      <c r="H964" s="302"/>
      <c r="I964" s="302"/>
      <c r="J964" s="303"/>
      <c r="K964" s="303"/>
      <c r="L964" s="303"/>
      <c r="M964" s="303"/>
      <c r="N964" s="303"/>
      <c r="O964" s="303"/>
      <c r="P964" s="303"/>
      <c r="Q964" s="303"/>
      <c r="R964" s="303"/>
      <c r="S964" s="303"/>
      <c r="T964" s="303"/>
      <c r="U964" s="303"/>
      <c r="V964" s="303"/>
      <c r="W964" s="303"/>
      <c r="X964" s="303"/>
      <c r="Y964" s="303"/>
      <c r="Z964" s="303"/>
      <c r="AA964" s="303"/>
    </row>
    <row r="965" spans="6:27">
      <c r="F965" s="99"/>
      <c r="G965" s="302"/>
      <c r="H965" s="302"/>
      <c r="I965" s="302"/>
      <c r="J965" s="303"/>
      <c r="K965" s="303"/>
      <c r="L965" s="303"/>
      <c r="M965" s="303"/>
      <c r="N965" s="303"/>
      <c r="O965" s="303"/>
      <c r="P965" s="303"/>
      <c r="Q965" s="303"/>
      <c r="R965" s="303"/>
      <c r="S965" s="303"/>
      <c r="T965" s="303"/>
      <c r="U965" s="303"/>
      <c r="V965" s="303"/>
      <c r="W965" s="303"/>
      <c r="X965" s="303"/>
      <c r="Y965" s="303"/>
      <c r="Z965" s="303"/>
      <c r="AA965" s="303"/>
    </row>
    <row r="966" spans="6:27">
      <c r="F966" s="99"/>
      <c r="G966" s="302"/>
      <c r="H966" s="302"/>
      <c r="I966" s="302"/>
      <c r="J966" s="303"/>
      <c r="K966" s="303"/>
      <c r="L966" s="303"/>
      <c r="M966" s="303"/>
      <c r="N966" s="303"/>
      <c r="O966" s="303"/>
      <c r="P966" s="303"/>
      <c r="Q966" s="303"/>
      <c r="R966" s="303"/>
      <c r="S966" s="303"/>
      <c r="T966" s="303"/>
      <c r="U966" s="303"/>
      <c r="V966" s="303"/>
      <c r="W966" s="303"/>
      <c r="X966" s="303"/>
      <c r="Y966" s="303"/>
      <c r="Z966" s="303"/>
      <c r="AA966" s="303"/>
    </row>
    <row r="967" spans="6:27">
      <c r="F967" s="99"/>
      <c r="G967" s="302"/>
      <c r="H967" s="302"/>
      <c r="I967" s="302"/>
      <c r="J967" s="303"/>
      <c r="K967" s="303"/>
      <c r="L967" s="303"/>
      <c r="M967" s="303"/>
      <c r="N967" s="303"/>
      <c r="O967" s="303"/>
      <c r="P967" s="303"/>
      <c r="Q967" s="303"/>
      <c r="R967" s="303"/>
      <c r="S967" s="303"/>
      <c r="T967" s="303"/>
      <c r="U967" s="303"/>
      <c r="V967" s="303"/>
      <c r="W967" s="303"/>
      <c r="X967" s="303"/>
      <c r="Y967" s="303"/>
      <c r="Z967" s="303"/>
      <c r="AA967" s="303"/>
    </row>
    <row r="968" spans="6:27">
      <c r="F968" s="99"/>
      <c r="G968" s="302"/>
      <c r="H968" s="302"/>
      <c r="I968" s="302"/>
      <c r="J968" s="303"/>
      <c r="K968" s="303"/>
      <c r="L968" s="303"/>
      <c r="M968" s="303"/>
      <c r="N968" s="303"/>
      <c r="O968" s="303"/>
      <c r="P968" s="303"/>
      <c r="Q968" s="303"/>
      <c r="R968" s="303"/>
      <c r="S968" s="303"/>
      <c r="T968" s="303"/>
      <c r="U968" s="303"/>
      <c r="V968" s="303"/>
      <c r="W968" s="303"/>
      <c r="X968" s="303"/>
      <c r="Y968" s="303"/>
      <c r="Z968" s="303"/>
      <c r="AA968" s="303"/>
    </row>
    <row r="969" spans="6:27">
      <c r="F969" s="99"/>
      <c r="G969" s="302"/>
      <c r="H969" s="302"/>
      <c r="I969" s="302"/>
      <c r="J969" s="303"/>
      <c r="K969" s="303"/>
      <c r="L969" s="303"/>
      <c r="M969" s="303"/>
      <c r="N969" s="303"/>
      <c r="O969" s="303"/>
      <c r="P969" s="303"/>
      <c r="Q969" s="303"/>
      <c r="R969" s="303"/>
      <c r="S969" s="303"/>
      <c r="T969" s="303"/>
      <c r="U969" s="303"/>
      <c r="V969" s="303"/>
      <c r="W969" s="303"/>
      <c r="X969" s="303"/>
      <c r="Y969" s="303"/>
      <c r="Z969" s="303"/>
      <c r="AA969" s="303"/>
    </row>
    <row r="970" spans="6:27">
      <c r="F970" s="99"/>
      <c r="G970" s="302"/>
      <c r="H970" s="302"/>
      <c r="I970" s="302"/>
      <c r="J970" s="303"/>
      <c r="K970" s="303"/>
      <c r="L970" s="303"/>
      <c r="M970" s="303"/>
      <c r="N970" s="303"/>
      <c r="O970" s="303"/>
      <c r="P970" s="303"/>
      <c r="Q970" s="303"/>
      <c r="R970" s="303"/>
      <c r="S970" s="303"/>
      <c r="T970" s="303"/>
      <c r="U970" s="303"/>
      <c r="V970" s="303"/>
      <c r="W970" s="303"/>
      <c r="X970" s="303"/>
      <c r="Y970" s="303"/>
      <c r="Z970" s="303"/>
      <c r="AA970" s="303"/>
    </row>
    <row r="971" spans="6:27">
      <c r="F971" s="99"/>
      <c r="G971" s="302"/>
      <c r="H971" s="302"/>
      <c r="I971" s="302"/>
      <c r="J971" s="303"/>
      <c r="K971" s="303"/>
      <c r="L971" s="303"/>
      <c r="M971" s="303"/>
      <c r="N971" s="303"/>
      <c r="O971" s="303"/>
      <c r="P971" s="303"/>
      <c r="Q971" s="303"/>
      <c r="R971" s="303"/>
      <c r="S971" s="303"/>
      <c r="T971" s="303"/>
      <c r="U971" s="303"/>
      <c r="V971" s="303"/>
      <c r="W971" s="303"/>
      <c r="X971" s="303"/>
      <c r="Y971" s="303"/>
      <c r="Z971" s="303"/>
      <c r="AA971" s="303"/>
    </row>
    <row r="972" spans="6:27">
      <c r="F972" s="99"/>
      <c r="G972" s="302"/>
      <c r="H972" s="302"/>
      <c r="I972" s="302"/>
      <c r="J972" s="303"/>
      <c r="K972" s="303"/>
      <c r="L972" s="303"/>
      <c r="M972" s="303"/>
      <c r="N972" s="303"/>
      <c r="O972" s="303"/>
      <c r="P972" s="303"/>
      <c r="Q972" s="303"/>
      <c r="R972" s="303"/>
      <c r="S972" s="303"/>
      <c r="T972" s="303"/>
      <c r="U972" s="303"/>
      <c r="V972" s="303"/>
      <c r="W972" s="303"/>
      <c r="X972" s="303"/>
      <c r="Y972" s="303"/>
      <c r="Z972" s="303"/>
      <c r="AA972" s="303"/>
    </row>
    <row r="973" spans="6:27">
      <c r="F973" s="99"/>
      <c r="G973" s="302"/>
      <c r="H973" s="302"/>
      <c r="I973" s="302"/>
      <c r="J973" s="303"/>
      <c r="K973" s="303"/>
      <c r="L973" s="303"/>
      <c r="M973" s="303"/>
      <c r="N973" s="303"/>
      <c r="O973" s="303"/>
      <c r="P973" s="303"/>
      <c r="Q973" s="303"/>
      <c r="R973" s="303"/>
      <c r="S973" s="303"/>
      <c r="T973" s="303"/>
      <c r="U973" s="303"/>
      <c r="V973" s="303"/>
      <c r="W973" s="303"/>
      <c r="X973" s="303"/>
      <c r="Y973" s="303"/>
      <c r="Z973" s="303"/>
      <c r="AA973" s="303"/>
    </row>
    <row r="974" spans="6:27">
      <c r="F974" s="99"/>
      <c r="G974" s="302"/>
      <c r="H974" s="302"/>
      <c r="I974" s="302"/>
      <c r="J974" s="303"/>
      <c r="K974" s="303"/>
      <c r="L974" s="303"/>
      <c r="M974" s="303"/>
      <c r="N974" s="303"/>
      <c r="O974" s="303"/>
      <c r="P974" s="303"/>
      <c r="Q974" s="303"/>
      <c r="R974" s="303"/>
      <c r="S974" s="303"/>
      <c r="T974" s="303"/>
      <c r="U974" s="303"/>
      <c r="V974" s="303"/>
      <c r="W974" s="303"/>
      <c r="X974" s="303"/>
      <c r="Y974" s="303"/>
      <c r="Z974" s="303"/>
      <c r="AA974" s="303"/>
    </row>
    <row r="975" spans="6:27">
      <c r="F975" s="99"/>
      <c r="G975" s="302"/>
      <c r="H975" s="302"/>
      <c r="I975" s="302"/>
      <c r="J975" s="303"/>
      <c r="K975" s="303"/>
      <c r="L975" s="303"/>
      <c r="M975" s="303"/>
      <c r="N975" s="303"/>
      <c r="O975" s="303"/>
      <c r="P975" s="303"/>
      <c r="Q975" s="303"/>
      <c r="R975" s="303"/>
      <c r="S975" s="303"/>
      <c r="T975" s="303"/>
      <c r="U975" s="303"/>
      <c r="V975" s="303"/>
      <c r="W975" s="303"/>
      <c r="X975" s="303"/>
      <c r="Y975" s="303"/>
      <c r="Z975" s="303"/>
      <c r="AA975" s="303"/>
    </row>
    <row r="976" spans="6:27">
      <c r="F976" s="99"/>
      <c r="G976" s="302"/>
      <c r="H976" s="302"/>
      <c r="I976" s="302"/>
      <c r="J976" s="303"/>
      <c r="K976" s="303"/>
      <c r="L976" s="303"/>
      <c r="M976" s="303"/>
      <c r="N976" s="303"/>
      <c r="O976" s="303"/>
      <c r="P976" s="303"/>
      <c r="Q976" s="303"/>
      <c r="R976" s="303"/>
      <c r="S976" s="303"/>
      <c r="T976" s="303"/>
      <c r="U976" s="303"/>
      <c r="V976" s="303"/>
      <c r="W976" s="303"/>
      <c r="X976" s="303"/>
      <c r="Y976" s="303"/>
      <c r="Z976" s="303"/>
      <c r="AA976" s="303"/>
    </row>
    <row r="977" spans="6:27">
      <c r="F977" s="99"/>
      <c r="G977" s="302"/>
      <c r="H977" s="302"/>
      <c r="I977" s="302"/>
      <c r="J977" s="303"/>
      <c r="K977" s="303"/>
      <c r="L977" s="303"/>
      <c r="M977" s="303"/>
      <c r="N977" s="303"/>
      <c r="O977" s="303"/>
      <c r="P977" s="303"/>
      <c r="Q977" s="303"/>
      <c r="R977" s="303"/>
      <c r="S977" s="303"/>
      <c r="T977" s="303"/>
      <c r="U977" s="303"/>
      <c r="V977" s="303"/>
      <c r="W977" s="303"/>
      <c r="X977" s="303"/>
      <c r="Y977" s="303"/>
      <c r="Z977" s="303"/>
      <c r="AA977" s="303"/>
    </row>
    <row r="978" spans="6:27">
      <c r="F978" s="99"/>
      <c r="G978" s="302"/>
      <c r="H978" s="302"/>
      <c r="I978" s="302"/>
      <c r="J978" s="303"/>
      <c r="K978" s="303"/>
      <c r="L978" s="303"/>
      <c r="M978" s="303"/>
      <c r="N978" s="303"/>
      <c r="O978" s="303"/>
      <c r="P978" s="303"/>
      <c r="Q978" s="303"/>
      <c r="R978" s="303"/>
      <c r="S978" s="303"/>
      <c r="T978" s="303"/>
      <c r="U978" s="303"/>
      <c r="V978" s="303"/>
      <c r="W978" s="303"/>
      <c r="X978" s="303"/>
      <c r="Y978" s="303"/>
      <c r="Z978" s="303"/>
      <c r="AA978" s="303"/>
    </row>
    <row r="979" spans="6:27">
      <c r="F979" s="99"/>
      <c r="G979" s="302"/>
      <c r="H979" s="302"/>
      <c r="I979" s="302"/>
      <c r="J979" s="303"/>
      <c r="K979" s="303"/>
      <c r="L979" s="303"/>
      <c r="M979" s="303"/>
      <c r="N979" s="303"/>
      <c r="O979" s="303"/>
      <c r="P979" s="303"/>
      <c r="Q979" s="303"/>
      <c r="R979" s="303"/>
      <c r="S979" s="303"/>
      <c r="T979" s="303"/>
      <c r="U979" s="303"/>
      <c r="V979" s="303"/>
      <c r="W979" s="303"/>
      <c r="X979" s="303"/>
      <c r="Y979" s="303"/>
      <c r="Z979" s="303"/>
      <c r="AA979" s="303"/>
    </row>
    <row r="980" spans="6:27">
      <c r="F980" s="99"/>
      <c r="G980" s="302"/>
      <c r="H980" s="302"/>
      <c r="I980" s="302"/>
      <c r="J980" s="303"/>
      <c r="K980" s="303"/>
      <c r="L980" s="303"/>
      <c r="M980" s="303"/>
      <c r="N980" s="303"/>
      <c r="O980" s="303"/>
      <c r="P980" s="303"/>
      <c r="Q980" s="303"/>
      <c r="R980" s="303"/>
      <c r="S980" s="303"/>
      <c r="T980" s="303"/>
      <c r="U980" s="303"/>
      <c r="V980" s="303"/>
      <c r="W980" s="303"/>
      <c r="X980" s="303"/>
      <c r="Y980" s="303"/>
      <c r="Z980" s="303"/>
      <c r="AA980" s="303"/>
    </row>
    <row r="981" spans="6:27">
      <c r="F981" s="99"/>
      <c r="G981" s="302"/>
      <c r="H981" s="302"/>
      <c r="I981" s="302"/>
      <c r="J981" s="303"/>
      <c r="K981" s="303"/>
      <c r="L981" s="303"/>
      <c r="M981" s="303"/>
      <c r="N981" s="303"/>
      <c r="O981" s="303"/>
      <c r="P981" s="303"/>
      <c r="Q981" s="303"/>
      <c r="R981" s="303"/>
      <c r="S981" s="303"/>
      <c r="T981" s="303"/>
      <c r="U981" s="303"/>
      <c r="V981" s="303"/>
      <c r="W981" s="303"/>
      <c r="X981" s="303"/>
      <c r="Y981" s="303"/>
      <c r="Z981" s="303"/>
      <c r="AA981" s="303"/>
    </row>
    <row r="982" spans="6:27">
      <c r="F982" s="99"/>
      <c r="G982" s="302"/>
      <c r="H982" s="302"/>
      <c r="I982" s="302"/>
      <c r="J982" s="303"/>
      <c r="K982" s="303"/>
      <c r="L982" s="303"/>
      <c r="M982" s="303"/>
      <c r="N982" s="303"/>
      <c r="O982" s="303"/>
      <c r="P982" s="303"/>
      <c r="Q982" s="303"/>
      <c r="R982" s="303"/>
      <c r="S982" s="303"/>
      <c r="T982" s="303"/>
      <c r="U982" s="303"/>
      <c r="V982" s="303"/>
      <c r="W982" s="303"/>
      <c r="X982" s="303"/>
      <c r="Y982" s="303"/>
      <c r="Z982" s="303"/>
      <c r="AA982" s="303"/>
    </row>
    <row r="983" spans="6:27">
      <c r="F983" s="99"/>
      <c r="G983" s="302"/>
      <c r="H983" s="302"/>
      <c r="I983" s="302"/>
      <c r="J983" s="303"/>
      <c r="K983" s="303"/>
      <c r="L983" s="303"/>
      <c r="M983" s="303"/>
      <c r="N983" s="303"/>
      <c r="O983" s="303"/>
      <c r="P983" s="303"/>
      <c r="Q983" s="303"/>
      <c r="R983" s="303"/>
      <c r="S983" s="303"/>
      <c r="T983" s="303"/>
      <c r="U983" s="303"/>
      <c r="V983" s="303"/>
      <c r="W983" s="303"/>
      <c r="X983" s="303"/>
      <c r="Y983" s="303"/>
      <c r="Z983" s="303"/>
      <c r="AA983" s="303"/>
    </row>
    <row r="984" spans="6:27">
      <c r="F984" s="99"/>
      <c r="G984" s="302"/>
      <c r="H984" s="302"/>
      <c r="I984" s="302"/>
      <c r="J984" s="303"/>
      <c r="K984" s="303"/>
      <c r="L984" s="303"/>
      <c r="M984" s="303"/>
      <c r="N984" s="303"/>
      <c r="O984" s="303"/>
      <c r="P984" s="303"/>
      <c r="Q984" s="303"/>
      <c r="R984" s="303"/>
      <c r="S984" s="303"/>
      <c r="T984" s="303"/>
      <c r="U984" s="303"/>
      <c r="V984" s="303"/>
      <c r="W984" s="303"/>
      <c r="X984" s="303"/>
      <c r="Y984" s="303"/>
      <c r="Z984" s="303"/>
      <c r="AA984" s="303"/>
    </row>
    <row r="985" spans="6:27">
      <c r="F985" s="99"/>
      <c r="G985" s="302"/>
      <c r="H985" s="302"/>
      <c r="I985" s="302"/>
      <c r="J985" s="303"/>
      <c r="K985" s="303"/>
      <c r="L985" s="303"/>
      <c r="M985" s="303"/>
      <c r="N985" s="303"/>
      <c r="O985" s="303"/>
      <c r="P985" s="303"/>
      <c r="Q985" s="303"/>
      <c r="R985" s="303"/>
      <c r="S985" s="303"/>
      <c r="T985" s="303"/>
      <c r="U985" s="303"/>
      <c r="V985" s="303"/>
      <c r="W985" s="303"/>
      <c r="X985" s="303"/>
      <c r="Y985" s="303"/>
      <c r="Z985" s="303"/>
      <c r="AA985" s="303"/>
    </row>
    <row r="986" spans="6:27">
      <c r="F986" s="99"/>
      <c r="G986" s="302"/>
      <c r="H986" s="302"/>
      <c r="I986" s="302"/>
      <c r="J986" s="303"/>
      <c r="K986" s="303"/>
      <c r="L986" s="303"/>
      <c r="M986" s="303"/>
      <c r="N986" s="303"/>
      <c r="O986" s="303"/>
      <c r="P986" s="303"/>
      <c r="Q986" s="303"/>
      <c r="R986" s="303"/>
      <c r="S986" s="303"/>
      <c r="T986" s="303"/>
      <c r="U986" s="303"/>
      <c r="V986" s="303"/>
      <c r="W986" s="303"/>
      <c r="X986" s="303"/>
      <c r="Y986" s="303"/>
      <c r="Z986" s="303"/>
      <c r="AA986" s="303"/>
    </row>
    <row r="987" spans="6:27">
      <c r="F987" s="99"/>
      <c r="G987" s="302"/>
      <c r="H987" s="302"/>
      <c r="I987" s="302"/>
      <c r="J987" s="303"/>
      <c r="K987" s="303"/>
      <c r="L987" s="303"/>
      <c r="M987" s="303"/>
      <c r="N987" s="303"/>
      <c r="O987" s="303"/>
      <c r="P987" s="303"/>
      <c r="Q987" s="303"/>
      <c r="R987" s="303"/>
      <c r="S987" s="303"/>
      <c r="T987" s="303"/>
      <c r="U987" s="303"/>
      <c r="V987" s="303"/>
      <c r="W987" s="303"/>
      <c r="X987" s="303"/>
      <c r="Y987" s="303"/>
      <c r="Z987" s="303"/>
      <c r="AA987" s="303"/>
    </row>
    <row r="988" spans="6:27">
      <c r="F988" s="99"/>
      <c r="G988" s="302"/>
      <c r="H988" s="302"/>
      <c r="I988" s="302"/>
      <c r="J988" s="303"/>
      <c r="K988" s="303"/>
      <c r="L988" s="303"/>
      <c r="M988" s="303"/>
      <c r="N988" s="303"/>
      <c r="O988" s="303"/>
      <c r="P988" s="303"/>
      <c r="Q988" s="303"/>
      <c r="R988" s="303"/>
      <c r="S988" s="303"/>
      <c r="T988" s="303"/>
      <c r="U988" s="303"/>
      <c r="V988" s="303"/>
      <c r="W988" s="303"/>
      <c r="X988" s="303"/>
      <c r="Y988" s="303"/>
      <c r="Z988" s="303"/>
      <c r="AA988" s="303"/>
    </row>
    <row r="989" spans="6:27">
      <c r="F989" s="99"/>
      <c r="G989" s="302"/>
      <c r="H989" s="302"/>
      <c r="I989" s="302"/>
      <c r="J989" s="303"/>
      <c r="K989" s="303"/>
      <c r="L989" s="303"/>
      <c r="M989" s="303"/>
      <c r="N989" s="303"/>
      <c r="O989" s="303"/>
      <c r="P989" s="303"/>
      <c r="Q989" s="303"/>
      <c r="R989" s="303"/>
      <c r="S989" s="303"/>
      <c r="T989" s="303"/>
      <c r="U989" s="303"/>
      <c r="V989" s="303"/>
      <c r="W989" s="303"/>
      <c r="X989" s="303"/>
      <c r="Y989" s="303"/>
      <c r="Z989" s="303"/>
      <c r="AA989" s="303"/>
    </row>
    <row r="990" spans="6:27">
      <c r="F990" s="99"/>
      <c r="G990" s="302"/>
      <c r="H990" s="302"/>
      <c r="I990" s="302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3"/>
      <c r="Y990" s="303"/>
      <c r="Z990" s="303"/>
      <c r="AA990" s="303"/>
    </row>
    <row r="991" spans="6:27">
      <c r="F991" s="99"/>
      <c r="G991" s="302"/>
      <c r="H991" s="302"/>
      <c r="I991" s="302"/>
      <c r="J991" s="303"/>
      <c r="K991" s="303"/>
      <c r="L991" s="303"/>
      <c r="M991" s="303"/>
      <c r="N991" s="303"/>
      <c r="O991" s="303"/>
      <c r="P991" s="303"/>
      <c r="Q991" s="303"/>
      <c r="R991" s="303"/>
      <c r="S991" s="303"/>
      <c r="T991" s="303"/>
      <c r="U991" s="303"/>
      <c r="V991" s="303"/>
      <c r="W991" s="303"/>
      <c r="X991" s="303"/>
      <c r="Y991" s="303"/>
      <c r="Z991" s="303"/>
      <c r="AA991" s="303"/>
    </row>
    <row r="992" spans="6:27">
      <c r="F992" s="99"/>
      <c r="G992" s="302"/>
      <c r="H992" s="302"/>
      <c r="I992" s="302"/>
      <c r="J992" s="303"/>
      <c r="K992" s="303"/>
      <c r="L992" s="303"/>
      <c r="M992" s="303"/>
      <c r="N992" s="303"/>
      <c r="O992" s="303"/>
      <c r="P992" s="303"/>
      <c r="Q992" s="303"/>
      <c r="R992" s="303"/>
      <c r="S992" s="303"/>
      <c r="T992" s="303"/>
      <c r="U992" s="303"/>
      <c r="V992" s="303"/>
      <c r="W992" s="303"/>
      <c r="X992" s="303"/>
      <c r="Y992" s="303"/>
      <c r="Z992" s="303"/>
      <c r="AA992" s="303"/>
    </row>
    <row r="993" spans="6:27">
      <c r="F993" s="99"/>
      <c r="G993" s="302"/>
      <c r="H993" s="302"/>
      <c r="I993" s="302"/>
      <c r="J993" s="303"/>
      <c r="K993" s="303"/>
      <c r="L993" s="303"/>
      <c r="M993" s="303"/>
      <c r="N993" s="303"/>
      <c r="O993" s="303"/>
      <c r="P993" s="303"/>
      <c r="Q993" s="303"/>
      <c r="R993" s="303"/>
      <c r="S993" s="303"/>
      <c r="T993" s="303"/>
      <c r="U993" s="303"/>
      <c r="V993" s="303"/>
      <c r="W993" s="303"/>
      <c r="X993" s="303"/>
      <c r="Y993" s="303"/>
      <c r="Z993" s="303"/>
      <c r="AA993" s="303"/>
    </row>
    <row r="994" spans="6:27">
      <c r="F994" s="99"/>
      <c r="G994" s="302"/>
      <c r="H994" s="302"/>
      <c r="I994" s="302"/>
      <c r="J994" s="303"/>
      <c r="K994" s="303"/>
      <c r="L994" s="303"/>
      <c r="M994" s="303"/>
      <c r="N994" s="303"/>
      <c r="O994" s="303"/>
      <c r="P994" s="303"/>
      <c r="Q994" s="303"/>
      <c r="R994" s="303"/>
      <c r="S994" s="303"/>
      <c r="T994" s="303"/>
      <c r="U994" s="303"/>
      <c r="V994" s="303"/>
      <c r="W994" s="303"/>
      <c r="X994" s="303"/>
      <c r="Y994" s="303"/>
      <c r="Z994" s="303"/>
      <c r="AA994" s="303"/>
    </row>
    <row r="995" spans="6:27">
      <c r="F995" s="99"/>
      <c r="G995" s="302"/>
      <c r="H995" s="302"/>
      <c r="I995" s="302"/>
      <c r="J995" s="303"/>
      <c r="K995" s="303"/>
      <c r="L995" s="303"/>
      <c r="M995" s="303"/>
      <c r="N995" s="303"/>
      <c r="O995" s="303"/>
      <c r="P995" s="303"/>
      <c r="Q995" s="303"/>
      <c r="R995" s="303"/>
      <c r="S995" s="303"/>
      <c r="T995" s="303"/>
      <c r="U995" s="303"/>
      <c r="V995" s="303"/>
      <c r="W995" s="303"/>
      <c r="X995" s="303"/>
      <c r="Y995" s="303"/>
      <c r="Z995" s="303"/>
      <c r="AA995" s="303"/>
    </row>
    <row r="996" spans="6:27">
      <c r="F996" s="99"/>
      <c r="G996" s="302"/>
      <c r="H996" s="302"/>
      <c r="I996" s="302"/>
      <c r="J996" s="303"/>
      <c r="K996" s="303"/>
      <c r="L996" s="303"/>
      <c r="M996" s="303"/>
      <c r="N996" s="303"/>
      <c r="O996" s="303"/>
      <c r="P996" s="303"/>
      <c r="Q996" s="303"/>
      <c r="R996" s="303"/>
      <c r="S996" s="303"/>
      <c r="T996" s="303"/>
      <c r="U996" s="303"/>
      <c r="V996" s="303"/>
      <c r="W996" s="303"/>
      <c r="X996" s="303"/>
      <c r="Y996" s="303"/>
      <c r="Z996" s="303"/>
      <c r="AA996" s="303"/>
    </row>
    <row r="997" spans="6:27">
      <c r="F997" s="99"/>
      <c r="G997" s="302"/>
      <c r="H997" s="302"/>
      <c r="I997" s="302"/>
      <c r="J997" s="303"/>
      <c r="K997" s="303"/>
      <c r="L997" s="303"/>
      <c r="M997" s="303"/>
      <c r="N997" s="303"/>
      <c r="O997" s="303"/>
      <c r="P997" s="303"/>
      <c r="Q997" s="303"/>
      <c r="R997" s="303"/>
      <c r="S997" s="303"/>
      <c r="T997" s="303"/>
      <c r="U997" s="303"/>
      <c r="V997" s="303"/>
      <c r="W997" s="303"/>
      <c r="X997" s="303"/>
      <c r="Y997" s="303"/>
      <c r="Z997" s="303"/>
      <c r="AA997" s="303"/>
    </row>
    <row r="998" spans="6:27">
      <c r="F998" s="99"/>
      <c r="G998" s="302"/>
      <c r="H998" s="302"/>
      <c r="I998" s="302"/>
      <c r="J998" s="303"/>
      <c r="K998" s="303"/>
      <c r="L998" s="303"/>
      <c r="M998" s="303"/>
      <c r="N998" s="303"/>
      <c r="O998" s="303"/>
      <c r="P998" s="303"/>
      <c r="Q998" s="303"/>
      <c r="R998" s="303"/>
      <c r="S998" s="303"/>
      <c r="T998" s="303"/>
      <c r="U998" s="303"/>
      <c r="V998" s="303"/>
      <c r="W998" s="303"/>
      <c r="X998" s="303"/>
      <c r="Y998" s="303"/>
      <c r="Z998" s="303"/>
      <c r="AA998" s="303"/>
    </row>
    <row r="999" spans="6:27">
      <c r="F999" s="99"/>
      <c r="G999" s="302"/>
      <c r="H999" s="302"/>
      <c r="I999" s="302"/>
      <c r="J999" s="303"/>
      <c r="K999" s="303"/>
      <c r="L999" s="303"/>
      <c r="M999" s="303"/>
      <c r="N999" s="303"/>
      <c r="O999" s="303"/>
      <c r="P999" s="303"/>
      <c r="Q999" s="303"/>
      <c r="R999" s="303"/>
      <c r="S999" s="303"/>
      <c r="T999" s="303"/>
      <c r="U999" s="303"/>
      <c r="V999" s="303"/>
      <c r="W999" s="303"/>
      <c r="X999" s="303"/>
      <c r="Y999" s="303"/>
      <c r="Z999" s="303"/>
      <c r="AA999" s="303"/>
    </row>
    <row r="1000" spans="6:27">
      <c r="F1000" s="99"/>
      <c r="G1000" s="302"/>
      <c r="H1000" s="302"/>
      <c r="I1000" s="302"/>
      <c r="J1000" s="303"/>
      <c r="K1000" s="303"/>
      <c r="L1000" s="303"/>
      <c r="M1000" s="303"/>
      <c r="N1000" s="303"/>
      <c r="O1000" s="303"/>
      <c r="P1000" s="303"/>
      <c r="Q1000" s="303"/>
      <c r="R1000" s="303"/>
      <c r="S1000" s="303"/>
      <c r="T1000" s="303"/>
      <c r="U1000" s="303"/>
      <c r="V1000" s="303"/>
      <c r="W1000" s="303"/>
      <c r="X1000" s="303"/>
      <c r="Y1000" s="303"/>
      <c r="Z1000" s="303"/>
      <c r="AA1000" s="303"/>
    </row>
  </sheetData>
  <conditionalFormatting sqref="E8:H9">
    <cfRule type="containsText" dxfId="5" priority="1" operator="containsText" text="Revisar">
      <formula>NOT(ISERROR(SEARCH(("Revisar"),(E8))))</formula>
    </cfRule>
    <cfRule type="containsText" dxfId="4" priority="2" operator="containsText" text="OK">
      <formula>NOT(ISERROR(SEARCH(("OK"),(E8))))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1000"/>
  <sheetViews>
    <sheetView workbookViewId="0">
      <selection activeCell="B11" sqref="B11"/>
    </sheetView>
  </sheetViews>
  <sheetFormatPr baseColWidth="10" defaultColWidth="14.42578125" defaultRowHeight="15" customHeight="1"/>
  <cols>
    <col min="1" max="1" width="3.28515625" bestFit="1" customWidth="1"/>
    <col min="2" max="2" width="14.140625" bestFit="1" customWidth="1"/>
    <col min="3" max="4" width="13.140625" customWidth="1"/>
    <col min="5" max="5" width="18.28515625" bestFit="1" customWidth="1"/>
    <col min="6" max="10" width="13.140625" customWidth="1"/>
    <col min="11" max="28" width="10.7109375" customWidth="1"/>
  </cols>
  <sheetData>
    <row r="1" spans="1:10" ht="15" customHeight="1" thickBot="1"/>
    <row r="2" spans="1:10" ht="15.75" thickBot="1">
      <c r="D2" s="108"/>
      <c r="E2" s="108"/>
      <c r="F2" s="211" t="s">
        <v>24</v>
      </c>
      <c r="G2" s="212" t="s">
        <v>25</v>
      </c>
      <c r="H2" s="212" t="s">
        <v>26</v>
      </c>
      <c r="I2" s="212" t="s">
        <v>28</v>
      </c>
      <c r="J2" s="213" t="s">
        <v>29</v>
      </c>
    </row>
    <row r="3" spans="1:10">
      <c r="D3" s="207">
        <v>39</v>
      </c>
      <c r="E3" s="209" t="s">
        <v>98</v>
      </c>
      <c r="F3" s="214">
        <f>+COUNTIF($G$13:$G$1048576,D3)</f>
        <v>0</v>
      </c>
      <c r="G3" s="215"/>
      <c r="H3" s="215">
        <f>+SUMIF($G$11:$G$1048576,D3,$D$11:$D$1048576)</f>
        <v>0</v>
      </c>
      <c r="I3" s="215">
        <f>+SUMIF($G$11:$G$1048576,D3,$E$11:$E$1048576)</f>
        <v>0</v>
      </c>
      <c r="J3" s="216">
        <f>+SUMIF($G$11:$G$1048576,D3,$F$11:$F$1048576)</f>
        <v>0</v>
      </c>
    </row>
    <row r="4" spans="1:10">
      <c r="D4" s="118">
        <v>48</v>
      </c>
      <c r="E4" s="109" t="s">
        <v>99</v>
      </c>
      <c r="F4" s="217">
        <f t="shared" ref="F4:F5" si="0">+COUNTIF($G$13:$G$1048576,D4)</f>
        <v>0</v>
      </c>
      <c r="G4" s="218"/>
      <c r="H4" s="218">
        <f>+SUMIF($G$11:$G$1048576,D4,$D$11:$D$1048576)</f>
        <v>0</v>
      </c>
      <c r="I4" s="218">
        <f>+SUMIF($G$11:$G$1048576,D4,$E$11:$E$1048576)</f>
        <v>0</v>
      </c>
      <c r="J4" s="219">
        <f>+SUMIF($G$11:$G$1048576,D4,$F$11:$F$1048576)</f>
        <v>0</v>
      </c>
    </row>
    <row r="5" spans="1:10">
      <c r="D5" s="118">
        <v>41</v>
      </c>
      <c r="E5" s="109" t="s">
        <v>100</v>
      </c>
      <c r="F5" s="217">
        <f t="shared" si="0"/>
        <v>0</v>
      </c>
      <c r="G5" s="218">
        <f>+SUMIF($G$10:$G$1048576,D5,$F$10:$F$1048576)</f>
        <v>0</v>
      </c>
      <c r="H5" s="218">
        <f>+SUMIF($G$11:$G$1048576,D5,$D$11:$D$1048576)</f>
        <v>0</v>
      </c>
      <c r="I5" s="218">
        <f>+SUMIF($G$11:$G$1048576,D5,$E$11:$E$1048576)</f>
        <v>0</v>
      </c>
      <c r="J5" s="219">
        <f>+SUMIF($G$11:$G$1048576,D5,$F$11:$F$1048576)</f>
        <v>0</v>
      </c>
    </row>
    <row r="6" spans="1:10" ht="15" customHeight="1" thickBot="1">
      <c r="D6" s="208">
        <v>43</v>
      </c>
      <c r="E6" s="210" t="s">
        <v>167</v>
      </c>
      <c r="F6" s="220">
        <f t="shared" ref="F6" si="1">+COUNTIF($G$13:$G$1048576,D6)</f>
        <v>0</v>
      </c>
      <c r="G6" s="221">
        <v>0</v>
      </c>
      <c r="H6" s="221">
        <f>+SUMIF($G$11:$G$1048576,D6,$D$11:$D$1048576)</f>
        <v>0</v>
      </c>
      <c r="I6" s="221">
        <f>+SUMIF($G$11:$G$1048576,D6,$E$11:$E$1048576)</f>
        <v>0</v>
      </c>
      <c r="J6" s="222">
        <f>+SUMIF($G$11:$G$1048576,D6,$F$11:$F$1048576)</f>
        <v>0</v>
      </c>
    </row>
    <row r="10" spans="1:10">
      <c r="A10" s="204" t="s">
        <v>165</v>
      </c>
      <c r="B10" s="223" t="s">
        <v>166</v>
      </c>
      <c r="C10" s="223" t="s">
        <v>25</v>
      </c>
      <c r="D10" s="223" t="s">
        <v>26</v>
      </c>
      <c r="E10" s="223" t="s">
        <v>28</v>
      </c>
      <c r="F10" s="223" t="s">
        <v>29</v>
      </c>
      <c r="G10" s="205" t="s">
        <v>101</v>
      </c>
      <c r="H10" s="205" t="s">
        <v>102</v>
      </c>
      <c r="I10" s="205" t="s">
        <v>103</v>
      </c>
      <c r="J10" s="206" t="s">
        <v>104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8"/>
    <pageSetUpPr fitToPage="1"/>
  </sheetPr>
  <dimension ref="B4:P1008"/>
  <sheetViews>
    <sheetView showGridLines="0" view="pageBreakPreview" zoomScale="85" zoomScaleNormal="100" zoomScaleSheetLayoutView="85" workbookViewId="0">
      <selection activeCell="G18" sqref="G18"/>
    </sheetView>
  </sheetViews>
  <sheetFormatPr baseColWidth="10" defaultColWidth="14.42578125" defaultRowHeight="15" customHeight="1"/>
  <cols>
    <col min="1" max="1" width="12.7109375" customWidth="1"/>
    <col min="2" max="2" width="35.7109375" customWidth="1"/>
    <col min="3" max="3" width="2" customWidth="1"/>
    <col min="4" max="4" width="12.85546875" style="230" bestFit="1" customWidth="1"/>
    <col min="5" max="5" width="11.140625" style="230" bestFit="1" customWidth="1"/>
    <col min="6" max="6" width="12.28515625" style="230" bestFit="1" customWidth="1"/>
    <col min="7" max="7" width="9.42578125" customWidth="1"/>
    <col min="8" max="8" width="6.7109375" customWidth="1"/>
    <col min="9" max="9" width="12.140625" bestFit="1" customWidth="1"/>
    <col min="10" max="11" width="10.7109375" customWidth="1"/>
    <col min="12" max="12" width="3" customWidth="1"/>
    <col min="13" max="26" width="10.7109375" customWidth="1"/>
  </cols>
  <sheetData>
    <row r="4" spans="2:16" ht="15" customHeight="1">
      <c r="B4" s="261" t="str">
        <f>+CONCATENATE("RESUMEN DECLARACIÓN DE IMPUESTOS MENSUALES"," ",+UPPER(CONCATENATE(Datos!J6," ",Datos!K6)))</f>
        <v>RESUMEN DECLARACIÓN DE IMPUESTOS MENSUALES JULIO 2025</v>
      </c>
      <c r="C4" s="261"/>
      <c r="D4" s="261"/>
      <c r="E4" s="261"/>
      <c r="F4" s="261"/>
    </row>
    <row r="5" spans="2:16" ht="14.25" customHeight="1">
      <c r="B5" s="261"/>
      <c r="C5" s="261"/>
      <c r="D5" s="261"/>
      <c r="E5" s="261"/>
      <c r="F5" s="261"/>
      <c r="H5" s="23"/>
    </row>
    <row r="6" spans="2:16" ht="15" customHeight="1">
      <c r="B6" s="261"/>
      <c r="C6" s="261"/>
      <c r="D6" s="261"/>
      <c r="E6" s="261"/>
      <c r="F6" s="261"/>
      <c r="G6" s="23"/>
      <c r="H6" s="23"/>
    </row>
    <row r="7" spans="2:16" ht="26.25">
      <c r="B7" s="262" t="str">
        <f>+Datos!C10</f>
        <v>REY MOMO</v>
      </c>
      <c r="C7" s="262"/>
      <c r="D7" s="262"/>
      <c r="E7" s="262"/>
      <c r="F7" s="262"/>
      <c r="G7" s="245"/>
      <c r="H7" s="245"/>
    </row>
    <row r="9" spans="2:16" ht="30.75" thickBot="1">
      <c r="B9" s="24" t="s">
        <v>105</v>
      </c>
      <c r="D9" s="225" t="s">
        <v>26</v>
      </c>
      <c r="E9" s="226" t="s">
        <v>106</v>
      </c>
      <c r="F9" s="225" t="s">
        <v>29</v>
      </c>
      <c r="I9" s="34"/>
    </row>
    <row r="10" spans="2:16" ht="15.75" thickTop="1">
      <c r="B10" s="3" t="s">
        <v>107</v>
      </c>
      <c r="C10" s="3"/>
      <c r="D10" s="224">
        <f>+'RCV Venta'!F3</f>
        <v>0</v>
      </c>
      <c r="E10" s="224">
        <f>+'RCV Venta'!G3</f>
        <v>0</v>
      </c>
      <c r="F10" s="224">
        <f>+'RCV Venta'!H3</f>
        <v>0</v>
      </c>
    </row>
    <row r="11" spans="2:16">
      <c r="B11" s="3" t="s">
        <v>31</v>
      </c>
      <c r="C11" s="3"/>
      <c r="D11" s="224">
        <f>+'RCV Venta'!E4</f>
        <v>154990</v>
      </c>
      <c r="E11" s="224">
        <f>+'RCV Venta'!G4</f>
        <v>0</v>
      </c>
      <c r="F11" s="224">
        <f>+'RCV Venta'!H4</f>
        <v>154990</v>
      </c>
      <c r="I11" s="68"/>
    </row>
    <row r="12" spans="2:16">
      <c r="B12" s="3" t="s">
        <v>108</v>
      </c>
      <c r="C12" s="3"/>
      <c r="D12" s="224">
        <f>+'RCV Venta'!F5+'RCV Venta'!E5</f>
        <v>0</v>
      </c>
      <c r="E12" s="224">
        <f>+'RCV Venta'!G5</f>
        <v>0</v>
      </c>
      <c r="F12" s="224">
        <f>+'RCV Venta'!H5</f>
        <v>0</v>
      </c>
      <c r="I12" s="66"/>
      <c r="J12" s="66"/>
      <c r="K12" s="66"/>
      <c r="L12" s="66"/>
      <c r="M12" s="66"/>
      <c r="N12" s="66"/>
      <c r="O12" s="66"/>
      <c r="P12" s="66"/>
    </row>
    <row r="13" spans="2:16">
      <c r="B13" s="3" t="s">
        <v>33</v>
      </c>
      <c r="C13" s="3"/>
      <c r="D13" s="224">
        <f>+'RCV Venta'!F6</f>
        <v>0</v>
      </c>
      <c r="E13" s="224">
        <f>+'RCV Venta'!G6</f>
        <v>0</v>
      </c>
      <c r="F13" s="224">
        <f>+'RCV Venta'!H6</f>
        <v>0</v>
      </c>
      <c r="I13" s="66"/>
      <c r="J13" s="66"/>
      <c r="K13" s="66"/>
      <c r="L13" s="66"/>
      <c r="M13" s="66"/>
      <c r="N13" s="66"/>
      <c r="O13" s="66"/>
      <c r="P13" s="66"/>
    </row>
    <row r="14" spans="2:16">
      <c r="B14" s="3" t="s">
        <v>109</v>
      </c>
      <c r="C14" s="3"/>
      <c r="D14" s="224">
        <f>+Boletas!H3</f>
        <v>0</v>
      </c>
      <c r="E14" s="224">
        <f>+Boletas!I3</f>
        <v>0</v>
      </c>
      <c r="F14" s="224">
        <f>+Boletas!J3</f>
        <v>0</v>
      </c>
      <c r="I14" s="66"/>
      <c r="J14" s="66"/>
      <c r="K14" s="66"/>
      <c r="L14" s="66"/>
      <c r="M14" s="66"/>
      <c r="N14" s="66"/>
      <c r="O14" s="66"/>
      <c r="P14" s="66"/>
    </row>
    <row r="15" spans="2:16">
      <c r="B15" s="3" t="str">
        <f>+Boletas!E4</f>
        <v>Boleta Medio Electrónico</v>
      </c>
      <c r="C15" s="3"/>
      <c r="D15" s="224">
        <f>+Boletas!H4</f>
        <v>0</v>
      </c>
      <c r="E15" s="224">
        <f>+Boletas!I4</f>
        <v>0</v>
      </c>
      <c r="F15" s="224">
        <f>+Boletas!J4</f>
        <v>0</v>
      </c>
      <c r="I15" s="66"/>
      <c r="J15" s="66"/>
      <c r="K15" s="66"/>
      <c r="L15" s="66"/>
      <c r="M15" s="66"/>
      <c r="N15" s="66"/>
      <c r="O15" s="66"/>
      <c r="P15" s="66"/>
    </row>
    <row r="16" spans="2:16">
      <c r="B16" s="3" t="str">
        <f>+Boletas!E6</f>
        <v>Liquidacion de factura</v>
      </c>
      <c r="C16" s="3"/>
      <c r="D16" s="224">
        <f>+Boletas!H6</f>
        <v>0</v>
      </c>
      <c r="E16" s="224">
        <f>+Boletas!I6</f>
        <v>0</v>
      </c>
      <c r="F16" s="224">
        <f>+Boletas!J6</f>
        <v>0</v>
      </c>
      <c r="I16" s="66"/>
      <c r="J16" s="66"/>
      <c r="K16" s="66"/>
      <c r="L16" s="66"/>
      <c r="M16" s="66"/>
      <c r="N16" s="66"/>
      <c r="O16" s="66"/>
      <c r="P16" s="66"/>
    </row>
    <row r="17" spans="2:16">
      <c r="B17" s="3" t="s">
        <v>110</v>
      </c>
      <c r="C17" s="3"/>
      <c r="D17" s="224">
        <f>+Boletas!G5</f>
        <v>0</v>
      </c>
      <c r="E17" s="224">
        <f>+Boletas!I5</f>
        <v>0</v>
      </c>
      <c r="F17" s="224">
        <f>+Boletas!J5</f>
        <v>0</v>
      </c>
      <c r="I17" s="66"/>
      <c r="J17" s="66"/>
      <c r="K17" s="66"/>
      <c r="L17" s="66"/>
      <c r="M17" s="66"/>
      <c r="N17" s="66"/>
      <c r="O17" s="66"/>
      <c r="P17" s="66"/>
    </row>
    <row r="18" spans="2:16" ht="16.5" thickBot="1">
      <c r="B18" s="246"/>
      <c r="C18" s="246"/>
      <c r="D18" s="247">
        <f>+D10+D11-D12+D14+D13+D15+D17+D16</f>
        <v>154990</v>
      </c>
      <c r="E18" s="227">
        <f>+E10+E11-E12+E14+E13+E15+E17+E16</f>
        <v>0</v>
      </c>
      <c r="F18" s="247">
        <f t="shared" ref="F18" si="0">+F10+F11-F12+F14+F13+F15+F17+F16</f>
        <v>154990</v>
      </c>
      <c r="I18" s="66"/>
      <c r="J18" s="66"/>
      <c r="K18" s="66"/>
      <c r="L18" s="66"/>
      <c r="M18" s="66"/>
      <c r="N18" s="66"/>
      <c r="O18" s="66"/>
      <c r="P18" s="66"/>
    </row>
    <row r="19" spans="2:16" ht="15.75" thickTop="1">
      <c r="B19" s="3"/>
      <c r="C19" s="3"/>
      <c r="D19" s="224"/>
      <c r="E19" s="224"/>
      <c r="F19" s="224"/>
      <c r="I19" s="66"/>
      <c r="J19" s="66"/>
      <c r="K19" s="66"/>
      <c r="L19" s="66"/>
      <c r="M19" s="66"/>
      <c r="N19" s="66"/>
      <c r="O19" s="66"/>
      <c r="P19" s="66"/>
    </row>
    <row r="20" spans="2:16" ht="30.75" thickBot="1">
      <c r="B20" s="24" t="s">
        <v>111</v>
      </c>
      <c r="D20" s="225" t="s">
        <v>26</v>
      </c>
      <c r="E20" s="226" t="s">
        <v>112</v>
      </c>
      <c r="F20" s="225" t="s">
        <v>29</v>
      </c>
      <c r="I20" s="66"/>
      <c r="J20" s="66"/>
      <c r="K20" s="66"/>
      <c r="L20" s="66"/>
      <c r="M20" s="66"/>
      <c r="N20" s="66"/>
      <c r="O20" s="66"/>
      <c r="P20" s="66"/>
    </row>
    <row r="21" spans="2:16" ht="15.75" thickTop="1">
      <c r="B21" s="3" t="s">
        <v>107</v>
      </c>
      <c r="C21" s="3"/>
      <c r="D21" s="224">
        <f>+'RCV Compra'!F2</f>
        <v>116972</v>
      </c>
      <c r="E21" s="224">
        <f>+'RCV Compra'!G2+'RCV Compra'!H2</f>
        <v>22224</v>
      </c>
      <c r="F21" s="224">
        <f>+'RCV Compra'!I2</f>
        <v>139196</v>
      </c>
      <c r="I21" s="66"/>
      <c r="J21" s="3"/>
      <c r="K21" s="67"/>
      <c r="L21" s="66"/>
      <c r="M21" s="66"/>
      <c r="N21" s="66"/>
      <c r="O21" s="66"/>
      <c r="P21" s="66"/>
    </row>
    <row r="22" spans="2:16">
      <c r="B22" s="3" t="s">
        <v>31</v>
      </c>
      <c r="C22" s="3"/>
      <c r="D22" s="224">
        <f>+'RCV Compra'!E3</f>
        <v>45000</v>
      </c>
      <c r="E22" s="224">
        <f>+'RCV Compra'!G3+'RCV Compra'!H3</f>
        <v>0</v>
      </c>
      <c r="F22" s="224">
        <f>+'RCV Compra'!I3</f>
        <v>45000</v>
      </c>
      <c r="I22" s="66"/>
      <c r="J22" s="66"/>
      <c r="K22" s="67"/>
      <c r="L22" s="66"/>
      <c r="M22" s="66"/>
      <c r="N22" s="66"/>
      <c r="O22" s="66"/>
      <c r="P22" s="66"/>
    </row>
    <row r="23" spans="2:16" s="66" customFormat="1">
      <c r="B23" s="3" t="s">
        <v>352</v>
      </c>
      <c r="D23" s="224">
        <f>+'RCV Compra'!E2</f>
        <v>0</v>
      </c>
      <c r="E23" s="224">
        <v>0</v>
      </c>
      <c r="F23" s="224">
        <f>+D23</f>
        <v>0</v>
      </c>
    </row>
    <row r="24" spans="2:16" ht="15.75" customHeight="1">
      <c r="B24" s="3" t="s">
        <v>108</v>
      </c>
      <c r="C24" s="3"/>
      <c r="D24" s="224">
        <f>+'RCV Compra'!F4</f>
        <v>0</v>
      </c>
      <c r="E24" s="224">
        <f>+'RCV Compra'!G4+'RCV Compra'!H4</f>
        <v>0</v>
      </c>
      <c r="F24" s="224">
        <f>+'RCV Compra'!I4</f>
        <v>0</v>
      </c>
      <c r="I24" s="66"/>
      <c r="J24" s="66"/>
      <c r="K24" s="66"/>
      <c r="L24" s="66"/>
      <c r="M24" s="66"/>
      <c r="N24" s="66"/>
      <c r="O24" s="66"/>
      <c r="P24" s="66"/>
    </row>
    <row r="25" spans="2:16" ht="15.75" customHeight="1">
      <c r="B25" s="3" t="s">
        <v>33</v>
      </c>
      <c r="C25" s="3"/>
      <c r="D25" s="224">
        <f>+'RCV Compra'!F5</f>
        <v>0</v>
      </c>
      <c r="E25" s="224">
        <f>+'RCV Compra'!G5+'RCV Compra'!H5</f>
        <v>0</v>
      </c>
      <c r="F25" s="224">
        <f>+'RCV Compra'!I5</f>
        <v>0</v>
      </c>
      <c r="I25" s="66"/>
      <c r="J25" s="66"/>
      <c r="K25" s="66"/>
      <c r="L25" s="66"/>
      <c r="M25" s="66"/>
      <c r="N25" s="66"/>
      <c r="O25" s="66"/>
      <c r="P25" s="66"/>
    </row>
    <row r="26" spans="2:16" ht="15.75" customHeight="1">
      <c r="B26" s="3" t="s">
        <v>113</v>
      </c>
      <c r="C26" s="3"/>
      <c r="D26" s="224"/>
      <c r="E26" s="224">
        <f>+'Cálculo Remanente'!G14</f>
        <v>0</v>
      </c>
      <c r="F26" s="224"/>
      <c r="I26" s="66"/>
      <c r="J26" s="66"/>
      <c r="K26" s="66"/>
      <c r="L26" s="66"/>
      <c r="M26" s="66"/>
      <c r="N26" s="66"/>
      <c r="O26" s="66"/>
      <c r="P26" s="66"/>
    </row>
    <row r="27" spans="2:16" ht="15.75" customHeight="1" thickBot="1">
      <c r="B27" s="248"/>
      <c r="C27" s="248"/>
      <c r="D27" s="247">
        <f>+D21+D22+D23-D24+D25+D26</f>
        <v>161972</v>
      </c>
      <c r="E27" s="227">
        <f>+E21+E22-E24+E25+E26</f>
        <v>22224</v>
      </c>
      <c r="F27" s="247">
        <f>+F21+F22-F24+F25+F26+F23</f>
        <v>184196</v>
      </c>
      <c r="I27" s="66"/>
      <c r="J27" s="66"/>
      <c r="K27" s="66"/>
      <c r="L27" s="66"/>
      <c r="M27" s="66"/>
      <c r="N27" s="66"/>
      <c r="O27" s="66"/>
      <c r="P27" s="66"/>
    </row>
    <row r="28" spans="2:16" ht="15.75" customHeight="1" thickTop="1">
      <c r="B28" s="3"/>
      <c r="C28" s="3"/>
      <c r="D28" s="224"/>
      <c r="E28" s="224"/>
      <c r="F28" s="224"/>
      <c r="I28" s="66"/>
      <c r="J28" s="66"/>
      <c r="K28" s="66"/>
      <c r="L28" s="66"/>
      <c r="M28" s="66"/>
      <c r="N28" s="66"/>
      <c r="O28" s="66"/>
      <c r="P28" s="66"/>
    </row>
    <row r="29" spans="2:16" ht="15.75" customHeight="1">
      <c r="B29" s="3"/>
      <c r="C29" s="3"/>
      <c r="D29" s="224"/>
      <c r="E29" s="224"/>
      <c r="F29" s="224"/>
      <c r="I29" s="66"/>
      <c r="J29" s="66"/>
      <c r="K29" s="66"/>
      <c r="L29" s="66"/>
      <c r="M29" s="66"/>
      <c r="N29" s="66"/>
      <c r="O29" s="66"/>
      <c r="P29" s="66"/>
    </row>
    <row r="30" spans="2:16" ht="15.75" customHeight="1" thickBot="1">
      <c r="B30" s="24" t="s">
        <v>114</v>
      </c>
      <c r="D30" s="225" t="s">
        <v>115</v>
      </c>
      <c r="E30" s="225" t="s">
        <v>116</v>
      </c>
      <c r="F30" s="225" t="s">
        <v>117</v>
      </c>
      <c r="I30" s="66"/>
      <c r="J30" s="66"/>
      <c r="K30" s="66"/>
      <c r="L30" s="66"/>
      <c r="M30" s="66"/>
      <c r="N30" s="66"/>
      <c r="O30" s="66"/>
      <c r="P30" s="66"/>
    </row>
    <row r="31" spans="2:16" ht="15.75" customHeight="1" thickTop="1" thickBot="1">
      <c r="B31" s="3" t="s">
        <v>118</v>
      </c>
      <c r="C31" s="3"/>
      <c r="D31" s="224">
        <f>+D10+D11-D12+D13+D14+D15+D17+D16</f>
        <v>154990</v>
      </c>
      <c r="E31" s="228">
        <f>+Datos!I18</f>
        <v>1.25E-3</v>
      </c>
      <c r="F31" s="233">
        <f>+ROUND(D31*E31,0)</f>
        <v>194</v>
      </c>
      <c r="I31" s="66"/>
      <c r="J31" s="66"/>
      <c r="K31" s="66"/>
      <c r="L31" s="235"/>
      <c r="M31" s="66"/>
      <c r="N31" s="66"/>
      <c r="O31" s="66"/>
      <c r="P31" s="66"/>
    </row>
    <row r="32" spans="2:16" ht="15.75" customHeight="1">
      <c r="B32" s="3"/>
      <c r="C32" s="3"/>
      <c r="D32" s="224"/>
      <c r="E32" s="229"/>
      <c r="F32" s="224"/>
    </row>
    <row r="33" spans="2:9" ht="15.75" customHeight="1">
      <c r="B33" s="3"/>
      <c r="C33" s="3"/>
      <c r="D33" s="224"/>
      <c r="E33" s="229"/>
      <c r="F33" s="224"/>
    </row>
    <row r="34" spans="2:9" ht="15.75" customHeight="1" thickBot="1">
      <c r="B34" s="24" t="s">
        <v>119</v>
      </c>
      <c r="C34" s="3"/>
      <c r="D34" s="225" t="s">
        <v>120</v>
      </c>
      <c r="E34" s="225" t="s">
        <v>121</v>
      </c>
      <c r="F34" s="225" t="s">
        <v>122</v>
      </c>
    </row>
    <row r="35" spans="2:9" ht="15.75" customHeight="1" thickTop="1">
      <c r="B35" s="3"/>
      <c r="C35" s="3"/>
      <c r="D35" s="224">
        <f>BH!H3</f>
        <v>0</v>
      </c>
      <c r="E35" s="234">
        <f>BH!I3</f>
        <v>0</v>
      </c>
      <c r="F35" s="224">
        <f>BH!J3</f>
        <v>0</v>
      </c>
    </row>
    <row r="36" spans="2:9" ht="15.75" customHeight="1">
      <c r="B36" s="3"/>
      <c r="C36" s="3"/>
      <c r="D36" s="224"/>
      <c r="E36" s="229"/>
      <c r="F36" s="224"/>
    </row>
    <row r="37" spans="2:9" ht="15.75" customHeight="1" thickBot="1">
      <c r="B37" s="24" t="s">
        <v>123</v>
      </c>
      <c r="C37" s="3"/>
      <c r="D37" s="225" t="s">
        <v>124</v>
      </c>
      <c r="I37" s="25"/>
    </row>
    <row r="38" spans="2:9" ht="15.75" customHeight="1" thickTop="1">
      <c r="B38" s="3" t="s">
        <v>125</v>
      </c>
      <c r="C38" s="3"/>
      <c r="D38" s="224">
        <f>+'IMPUESTO UNICO'!D2</f>
        <v>0</v>
      </c>
    </row>
    <row r="39" spans="2:9" ht="15.75" customHeight="1">
      <c r="B39" s="3" t="s">
        <v>164</v>
      </c>
      <c r="C39" s="3"/>
      <c r="D39" s="237">
        <f>+'IMPUESTO UNICO'!E2</f>
        <v>0</v>
      </c>
    </row>
    <row r="40" spans="2:9" ht="15.75" customHeight="1" thickBot="1">
      <c r="B40" s="58"/>
      <c r="C40" s="58"/>
      <c r="D40" s="236">
        <f>+SUM(D38:D39)</f>
        <v>0</v>
      </c>
    </row>
    <row r="41" spans="2:9" ht="15.75" customHeight="1" thickTop="1">
      <c r="B41" s="3"/>
      <c r="C41" s="3"/>
      <c r="D41" s="224"/>
      <c r="E41" s="229"/>
      <c r="F41" s="224"/>
    </row>
    <row r="42" spans="2:9" ht="15.75" customHeight="1" thickBot="1">
      <c r="B42" s="259" t="s">
        <v>126</v>
      </c>
      <c r="C42" s="260"/>
      <c r="D42" s="260"/>
      <c r="E42" s="260"/>
      <c r="F42" s="260"/>
    </row>
    <row r="43" spans="2:9" ht="15.75" customHeight="1" thickTop="1">
      <c r="B43" s="3" t="s">
        <v>127</v>
      </c>
      <c r="C43" s="26"/>
      <c r="D43" s="231"/>
      <c r="E43" s="231"/>
      <c r="F43" s="224">
        <f>+IF((E10+E11-E12+E13+E14+E15+E17+E16)-(E21+E22-E24+E25+E26)&gt;0,(E10+E11-E12+E13+E14+E15+E17+E16)-(E21+E22-E24+E25+E26),0)</f>
        <v>0</v>
      </c>
    </row>
    <row r="44" spans="2:9" ht="15.75" customHeight="1">
      <c r="B44" s="3" t="s">
        <v>128</v>
      </c>
      <c r="C44" s="3"/>
      <c r="D44" s="224"/>
      <c r="E44" s="229"/>
      <c r="F44" s="224">
        <f>+F31+F32</f>
        <v>194</v>
      </c>
    </row>
    <row r="45" spans="2:9" ht="15.75" customHeight="1">
      <c r="B45" s="3" t="s">
        <v>129</v>
      </c>
      <c r="C45" s="3"/>
      <c r="D45" s="224"/>
      <c r="E45" s="229"/>
      <c r="F45" s="224">
        <f>+E35</f>
        <v>0</v>
      </c>
    </row>
    <row r="46" spans="2:9" ht="15.75" customHeight="1">
      <c r="B46" s="3" t="s">
        <v>170</v>
      </c>
      <c r="C46" s="3"/>
      <c r="D46" s="224"/>
      <c r="E46" s="229"/>
      <c r="F46" s="224"/>
    </row>
    <row r="47" spans="2:9" ht="15.75" customHeight="1">
      <c r="B47" s="3" t="s">
        <v>130</v>
      </c>
      <c r="C47" s="3"/>
      <c r="D47" s="224"/>
      <c r="E47" s="229"/>
      <c r="F47" s="224">
        <f>+D38+D39</f>
        <v>0</v>
      </c>
    </row>
    <row r="48" spans="2:9" ht="15.75" customHeight="1" thickBot="1">
      <c r="B48" s="249" t="s">
        <v>126</v>
      </c>
      <c r="C48" s="249"/>
      <c r="D48" s="250"/>
      <c r="E48" s="250"/>
      <c r="F48" s="232">
        <f>F43+F44+F45-F46+F47</f>
        <v>194</v>
      </c>
      <c r="G48" s="20"/>
    </row>
    <row r="49" ht="15.75" customHeight="1" thickTop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3">
    <mergeCell ref="B42:F42"/>
    <mergeCell ref="B4:F6"/>
    <mergeCell ref="B7:F7"/>
  </mergeCells>
  <pageMargins left="0.70866141732283472" right="0.70866141732283472" top="0.74803149606299213" bottom="0.74803149606299213" header="0" footer="0"/>
  <pageSetup scale="84" orientation="portrait" r:id="rId1"/>
  <headerFooter>
    <oddHeader xml:space="preserve">&amp;C&amp;G
</oddHeader>
    <oddFooter>&amp;CClaveTributariaContadores</oddFooter>
  </headerFooter>
  <drawing r:id="rId2"/>
  <legacyDrawingHF r:id="rId3"/>
  <picture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>
    <tabColor theme="8"/>
    <pageSetUpPr fitToPage="1"/>
  </sheetPr>
  <dimension ref="B3:P71"/>
  <sheetViews>
    <sheetView showGridLines="0" view="pageBreakPreview" topLeftCell="A13" zoomScaleNormal="100" zoomScaleSheetLayoutView="100" workbookViewId="0">
      <selection activeCell="K32" sqref="K32:K35"/>
    </sheetView>
  </sheetViews>
  <sheetFormatPr baseColWidth="10" defaultColWidth="11.42578125" defaultRowHeight="15"/>
  <cols>
    <col min="2" max="2" width="2.85546875" customWidth="1"/>
    <col min="3" max="3" width="34.28515625" customWidth="1"/>
    <col min="4" max="4" width="12.85546875" customWidth="1"/>
    <col min="5" max="5" width="14.28515625" customWidth="1"/>
    <col min="6" max="8" width="2.85546875" customWidth="1"/>
    <col min="9" max="9" width="34.28515625" style="31" customWidth="1"/>
    <col min="10" max="10" width="12.85546875" style="31" customWidth="1"/>
    <col min="11" max="11" width="14.28515625" style="31" customWidth="1"/>
    <col min="12" max="12" width="2.85546875" customWidth="1"/>
  </cols>
  <sheetData>
    <row r="3" spans="2:16" ht="15" customHeight="1">
      <c r="B3" s="269" t="str">
        <f>+CONCATENATE("Compras desde Enero a ",Datos!J6," ",Datos!C8)</f>
        <v>Compras desde Enero a Julio 2024</v>
      </c>
      <c r="C3" s="269"/>
      <c r="D3" s="269"/>
      <c r="E3" s="269"/>
      <c r="F3" s="269"/>
      <c r="G3" s="269"/>
      <c r="H3" s="269"/>
      <c r="I3" s="269"/>
      <c r="J3" s="269"/>
      <c r="K3" s="269"/>
      <c r="L3" s="269"/>
    </row>
    <row r="4" spans="2:16" ht="15" customHeight="1">
      <c r="B4" s="269"/>
      <c r="C4" s="269"/>
      <c r="D4" s="269"/>
      <c r="E4" s="269"/>
      <c r="F4" s="269"/>
      <c r="G4" s="269"/>
      <c r="H4" s="269"/>
      <c r="I4" s="269"/>
      <c r="J4" s="269"/>
      <c r="K4" s="269"/>
      <c r="L4" s="269"/>
    </row>
    <row r="5" spans="2:16" ht="18.75" customHeight="1"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</row>
    <row r="9" spans="2:16">
      <c r="B9" s="268"/>
      <c r="C9" s="268"/>
      <c r="D9" s="268"/>
      <c r="E9" s="268"/>
      <c r="F9" s="268"/>
    </row>
    <row r="15" spans="2:16">
      <c r="I15" s="32"/>
      <c r="J15" s="32"/>
      <c r="K15" s="32"/>
      <c r="M15" s="66"/>
      <c r="N15" s="66"/>
      <c r="O15" s="66"/>
      <c r="P15" s="66"/>
    </row>
    <row r="16" spans="2:16">
      <c r="I16" s="32"/>
      <c r="J16" s="32"/>
      <c r="K16" s="32"/>
      <c r="M16" s="66"/>
      <c r="N16" s="66"/>
      <c r="O16" s="66"/>
      <c r="P16" s="66"/>
    </row>
    <row r="17" spans="2:16">
      <c r="I17" s="32"/>
      <c r="J17" s="32"/>
      <c r="K17" s="32"/>
      <c r="M17" s="66"/>
      <c r="N17" s="66"/>
      <c r="O17" s="66"/>
      <c r="P17" s="66"/>
    </row>
    <row r="18" spans="2:16">
      <c r="I18" s="32"/>
      <c r="J18" s="32"/>
      <c r="K18" s="32"/>
      <c r="M18" s="66"/>
      <c r="N18" s="66"/>
      <c r="O18" s="162"/>
      <c r="P18" s="66"/>
    </row>
    <row r="19" spans="2:16">
      <c r="I19" s="32"/>
      <c r="J19" s="32"/>
      <c r="K19" s="32"/>
      <c r="M19" s="66"/>
      <c r="N19" s="66"/>
      <c r="O19" s="66"/>
      <c r="P19" s="66"/>
    </row>
    <row r="20" spans="2:16">
      <c r="I20" s="32"/>
      <c r="J20" s="32"/>
      <c r="K20" s="32"/>
      <c r="M20" s="66"/>
      <c r="N20" s="66"/>
      <c r="O20" s="66"/>
      <c r="P20" s="66"/>
    </row>
    <row r="21" spans="2:16">
      <c r="I21" s="32"/>
      <c r="J21" s="32"/>
      <c r="K21" s="32"/>
      <c r="M21" s="66"/>
      <c r="N21" s="66"/>
      <c r="O21" s="66"/>
      <c r="P21" s="66"/>
    </row>
    <row r="22" spans="2:16">
      <c r="C22" s="19"/>
      <c r="I22" s="32"/>
      <c r="J22" s="32"/>
      <c r="K22" s="32"/>
      <c r="M22" s="66"/>
      <c r="N22" s="66"/>
      <c r="O22" s="66"/>
      <c r="P22" s="66"/>
    </row>
    <row r="23" spans="2:16">
      <c r="I23" s="32"/>
      <c r="J23" s="32"/>
      <c r="K23" s="32"/>
      <c r="M23" s="66"/>
      <c r="N23" s="66"/>
      <c r="O23" s="66"/>
      <c r="P23" s="66"/>
    </row>
    <row r="24" spans="2:16" ht="18.75">
      <c r="C24" s="263"/>
      <c r="D24" s="263"/>
      <c r="E24" s="263"/>
      <c r="F24" s="263"/>
      <c r="G24" s="263"/>
      <c r="H24" s="263"/>
      <c r="I24" s="264"/>
      <c r="J24" s="264"/>
      <c r="K24" s="264"/>
      <c r="L24" s="264"/>
      <c r="M24" s="66"/>
      <c r="N24" s="66"/>
      <c r="O24" s="66"/>
      <c r="P24" s="66"/>
    </row>
    <row r="25" spans="2:16">
      <c r="I25" s="32"/>
      <c r="J25" s="32"/>
      <c r="K25" s="32"/>
      <c r="M25" s="66"/>
      <c r="N25" s="66"/>
      <c r="O25" s="66"/>
      <c r="P25" s="66"/>
    </row>
    <row r="26" spans="2:16">
      <c r="I26" s="32"/>
      <c r="J26" s="32"/>
      <c r="K26" s="32"/>
      <c r="M26" s="66"/>
      <c r="N26" s="66"/>
      <c r="O26" s="66"/>
      <c r="P26" s="66"/>
    </row>
    <row r="27" spans="2:16">
      <c r="I27" s="32"/>
      <c r="J27" s="32"/>
      <c r="K27" s="32"/>
      <c r="M27" s="66"/>
      <c r="N27" s="66"/>
      <c r="O27" s="66"/>
      <c r="P27" s="66"/>
    </row>
    <row r="28" spans="2:16" ht="15.75" thickBot="1">
      <c r="I28" s="32"/>
      <c r="J28" s="32"/>
      <c r="K28" s="32"/>
      <c r="M28" s="66"/>
      <c r="N28" s="66"/>
      <c r="O28" s="66"/>
      <c r="P28" s="66"/>
    </row>
    <row r="29" spans="2:16">
      <c r="B29" s="84"/>
      <c r="C29" s="165"/>
      <c r="D29" s="165"/>
      <c r="E29" s="165"/>
      <c r="F29" s="165"/>
      <c r="G29" s="165"/>
      <c r="H29" s="165"/>
      <c r="I29" s="165"/>
      <c r="J29" s="165"/>
      <c r="K29" s="178"/>
      <c r="L29" s="166"/>
      <c r="M29" s="66"/>
      <c r="N29" s="66"/>
      <c r="O29" s="66"/>
      <c r="P29" s="66"/>
    </row>
    <row r="30" spans="2:16">
      <c r="B30" s="167"/>
      <c r="C30" s="265" t="s">
        <v>439</v>
      </c>
      <c r="D30" s="266"/>
      <c r="E30" s="267"/>
      <c r="F30" s="59"/>
      <c r="G30" s="59"/>
      <c r="H30" s="59"/>
      <c r="I30" s="265" t="s">
        <v>438</v>
      </c>
      <c r="J30" s="266"/>
      <c r="K30" s="267"/>
      <c r="L30" s="168"/>
      <c r="M30" s="66"/>
      <c r="N30" s="66"/>
      <c r="O30" s="66"/>
      <c r="P30" s="66"/>
    </row>
    <row r="31" spans="2:16">
      <c r="B31" s="167"/>
      <c r="C31" s="199" t="s">
        <v>435</v>
      </c>
      <c r="D31" s="200" t="s">
        <v>354</v>
      </c>
      <c r="E31" s="198" t="s">
        <v>436</v>
      </c>
      <c r="F31" s="59"/>
      <c r="G31" s="59"/>
      <c r="H31" s="59"/>
      <c r="I31" s="199" t="s">
        <v>435</v>
      </c>
      <c r="J31" s="200" t="s">
        <v>354</v>
      </c>
      <c r="K31" s="198" t="s">
        <v>436</v>
      </c>
      <c r="L31" s="168"/>
      <c r="M31" s="66"/>
      <c r="N31" s="66"/>
      <c r="O31" s="66"/>
      <c r="P31" s="66"/>
    </row>
    <row r="32" spans="2:16">
      <c r="B32" s="167"/>
      <c r="C32" s="201" t="str">
        <f>+IF(OR('Compras analisis'!K20="Total general",'Compras analisis'!K20=0),"",'Compras analisis'!K20)</f>
        <v>ARTE PIERROT SPA</v>
      </c>
      <c r="D32" s="179"/>
      <c r="E32" s="188">
        <f>IF(C31="","",'Compras analisis'!L20)</f>
        <v>5517950</v>
      </c>
      <c r="F32" s="59"/>
      <c r="G32" s="59"/>
      <c r="H32" s="59"/>
      <c r="I32" s="201" t="str">
        <f>IF(OR('Compras analisis'!K30="Total General",'Compras analisis'!K30=0),"",'Compras analisis'!K30)</f>
        <v>ENCUADRADO SPA</v>
      </c>
      <c r="J32" s="202"/>
      <c r="K32" s="188">
        <f>IF(I31="","",'Compras analisis'!L30)</f>
        <v>213963</v>
      </c>
      <c r="L32" s="168"/>
      <c r="M32" s="66"/>
      <c r="N32" s="66"/>
      <c r="O32" s="66"/>
      <c r="P32" s="66"/>
    </row>
    <row r="33" spans="2:12">
      <c r="B33" s="167"/>
      <c r="C33" s="172" t="str">
        <f>+IF(OR('Compras analisis'!K21="Total general",'Compras analisis'!K21=0),"",'Compras analisis'!K21)</f>
        <v>MAYA ARQUITECTURA Y CONSTRUCCIÃ“N SPA</v>
      </c>
      <c r="D33" s="59"/>
      <c r="E33" s="180">
        <f>IF(C32="","",'Compras analisis'!L21)</f>
        <v>5295500</v>
      </c>
      <c r="F33" s="59"/>
      <c r="G33" s="59"/>
      <c r="H33" s="59"/>
      <c r="I33" s="172" t="str">
        <f>IF(OR('Compras analisis'!K31="Total General",'Compras analisis'!K31=0),"",'Compras analisis'!K31)</f>
        <v>CLAVE TRIBUTARIA CONTADORES LIMITADA</v>
      </c>
      <c r="J33" s="196"/>
      <c r="K33" s="180">
        <f>IF(I32="","",'Compras analisis'!L31)</f>
        <v>135000</v>
      </c>
      <c r="L33" s="168"/>
    </row>
    <row r="34" spans="2:12">
      <c r="B34" s="167"/>
      <c r="C34" s="172" t="str">
        <f>+IF(OR('Compras analisis'!K22="Total general",'Compras analisis'!K22=0),"",'Compras analisis'!K22)</f>
        <v>CLTRANSPORTES SPA</v>
      </c>
      <c r="D34" s="59"/>
      <c r="E34" s="180">
        <f>IF(C33="","",'Compras analisis'!L22)</f>
        <v>3460000</v>
      </c>
      <c r="F34" s="59"/>
      <c r="G34" s="59"/>
      <c r="H34" s="59"/>
      <c r="I34" s="172" t="str">
        <f>IF(OR('Compras analisis'!K32="Total General",'Compras analisis'!K32=0),"",'Compras analisis'!K32)</f>
        <v>SOCIEDAD OPERADORA DE TARJETAS DE PAGO SANTANDER GETNET CHILE S.A.</v>
      </c>
      <c r="J34" s="196"/>
      <c r="K34" s="180">
        <f>IF(I33="","",'Compras analisis'!L32)</f>
        <v>77127</v>
      </c>
      <c r="L34" s="168"/>
    </row>
    <row r="35" spans="2:12">
      <c r="B35" s="167"/>
      <c r="C35" s="172" t="str">
        <f>+IF(OR('Compras analisis'!K23="Total general",'Compras analisis'!K23=0),"",'Compras analisis'!K23)</f>
        <v>EDUARDO RAZAZI SERVICIO INTEGRAL AUTOMOTRIZ E I R L</v>
      </c>
      <c r="D35" s="59"/>
      <c r="E35" s="180">
        <f>IF(C34="","",'Compras analisis'!L23)</f>
        <v>932977</v>
      </c>
      <c r="F35" s="59"/>
      <c r="G35" s="59"/>
      <c r="H35" s="59"/>
      <c r="I35" s="172" t="str">
        <f>IF(OR('Compras analisis'!K33="Total General",'Compras analisis'!K33=0),"",'Compras analisis'!K33)</f>
        <v>Santander - Chile</v>
      </c>
      <c r="J35" s="196"/>
      <c r="K35" s="180">
        <f>IF(I34="","",'Compras analisis'!L33)</f>
        <v>57723</v>
      </c>
      <c r="L35" s="168"/>
    </row>
    <row r="36" spans="2:12">
      <c r="B36" s="167"/>
      <c r="C36" s="173" t="str">
        <f>+IF(OR('Compras analisis'!K24="Total general",'Compras analisis'!K24=0),"",'Compras analisis'!K24)</f>
        <v>SODIMAC S.A.</v>
      </c>
      <c r="D36" s="174"/>
      <c r="E36" s="181">
        <f>IF(C35="","",'Compras analisis'!L24)</f>
        <v>889064</v>
      </c>
      <c r="F36" s="59"/>
      <c r="G36" s="59"/>
      <c r="H36" s="59"/>
      <c r="I36" s="173" t="str">
        <f>IF(OR('Compras analisis'!K34="Total General",'Compras analisis'!K34=0),"",'Compras analisis'!K34)</f>
        <v>VTR Comunicaciones SpA</v>
      </c>
      <c r="J36" s="197"/>
      <c r="K36" s="181">
        <f>IF(I35="","",'Compras analisis'!L34)</f>
        <v>34551</v>
      </c>
      <c r="L36" s="168"/>
    </row>
    <row r="37" spans="2:12">
      <c r="B37" s="167"/>
      <c r="C37" s="59"/>
      <c r="D37" s="59"/>
      <c r="E37" s="169"/>
      <c r="F37" s="59"/>
      <c r="G37" s="59"/>
      <c r="H37" s="59"/>
      <c r="I37" s="59"/>
      <c r="J37" s="59"/>
      <c r="K37" s="185"/>
      <c r="L37" s="168"/>
    </row>
    <row r="38" spans="2:12" ht="3.75" customHeight="1">
      <c r="B38" s="167"/>
      <c r="C38" s="189"/>
      <c r="D38" s="189"/>
      <c r="E38" s="190"/>
      <c r="F38" s="189"/>
      <c r="G38" s="189"/>
      <c r="H38" s="189"/>
      <c r="I38" s="189"/>
      <c r="J38" s="189"/>
      <c r="K38" s="191"/>
      <c r="L38" s="168"/>
    </row>
    <row r="39" spans="2:12">
      <c r="B39" s="167"/>
      <c r="C39" s="59"/>
      <c r="D39" s="59"/>
      <c r="E39" s="59"/>
      <c r="F39" s="59"/>
      <c r="G39" s="59"/>
      <c r="H39" s="59"/>
      <c r="I39" s="59"/>
      <c r="J39" s="59"/>
      <c r="K39" s="59"/>
      <c r="L39" s="168"/>
    </row>
    <row r="40" spans="2:12">
      <c r="B40" s="167"/>
      <c r="C40" s="186" t="s">
        <v>437</v>
      </c>
      <c r="D40" s="179"/>
      <c r="E40" s="193">
        <f>+SUM('Compras Acumuladas'!P:P)</f>
        <v>27515105</v>
      </c>
      <c r="F40" s="59"/>
      <c r="G40" s="59"/>
      <c r="H40" s="59"/>
      <c r="I40" s="59"/>
      <c r="J40" s="59"/>
      <c r="K40" s="59"/>
      <c r="L40" s="168"/>
    </row>
    <row r="41" spans="2:12">
      <c r="B41" s="167"/>
      <c r="C41" s="203" t="s">
        <v>447</v>
      </c>
      <c r="D41" s="59"/>
      <c r="E41" s="194">
        <f>+COUNTA('Compras Acumuladas'!F:F)-1</f>
        <v>216</v>
      </c>
      <c r="F41" s="59"/>
      <c r="G41" s="59"/>
      <c r="H41" s="59"/>
      <c r="I41" s="59"/>
      <c r="J41" s="59"/>
      <c r="K41" s="59"/>
      <c r="L41" s="168"/>
    </row>
    <row r="42" spans="2:12">
      <c r="B42" s="167"/>
      <c r="C42" s="187" t="s">
        <v>440</v>
      </c>
      <c r="D42" s="192" t="str">
        <f>+UPPER(Datos!J6)</f>
        <v>JULIO</v>
      </c>
      <c r="E42" s="195">
        <f>+VLOOKUP(D42,'Compras analisis'!L6:O17,4,0)/E40</f>
        <v>1.7659972585966872E-2</v>
      </c>
      <c r="F42" s="59"/>
      <c r="G42" s="59"/>
      <c r="H42" s="59"/>
      <c r="I42" s="59"/>
      <c r="J42" s="59"/>
      <c r="K42" s="59"/>
      <c r="L42" s="168"/>
    </row>
    <row r="43" spans="2:12" ht="15.75" thickBot="1">
      <c r="B43" s="86"/>
      <c r="C43" s="170"/>
      <c r="D43" s="170"/>
      <c r="E43" s="170"/>
      <c r="F43" s="170"/>
      <c r="G43" s="170"/>
      <c r="H43" s="170"/>
      <c r="I43" s="170"/>
      <c r="J43" s="170"/>
      <c r="K43" s="170"/>
      <c r="L43" s="171"/>
    </row>
    <row r="45" spans="2:12" ht="15.75" thickBot="1"/>
    <row r="46" spans="2:12">
      <c r="B46" s="84"/>
      <c r="C46" s="165"/>
      <c r="D46" s="165"/>
      <c r="E46" s="165"/>
      <c r="F46" s="165"/>
      <c r="G46" s="165"/>
      <c r="H46" s="165"/>
      <c r="I46" s="165"/>
      <c r="J46" s="165"/>
      <c r="K46" s="165"/>
      <c r="L46" s="166"/>
    </row>
    <row r="47" spans="2:12">
      <c r="B47" s="167"/>
      <c r="C47" s="59"/>
      <c r="D47" s="59"/>
      <c r="E47" s="59"/>
      <c r="F47" s="59"/>
      <c r="G47" s="59"/>
      <c r="H47" s="59"/>
      <c r="I47" s="59"/>
      <c r="J47" s="59"/>
      <c r="K47" s="59"/>
      <c r="L47" s="168"/>
    </row>
    <row r="48" spans="2:12">
      <c r="B48" s="167"/>
      <c r="C48" s="59"/>
      <c r="D48" s="59"/>
      <c r="E48" s="59"/>
      <c r="F48" s="59"/>
      <c r="G48" s="59"/>
      <c r="H48" s="59"/>
      <c r="I48" s="59"/>
      <c r="J48" s="59"/>
      <c r="K48" s="59"/>
      <c r="L48" s="168"/>
    </row>
    <row r="49" spans="2:12">
      <c r="B49" s="167"/>
      <c r="C49" s="59"/>
      <c r="D49" s="59"/>
      <c r="E49" s="59"/>
      <c r="F49" s="59"/>
      <c r="G49" s="59"/>
      <c r="H49" s="59"/>
      <c r="I49" s="59"/>
      <c r="J49" s="59"/>
      <c r="K49" s="59"/>
      <c r="L49" s="168"/>
    </row>
    <row r="50" spans="2:12">
      <c r="B50" s="167"/>
      <c r="C50" s="59"/>
      <c r="D50" s="59"/>
      <c r="E50" s="59"/>
      <c r="F50" s="59"/>
      <c r="G50" s="59"/>
      <c r="H50" s="59"/>
      <c r="I50" s="59"/>
      <c r="J50" s="59"/>
      <c r="K50" s="59"/>
      <c r="L50" s="168"/>
    </row>
    <row r="51" spans="2:12">
      <c r="B51" s="167"/>
      <c r="C51" s="59"/>
      <c r="D51" s="59"/>
      <c r="E51" s="59"/>
      <c r="F51" s="59"/>
      <c r="G51" s="59"/>
      <c r="H51" s="59"/>
      <c r="I51" s="59"/>
      <c r="J51" s="59"/>
      <c r="K51" s="59"/>
      <c r="L51" s="168"/>
    </row>
    <row r="52" spans="2:12">
      <c r="B52" s="167"/>
      <c r="C52" s="59"/>
      <c r="D52" s="59"/>
      <c r="E52" s="59"/>
      <c r="F52" s="59"/>
      <c r="G52" s="59"/>
      <c r="H52" s="59"/>
      <c r="I52" s="59"/>
      <c r="J52" s="59"/>
      <c r="K52" s="59"/>
      <c r="L52" s="168"/>
    </row>
    <row r="53" spans="2:12">
      <c r="B53" s="167"/>
      <c r="C53" s="59"/>
      <c r="D53" s="59"/>
      <c r="E53" s="59"/>
      <c r="F53" s="59"/>
      <c r="G53" s="59"/>
      <c r="H53" s="59"/>
      <c r="I53" s="59"/>
      <c r="J53" s="59"/>
      <c r="K53" s="59"/>
      <c r="L53" s="168"/>
    </row>
    <row r="54" spans="2:12">
      <c r="B54" s="167"/>
      <c r="C54" s="59"/>
      <c r="D54" s="59"/>
      <c r="E54" s="59"/>
      <c r="F54" s="59"/>
      <c r="G54" s="59"/>
      <c r="H54" s="59"/>
      <c r="I54" s="59"/>
      <c r="J54" s="59"/>
      <c r="K54" s="59"/>
      <c r="L54" s="168"/>
    </row>
    <row r="55" spans="2:12">
      <c r="B55" s="167"/>
      <c r="C55" s="59"/>
      <c r="D55" s="59"/>
      <c r="E55" s="59"/>
      <c r="F55" s="59"/>
      <c r="G55" s="59"/>
      <c r="H55" s="59"/>
      <c r="I55" s="59"/>
      <c r="J55" s="59"/>
      <c r="K55" s="59"/>
      <c r="L55" s="168"/>
    </row>
    <row r="56" spans="2:12">
      <c r="B56" s="167"/>
      <c r="C56" s="59"/>
      <c r="D56" s="59"/>
      <c r="E56" s="59"/>
      <c r="F56" s="59"/>
      <c r="G56" s="59"/>
      <c r="H56" s="59"/>
      <c r="I56" s="59"/>
      <c r="J56" s="59"/>
      <c r="K56" s="59"/>
      <c r="L56" s="168"/>
    </row>
    <row r="57" spans="2:12">
      <c r="B57" s="167"/>
      <c r="C57" s="59"/>
      <c r="D57" s="59"/>
      <c r="E57" s="59"/>
      <c r="F57" s="59"/>
      <c r="G57" s="59"/>
      <c r="H57" s="59"/>
      <c r="I57" s="59"/>
      <c r="J57" s="59"/>
      <c r="K57" s="59"/>
      <c r="L57" s="168"/>
    </row>
    <row r="58" spans="2:12">
      <c r="B58" s="167"/>
      <c r="C58" s="59"/>
      <c r="D58" s="59"/>
      <c r="E58" s="59"/>
      <c r="F58" s="59"/>
      <c r="G58" s="59"/>
      <c r="H58" s="59"/>
      <c r="I58" s="59"/>
      <c r="J58" s="59"/>
      <c r="K58" s="59"/>
      <c r="L58" s="168"/>
    </row>
    <row r="59" spans="2:12">
      <c r="B59" s="167"/>
      <c r="C59" s="59"/>
      <c r="D59" s="59"/>
      <c r="E59" s="59"/>
      <c r="F59" s="59"/>
      <c r="G59" s="59"/>
      <c r="H59" s="59"/>
      <c r="I59" s="59"/>
      <c r="J59" s="59"/>
      <c r="K59" s="59"/>
      <c r="L59" s="168"/>
    </row>
    <row r="60" spans="2:12">
      <c r="B60" s="167"/>
      <c r="C60" s="59"/>
      <c r="D60" s="59"/>
      <c r="E60" s="59"/>
      <c r="F60" s="59"/>
      <c r="G60" s="59"/>
      <c r="H60" s="59"/>
      <c r="I60" s="59"/>
      <c r="J60" s="59"/>
      <c r="K60" s="59"/>
      <c r="L60" s="168"/>
    </row>
    <row r="61" spans="2:12">
      <c r="B61" s="167"/>
      <c r="C61" s="59"/>
      <c r="D61" s="59"/>
      <c r="E61" s="59"/>
      <c r="F61" s="59"/>
      <c r="G61" s="59"/>
      <c r="H61" s="59"/>
      <c r="I61" s="59"/>
      <c r="J61" s="59"/>
      <c r="K61" s="59"/>
      <c r="L61" s="168"/>
    </row>
    <row r="62" spans="2:12">
      <c r="B62" s="167"/>
      <c r="C62" s="59"/>
      <c r="D62" s="59"/>
      <c r="E62" s="59"/>
      <c r="F62" s="59"/>
      <c r="G62" s="59"/>
      <c r="H62" s="59"/>
      <c r="I62" s="59"/>
      <c r="J62" s="59"/>
      <c r="K62" s="59"/>
      <c r="L62" s="168"/>
    </row>
    <row r="63" spans="2:12">
      <c r="B63" s="167"/>
      <c r="C63" s="59"/>
      <c r="D63" s="59"/>
      <c r="E63" s="59"/>
      <c r="F63" s="59"/>
      <c r="G63" s="59"/>
      <c r="H63" s="59"/>
      <c r="I63" s="59"/>
      <c r="J63" s="59"/>
      <c r="K63" s="59"/>
      <c r="L63" s="168"/>
    </row>
    <row r="64" spans="2:12">
      <c r="B64" s="167"/>
      <c r="C64" s="59"/>
      <c r="D64" s="59"/>
      <c r="E64" s="59"/>
      <c r="F64" s="59"/>
      <c r="G64" s="59"/>
      <c r="H64" s="59"/>
      <c r="I64" s="59"/>
      <c r="J64" s="59"/>
      <c r="K64" s="59"/>
      <c r="L64" s="168"/>
    </row>
    <row r="65" spans="2:12">
      <c r="B65" s="167"/>
      <c r="C65" s="59"/>
      <c r="D65" s="59"/>
      <c r="E65" s="59"/>
      <c r="F65" s="59"/>
      <c r="G65" s="59"/>
      <c r="H65" s="59"/>
      <c r="I65" s="59"/>
      <c r="J65" s="59"/>
      <c r="K65" s="59"/>
      <c r="L65" s="168"/>
    </row>
    <row r="66" spans="2:12">
      <c r="B66" s="167"/>
      <c r="C66" s="59"/>
      <c r="D66" s="59"/>
      <c r="E66" s="59"/>
      <c r="F66" s="59"/>
      <c r="G66" s="59"/>
      <c r="H66" s="59"/>
      <c r="I66" s="59"/>
      <c r="J66" s="59"/>
      <c r="K66" s="59"/>
      <c r="L66" s="168"/>
    </row>
    <row r="67" spans="2:12">
      <c r="B67" s="167"/>
      <c r="C67" s="59"/>
      <c r="D67" s="59"/>
      <c r="E67" s="59"/>
      <c r="F67" s="59"/>
      <c r="G67" s="59"/>
      <c r="H67" s="59"/>
      <c r="I67" s="59"/>
      <c r="J67" s="59"/>
      <c r="K67" s="59"/>
      <c r="L67" s="168"/>
    </row>
    <row r="68" spans="2:12">
      <c r="B68" s="167"/>
      <c r="C68" s="59"/>
      <c r="D68" s="59"/>
      <c r="E68" s="59"/>
      <c r="F68" s="59"/>
      <c r="G68" s="59"/>
      <c r="H68" s="59"/>
      <c r="I68" s="59"/>
      <c r="J68" s="59"/>
      <c r="K68" s="59"/>
      <c r="L68" s="168"/>
    </row>
    <row r="69" spans="2:12">
      <c r="B69" s="167"/>
      <c r="C69" s="59"/>
      <c r="D69" s="59"/>
      <c r="E69" s="59"/>
      <c r="F69" s="59"/>
      <c r="G69" s="59"/>
      <c r="H69" s="59"/>
      <c r="I69" s="59"/>
      <c r="J69" s="59"/>
      <c r="K69" s="59"/>
      <c r="L69" s="168"/>
    </row>
    <row r="70" spans="2:12">
      <c r="B70" s="167"/>
      <c r="C70" s="59"/>
      <c r="D70" s="59"/>
      <c r="E70" s="59"/>
      <c r="F70" s="59"/>
      <c r="G70" s="59"/>
      <c r="H70" s="59"/>
      <c r="I70" s="59"/>
      <c r="J70" s="59"/>
      <c r="K70" s="59"/>
      <c r="L70" s="168"/>
    </row>
    <row r="71" spans="2:12" ht="15.75" thickBot="1">
      <c r="B71" s="86"/>
      <c r="C71" s="170"/>
      <c r="D71" s="170"/>
      <c r="E71" s="170"/>
      <c r="F71" s="170"/>
      <c r="G71" s="170"/>
      <c r="H71" s="170"/>
      <c r="I71" s="170"/>
      <c r="J71" s="170"/>
      <c r="K71" s="170"/>
      <c r="L71" s="171"/>
    </row>
  </sheetData>
  <mergeCells count="5">
    <mergeCell ref="C24:L24"/>
    <mergeCell ref="C30:E30"/>
    <mergeCell ref="I30:K30"/>
    <mergeCell ref="B9:F9"/>
    <mergeCell ref="B3:L5"/>
  </mergeCells>
  <pageMargins left="0.70866141732283472" right="0.70866141732283472" top="0.74803149606299213" bottom="0.74803149606299213" header="0" footer="0"/>
  <pageSetup scale="56" orientation="portrait" r:id="rId1"/>
  <headerFooter>
    <oddHeader xml:space="preserve">&amp;C&amp;G
</oddHeader>
    <oddFooter>&amp;CClaveTributariaContadores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theme="8"/>
    <pageSetUpPr fitToPage="1"/>
  </sheetPr>
  <dimension ref="B2:Q70"/>
  <sheetViews>
    <sheetView showGridLines="0" view="pageBreakPreview" topLeftCell="A7" zoomScale="85" zoomScaleNormal="100" zoomScaleSheetLayoutView="85" workbookViewId="0">
      <selection activeCell="E40" sqref="E40"/>
    </sheetView>
  </sheetViews>
  <sheetFormatPr baseColWidth="10" defaultRowHeight="15"/>
  <cols>
    <col min="2" max="2" width="2.85546875" customWidth="1"/>
    <col min="3" max="3" width="34.28515625" customWidth="1"/>
    <col min="4" max="4" width="12.85546875" customWidth="1"/>
    <col min="5" max="5" width="14.28515625" customWidth="1"/>
    <col min="6" max="8" width="2.85546875" customWidth="1"/>
    <col min="9" max="9" width="34.28515625" customWidth="1"/>
    <col min="10" max="10" width="12.85546875" customWidth="1"/>
    <col min="11" max="11" width="14.28515625" customWidth="1"/>
    <col min="12" max="12" width="2.85546875" customWidth="1"/>
  </cols>
  <sheetData>
    <row r="2" spans="2:17" ht="15" customHeight="1">
      <c r="B2" s="269" t="str">
        <f>+CONCATENATE("Ventas desde Enero a ",Datos!J6," ",Datos!C8)</f>
        <v>Ventas desde Enero a Julio 2024</v>
      </c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2:17" ht="15" customHeight="1">
      <c r="B3" s="269"/>
      <c r="C3" s="269"/>
      <c r="D3" s="269"/>
      <c r="E3" s="269"/>
      <c r="F3" s="269"/>
      <c r="G3" s="269"/>
      <c r="H3" s="269"/>
      <c r="I3" s="269"/>
      <c r="J3" s="269"/>
      <c r="K3" s="269"/>
      <c r="L3" s="269"/>
    </row>
    <row r="4" spans="2:17" ht="18.75" customHeight="1">
      <c r="B4" s="269"/>
      <c r="C4" s="269"/>
      <c r="D4" s="269"/>
      <c r="E4" s="269"/>
      <c r="F4" s="269"/>
      <c r="G4" s="269"/>
      <c r="H4" s="269"/>
      <c r="I4" s="269"/>
      <c r="J4" s="269"/>
      <c r="K4" s="269"/>
      <c r="L4" s="269"/>
    </row>
    <row r="8" spans="2:17">
      <c r="B8" s="268"/>
      <c r="C8" s="268"/>
      <c r="D8" s="268"/>
      <c r="E8" s="268"/>
      <c r="F8" s="268"/>
    </row>
    <row r="14" spans="2:17">
      <c r="K14" s="66"/>
      <c r="M14" s="66"/>
      <c r="N14" s="66"/>
      <c r="O14" s="66"/>
      <c r="P14" s="66"/>
      <c r="Q14" s="66"/>
    </row>
    <row r="15" spans="2:17">
      <c r="K15" s="66"/>
      <c r="M15" s="66"/>
      <c r="N15" s="66"/>
      <c r="O15" s="66"/>
      <c r="P15" s="66"/>
      <c r="Q15" s="66"/>
    </row>
    <row r="16" spans="2:17">
      <c r="K16" s="66"/>
      <c r="M16" s="66"/>
      <c r="N16" s="66"/>
      <c r="O16" s="66"/>
      <c r="P16" s="66"/>
      <c r="Q16" s="66"/>
    </row>
    <row r="17" spans="2:17">
      <c r="K17" s="66"/>
      <c r="M17" s="66"/>
      <c r="N17" s="66"/>
      <c r="O17" s="66"/>
      <c r="P17" s="66"/>
      <c r="Q17" s="66"/>
    </row>
    <row r="18" spans="2:17">
      <c r="K18" s="66"/>
      <c r="M18" s="66"/>
      <c r="N18" s="66"/>
      <c r="O18" s="66"/>
      <c r="P18" s="66"/>
      <c r="Q18" s="66"/>
    </row>
    <row r="19" spans="2:17">
      <c r="K19" s="66"/>
      <c r="M19" s="66"/>
      <c r="N19" s="66"/>
      <c r="O19" s="66"/>
      <c r="P19" s="66"/>
      <c r="Q19" s="66"/>
    </row>
    <row r="20" spans="2:17">
      <c r="K20" s="66"/>
      <c r="M20" s="66"/>
      <c r="N20" s="66"/>
      <c r="O20" s="66"/>
      <c r="P20" s="66"/>
      <c r="Q20" s="66"/>
    </row>
    <row r="21" spans="2:17">
      <c r="C21" s="19"/>
      <c r="K21" s="66"/>
      <c r="M21" s="66"/>
      <c r="N21" s="66"/>
      <c r="O21" s="66"/>
      <c r="P21" s="66"/>
      <c r="Q21" s="66"/>
    </row>
    <row r="22" spans="2:17">
      <c r="K22" s="66"/>
      <c r="M22" s="66"/>
      <c r="N22" s="66"/>
      <c r="O22" s="66"/>
      <c r="P22" s="66"/>
      <c r="Q22" s="66"/>
    </row>
    <row r="23" spans="2:17" ht="18.75">
      <c r="D23" s="263"/>
      <c r="E23" s="263"/>
      <c r="F23" s="263"/>
      <c r="G23" s="263"/>
      <c r="H23" s="263"/>
      <c r="I23" s="263"/>
      <c r="J23" s="263"/>
      <c r="K23" s="264"/>
      <c r="L23" s="264"/>
      <c r="M23" s="264"/>
      <c r="N23" s="66"/>
      <c r="O23" s="66"/>
      <c r="P23" s="66"/>
      <c r="Q23" s="66"/>
    </row>
    <row r="24" spans="2:17">
      <c r="K24" s="66"/>
      <c r="M24" s="66"/>
      <c r="N24" s="66"/>
      <c r="O24" s="66"/>
      <c r="P24" s="66"/>
      <c r="Q24" s="66"/>
    </row>
    <row r="25" spans="2:17">
      <c r="K25" s="66"/>
      <c r="M25" s="66"/>
      <c r="N25" s="66"/>
      <c r="O25" s="66"/>
      <c r="P25" s="66"/>
      <c r="Q25" s="66"/>
    </row>
    <row r="26" spans="2:17">
      <c r="K26" s="66"/>
      <c r="M26" s="66"/>
      <c r="N26" s="66"/>
      <c r="O26" s="66"/>
      <c r="P26" s="66"/>
      <c r="Q26" s="66"/>
    </row>
    <row r="27" spans="2:17" ht="15.75" thickBot="1">
      <c r="K27" s="66"/>
      <c r="M27" s="66"/>
      <c r="N27" s="66"/>
      <c r="O27" s="66"/>
      <c r="P27" s="66"/>
      <c r="Q27" s="66"/>
    </row>
    <row r="28" spans="2:17">
      <c r="B28" s="84"/>
      <c r="C28" s="165"/>
      <c r="D28" s="165"/>
      <c r="E28" s="165"/>
      <c r="F28" s="165"/>
      <c r="G28" s="165"/>
      <c r="H28" s="165"/>
      <c r="I28" s="165"/>
      <c r="J28" s="165"/>
      <c r="K28" s="178"/>
      <c r="L28" s="166"/>
      <c r="M28" s="66"/>
      <c r="N28" s="66"/>
      <c r="O28" s="66"/>
      <c r="P28" s="66"/>
      <c r="Q28" s="66"/>
    </row>
    <row r="29" spans="2:17">
      <c r="B29" s="167"/>
      <c r="C29" s="265" t="s">
        <v>439</v>
      </c>
      <c r="D29" s="266"/>
      <c r="E29" s="267"/>
      <c r="F29" s="59"/>
      <c r="G29" s="59"/>
      <c r="H29" s="59"/>
      <c r="I29" s="265" t="s">
        <v>438</v>
      </c>
      <c r="J29" s="266"/>
      <c r="K29" s="267"/>
      <c r="L29" s="168"/>
      <c r="M29" s="66"/>
      <c r="N29" s="66"/>
      <c r="O29" s="66"/>
      <c r="P29" s="66"/>
      <c r="Q29" s="66"/>
    </row>
    <row r="30" spans="2:17">
      <c r="B30" s="167"/>
      <c r="C30" s="175" t="s">
        <v>435</v>
      </c>
      <c r="D30" s="176" t="s">
        <v>354</v>
      </c>
      <c r="E30" s="198" t="s">
        <v>436</v>
      </c>
      <c r="F30" s="59"/>
      <c r="G30" s="59"/>
      <c r="H30" s="59"/>
      <c r="I30" s="175" t="s">
        <v>435</v>
      </c>
      <c r="J30" s="176" t="s">
        <v>354</v>
      </c>
      <c r="K30" s="177" t="s">
        <v>436</v>
      </c>
      <c r="L30" s="168"/>
      <c r="M30" s="66"/>
      <c r="N30" s="66"/>
      <c r="O30" s="66"/>
      <c r="P30" s="66"/>
      <c r="Q30" s="66"/>
    </row>
    <row r="31" spans="2:17">
      <c r="B31" s="167"/>
      <c r="C31" s="172" t="str">
        <f>+IF(OR('Ventas Analisis'!K19="Total general",'Ventas Analisis'!K19=0),"",'Ventas Analisis'!K19)</f>
        <v>UNIVERSIDAD AUTONOMA DE CHILE</v>
      </c>
      <c r="D31" s="59"/>
      <c r="E31" s="182">
        <f>IF(C31="","",'Ventas Analisis'!L19)</f>
        <v>20241300</v>
      </c>
      <c r="F31" s="59"/>
      <c r="G31" s="59"/>
      <c r="H31" s="59"/>
      <c r="I31" s="172" t="str">
        <f>+IF(OR('Ventas Analisis'!K29="Total general",'Ventas Analisis'!K29=0),"",'Ventas Analisis'!K29)</f>
        <v>ANDREA DANIELA PEREZ GODOY</v>
      </c>
      <c r="J31" s="59"/>
      <c r="K31" s="180">
        <f>IF(I31="","",'Ventas Analisis'!L29)</f>
        <v>719000</v>
      </c>
      <c r="L31" s="168"/>
      <c r="M31" s="66"/>
      <c r="N31" s="66"/>
      <c r="O31" s="66"/>
      <c r="P31" s="66"/>
      <c r="Q31" s="66"/>
    </row>
    <row r="32" spans="2:17">
      <c r="B32" s="167"/>
      <c r="C32" s="172" t="str">
        <f>+IF(OR('Ventas Analisis'!K20="Total general",'Ventas Analisis'!K20=0),"",'Ventas Analisis'!K20)</f>
        <v>I MUNICIPALIDAD DE LA CISTERNA</v>
      </c>
      <c r="D32" s="59"/>
      <c r="E32" s="183">
        <f>IF(C32="","",'Ventas Analisis'!L20)</f>
        <v>19970000</v>
      </c>
      <c r="F32" s="59"/>
      <c r="G32" s="59"/>
      <c r="H32" s="59"/>
      <c r="I32" s="172" t="str">
        <f>+IF(OR('Ventas Analisis'!K30="Total general",'Ventas Analisis'!K30=0),"",'Ventas Analisis'!K30)</f>
        <v>MARIO RAMIRO ESTEBAN MOYA GUZMAN</v>
      </c>
      <c r="J32" s="59"/>
      <c r="K32" s="180">
        <f>IF(I32="","",'Ventas Analisis'!L30)</f>
        <v>613300</v>
      </c>
      <c r="L32" s="168"/>
      <c r="M32" s="66"/>
      <c r="N32" s="66"/>
      <c r="O32" s="66"/>
      <c r="P32" s="66"/>
      <c r="Q32" s="66"/>
    </row>
    <row r="33" spans="2:17">
      <c r="B33" s="167"/>
      <c r="C33" s="172" t="str">
        <f>+IF(OR('Ventas Analisis'!K21="Total general",'Ventas Analisis'!K21=0),"",'Ventas Analisis'!K21)</f>
        <v>SECRETARÍA REGIONAL MINISTERIAL DE LAS CULTURAS, LAS ARTES Y EL PATRIM</v>
      </c>
      <c r="D33" s="59"/>
      <c r="E33" s="183">
        <f>IF(C33="","",'Ventas Analisis'!L21)</f>
        <v>12500000</v>
      </c>
      <c r="F33" s="59"/>
      <c r="G33" s="59"/>
      <c r="H33" s="59"/>
      <c r="I33" s="172" t="str">
        <f>+IF(OR('Ventas Analisis'!K31="Total general",'Ventas Analisis'!K31=0),"",'Ventas Analisis'!K31)</f>
        <v>ASESORIAS E INVERSIONES AIM FUTBOL SPA</v>
      </c>
      <c r="J33" s="59"/>
      <c r="K33" s="180">
        <f>IF(I33="","",'Ventas Analisis'!L31)</f>
        <v>464970</v>
      </c>
      <c r="L33" s="168"/>
      <c r="M33" s="66"/>
      <c r="N33" s="66"/>
      <c r="O33" s="66"/>
      <c r="P33" s="66"/>
      <c r="Q33" s="66"/>
    </row>
    <row r="34" spans="2:17">
      <c r="B34" s="167"/>
      <c r="C34" s="172" t="str">
        <f>+IF(OR('Ventas Analisis'!K22="Total general",'Ventas Analisis'!K22=0),"",'Ventas Analisis'!K22)</f>
        <v>ROCKET CHILE S.A.</v>
      </c>
      <c r="D34" s="59"/>
      <c r="E34" s="183">
        <f>IF(C34="","",'Ventas Analisis'!L22)</f>
        <v>4165000</v>
      </c>
      <c r="F34" s="59"/>
      <c r="G34" s="59"/>
      <c r="H34" s="59"/>
      <c r="I34" s="172" t="str">
        <f>+IF(OR('Ventas Analisis'!K32="Total general",'Ventas Analisis'!K32=0),"",'Ventas Analisis'!K32)</f>
        <v>NATALIA PAZ NUNEZ PALMA</v>
      </c>
      <c r="J34" s="59"/>
      <c r="K34" s="180">
        <f>IF(I34="","",'Ventas Analisis'!L32)</f>
        <v>400000</v>
      </c>
      <c r="L34" s="168"/>
      <c r="M34" s="66"/>
      <c r="N34" s="66"/>
      <c r="O34" s="66"/>
      <c r="P34" s="66"/>
      <c r="Q34" s="66"/>
    </row>
    <row r="35" spans="2:17">
      <c r="B35" s="167"/>
      <c r="C35" s="173" t="str">
        <f>+IF(OR('Ventas Analisis'!K23="Total general",'Ventas Analisis'!K23=0),"",'Ventas Analisis'!K23)</f>
        <v>SMARTMEDIA SPA</v>
      </c>
      <c r="D35" s="174"/>
      <c r="E35" s="184">
        <f>IF(C35="","",'Ventas Analisis'!L23)</f>
        <v>3722320</v>
      </c>
      <c r="F35" s="59"/>
      <c r="G35" s="59"/>
      <c r="H35" s="59"/>
      <c r="I35" s="173" t="str">
        <f>IF(OR('Ventas Analisis'!J33="Total General",'Ventas Analisis'!K33=0),"",'Ventas Analisis'!K33)</f>
        <v>NIEVES DLB SPA</v>
      </c>
      <c r="J35" s="174"/>
      <c r="K35" s="181">
        <f>IF(I35="","",'Ventas Analisis'!L33)</f>
        <v>360842</v>
      </c>
      <c r="L35" s="168"/>
    </row>
    <row r="36" spans="2:17">
      <c r="B36" s="167"/>
      <c r="C36" s="59"/>
      <c r="D36" s="59"/>
      <c r="E36" s="169"/>
      <c r="F36" s="59"/>
      <c r="G36" s="59"/>
      <c r="H36" s="59"/>
      <c r="I36" s="59"/>
      <c r="J36" s="59"/>
      <c r="K36" s="185"/>
      <c r="L36" s="168"/>
    </row>
    <row r="37" spans="2:17" ht="3.75" customHeight="1">
      <c r="B37" s="167"/>
      <c r="C37" s="189"/>
      <c r="D37" s="189"/>
      <c r="E37" s="190"/>
      <c r="F37" s="189"/>
      <c r="G37" s="189"/>
      <c r="H37" s="189"/>
      <c r="I37" s="189"/>
      <c r="J37" s="189"/>
      <c r="K37" s="191"/>
      <c r="L37" s="168"/>
    </row>
    <row r="38" spans="2:17">
      <c r="B38" s="167"/>
      <c r="C38" s="59"/>
      <c r="D38" s="59"/>
      <c r="E38" s="59"/>
      <c r="F38" s="59"/>
      <c r="G38" s="59"/>
      <c r="H38" s="59"/>
      <c r="I38" s="59"/>
      <c r="J38" s="59"/>
      <c r="K38" s="59"/>
      <c r="L38" s="168"/>
    </row>
    <row r="39" spans="2:17">
      <c r="B39" s="167"/>
      <c r="C39" s="186" t="s">
        <v>437</v>
      </c>
      <c r="D39" s="179"/>
      <c r="E39" s="193">
        <f>+SUM(GETPIVOTDATA("Monto Neto",'Ventas Analisis'!$I$4))</f>
        <v>105819122</v>
      </c>
      <c r="F39" s="59"/>
      <c r="G39" s="59"/>
      <c r="H39" s="59"/>
      <c r="I39" s="59"/>
      <c r="J39" s="59"/>
      <c r="K39" s="59"/>
      <c r="L39" s="168"/>
    </row>
    <row r="40" spans="2:17">
      <c r="B40" s="167"/>
      <c r="C40" s="203" t="s">
        <v>448</v>
      </c>
      <c r="D40" s="59"/>
      <c r="E40" s="194">
        <f>+COUNTA('Ventas Acumuladas'!F:F)-1</f>
        <v>78</v>
      </c>
      <c r="F40" s="59"/>
      <c r="G40" s="59"/>
      <c r="H40" s="59"/>
      <c r="J40" s="59"/>
      <c r="K40" s="59"/>
      <c r="L40" s="168"/>
    </row>
    <row r="41" spans="2:17">
      <c r="B41" s="167"/>
      <c r="C41" s="187" t="s">
        <v>440</v>
      </c>
      <c r="D41" s="192" t="str">
        <f>+UPPER(Datos!J6)</f>
        <v>JULIO</v>
      </c>
      <c r="E41" s="195">
        <f>+VLOOKUP(D41,'Ventas Analisis'!L5:O16,4,0)/E39</f>
        <v>2.450698844392226E-2</v>
      </c>
      <c r="F41" s="59"/>
      <c r="H41" s="59"/>
      <c r="I41" s="59"/>
      <c r="J41" s="59"/>
      <c r="K41" s="59"/>
      <c r="L41" s="168"/>
    </row>
    <row r="42" spans="2:17" ht="15.75" thickBot="1">
      <c r="B42" s="86"/>
      <c r="C42" s="170"/>
      <c r="D42" s="170"/>
      <c r="E42" s="170"/>
      <c r="F42" s="170"/>
      <c r="G42" s="170"/>
      <c r="H42" s="170"/>
      <c r="I42" s="170"/>
      <c r="J42" s="170"/>
      <c r="K42" s="170"/>
      <c r="L42" s="171"/>
    </row>
    <row r="44" spans="2:17" ht="15.75" thickBot="1"/>
    <row r="45" spans="2:17">
      <c r="B45" s="84"/>
      <c r="C45" s="165"/>
      <c r="D45" s="165"/>
      <c r="E45" s="165"/>
      <c r="F45" s="165"/>
      <c r="G45" s="165"/>
      <c r="H45" s="165"/>
      <c r="I45" s="165"/>
      <c r="J45" s="165"/>
      <c r="K45" s="165"/>
      <c r="L45" s="166"/>
    </row>
    <row r="46" spans="2:17">
      <c r="B46" s="167"/>
      <c r="C46" s="59"/>
      <c r="D46" s="59"/>
      <c r="E46" s="59"/>
      <c r="F46" s="59"/>
      <c r="G46" s="59"/>
      <c r="H46" s="59"/>
      <c r="I46" s="59"/>
      <c r="J46" s="59"/>
      <c r="K46" s="59"/>
      <c r="L46" s="168"/>
    </row>
    <row r="47" spans="2:17">
      <c r="B47" s="167"/>
      <c r="C47" s="59"/>
      <c r="D47" s="59"/>
      <c r="E47" s="59"/>
      <c r="F47" s="59"/>
      <c r="G47" s="59"/>
      <c r="H47" s="59"/>
      <c r="I47" s="59"/>
      <c r="J47" s="59"/>
      <c r="K47" s="59"/>
      <c r="L47" s="168"/>
    </row>
    <row r="48" spans="2:17">
      <c r="B48" s="167"/>
      <c r="C48" s="59"/>
      <c r="D48" s="59"/>
      <c r="E48" s="59"/>
      <c r="F48" s="59"/>
      <c r="G48" s="59"/>
      <c r="H48" s="59"/>
      <c r="I48" s="59"/>
      <c r="J48" s="59"/>
      <c r="K48" s="59"/>
      <c r="L48" s="168"/>
    </row>
    <row r="49" spans="2:12">
      <c r="B49" s="167"/>
      <c r="C49" s="59"/>
      <c r="D49" s="59"/>
      <c r="E49" s="59"/>
      <c r="F49" s="59"/>
      <c r="G49" s="59"/>
      <c r="H49" s="59"/>
      <c r="I49" s="59"/>
      <c r="J49" s="59"/>
      <c r="K49" s="59"/>
      <c r="L49" s="168"/>
    </row>
    <row r="50" spans="2:12">
      <c r="B50" s="167"/>
      <c r="C50" s="59"/>
      <c r="D50" s="59"/>
      <c r="E50" s="59"/>
      <c r="F50" s="59"/>
      <c r="G50" s="59"/>
      <c r="H50" s="59"/>
      <c r="I50" s="59"/>
      <c r="J50" s="59"/>
      <c r="K50" s="59"/>
      <c r="L50" s="168"/>
    </row>
    <row r="51" spans="2:12">
      <c r="B51" s="167"/>
      <c r="C51" s="59"/>
      <c r="D51" s="59"/>
      <c r="E51" s="59"/>
      <c r="F51" s="59"/>
      <c r="G51" s="59"/>
      <c r="H51" s="59"/>
      <c r="I51" s="59"/>
      <c r="J51" s="59"/>
      <c r="K51" s="59"/>
      <c r="L51" s="168"/>
    </row>
    <row r="52" spans="2:12">
      <c r="B52" s="167"/>
      <c r="C52" s="59"/>
      <c r="D52" s="59"/>
      <c r="E52" s="59"/>
      <c r="F52" s="59"/>
      <c r="G52" s="59"/>
      <c r="H52" s="59"/>
      <c r="I52" s="59"/>
      <c r="J52" s="59"/>
      <c r="K52" s="59"/>
      <c r="L52" s="168"/>
    </row>
    <row r="53" spans="2:12">
      <c r="B53" s="167"/>
      <c r="C53" s="59"/>
      <c r="D53" s="59"/>
      <c r="E53" s="59"/>
      <c r="F53" s="59"/>
      <c r="G53" s="59"/>
      <c r="H53" s="59"/>
      <c r="I53" s="59"/>
      <c r="J53" s="59"/>
      <c r="K53" s="59"/>
      <c r="L53" s="168"/>
    </row>
    <row r="54" spans="2:12">
      <c r="B54" s="167"/>
      <c r="C54" s="59"/>
      <c r="D54" s="59"/>
      <c r="E54" s="59"/>
      <c r="F54" s="59"/>
      <c r="G54" s="59"/>
      <c r="H54" s="59"/>
      <c r="I54" s="59"/>
      <c r="J54" s="59"/>
      <c r="K54" s="59"/>
      <c r="L54" s="168"/>
    </row>
    <row r="55" spans="2:12">
      <c r="B55" s="167"/>
      <c r="C55" s="59"/>
      <c r="D55" s="59"/>
      <c r="E55" s="59"/>
      <c r="F55" s="59"/>
      <c r="G55" s="59"/>
      <c r="H55" s="59"/>
      <c r="I55" s="59"/>
      <c r="J55" s="59"/>
      <c r="K55" s="59"/>
      <c r="L55" s="168"/>
    </row>
    <row r="56" spans="2:12">
      <c r="B56" s="167"/>
      <c r="C56" s="59"/>
      <c r="D56" s="59"/>
      <c r="E56" s="59"/>
      <c r="F56" s="59"/>
      <c r="G56" s="59"/>
      <c r="H56" s="59"/>
      <c r="I56" s="59"/>
      <c r="J56" s="59"/>
      <c r="K56" s="59"/>
      <c r="L56" s="168"/>
    </row>
    <row r="57" spans="2:12">
      <c r="B57" s="167"/>
      <c r="C57" s="59"/>
      <c r="D57" s="59"/>
      <c r="E57" s="59"/>
      <c r="F57" s="59"/>
      <c r="G57" s="59"/>
      <c r="H57" s="59"/>
      <c r="I57" s="59"/>
      <c r="J57" s="59"/>
      <c r="K57" s="59"/>
      <c r="L57" s="168"/>
    </row>
    <row r="58" spans="2:12">
      <c r="B58" s="167"/>
      <c r="C58" s="59"/>
      <c r="D58" s="59"/>
      <c r="E58" s="59"/>
      <c r="F58" s="59"/>
      <c r="G58" s="59"/>
      <c r="H58" s="59"/>
      <c r="I58" s="59"/>
      <c r="J58" s="59"/>
      <c r="K58" s="59"/>
      <c r="L58" s="168"/>
    </row>
    <row r="59" spans="2:12">
      <c r="B59" s="167"/>
      <c r="C59" s="59"/>
      <c r="D59" s="59"/>
      <c r="E59" s="59"/>
      <c r="F59" s="59"/>
      <c r="G59" s="59"/>
      <c r="H59" s="59"/>
      <c r="I59" s="59"/>
      <c r="J59" s="59"/>
      <c r="K59" s="59"/>
      <c r="L59" s="168"/>
    </row>
    <row r="60" spans="2:12">
      <c r="B60" s="167"/>
      <c r="C60" s="59"/>
      <c r="D60" s="59"/>
      <c r="E60" s="59"/>
      <c r="F60" s="59"/>
      <c r="G60" s="59"/>
      <c r="H60" s="59"/>
      <c r="I60" s="59"/>
      <c r="J60" s="59"/>
      <c r="K60" s="59"/>
      <c r="L60" s="168"/>
    </row>
    <row r="61" spans="2:12">
      <c r="B61" s="167"/>
      <c r="C61" s="59"/>
      <c r="D61" s="59"/>
      <c r="E61" s="59"/>
      <c r="F61" s="59"/>
      <c r="G61" s="59"/>
      <c r="H61" s="59"/>
      <c r="I61" s="59"/>
      <c r="J61" s="59"/>
      <c r="K61" s="59"/>
      <c r="L61" s="168"/>
    </row>
    <row r="62" spans="2:12">
      <c r="B62" s="167"/>
      <c r="C62" s="59"/>
      <c r="D62" s="59"/>
      <c r="E62" s="59"/>
      <c r="F62" s="59"/>
      <c r="G62" s="59"/>
      <c r="H62" s="59"/>
      <c r="I62" s="59"/>
      <c r="J62" s="59"/>
      <c r="K62" s="59"/>
      <c r="L62" s="168"/>
    </row>
    <row r="63" spans="2:12">
      <c r="B63" s="167"/>
      <c r="C63" s="59"/>
      <c r="D63" s="59"/>
      <c r="E63" s="59"/>
      <c r="F63" s="59"/>
      <c r="G63" s="59"/>
      <c r="H63" s="59"/>
      <c r="I63" s="59"/>
      <c r="J63" s="59"/>
      <c r="K63" s="59"/>
      <c r="L63" s="168"/>
    </row>
    <row r="64" spans="2:12">
      <c r="B64" s="167"/>
      <c r="C64" s="59"/>
      <c r="D64" s="59"/>
      <c r="E64" s="59"/>
      <c r="F64" s="59"/>
      <c r="G64" s="59"/>
      <c r="H64" s="59"/>
      <c r="I64" s="59"/>
      <c r="J64" s="59"/>
      <c r="K64" s="59"/>
      <c r="L64" s="168"/>
    </row>
    <row r="65" spans="2:12">
      <c r="B65" s="167"/>
      <c r="C65" s="59"/>
      <c r="D65" s="59"/>
      <c r="E65" s="59"/>
      <c r="F65" s="59"/>
      <c r="G65" s="59"/>
      <c r="H65" s="59"/>
      <c r="I65" s="59"/>
      <c r="J65" s="59"/>
      <c r="K65" s="59"/>
      <c r="L65" s="168"/>
    </row>
    <row r="66" spans="2:12">
      <c r="B66" s="167"/>
      <c r="C66" s="59"/>
      <c r="D66" s="59"/>
      <c r="E66" s="59"/>
      <c r="F66" s="59"/>
      <c r="G66" s="59"/>
      <c r="H66" s="59"/>
      <c r="I66" s="59"/>
      <c r="J66" s="59"/>
      <c r="K66" s="59"/>
      <c r="L66" s="168"/>
    </row>
    <row r="67" spans="2:12">
      <c r="B67" s="167"/>
      <c r="C67" s="59"/>
      <c r="D67" s="59"/>
      <c r="E67" s="59"/>
      <c r="F67" s="59"/>
      <c r="G67" s="59"/>
      <c r="H67" s="59"/>
      <c r="I67" s="59"/>
      <c r="J67" s="59"/>
      <c r="K67" s="59"/>
      <c r="L67" s="168"/>
    </row>
    <row r="68" spans="2:12">
      <c r="B68" s="167"/>
      <c r="C68" s="59"/>
      <c r="D68" s="59"/>
      <c r="E68" s="59"/>
      <c r="F68" s="59"/>
      <c r="G68" s="59"/>
      <c r="H68" s="59"/>
      <c r="I68" s="59"/>
      <c r="J68" s="59"/>
      <c r="K68" s="59"/>
      <c r="L68" s="168"/>
    </row>
    <row r="69" spans="2:12">
      <c r="B69" s="167"/>
      <c r="C69" s="59"/>
      <c r="D69" s="59"/>
      <c r="E69" s="59"/>
      <c r="F69" s="59"/>
      <c r="G69" s="59"/>
      <c r="H69" s="59"/>
      <c r="I69" s="59"/>
      <c r="J69" s="59"/>
      <c r="K69" s="59"/>
      <c r="L69" s="168"/>
    </row>
    <row r="70" spans="2:12" ht="15.75" thickBot="1">
      <c r="B70" s="86"/>
      <c r="C70" s="170"/>
      <c r="D70" s="170"/>
      <c r="E70" s="170"/>
      <c r="F70" s="170"/>
      <c r="G70" s="170"/>
      <c r="H70" s="170"/>
      <c r="I70" s="170"/>
      <c r="J70" s="170"/>
      <c r="K70" s="170"/>
      <c r="L70" s="171"/>
    </row>
  </sheetData>
  <mergeCells count="5">
    <mergeCell ref="D23:M23"/>
    <mergeCell ref="C29:E29"/>
    <mergeCell ref="I29:K29"/>
    <mergeCell ref="B8:F8"/>
    <mergeCell ref="B2:L4"/>
  </mergeCells>
  <pageMargins left="0.70866141732283472" right="0.70866141732283472" top="0.74803149606299213" bottom="0.74803149606299213" header="0" footer="0"/>
  <pageSetup scale="56" orientation="portrait" r:id="rId1"/>
  <headerFooter>
    <oddHeader xml:space="preserve">&amp;C&amp;G
</oddHeader>
    <oddFooter>&amp;CClaveTributariaContadores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theme="8"/>
    <pageSetUpPr fitToPage="1"/>
  </sheetPr>
  <dimension ref="A1:J12"/>
  <sheetViews>
    <sheetView showGridLines="0" view="pageBreakPreview" zoomScaleNormal="85" zoomScaleSheetLayoutView="100" workbookViewId="0">
      <selection activeCell="K16" sqref="K16"/>
    </sheetView>
  </sheetViews>
  <sheetFormatPr baseColWidth="10" defaultColWidth="14.42578125" defaultRowHeight="15" customHeight="1"/>
  <cols>
    <col min="1" max="1" width="8.42578125" customWidth="1"/>
    <col min="2" max="2" width="13.42578125" customWidth="1"/>
    <col min="3" max="3" width="8.42578125" customWidth="1"/>
    <col min="4" max="4" width="13" customWidth="1"/>
    <col min="5" max="5" width="22.7109375" customWidth="1"/>
    <col min="6" max="6" width="28.7109375" bestFit="1" customWidth="1"/>
    <col min="7" max="7" width="13.140625" customWidth="1"/>
    <col min="8" max="8" width="12.42578125" bestFit="1" customWidth="1"/>
    <col min="9" max="9" width="11.140625" customWidth="1"/>
    <col min="10" max="10" width="14.5703125" bestFit="1" customWidth="1"/>
  </cols>
  <sheetData>
    <row r="1" spans="1:10" ht="15" customHeight="1" thickBot="1"/>
    <row r="2" spans="1:10" ht="15.75" thickBot="1">
      <c r="G2" s="59"/>
      <c r="H2" s="242" t="s">
        <v>131</v>
      </c>
      <c r="I2" s="243" t="s">
        <v>121</v>
      </c>
      <c r="J2" s="244" t="s">
        <v>122</v>
      </c>
    </row>
    <row r="3" spans="1:10" ht="15.75" thickBot="1">
      <c r="A3" s="273" t="s">
        <v>442</v>
      </c>
      <c r="B3" s="274"/>
      <c r="C3" s="274"/>
      <c r="D3" s="274"/>
      <c r="E3" s="274"/>
      <c r="F3" s="274"/>
      <c r="G3" s="274"/>
      <c r="H3" s="239">
        <f>IFERROR(+SUMIF(C:C,"VIGENTE",H:H),"REVISAR")</f>
        <v>0</v>
      </c>
      <c r="I3" s="240">
        <f>IFERROR(+SUMIF(C:C,"VIGENTE",I:I),"REVISAR")</f>
        <v>0</v>
      </c>
      <c r="J3" s="241">
        <f>IFERROR(+SUMIF(C:C,"VIGENTE",J:J),"REVISAR")</f>
        <v>0</v>
      </c>
    </row>
    <row r="5" spans="1:10" ht="15" customHeight="1">
      <c r="A5" s="275" t="s">
        <v>467</v>
      </c>
      <c r="B5" s="276"/>
      <c r="C5" s="276"/>
      <c r="D5" s="276"/>
      <c r="E5" s="276"/>
      <c r="F5" s="276"/>
      <c r="G5" s="276"/>
      <c r="H5" s="276"/>
      <c r="I5" s="276"/>
      <c r="J5" s="277"/>
    </row>
    <row r="6" spans="1:10" ht="15" customHeight="1">
      <c r="A6" s="278" t="s">
        <v>468</v>
      </c>
      <c r="B6" s="279"/>
      <c r="C6" s="279"/>
      <c r="D6" s="279"/>
      <c r="E6" s="279"/>
      <c r="F6" s="279"/>
      <c r="G6" s="279"/>
      <c r="H6" s="279"/>
      <c r="I6" s="279"/>
      <c r="J6" s="280"/>
    </row>
    <row r="7" spans="1:10" ht="15" customHeight="1">
      <c r="A7" s="278"/>
      <c r="B7" s="279"/>
      <c r="C7" s="279"/>
      <c r="D7" s="279"/>
      <c r="E7" s="279"/>
      <c r="F7" s="279"/>
      <c r="G7" s="279"/>
      <c r="H7" s="279"/>
      <c r="I7" s="279"/>
      <c r="J7" s="280"/>
    </row>
    <row r="8" spans="1:10" ht="15" customHeight="1">
      <c r="A8" s="281" t="s">
        <v>469</v>
      </c>
      <c r="B8" s="282"/>
      <c r="C8" s="282"/>
      <c r="D8" s="282"/>
      <c r="E8" s="282"/>
      <c r="F8" s="282"/>
      <c r="G8" s="282"/>
      <c r="H8" s="282"/>
      <c r="I8" s="282"/>
      <c r="J8" s="283"/>
    </row>
    <row r="9" spans="1:10" ht="15" customHeight="1">
      <c r="A9" s="270" t="s">
        <v>393</v>
      </c>
      <c r="B9" s="271"/>
      <c r="C9" s="271"/>
      <c r="D9" s="272"/>
      <c r="E9" s="270" t="s">
        <v>394</v>
      </c>
      <c r="F9" s="271"/>
      <c r="G9" s="272"/>
      <c r="H9" s="270" t="s">
        <v>395</v>
      </c>
      <c r="I9" s="271"/>
      <c r="J9" s="272"/>
    </row>
    <row r="10" spans="1:10" ht="15" customHeight="1">
      <c r="A10" s="150" t="s">
        <v>396</v>
      </c>
      <c r="B10" s="150" t="s">
        <v>397</v>
      </c>
      <c r="C10" s="150" t="s">
        <v>398</v>
      </c>
      <c r="D10" s="150" t="s">
        <v>399</v>
      </c>
      <c r="E10" s="150" t="s">
        <v>400</v>
      </c>
      <c r="F10" s="150" t="s">
        <v>401</v>
      </c>
      <c r="G10" s="150" t="s">
        <v>402</v>
      </c>
      <c r="H10" s="150" t="s">
        <v>131</v>
      </c>
      <c r="I10" s="150" t="s">
        <v>121</v>
      </c>
      <c r="J10" s="150" t="s">
        <v>122</v>
      </c>
    </row>
    <row r="11" spans="1:10" ht="15" customHeight="1">
      <c r="A11" s="284" t="s">
        <v>403</v>
      </c>
      <c r="B11" s="285"/>
      <c r="C11" s="285"/>
      <c r="D11" s="285"/>
      <c r="E11" s="285"/>
      <c r="F11" s="285"/>
      <c r="G11" s="286"/>
      <c r="H11" s="151"/>
      <c r="I11" s="151"/>
      <c r="J11" s="151"/>
    </row>
    <row r="12" spans="1:10" ht="15" customHeight="1">
      <c r="A12" t="s">
        <v>404</v>
      </c>
    </row>
  </sheetData>
  <mergeCells count="9">
    <mergeCell ref="A11:G11"/>
    <mergeCell ref="A9:D9"/>
    <mergeCell ref="E9:G9"/>
    <mergeCell ref="H9:J9"/>
    <mergeCell ref="A3:G3"/>
    <mergeCell ref="A5:J5"/>
    <mergeCell ref="A6:J6"/>
    <mergeCell ref="A7:J7"/>
    <mergeCell ref="A8:J8"/>
  </mergeCells>
  <pageMargins left="0.70866141732283472" right="0.70866141732283472" top="0.74803149606299213" bottom="0.74803149606299213" header="0" footer="0"/>
  <pageSetup scale="61" orientation="portrait" r:id="rId1"/>
  <headerFooter>
    <oddHeader xml:space="preserve">&amp;C&amp;G
</oddHeader>
    <oddFooter>&amp;CClaveTributariaContadores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97923-83B8-43DE-B85E-887DAB4FDBA4}">
  <sheetPr codeName="Hoja11">
    <tabColor theme="8"/>
  </sheetPr>
  <dimension ref="B2:E8"/>
  <sheetViews>
    <sheetView workbookViewId="0">
      <selection activeCell="E2" sqref="E2"/>
    </sheetView>
  </sheetViews>
  <sheetFormatPr baseColWidth="10" defaultRowHeight="15"/>
  <cols>
    <col min="2" max="2" width="18.85546875" bestFit="1" customWidth="1"/>
    <col min="3" max="3" width="13.140625" customWidth="1"/>
    <col min="4" max="4" width="24.5703125" customWidth="1"/>
    <col min="5" max="5" width="17" customWidth="1"/>
  </cols>
  <sheetData>
    <row r="2" spans="2:5" ht="16.5" thickBot="1">
      <c r="D2" s="238">
        <f>+SUM(D5:D8)</f>
        <v>0</v>
      </c>
      <c r="E2" s="238">
        <f>+SUM(E5:E8)</f>
        <v>0</v>
      </c>
    </row>
    <row r="3" spans="2:5" ht="15.75" thickTop="1"/>
    <row r="4" spans="2:5">
      <c r="B4" s="154" t="s">
        <v>353</v>
      </c>
      <c r="C4" s="154" t="s">
        <v>354</v>
      </c>
      <c r="D4" s="154" t="s">
        <v>355</v>
      </c>
      <c r="E4" s="154" t="s">
        <v>356</v>
      </c>
    </row>
    <row r="5" spans="2:5">
      <c r="B5" s="155"/>
      <c r="C5" s="155"/>
      <c r="D5" s="156"/>
      <c r="E5" s="156"/>
    </row>
    <row r="6" spans="2:5">
      <c r="B6" s="155"/>
      <c r="C6" s="155"/>
      <c r="D6" s="156"/>
      <c r="E6" s="156"/>
    </row>
    <row r="7" spans="2:5">
      <c r="B7" s="155"/>
      <c r="C7" s="155"/>
      <c r="D7" s="156"/>
      <c r="E7" s="156"/>
    </row>
    <row r="8" spans="2:5">
      <c r="B8" s="155"/>
      <c r="C8" s="155"/>
      <c r="D8" s="156"/>
      <c r="E8" s="1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J915"/>
  <sheetViews>
    <sheetView view="pageBreakPreview" zoomScale="107" zoomScaleNormal="100" zoomScaleSheetLayoutView="107" workbookViewId="0">
      <selection activeCell="A135" sqref="A51:XFD135"/>
    </sheetView>
  </sheetViews>
  <sheetFormatPr baseColWidth="10" defaultColWidth="10.7109375" defaultRowHeight="15" customHeight="1"/>
  <cols>
    <col min="1" max="1" width="4.7109375" customWidth="1"/>
    <col min="2" max="2" width="8.140625" customWidth="1"/>
    <col min="3" max="3" width="6.7109375" bestFit="1" customWidth="1"/>
    <col min="4" max="4" width="12.7109375" bestFit="1" customWidth="1"/>
    <col min="5" max="5" width="9.140625" bestFit="1" customWidth="1"/>
    <col min="6" max="6" width="28.28515625" bestFit="1" customWidth="1"/>
    <col min="7" max="7" width="7.7109375" bestFit="1" customWidth="1"/>
    <col min="8" max="10" width="12.28515625" style="32" customWidth="1"/>
  </cols>
  <sheetData>
    <row r="1" spans="1:10" ht="15" customHeight="1">
      <c r="A1" s="287"/>
      <c r="B1" s="288"/>
      <c r="C1" s="288"/>
      <c r="D1" s="288"/>
      <c r="E1" s="288"/>
      <c r="F1" s="288"/>
      <c r="G1" s="288"/>
      <c r="H1" s="288"/>
      <c r="I1" s="288"/>
      <c r="J1" s="289"/>
    </row>
    <row r="2" spans="1:10" ht="15" customHeight="1">
      <c r="A2" s="290"/>
      <c r="B2" s="291"/>
      <c r="C2" s="291"/>
      <c r="D2" s="291"/>
      <c r="E2" s="291"/>
      <c r="F2" s="291"/>
      <c r="G2" s="291"/>
      <c r="H2" s="291"/>
      <c r="I2" s="291"/>
      <c r="J2" s="292"/>
    </row>
    <row r="3" spans="1:10" ht="15" customHeight="1">
      <c r="A3" s="290"/>
      <c r="B3" s="291"/>
      <c r="C3" s="291"/>
      <c r="D3" s="291"/>
      <c r="E3" s="291"/>
      <c r="F3" s="291"/>
      <c r="G3" s="291"/>
      <c r="H3" s="291"/>
      <c r="I3" s="291"/>
      <c r="J3" s="292"/>
    </row>
    <row r="4" spans="1:10" ht="15" customHeight="1">
      <c r="A4" s="293"/>
      <c r="B4" s="294"/>
      <c r="C4" s="294"/>
      <c r="D4" s="294"/>
      <c r="E4" s="294"/>
      <c r="F4" s="294"/>
      <c r="G4" s="294"/>
      <c r="H4" s="294"/>
      <c r="I4" s="294"/>
      <c r="J4" s="295"/>
    </row>
    <row r="5" spans="1:10" ht="15" customHeight="1">
      <c r="A5" s="296"/>
      <c r="B5" s="297"/>
      <c r="C5" s="297"/>
      <c r="D5" s="298"/>
      <c r="E5" s="296"/>
      <c r="F5" s="297"/>
      <c r="G5" s="298"/>
      <c r="H5" s="299"/>
      <c r="I5" s="300"/>
      <c r="J5" s="301"/>
    </row>
    <row r="6" spans="1:10" ht="15" customHeight="1">
      <c r="A6" s="70"/>
      <c r="B6" s="70"/>
      <c r="C6" s="70"/>
      <c r="D6" s="70"/>
      <c r="E6" s="70"/>
      <c r="F6" s="70"/>
      <c r="G6" s="70"/>
      <c r="H6" s="74"/>
      <c r="I6" s="74"/>
      <c r="J6" s="74"/>
    </row>
    <row r="7" spans="1:10" ht="15" customHeight="1">
      <c r="A7" s="71"/>
      <c r="B7" s="72"/>
      <c r="C7" s="71"/>
      <c r="D7" s="73"/>
      <c r="E7" s="71"/>
      <c r="F7" s="71"/>
      <c r="G7" s="71"/>
      <c r="H7" s="75"/>
      <c r="I7" s="75"/>
      <c r="J7" s="75"/>
    </row>
    <row r="8" spans="1:10" ht="15" customHeight="1">
      <c r="A8" s="71"/>
      <c r="B8" s="72"/>
      <c r="C8" s="71"/>
      <c r="D8" s="73"/>
      <c r="E8" s="71"/>
      <c r="F8" s="71"/>
      <c r="G8" s="71"/>
      <c r="H8" s="75"/>
      <c r="I8" s="75"/>
      <c r="J8" s="75"/>
    </row>
    <row r="9" spans="1:10" ht="15" customHeight="1">
      <c r="A9" s="71"/>
      <c r="B9" s="72"/>
      <c r="C9" s="71"/>
      <c r="D9" s="73"/>
      <c r="E9" s="71"/>
      <c r="F9" s="71"/>
      <c r="G9" s="71"/>
      <c r="H9" s="75"/>
      <c r="I9" s="75"/>
      <c r="J9" s="75"/>
    </row>
    <row r="10" spans="1:10" ht="15" customHeight="1">
      <c r="A10" s="71"/>
      <c r="B10" s="72"/>
      <c r="C10" s="71"/>
      <c r="D10" s="72"/>
      <c r="E10" s="71"/>
      <c r="F10" s="71"/>
      <c r="G10" s="71"/>
      <c r="H10" s="75"/>
      <c r="I10" s="75"/>
      <c r="J10" s="75"/>
    </row>
    <row r="11" spans="1:10" ht="15" customHeight="1">
      <c r="A11" s="71"/>
      <c r="B11" s="72"/>
      <c r="C11" s="71"/>
      <c r="D11" s="73"/>
      <c r="E11" s="71"/>
      <c r="F11" s="71"/>
      <c r="G11" s="71"/>
      <c r="H11" s="75"/>
      <c r="I11" s="75"/>
      <c r="J11" s="75"/>
    </row>
    <row r="12" spans="1:10" ht="15" customHeight="1">
      <c r="A12" s="71"/>
      <c r="B12" s="72"/>
      <c r="C12" s="71"/>
      <c r="D12" s="73"/>
      <c r="E12" s="71"/>
      <c r="F12" s="71"/>
      <c r="G12" s="71"/>
      <c r="H12" s="75"/>
      <c r="I12" s="75"/>
      <c r="J12" s="75"/>
    </row>
    <row r="13" spans="1:10" ht="15" customHeight="1">
      <c r="A13" s="71"/>
      <c r="B13" s="72"/>
      <c r="C13" s="71"/>
      <c r="D13" s="73"/>
      <c r="E13" s="71"/>
      <c r="F13" s="71"/>
      <c r="G13" s="71"/>
      <c r="H13" s="75"/>
      <c r="I13" s="75"/>
      <c r="J13" s="75"/>
    </row>
    <row r="14" spans="1:10" ht="15" customHeight="1">
      <c r="A14" s="71"/>
      <c r="B14" s="72"/>
      <c r="C14" s="71"/>
      <c r="D14" s="73"/>
      <c r="E14" s="71"/>
      <c r="F14" s="71"/>
      <c r="G14" s="71"/>
      <c r="H14" s="75"/>
      <c r="I14" s="75"/>
      <c r="J14" s="75"/>
    </row>
    <row r="15" spans="1:10" ht="15" customHeight="1">
      <c r="A15" s="71"/>
      <c r="B15" s="72"/>
      <c r="C15" s="71"/>
      <c r="D15" s="73"/>
      <c r="E15" s="71"/>
      <c r="F15" s="71"/>
      <c r="G15" s="71"/>
      <c r="H15" s="75"/>
      <c r="I15" s="75"/>
      <c r="J15" s="75"/>
    </row>
    <row r="16" spans="1:10" ht="15" customHeight="1">
      <c r="A16" s="71"/>
      <c r="B16" s="72"/>
      <c r="C16" s="71"/>
      <c r="D16" s="73"/>
      <c r="E16" s="71"/>
      <c r="F16" s="71"/>
      <c r="G16" s="71"/>
      <c r="H16" s="75"/>
      <c r="I16" s="75"/>
      <c r="J16" s="75"/>
    </row>
    <row r="17" spans="1:10" ht="15" customHeight="1">
      <c r="A17" s="71"/>
      <c r="B17" s="72"/>
      <c r="C17" s="71"/>
      <c r="D17" s="73"/>
      <c r="E17" s="71"/>
      <c r="F17" s="71"/>
      <c r="G17" s="71"/>
      <c r="H17" s="75"/>
      <c r="I17" s="75"/>
      <c r="J17" s="75"/>
    </row>
    <row r="18" spans="1:10" ht="15" customHeight="1">
      <c r="A18" s="71"/>
      <c r="B18" s="72"/>
      <c r="C18" s="71"/>
      <c r="D18" s="73"/>
      <c r="E18" s="71"/>
      <c r="F18" s="71"/>
      <c r="G18" s="71"/>
      <c r="H18" s="75"/>
      <c r="I18" s="75"/>
      <c r="J18" s="75"/>
    </row>
    <row r="19" spans="1:10" ht="15" customHeight="1">
      <c r="A19" s="71"/>
      <c r="B19" s="72"/>
      <c r="C19" s="71"/>
      <c r="D19" s="73"/>
      <c r="E19" s="71"/>
      <c r="F19" s="71"/>
      <c r="G19" s="71"/>
      <c r="H19" s="75"/>
      <c r="I19" s="75"/>
      <c r="J19" s="75"/>
    </row>
    <row r="20" spans="1:10" ht="15" customHeight="1">
      <c r="A20" s="71"/>
      <c r="B20" s="72"/>
      <c r="C20" s="71"/>
      <c r="D20" s="73"/>
      <c r="E20" s="71"/>
      <c r="F20" s="71"/>
      <c r="G20" s="71"/>
      <c r="H20" s="75"/>
      <c r="I20" s="75"/>
      <c r="J20" s="75"/>
    </row>
    <row r="21" spans="1:10" ht="15" customHeight="1">
      <c r="A21" s="71"/>
      <c r="B21" s="72"/>
      <c r="C21" s="71"/>
      <c r="D21" s="73"/>
      <c r="E21" s="71"/>
      <c r="F21" s="71"/>
      <c r="G21" s="71"/>
      <c r="H21" s="75"/>
      <c r="I21" s="75"/>
      <c r="J21" s="75"/>
    </row>
    <row r="22" spans="1:10" ht="15" customHeight="1">
      <c r="A22" s="71"/>
      <c r="B22" s="72"/>
      <c r="C22" s="71"/>
      <c r="D22" s="73"/>
      <c r="E22" s="71"/>
      <c r="F22" s="71"/>
      <c r="G22" s="71"/>
      <c r="H22" s="75"/>
      <c r="I22" s="75"/>
      <c r="J22" s="75"/>
    </row>
    <row r="23" spans="1:10" ht="15" customHeight="1">
      <c r="A23" s="71"/>
      <c r="B23" s="72"/>
      <c r="C23" s="71"/>
      <c r="D23" s="73"/>
      <c r="E23" s="71"/>
      <c r="F23" s="71"/>
      <c r="G23" s="71"/>
      <c r="H23" s="75"/>
      <c r="I23" s="75"/>
      <c r="J23" s="75"/>
    </row>
    <row r="24" spans="1:10" ht="15" customHeight="1">
      <c r="A24" s="71"/>
      <c r="B24" s="72"/>
      <c r="C24" s="71"/>
      <c r="D24" s="73"/>
      <c r="E24" s="71"/>
      <c r="F24" s="71"/>
      <c r="G24" s="71"/>
      <c r="H24" s="75"/>
      <c r="I24" s="75"/>
      <c r="J24" s="75"/>
    </row>
    <row r="25" spans="1:10" ht="15" customHeight="1">
      <c r="A25" s="71"/>
      <c r="B25" s="72"/>
      <c r="C25" s="71"/>
      <c r="D25" s="73"/>
      <c r="E25" s="71"/>
      <c r="F25" s="71"/>
      <c r="G25" s="71"/>
      <c r="H25" s="75"/>
      <c r="I25" s="75"/>
      <c r="J25" s="75"/>
    </row>
    <row r="26" spans="1:10" ht="15" customHeight="1">
      <c r="A26" s="71"/>
      <c r="B26" s="72"/>
      <c r="C26" s="71"/>
      <c r="D26" s="73"/>
      <c r="E26" s="71"/>
      <c r="F26" s="71"/>
      <c r="G26" s="71"/>
      <c r="H26" s="75"/>
      <c r="I26" s="75"/>
      <c r="J26" s="75"/>
    </row>
    <row r="27" spans="1:10" ht="15" customHeight="1">
      <c r="A27" s="71"/>
      <c r="B27" s="72"/>
      <c r="C27" s="71"/>
      <c r="D27" s="73"/>
      <c r="E27" s="71"/>
      <c r="F27" s="71"/>
      <c r="G27" s="71"/>
      <c r="H27" s="75"/>
      <c r="I27" s="75"/>
      <c r="J27" s="75"/>
    </row>
    <row r="28" spans="1:10" ht="15" customHeight="1">
      <c r="A28" s="71"/>
      <c r="B28" s="72"/>
      <c r="C28" s="71"/>
      <c r="D28" s="73"/>
      <c r="E28" s="71"/>
      <c r="F28" s="71"/>
      <c r="G28" s="71"/>
      <c r="H28" s="75"/>
      <c r="I28" s="75"/>
      <c r="J28" s="75"/>
    </row>
    <row r="29" spans="1:10" ht="15" customHeight="1">
      <c r="A29" s="71"/>
      <c r="B29" s="72"/>
      <c r="C29" s="71"/>
      <c r="D29" s="73"/>
      <c r="E29" s="71"/>
      <c r="F29" s="71"/>
      <c r="G29" s="71"/>
      <c r="H29" s="75"/>
      <c r="I29" s="75"/>
      <c r="J29" s="75"/>
    </row>
    <row r="30" spans="1:10" ht="15" customHeight="1">
      <c r="A30" s="71"/>
      <c r="B30" s="72"/>
      <c r="C30" s="71"/>
      <c r="D30" s="72"/>
      <c r="E30" s="71"/>
      <c r="F30" s="71"/>
      <c r="G30" s="71"/>
      <c r="H30" s="75"/>
      <c r="I30" s="75"/>
      <c r="J30" s="75"/>
    </row>
    <row r="31" spans="1:10" ht="15" customHeight="1">
      <c r="A31" s="71"/>
      <c r="B31" s="72"/>
      <c r="C31" s="71"/>
      <c r="D31" s="73"/>
      <c r="E31" s="71"/>
      <c r="F31" s="71"/>
      <c r="G31" s="71"/>
      <c r="H31" s="75"/>
      <c r="I31" s="75"/>
      <c r="J31" s="75"/>
    </row>
    <row r="32" spans="1:10" ht="15" customHeight="1">
      <c r="A32" s="71"/>
      <c r="B32" s="72"/>
      <c r="C32" s="71"/>
      <c r="D32" s="73"/>
      <c r="E32" s="71"/>
      <c r="F32" s="71"/>
      <c r="G32" s="71"/>
      <c r="H32" s="75"/>
      <c r="I32" s="75"/>
      <c r="J32" s="75"/>
    </row>
    <row r="33" spans="1:10" ht="15" customHeight="1">
      <c r="A33" s="71"/>
      <c r="B33" s="72"/>
      <c r="C33" s="71"/>
      <c r="D33" s="73"/>
      <c r="E33" s="71"/>
      <c r="F33" s="71"/>
      <c r="G33" s="71"/>
      <c r="H33" s="75"/>
      <c r="I33" s="75"/>
      <c r="J33" s="75"/>
    </row>
    <row r="34" spans="1:10" ht="15" customHeight="1">
      <c r="A34" s="71"/>
      <c r="B34" s="72"/>
      <c r="C34" s="71"/>
      <c r="D34" s="73"/>
      <c r="E34" s="71"/>
      <c r="F34" s="71"/>
      <c r="G34" s="71"/>
      <c r="H34" s="75"/>
      <c r="I34" s="75"/>
      <c r="J34" s="75"/>
    </row>
    <row r="35" spans="1:10" ht="15" customHeight="1">
      <c r="A35" s="71"/>
      <c r="B35" s="72"/>
      <c r="C35" s="71"/>
      <c r="D35" s="73"/>
      <c r="E35" s="71"/>
      <c r="F35" s="71"/>
      <c r="G35" s="71"/>
      <c r="H35" s="75"/>
      <c r="I35" s="75"/>
      <c r="J35" s="75"/>
    </row>
    <row r="36" spans="1:10" ht="15" customHeight="1">
      <c r="A36" s="71"/>
      <c r="B36" s="72"/>
      <c r="C36" s="71"/>
      <c r="D36" s="73"/>
      <c r="E36" s="71"/>
      <c r="F36" s="71"/>
      <c r="G36" s="71"/>
      <c r="H36" s="75"/>
      <c r="I36" s="75"/>
      <c r="J36" s="75"/>
    </row>
    <row r="37" spans="1:10" ht="15" customHeight="1">
      <c r="A37" s="71"/>
      <c r="B37" s="72"/>
      <c r="C37" s="71"/>
      <c r="D37" s="73"/>
      <c r="E37" s="71"/>
      <c r="F37" s="71"/>
      <c r="G37" s="71"/>
      <c r="H37" s="75"/>
      <c r="I37" s="75"/>
      <c r="J37" s="75"/>
    </row>
    <row r="38" spans="1:10" ht="15" customHeight="1">
      <c r="A38" s="71"/>
      <c r="B38" s="72"/>
      <c r="C38" s="71"/>
      <c r="D38" s="73"/>
      <c r="E38" s="71"/>
      <c r="F38" s="71"/>
      <c r="G38" s="71"/>
      <c r="H38" s="75"/>
      <c r="I38" s="75"/>
      <c r="J38" s="75"/>
    </row>
    <row r="39" spans="1:10" ht="15" customHeight="1">
      <c r="A39" s="71"/>
      <c r="B39" s="72"/>
      <c r="C39" s="71"/>
      <c r="D39" s="73"/>
      <c r="E39" s="71"/>
      <c r="F39" s="71"/>
      <c r="G39" s="71"/>
      <c r="H39" s="75"/>
      <c r="I39" s="75"/>
      <c r="J39" s="75"/>
    </row>
    <row r="40" spans="1:10" ht="15" customHeight="1">
      <c r="A40" s="71"/>
      <c r="B40" s="72"/>
      <c r="C40" s="71"/>
      <c r="D40" s="73"/>
      <c r="E40" s="71"/>
      <c r="F40" s="71"/>
      <c r="G40" s="71"/>
      <c r="H40" s="75"/>
      <c r="I40" s="75"/>
      <c r="J40" s="75"/>
    </row>
    <row r="41" spans="1:10" ht="15" customHeight="1">
      <c r="A41" s="71"/>
      <c r="B41" s="72"/>
      <c r="C41" s="71"/>
      <c r="D41" s="73"/>
      <c r="E41" s="71"/>
      <c r="F41" s="71"/>
      <c r="G41" s="71"/>
      <c r="H41" s="75"/>
      <c r="I41" s="75"/>
      <c r="J41" s="75"/>
    </row>
    <row r="42" spans="1:10" ht="15" customHeight="1">
      <c r="A42" s="71"/>
      <c r="B42" s="72"/>
      <c r="C42" s="71"/>
      <c r="D42" s="73"/>
      <c r="E42" s="71"/>
      <c r="F42" s="71"/>
      <c r="G42" s="71"/>
      <c r="H42" s="75"/>
      <c r="I42" s="75"/>
      <c r="J42" s="75"/>
    </row>
    <row r="43" spans="1:10" ht="15" customHeight="1">
      <c r="A43" s="71"/>
      <c r="B43" s="72"/>
      <c r="C43" s="71"/>
      <c r="D43" s="73"/>
      <c r="E43" s="71"/>
      <c r="F43" s="71"/>
      <c r="G43" s="71"/>
      <c r="H43" s="75"/>
      <c r="I43" s="75"/>
      <c r="J43" s="75"/>
    </row>
    <row r="44" spans="1:10" ht="15" customHeight="1">
      <c r="A44" s="71"/>
      <c r="B44" s="72"/>
      <c r="C44" s="71"/>
      <c r="D44" s="73"/>
      <c r="E44" s="71"/>
      <c r="F44" s="71"/>
      <c r="G44" s="71"/>
      <c r="H44" s="75"/>
      <c r="I44" s="75"/>
      <c r="J44" s="75"/>
    </row>
    <row r="45" spans="1:10" ht="15" customHeight="1">
      <c r="A45" s="71"/>
      <c r="B45" s="72"/>
      <c r="C45" s="71"/>
      <c r="D45" s="73"/>
      <c r="E45" s="71"/>
      <c r="F45" s="71"/>
      <c r="G45" s="71"/>
      <c r="H45" s="75"/>
      <c r="I45" s="75"/>
      <c r="J45" s="75"/>
    </row>
    <row r="46" spans="1:10" ht="15" customHeight="1">
      <c r="A46" s="71"/>
      <c r="B46" s="72"/>
      <c r="C46" s="71"/>
      <c r="D46" s="73"/>
      <c r="E46" s="71"/>
      <c r="F46" s="71"/>
      <c r="G46" s="71"/>
      <c r="H46" s="75"/>
      <c r="I46" s="75"/>
      <c r="J46" s="75"/>
    </row>
    <row r="47" spans="1:10" ht="15" customHeight="1">
      <c r="A47" s="71"/>
      <c r="B47" s="72"/>
      <c r="C47" s="71"/>
      <c r="D47" s="73"/>
      <c r="E47" s="71"/>
      <c r="F47" s="71"/>
      <c r="G47" s="71"/>
      <c r="H47" s="75"/>
      <c r="I47" s="75"/>
      <c r="J47" s="75"/>
    </row>
    <row r="48" spans="1:10" ht="15" customHeight="1">
      <c r="A48" s="71"/>
      <c r="B48" s="72"/>
      <c r="C48" s="71"/>
      <c r="D48" s="73"/>
      <c r="E48" s="71"/>
      <c r="F48" s="71"/>
      <c r="G48" s="71"/>
      <c r="H48" s="75"/>
      <c r="I48" s="75"/>
      <c r="J48" s="75"/>
    </row>
    <row r="49" spans="1:10" ht="15" customHeight="1">
      <c r="A49" s="71"/>
      <c r="B49" s="72"/>
      <c r="C49" s="71"/>
      <c r="D49" s="73"/>
      <c r="E49" s="71"/>
      <c r="F49" s="71"/>
      <c r="G49" s="71"/>
      <c r="H49" s="75"/>
      <c r="I49" s="75"/>
      <c r="J49" s="75"/>
    </row>
    <row r="50" spans="1:10" ht="15" customHeight="1">
      <c r="A50" s="71"/>
      <c r="B50" s="72"/>
      <c r="C50" s="71"/>
      <c r="D50" s="73"/>
      <c r="E50" s="71"/>
      <c r="F50" s="71"/>
      <c r="G50" s="71"/>
      <c r="H50" s="75"/>
      <c r="I50" s="75"/>
      <c r="J50" s="75"/>
    </row>
    <row r="57" spans="1:10"/>
    <row r="58" spans="1:10"/>
    <row r="59" spans="1:10"/>
    <row r="60" spans="1:10"/>
    <row r="61" spans="1:10"/>
    <row r="62" spans="1:10"/>
    <row r="63" spans="1:10"/>
    <row r="64" spans="1:10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</sheetData>
  <mergeCells count="7">
    <mergeCell ref="A1:J1"/>
    <mergeCell ref="A2:J2"/>
    <mergeCell ref="A3:J3"/>
    <mergeCell ref="A4:J4"/>
    <mergeCell ref="A5:D5"/>
    <mergeCell ref="E5:G5"/>
    <mergeCell ref="H5:J5"/>
  </mergeCells>
  <pageMargins left="0.7" right="0.7" top="0.75" bottom="0.75" header="0" footer="0"/>
  <pageSetup scale="6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AC751"/>
  <sheetViews>
    <sheetView topLeftCell="A195" zoomScale="85" zoomScaleNormal="85" workbookViewId="0">
      <selection activeCell="B210" sqref="B210:AB1198"/>
    </sheetView>
  </sheetViews>
  <sheetFormatPr baseColWidth="10" defaultRowHeight="15"/>
  <cols>
    <col min="1" max="1" width="10.7109375" style="28"/>
    <col min="9" max="9" width="16.5703125" bestFit="1" customWidth="1"/>
  </cols>
  <sheetData>
    <row r="1" spans="1:29">
      <c r="A1" s="60" t="s">
        <v>153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61</v>
      </c>
      <c r="AB1" t="s">
        <v>62</v>
      </c>
    </row>
    <row r="2" spans="1:29" ht="15.75">
      <c r="A2" s="69" t="str">
        <f>+IF(I2=0,"",UPPER(TEXT(I2,"mmmm")))</f>
        <v>ENERO</v>
      </c>
      <c r="B2" s="61">
        <v>1</v>
      </c>
      <c r="C2" s="63">
        <v>33</v>
      </c>
      <c r="D2" s="63" t="s">
        <v>63</v>
      </c>
      <c r="E2" s="63" t="s">
        <v>203</v>
      </c>
      <c r="F2" s="63" t="s">
        <v>204</v>
      </c>
      <c r="G2" s="63">
        <v>9953644</v>
      </c>
      <c r="H2" s="64">
        <v>45658</v>
      </c>
      <c r="I2" s="65">
        <v>45659.074988425928</v>
      </c>
      <c r="J2" s="62"/>
      <c r="K2" s="63">
        <v>0</v>
      </c>
      <c r="L2" s="63">
        <v>49176</v>
      </c>
      <c r="M2" s="63">
        <v>9344</v>
      </c>
      <c r="N2" s="62"/>
      <c r="O2" s="62"/>
      <c r="P2" s="63">
        <v>58520</v>
      </c>
      <c r="Q2" s="62"/>
      <c r="R2" s="62"/>
      <c r="S2" s="62"/>
      <c r="T2" s="62"/>
      <c r="U2" s="63">
        <v>0</v>
      </c>
      <c r="V2" s="62"/>
      <c r="W2" s="62"/>
      <c r="X2" s="62"/>
      <c r="Y2" s="63">
        <v>0</v>
      </c>
      <c r="Z2" s="62"/>
      <c r="AA2" s="62"/>
      <c r="AB2" s="62"/>
      <c r="AC2" s="62"/>
    </row>
    <row r="3" spans="1:29" ht="15.75">
      <c r="A3" s="69" t="str">
        <f t="shared" ref="A3:A66" si="0">+IF(I3=0,"",UPPER(TEXT(I3,"mmmm")))</f>
        <v>ENERO</v>
      </c>
      <c r="B3" s="61">
        <v>2</v>
      </c>
      <c r="C3" s="63">
        <v>33</v>
      </c>
      <c r="D3" s="63" t="s">
        <v>63</v>
      </c>
      <c r="E3" s="63" t="s">
        <v>207</v>
      </c>
      <c r="F3" s="63" t="s">
        <v>208</v>
      </c>
      <c r="G3" s="63">
        <v>233364</v>
      </c>
      <c r="H3" s="64">
        <v>45659</v>
      </c>
      <c r="I3" s="65">
        <v>45659.593055555553</v>
      </c>
      <c r="J3" s="62"/>
      <c r="K3" s="63">
        <v>0</v>
      </c>
      <c r="L3" s="63">
        <v>29273</v>
      </c>
      <c r="M3" s="63">
        <v>5562</v>
      </c>
      <c r="N3" s="62"/>
      <c r="O3" s="62"/>
      <c r="P3" s="63">
        <v>37265</v>
      </c>
      <c r="Q3" s="62"/>
      <c r="R3" s="62"/>
      <c r="S3" s="62"/>
      <c r="T3" s="62"/>
      <c r="U3" s="63">
        <v>0</v>
      </c>
      <c r="V3" s="62"/>
      <c r="W3" s="62"/>
      <c r="X3" s="62"/>
      <c r="Y3" s="63">
        <v>0</v>
      </c>
      <c r="Z3" s="63">
        <v>28</v>
      </c>
      <c r="AA3" s="63">
        <v>2430</v>
      </c>
      <c r="AB3" s="63">
        <v>0</v>
      </c>
      <c r="AC3" s="62"/>
    </row>
    <row r="4" spans="1:29" ht="15.75">
      <c r="A4" s="69" t="str">
        <f t="shared" si="0"/>
        <v>ENERO</v>
      </c>
      <c r="B4" s="61">
        <v>3</v>
      </c>
      <c r="C4" s="63">
        <v>33</v>
      </c>
      <c r="D4" s="63" t="s">
        <v>63</v>
      </c>
      <c r="E4" s="63" t="s">
        <v>209</v>
      </c>
      <c r="F4" s="63" t="s">
        <v>210</v>
      </c>
      <c r="G4" s="63">
        <v>65125</v>
      </c>
      <c r="H4" s="64">
        <v>45663</v>
      </c>
      <c r="I4" s="65">
        <v>45664.257881944446</v>
      </c>
      <c r="J4" s="62"/>
      <c r="K4" s="63">
        <v>0</v>
      </c>
      <c r="L4" s="63">
        <v>15664</v>
      </c>
      <c r="M4" s="63">
        <v>2976</v>
      </c>
      <c r="N4" s="62"/>
      <c r="O4" s="62"/>
      <c r="P4" s="63">
        <v>20000</v>
      </c>
      <c r="Q4" s="62"/>
      <c r="R4" s="62"/>
      <c r="S4" s="62"/>
      <c r="T4" s="62"/>
      <c r="U4" s="63">
        <v>0</v>
      </c>
      <c r="V4" s="62"/>
      <c r="W4" s="62"/>
      <c r="X4" s="62"/>
      <c r="Y4" s="63">
        <v>0</v>
      </c>
      <c r="Z4" s="63">
        <v>28</v>
      </c>
      <c r="AA4" s="63">
        <v>1360</v>
      </c>
      <c r="AB4" s="63">
        <v>0</v>
      </c>
      <c r="AC4" s="62"/>
    </row>
    <row r="5" spans="1:29" ht="15.75">
      <c r="A5" s="69" t="str">
        <f t="shared" si="0"/>
        <v>ENERO</v>
      </c>
      <c r="B5" s="61">
        <v>4</v>
      </c>
      <c r="C5" s="63">
        <v>33</v>
      </c>
      <c r="D5" s="63" t="s">
        <v>63</v>
      </c>
      <c r="E5" s="63" t="s">
        <v>175</v>
      </c>
      <c r="F5" s="63" t="s">
        <v>189</v>
      </c>
      <c r="G5" s="63">
        <v>11784</v>
      </c>
      <c r="H5" s="64">
        <v>45664</v>
      </c>
      <c r="I5" s="65">
        <v>45664.425451388888</v>
      </c>
      <c r="J5" s="62"/>
      <c r="K5" s="63">
        <v>0</v>
      </c>
      <c r="L5" s="63">
        <v>72185</v>
      </c>
      <c r="M5" s="63">
        <v>13715</v>
      </c>
      <c r="N5" s="62"/>
      <c r="O5" s="62"/>
      <c r="P5" s="63">
        <v>85900</v>
      </c>
      <c r="Q5" s="62"/>
      <c r="R5" s="62"/>
      <c r="S5" s="62"/>
      <c r="T5" s="62"/>
      <c r="U5" s="63">
        <v>0</v>
      </c>
      <c r="V5" s="62"/>
      <c r="W5" s="62"/>
      <c r="X5" s="62"/>
      <c r="Y5" s="63">
        <v>0</v>
      </c>
      <c r="Z5" s="62"/>
      <c r="AA5" s="62"/>
      <c r="AB5" s="62"/>
      <c r="AC5" s="62"/>
    </row>
    <row r="6" spans="1:29" ht="15.75">
      <c r="A6" s="69" t="str">
        <f t="shared" si="0"/>
        <v>ENERO</v>
      </c>
      <c r="B6" s="61">
        <v>5</v>
      </c>
      <c r="C6" s="63">
        <v>33</v>
      </c>
      <c r="D6" s="63" t="s">
        <v>63</v>
      </c>
      <c r="E6" s="63" t="s">
        <v>211</v>
      </c>
      <c r="F6" s="63" t="s">
        <v>212</v>
      </c>
      <c r="G6" s="63">
        <v>5219</v>
      </c>
      <c r="H6" s="64">
        <v>45665</v>
      </c>
      <c r="I6" s="65">
        <v>45665.736678240741</v>
      </c>
      <c r="J6" s="62"/>
      <c r="K6" s="63">
        <v>0</v>
      </c>
      <c r="L6" s="63">
        <v>196134</v>
      </c>
      <c r="M6" s="63">
        <v>37265</v>
      </c>
      <c r="N6" s="62"/>
      <c r="O6" s="62"/>
      <c r="P6" s="63">
        <v>233399</v>
      </c>
      <c r="Q6" s="62"/>
      <c r="R6" s="62"/>
      <c r="S6" s="62"/>
      <c r="T6" s="62"/>
      <c r="U6" s="63">
        <v>0</v>
      </c>
      <c r="V6" s="62"/>
      <c r="W6" s="62"/>
      <c r="X6" s="62"/>
      <c r="Y6" s="63">
        <v>0</v>
      </c>
      <c r="Z6" s="62"/>
      <c r="AA6" s="62"/>
      <c r="AB6" s="62"/>
      <c r="AC6" s="62"/>
    </row>
    <row r="7" spans="1:29" ht="15.75">
      <c r="A7" s="69" t="str">
        <f t="shared" si="0"/>
        <v>ENERO</v>
      </c>
      <c r="B7" s="61">
        <v>6</v>
      </c>
      <c r="C7" s="63">
        <v>33</v>
      </c>
      <c r="D7" s="63" t="s">
        <v>63</v>
      </c>
      <c r="E7" s="63" t="s">
        <v>213</v>
      </c>
      <c r="F7" s="63" t="s">
        <v>214</v>
      </c>
      <c r="G7" s="63">
        <v>553</v>
      </c>
      <c r="H7" s="64">
        <v>45667</v>
      </c>
      <c r="I7" s="65">
        <v>45667.756296296298</v>
      </c>
      <c r="J7" s="62"/>
      <c r="K7" s="63">
        <v>0</v>
      </c>
      <c r="L7" s="63">
        <v>53866</v>
      </c>
      <c r="M7" s="63">
        <v>10235</v>
      </c>
      <c r="N7" s="62"/>
      <c r="O7" s="62"/>
      <c r="P7" s="63">
        <v>64101</v>
      </c>
      <c r="Q7" s="62"/>
      <c r="R7" s="62"/>
      <c r="S7" s="62"/>
      <c r="T7" s="62"/>
      <c r="U7" s="63">
        <v>0</v>
      </c>
      <c r="V7" s="62"/>
      <c r="W7" s="62"/>
      <c r="X7" s="62"/>
      <c r="Y7" s="63">
        <v>0</v>
      </c>
      <c r="Z7" s="62"/>
      <c r="AA7" s="62"/>
      <c r="AB7" s="62"/>
      <c r="AC7" s="62"/>
    </row>
    <row r="8" spans="1:29" ht="15.75">
      <c r="A8" s="69" t="str">
        <f t="shared" si="0"/>
        <v>ENERO</v>
      </c>
      <c r="B8" s="61">
        <v>7</v>
      </c>
      <c r="C8" s="63">
        <v>33</v>
      </c>
      <c r="D8" s="63" t="s">
        <v>63</v>
      </c>
      <c r="E8" s="63" t="s">
        <v>180</v>
      </c>
      <c r="F8" s="63" t="s">
        <v>181</v>
      </c>
      <c r="G8" s="63">
        <v>34169587</v>
      </c>
      <c r="H8" s="64">
        <v>45667</v>
      </c>
      <c r="I8" s="65">
        <v>45667.87835648148</v>
      </c>
      <c r="J8" s="62"/>
      <c r="K8" s="63">
        <v>0</v>
      </c>
      <c r="L8" s="63">
        <v>57958</v>
      </c>
      <c r="M8" s="63">
        <v>11012</v>
      </c>
      <c r="N8" s="62"/>
      <c r="O8" s="62"/>
      <c r="P8" s="63">
        <v>68970</v>
      </c>
      <c r="Q8" s="62"/>
      <c r="R8" s="62"/>
      <c r="S8" s="62"/>
      <c r="T8" s="62"/>
      <c r="U8" s="63">
        <v>0</v>
      </c>
      <c r="V8" s="62"/>
      <c r="W8" s="62"/>
      <c r="X8" s="62"/>
      <c r="Y8" s="63">
        <v>0</v>
      </c>
      <c r="Z8" s="62"/>
      <c r="AA8" s="62"/>
      <c r="AB8" s="62"/>
      <c r="AC8" s="62"/>
    </row>
    <row r="9" spans="1:29" ht="15.75">
      <c r="A9" s="69" t="str">
        <f t="shared" si="0"/>
        <v>ENERO</v>
      </c>
      <c r="B9" s="61">
        <v>8</v>
      </c>
      <c r="C9" s="63">
        <v>33</v>
      </c>
      <c r="D9" s="63" t="s">
        <v>63</v>
      </c>
      <c r="E9" s="63" t="s">
        <v>215</v>
      </c>
      <c r="F9" s="63" t="s">
        <v>216</v>
      </c>
      <c r="G9" s="63">
        <v>58209</v>
      </c>
      <c r="H9" s="64">
        <v>45668</v>
      </c>
      <c r="I9" s="65">
        <v>45668.070914351854</v>
      </c>
      <c r="J9" s="62"/>
      <c r="K9" s="63">
        <v>0</v>
      </c>
      <c r="L9" s="63">
        <v>242992</v>
      </c>
      <c r="M9" s="63">
        <v>46168</v>
      </c>
      <c r="N9" s="62"/>
      <c r="O9" s="62"/>
      <c r="P9" s="63">
        <v>289160</v>
      </c>
      <c r="Q9" s="62"/>
      <c r="R9" s="62"/>
      <c r="S9" s="62"/>
      <c r="T9" s="62"/>
      <c r="U9" s="63">
        <v>0</v>
      </c>
      <c r="V9" s="62"/>
      <c r="W9" s="62"/>
      <c r="X9" s="62"/>
      <c r="Y9" s="63">
        <v>0</v>
      </c>
      <c r="Z9" s="62"/>
      <c r="AA9" s="62"/>
      <c r="AB9" s="62"/>
      <c r="AC9" s="62"/>
    </row>
    <row r="10" spans="1:29" ht="15.75">
      <c r="A10" s="69" t="str">
        <f t="shared" si="0"/>
        <v>ENERO</v>
      </c>
      <c r="B10" s="61">
        <v>9</v>
      </c>
      <c r="C10" s="63">
        <v>33</v>
      </c>
      <c r="D10" s="63" t="s">
        <v>63</v>
      </c>
      <c r="E10" s="63" t="s">
        <v>173</v>
      </c>
      <c r="F10" s="63" t="s">
        <v>174</v>
      </c>
      <c r="G10" s="63">
        <v>10195</v>
      </c>
      <c r="H10" s="64">
        <v>45668</v>
      </c>
      <c r="I10" s="65">
        <v>45668.578622685185</v>
      </c>
      <c r="J10" s="62"/>
      <c r="K10" s="63">
        <v>0</v>
      </c>
      <c r="L10" s="63">
        <v>95608</v>
      </c>
      <c r="M10" s="63">
        <v>18166</v>
      </c>
      <c r="N10" s="62"/>
      <c r="O10" s="62"/>
      <c r="P10" s="63">
        <v>113774</v>
      </c>
      <c r="Q10" s="62"/>
      <c r="R10" s="62"/>
      <c r="S10" s="62"/>
      <c r="T10" s="62"/>
      <c r="U10" s="63">
        <v>0</v>
      </c>
      <c r="V10" s="62"/>
      <c r="W10" s="62"/>
      <c r="X10" s="62"/>
      <c r="Y10" s="63">
        <v>0</v>
      </c>
      <c r="Z10" s="62"/>
      <c r="AA10" s="62"/>
      <c r="AB10" s="62"/>
      <c r="AC10" s="62"/>
    </row>
    <row r="11" spans="1:29" ht="15.75">
      <c r="A11" s="69" t="str">
        <f t="shared" si="0"/>
        <v>ENERO</v>
      </c>
      <c r="B11" s="61">
        <v>10</v>
      </c>
      <c r="C11" s="63">
        <v>33</v>
      </c>
      <c r="D11" s="63" t="s">
        <v>63</v>
      </c>
      <c r="E11" s="63" t="s">
        <v>217</v>
      </c>
      <c r="F11" s="63" t="s">
        <v>218</v>
      </c>
      <c r="G11" s="63">
        <v>2276644</v>
      </c>
      <c r="H11" s="64">
        <v>45670</v>
      </c>
      <c r="I11" s="65">
        <v>45670.652939814812</v>
      </c>
      <c r="J11" s="62"/>
      <c r="K11" s="63">
        <v>0</v>
      </c>
      <c r="L11" s="63">
        <v>77721</v>
      </c>
      <c r="M11" s="63">
        <v>14767</v>
      </c>
      <c r="N11" s="62"/>
      <c r="O11" s="62"/>
      <c r="P11" s="63">
        <v>92488</v>
      </c>
      <c r="Q11" s="62"/>
      <c r="R11" s="62"/>
      <c r="S11" s="62"/>
      <c r="T11" s="62"/>
      <c r="U11" s="63">
        <v>0</v>
      </c>
      <c r="V11" s="62"/>
      <c r="W11" s="62"/>
      <c r="X11" s="62"/>
      <c r="Y11" s="63">
        <v>0</v>
      </c>
      <c r="Z11" s="62"/>
      <c r="AA11" s="62"/>
      <c r="AB11" s="62"/>
      <c r="AC11" s="62"/>
    </row>
    <row r="12" spans="1:29" ht="15.75">
      <c r="A12" s="69" t="str">
        <f t="shared" si="0"/>
        <v>ENERO</v>
      </c>
      <c r="B12" s="61">
        <v>11</v>
      </c>
      <c r="C12" s="63">
        <v>33</v>
      </c>
      <c r="D12" s="63" t="s">
        <v>63</v>
      </c>
      <c r="E12" s="63" t="s">
        <v>219</v>
      </c>
      <c r="F12" s="63" t="s">
        <v>220</v>
      </c>
      <c r="G12" s="63">
        <v>10631</v>
      </c>
      <c r="H12" s="64">
        <v>45670</v>
      </c>
      <c r="I12" s="65">
        <v>45670.738611111112</v>
      </c>
      <c r="J12" s="62"/>
      <c r="K12" s="63">
        <v>0</v>
      </c>
      <c r="L12" s="63">
        <v>150421</v>
      </c>
      <c r="M12" s="63">
        <v>28580</v>
      </c>
      <c r="N12" s="62"/>
      <c r="O12" s="62"/>
      <c r="P12" s="63">
        <v>179001</v>
      </c>
      <c r="Q12" s="62"/>
      <c r="R12" s="62"/>
      <c r="S12" s="62"/>
      <c r="T12" s="62"/>
      <c r="U12" s="63">
        <v>0</v>
      </c>
      <c r="V12" s="62"/>
      <c r="W12" s="62"/>
      <c r="X12" s="62"/>
      <c r="Y12" s="63">
        <v>0</v>
      </c>
      <c r="Z12" s="62"/>
      <c r="AA12" s="62"/>
      <c r="AB12" s="62"/>
      <c r="AC12" s="62"/>
    </row>
    <row r="13" spans="1:29" ht="15.75">
      <c r="A13" s="69" t="str">
        <f t="shared" si="0"/>
        <v>ENERO</v>
      </c>
      <c r="B13" s="61">
        <v>12</v>
      </c>
      <c r="C13" s="63">
        <v>33</v>
      </c>
      <c r="D13" s="63" t="s">
        <v>63</v>
      </c>
      <c r="E13" s="63" t="s">
        <v>195</v>
      </c>
      <c r="F13" s="63" t="s">
        <v>196</v>
      </c>
      <c r="G13" s="63">
        <v>961977</v>
      </c>
      <c r="H13" s="64">
        <v>45672</v>
      </c>
      <c r="I13" s="65">
        <v>45672.64298611111</v>
      </c>
      <c r="J13" s="62"/>
      <c r="K13" s="63">
        <v>0</v>
      </c>
      <c r="L13" s="63">
        <v>225378</v>
      </c>
      <c r="M13" s="63">
        <v>42822</v>
      </c>
      <c r="N13" s="62"/>
      <c r="O13" s="62"/>
      <c r="P13" s="63">
        <v>268200</v>
      </c>
      <c r="Q13" s="62"/>
      <c r="R13" s="62"/>
      <c r="S13" s="62"/>
      <c r="T13" s="62"/>
      <c r="U13" s="63">
        <v>0</v>
      </c>
      <c r="V13" s="62"/>
      <c r="W13" s="62"/>
      <c r="X13" s="62"/>
      <c r="Y13" s="63">
        <v>0</v>
      </c>
      <c r="Z13" s="62"/>
      <c r="AA13" s="62"/>
      <c r="AB13" s="62"/>
      <c r="AC13" s="62"/>
    </row>
    <row r="14" spans="1:29" ht="15.75">
      <c r="A14" s="69" t="str">
        <f t="shared" si="0"/>
        <v>ENERO</v>
      </c>
      <c r="B14" s="61">
        <v>13</v>
      </c>
      <c r="C14" s="63">
        <v>33</v>
      </c>
      <c r="D14" s="63" t="s">
        <v>63</v>
      </c>
      <c r="E14" s="63" t="s">
        <v>195</v>
      </c>
      <c r="F14" s="63" t="s">
        <v>196</v>
      </c>
      <c r="G14" s="63">
        <v>962024</v>
      </c>
      <c r="H14" s="64">
        <v>45672</v>
      </c>
      <c r="I14" s="65">
        <v>45672.671053240738</v>
      </c>
      <c r="J14" s="62"/>
      <c r="K14" s="63">
        <v>0</v>
      </c>
      <c r="L14" s="63">
        <v>40756</v>
      </c>
      <c r="M14" s="63">
        <v>7744</v>
      </c>
      <c r="N14" s="62"/>
      <c r="O14" s="62"/>
      <c r="P14" s="63">
        <v>48500</v>
      </c>
      <c r="Q14" s="62"/>
      <c r="R14" s="62"/>
      <c r="S14" s="62"/>
      <c r="T14" s="62"/>
      <c r="U14" s="63">
        <v>0</v>
      </c>
      <c r="V14" s="62"/>
      <c r="W14" s="62"/>
      <c r="X14" s="62"/>
      <c r="Y14" s="63">
        <v>0</v>
      </c>
      <c r="Z14" s="62"/>
      <c r="AA14" s="62"/>
      <c r="AB14" s="62"/>
      <c r="AC14" s="62"/>
    </row>
    <row r="15" spans="1:29" ht="15.75">
      <c r="A15" s="69" t="str">
        <f t="shared" si="0"/>
        <v>ENERO</v>
      </c>
      <c r="B15" s="61">
        <v>14</v>
      </c>
      <c r="C15" s="63">
        <v>33</v>
      </c>
      <c r="D15" s="63" t="s">
        <v>63</v>
      </c>
      <c r="E15" s="63" t="s">
        <v>201</v>
      </c>
      <c r="F15" s="63" t="s">
        <v>202</v>
      </c>
      <c r="G15" s="63">
        <v>173615</v>
      </c>
      <c r="H15" s="64">
        <v>45672</v>
      </c>
      <c r="I15" s="65">
        <v>45672.748206018521</v>
      </c>
      <c r="J15" s="62"/>
      <c r="K15" s="63">
        <v>0</v>
      </c>
      <c r="L15" s="63">
        <v>33802</v>
      </c>
      <c r="M15" s="63">
        <v>6422</v>
      </c>
      <c r="N15" s="62"/>
      <c r="O15" s="62"/>
      <c r="P15" s="63">
        <v>43320</v>
      </c>
      <c r="Q15" s="62"/>
      <c r="R15" s="62"/>
      <c r="S15" s="62"/>
      <c r="T15" s="62"/>
      <c r="U15" s="63">
        <v>0</v>
      </c>
      <c r="V15" s="62"/>
      <c r="W15" s="62"/>
      <c r="X15" s="62"/>
      <c r="Y15" s="63">
        <v>0</v>
      </c>
      <c r="Z15" s="63">
        <v>28</v>
      </c>
      <c r="AA15" s="63">
        <v>3096</v>
      </c>
      <c r="AB15" s="63">
        <v>0</v>
      </c>
      <c r="AC15" s="62"/>
    </row>
    <row r="16" spans="1:29" ht="15.75" customHeight="1">
      <c r="A16" s="69" t="str">
        <f t="shared" si="0"/>
        <v>ENERO</v>
      </c>
      <c r="B16" s="61">
        <v>15</v>
      </c>
      <c r="C16" s="63">
        <v>33</v>
      </c>
      <c r="D16" s="63" t="s">
        <v>63</v>
      </c>
      <c r="E16" s="63" t="s">
        <v>221</v>
      </c>
      <c r="F16" s="63" t="s">
        <v>222</v>
      </c>
      <c r="G16" s="63">
        <v>4070</v>
      </c>
      <c r="H16" s="64">
        <v>45674</v>
      </c>
      <c r="I16" s="65">
        <v>45674.59946759259</v>
      </c>
      <c r="J16" s="62"/>
      <c r="K16" s="63">
        <v>0</v>
      </c>
      <c r="L16" s="63">
        <v>159664</v>
      </c>
      <c r="M16" s="63">
        <v>30336</v>
      </c>
      <c r="N16" s="62"/>
      <c r="O16" s="62"/>
      <c r="P16" s="63">
        <v>190000</v>
      </c>
      <c r="Q16" s="62"/>
      <c r="R16" s="62"/>
      <c r="S16" s="62"/>
      <c r="T16" s="62"/>
      <c r="U16" s="63">
        <v>0</v>
      </c>
      <c r="V16" s="62"/>
      <c r="W16" s="62"/>
      <c r="X16" s="62"/>
      <c r="Y16" s="63">
        <v>0</v>
      </c>
      <c r="Z16" s="62"/>
      <c r="AA16" s="62"/>
      <c r="AB16" s="62"/>
      <c r="AC16" s="62"/>
    </row>
    <row r="17" spans="1:29" ht="15.75">
      <c r="A17" s="69" t="str">
        <f t="shared" si="0"/>
        <v>ENERO</v>
      </c>
      <c r="B17" s="61">
        <v>16</v>
      </c>
      <c r="C17" s="63">
        <v>33</v>
      </c>
      <c r="D17" s="63" t="s">
        <v>63</v>
      </c>
      <c r="E17" s="63" t="s">
        <v>223</v>
      </c>
      <c r="F17" s="63" t="s">
        <v>224</v>
      </c>
      <c r="G17" s="63">
        <v>33</v>
      </c>
      <c r="H17" s="64">
        <v>45674</v>
      </c>
      <c r="I17" s="65">
        <v>45674.615266203706</v>
      </c>
      <c r="J17" s="62"/>
      <c r="K17" s="63">
        <v>0</v>
      </c>
      <c r="L17" s="63">
        <v>310924</v>
      </c>
      <c r="M17" s="63">
        <v>59076</v>
      </c>
      <c r="N17" s="62"/>
      <c r="O17" s="62"/>
      <c r="P17" s="63">
        <v>370000</v>
      </c>
      <c r="Q17" s="62"/>
      <c r="R17" s="62"/>
      <c r="S17" s="62"/>
      <c r="T17" s="62"/>
      <c r="U17" s="63">
        <v>0</v>
      </c>
      <c r="V17" s="62"/>
      <c r="W17" s="62"/>
      <c r="X17" s="62"/>
      <c r="Y17" s="63">
        <v>0</v>
      </c>
      <c r="Z17" s="62"/>
      <c r="AA17" s="62"/>
      <c r="AB17" s="62"/>
      <c r="AC17" s="62"/>
    </row>
    <row r="18" spans="1:29" ht="15.75">
      <c r="A18" s="69" t="str">
        <f t="shared" si="0"/>
        <v>ENERO</v>
      </c>
      <c r="B18" s="61">
        <v>17</v>
      </c>
      <c r="C18" s="63">
        <v>33</v>
      </c>
      <c r="D18" s="63" t="s">
        <v>63</v>
      </c>
      <c r="E18" s="63" t="s">
        <v>225</v>
      </c>
      <c r="F18" s="63" t="s">
        <v>226</v>
      </c>
      <c r="G18" s="63">
        <v>107</v>
      </c>
      <c r="H18" s="64">
        <v>45674</v>
      </c>
      <c r="I18" s="65">
        <v>45674.621006944442</v>
      </c>
      <c r="J18" s="62"/>
      <c r="K18" s="63">
        <v>0</v>
      </c>
      <c r="L18" s="63">
        <v>109244</v>
      </c>
      <c r="M18" s="63">
        <v>20756</v>
      </c>
      <c r="N18" s="62"/>
      <c r="O18" s="62"/>
      <c r="P18" s="63">
        <v>130000</v>
      </c>
      <c r="Q18" s="62"/>
      <c r="R18" s="62"/>
      <c r="S18" s="62"/>
      <c r="T18" s="62"/>
      <c r="U18" s="63">
        <v>0</v>
      </c>
      <c r="V18" s="62"/>
      <c r="W18" s="62"/>
      <c r="X18" s="62"/>
      <c r="Y18" s="63">
        <v>0</v>
      </c>
      <c r="Z18" s="62"/>
      <c r="AA18" s="62"/>
      <c r="AB18" s="62"/>
      <c r="AC18" s="62"/>
    </row>
    <row r="19" spans="1:29" ht="15.75">
      <c r="A19" s="69" t="str">
        <f t="shared" si="0"/>
        <v>ENERO</v>
      </c>
      <c r="B19" s="61">
        <v>18</v>
      </c>
      <c r="C19" s="63">
        <v>33</v>
      </c>
      <c r="D19" s="63" t="s">
        <v>63</v>
      </c>
      <c r="E19" s="63" t="s">
        <v>176</v>
      </c>
      <c r="F19" s="63" t="s">
        <v>177</v>
      </c>
      <c r="G19" s="63">
        <v>5871</v>
      </c>
      <c r="H19" s="64">
        <v>45674</v>
      </c>
      <c r="I19" s="65">
        <v>45674.681585648148</v>
      </c>
      <c r="J19" s="62"/>
      <c r="K19" s="63">
        <v>0</v>
      </c>
      <c r="L19" s="63">
        <v>18941</v>
      </c>
      <c r="M19" s="63">
        <v>3599</v>
      </c>
      <c r="N19" s="62"/>
      <c r="O19" s="62"/>
      <c r="P19" s="63">
        <v>22540</v>
      </c>
      <c r="Q19" s="62"/>
      <c r="R19" s="62"/>
      <c r="S19" s="62"/>
      <c r="T19" s="62"/>
      <c r="U19" s="63">
        <v>0</v>
      </c>
      <c r="V19" s="62"/>
      <c r="W19" s="62"/>
      <c r="X19" s="62"/>
      <c r="Y19" s="63">
        <v>0</v>
      </c>
      <c r="Z19" s="62"/>
      <c r="AA19" s="62"/>
      <c r="AB19" s="62"/>
      <c r="AC19" s="62"/>
    </row>
    <row r="20" spans="1:29" ht="15.75">
      <c r="A20" s="69" t="str">
        <f t="shared" si="0"/>
        <v>ENERO</v>
      </c>
      <c r="B20" s="61">
        <v>19</v>
      </c>
      <c r="C20" s="63">
        <v>33</v>
      </c>
      <c r="D20" s="63" t="s">
        <v>63</v>
      </c>
      <c r="E20" s="63" t="s">
        <v>184</v>
      </c>
      <c r="F20" s="63" t="s">
        <v>192</v>
      </c>
      <c r="G20" s="63">
        <v>1437298</v>
      </c>
      <c r="H20" s="64">
        <v>45674</v>
      </c>
      <c r="I20" s="65">
        <v>45674.964016203703</v>
      </c>
      <c r="J20" s="62"/>
      <c r="K20" s="63">
        <v>0</v>
      </c>
      <c r="L20" s="63">
        <v>8016</v>
      </c>
      <c r="M20" s="63">
        <v>1523</v>
      </c>
      <c r="N20" s="62"/>
      <c r="O20" s="62"/>
      <c r="P20" s="63">
        <v>10000</v>
      </c>
      <c r="Q20" s="62"/>
      <c r="R20" s="62"/>
      <c r="S20" s="62"/>
      <c r="T20" s="62"/>
      <c r="U20" s="63">
        <v>0</v>
      </c>
      <c r="V20" s="62"/>
      <c r="W20" s="62"/>
      <c r="X20" s="62"/>
      <c r="Y20" s="63">
        <v>0</v>
      </c>
      <c r="Z20" s="63">
        <v>28</v>
      </c>
      <c r="AA20" s="63">
        <v>461</v>
      </c>
      <c r="AB20" s="63">
        <v>0</v>
      </c>
      <c r="AC20" s="62"/>
    </row>
    <row r="21" spans="1:29" ht="15.75">
      <c r="A21" s="69" t="str">
        <f t="shared" si="0"/>
        <v>ENERO</v>
      </c>
      <c r="B21" s="61">
        <v>20</v>
      </c>
      <c r="C21" s="63">
        <v>33</v>
      </c>
      <c r="D21" s="63" t="s">
        <v>63</v>
      </c>
      <c r="E21" s="63" t="s">
        <v>201</v>
      </c>
      <c r="F21" s="63" t="s">
        <v>202</v>
      </c>
      <c r="G21" s="63">
        <v>173879</v>
      </c>
      <c r="H21" s="64">
        <v>45677</v>
      </c>
      <c r="I21" s="65">
        <v>45677.94908564815</v>
      </c>
      <c r="J21" s="62"/>
      <c r="K21" s="63">
        <v>0</v>
      </c>
      <c r="L21" s="63">
        <v>35023</v>
      </c>
      <c r="M21" s="63">
        <v>6654</v>
      </c>
      <c r="N21" s="62"/>
      <c r="O21" s="62"/>
      <c r="P21" s="63">
        <v>43744</v>
      </c>
      <c r="Q21" s="62"/>
      <c r="R21" s="62"/>
      <c r="S21" s="62"/>
      <c r="T21" s="62"/>
      <c r="U21" s="63">
        <v>0</v>
      </c>
      <c r="V21" s="62"/>
      <c r="W21" s="62"/>
      <c r="X21" s="62"/>
      <c r="Y21" s="63">
        <v>0</v>
      </c>
      <c r="Z21" s="63">
        <v>28</v>
      </c>
      <c r="AA21" s="63">
        <v>2067</v>
      </c>
      <c r="AB21" s="63">
        <v>0</v>
      </c>
      <c r="AC21" s="62"/>
    </row>
    <row r="22" spans="1:29" ht="15.75">
      <c r="A22" s="69" t="str">
        <f t="shared" si="0"/>
        <v>ENERO</v>
      </c>
      <c r="B22" s="61">
        <v>21</v>
      </c>
      <c r="C22" s="63">
        <v>33</v>
      </c>
      <c r="D22" s="63" t="s">
        <v>63</v>
      </c>
      <c r="E22" s="63" t="s">
        <v>182</v>
      </c>
      <c r="F22" s="63" t="s">
        <v>183</v>
      </c>
      <c r="G22" s="63">
        <v>12967</v>
      </c>
      <c r="H22" s="64">
        <v>45678</v>
      </c>
      <c r="I22" s="65">
        <v>45678.732453703706</v>
      </c>
      <c r="J22" s="62"/>
      <c r="K22" s="63">
        <v>0</v>
      </c>
      <c r="L22" s="63">
        <v>71597</v>
      </c>
      <c r="M22" s="63">
        <v>13603</v>
      </c>
      <c r="N22" s="62"/>
      <c r="O22" s="62"/>
      <c r="P22" s="63">
        <v>85200</v>
      </c>
      <c r="Q22" s="62"/>
      <c r="R22" s="62"/>
      <c r="S22" s="62"/>
      <c r="T22" s="62"/>
      <c r="U22" s="63">
        <v>0</v>
      </c>
      <c r="V22" s="62"/>
      <c r="W22" s="62"/>
      <c r="X22" s="62"/>
      <c r="Y22" s="63">
        <v>0</v>
      </c>
      <c r="Z22" s="62"/>
      <c r="AA22" s="62"/>
      <c r="AB22" s="62"/>
      <c r="AC22" s="62"/>
    </row>
    <row r="23" spans="1:29" ht="15.75">
      <c r="A23" s="69" t="str">
        <f t="shared" si="0"/>
        <v>ENERO</v>
      </c>
      <c r="B23" s="61">
        <v>22</v>
      </c>
      <c r="C23" s="63">
        <v>33</v>
      </c>
      <c r="D23" s="63" t="s">
        <v>63</v>
      </c>
      <c r="E23" s="63" t="s">
        <v>199</v>
      </c>
      <c r="F23" s="63" t="s">
        <v>200</v>
      </c>
      <c r="G23" s="63">
        <v>50581</v>
      </c>
      <c r="H23" s="64">
        <v>45680</v>
      </c>
      <c r="I23" s="65">
        <v>45680.542037037034</v>
      </c>
      <c r="J23" s="62"/>
      <c r="K23" s="63">
        <v>0</v>
      </c>
      <c r="L23" s="63">
        <v>35252</v>
      </c>
      <c r="M23" s="63">
        <v>6698</v>
      </c>
      <c r="N23" s="62"/>
      <c r="O23" s="62"/>
      <c r="P23" s="63">
        <v>41950</v>
      </c>
      <c r="Q23" s="62"/>
      <c r="R23" s="62"/>
      <c r="S23" s="62"/>
      <c r="T23" s="62"/>
      <c r="U23" s="63">
        <v>0</v>
      </c>
      <c r="V23" s="62"/>
      <c r="W23" s="62"/>
      <c r="X23" s="62"/>
      <c r="Y23" s="63">
        <v>0</v>
      </c>
      <c r="Z23" s="62"/>
      <c r="AA23" s="62"/>
      <c r="AB23" s="62"/>
      <c r="AC23" s="62"/>
    </row>
    <row r="24" spans="1:29" ht="15.75">
      <c r="A24" s="69" t="str">
        <f t="shared" si="0"/>
        <v>ENERO</v>
      </c>
      <c r="B24" s="61">
        <v>23</v>
      </c>
      <c r="C24" s="63">
        <v>33</v>
      </c>
      <c r="D24" s="63" t="s">
        <v>63</v>
      </c>
      <c r="E24" s="63" t="s">
        <v>178</v>
      </c>
      <c r="F24" s="63" t="s">
        <v>179</v>
      </c>
      <c r="G24" s="63">
        <v>1153366</v>
      </c>
      <c r="H24" s="64">
        <v>45681</v>
      </c>
      <c r="I24" s="65">
        <v>45681.749282407407</v>
      </c>
      <c r="J24" s="62"/>
      <c r="K24" s="63">
        <v>0</v>
      </c>
      <c r="L24" s="63">
        <v>168042</v>
      </c>
      <c r="M24" s="63">
        <v>31928</v>
      </c>
      <c r="N24" s="62"/>
      <c r="O24" s="62"/>
      <c r="P24" s="63">
        <v>199970</v>
      </c>
      <c r="Q24" s="62"/>
      <c r="R24" s="62"/>
      <c r="S24" s="62"/>
      <c r="T24" s="62"/>
      <c r="U24" s="63">
        <v>0</v>
      </c>
      <c r="V24" s="62"/>
      <c r="W24" s="62"/>
      <c r="X24" s="62"/>
      <c r="Y24" s="63">
        <v>0</v>
      </c>
      <c r="Z24" s="62"/>
      <c r="AA24" s="62"/>
      <c r="AB24" s="62"/>
      <c r="AC24" s="62"/>
    </row>
    <row r="25" spans="1:29" ht="15.75">
      <c r="A25" s="69" t="str">
        <f t="shared" si="0"/>
        <v>ENERO</v>
      </c>
      <c r="B25" s="61">
        <v>24</v>
      </c>
      <c r="C25" s="63">
        <v>33</v>
      </c>
      <c r="D25" s="63" t="s">
        <v>63</v>
      </c>
      <c r="E25" s="63" t="s">
        <v>178</v>
      </c>
      <c r="F25" s="63" t="s">
        <v>179</v>
      </c>
      <c r="G25" s="63">
        <v>1153367</v>
      </c>
      <c r="H25" s="64">
        <v>45681</v>
      </c>
      <c r="I25" s="65">
        <v>45681.753807870373</v>
      </c>
      <c r="J25" s="62"/>
      <c r="K25" s="63">
        <v>0</v>
      </c>
      <c r="L25" s="63">
        <v>21000</v>
      </c>
      <c r="M25" s="63">
        <v>3990</v>
      </c>
      <c r="N25" s="62"/>
      <c r="O25" s="62"/>
      <c r="P25" s="63">
        <v>24990</v>
      </c>
      <c r="Q25" s="62"/>
      <c r="R25" s="62"/>
      <c r="S25" s="62"/>
      <c r="T25" s="62"/>
      <c r="U25" s="63">
        <v>0</v>
      </c>
      <c r="V25" s="62"/>
      <c r="W25" s="62"/>
      <c r="X25" s="62"/>
      <c r="Y25" s="63">
        <v>0</v>
      </c>
      <c r="Z25" s="62"/>
      <c r="AA25" s="62"/>
      <c r="AB25" s="62"/>
      <c r="AC25" s="62"/>
    </row>
    <row r="26" spans="1:29" ht="15.75">
      <c r="A26" s="69" t="str">
        <f t="shared" si="0"/>
        <v>ENERO</v>
      </c>
      <c r="B26" s="61">
        <v>25</v>
      </c>
      <c r="C26" s="63">
        <v>33</v>
      </c>
      <c r="D26" s="63" t="s">
        <v>63</v>
      </c>
      <c r="E26" s="63" t="s">
        <v>190</v>
      </c>
      <c r="F26" s="63" t="s">
        <v>191</v>
      </c>
      <c r="G26" s="63">
        <v>5155673</v>
      </c>
      <c r="H26" s="64">
        <v>45681</v>
      </c>
      <c r="I26" s="65">
        <v>45681.945104166669</v>
      </c>
      <c r="J26" s="62"/>
      <c r="K26" s="63">
        <v>0</v>
      </c>
      <c r="L26" s="63">
        <v>16636</v>
      </c>
      <c r="M26" s="63">
        <v>3161</v>
      </c>
      <c r="N26" s="62"/>
      <c r="O26" s="62"/>
      <c r="P26" s="63">
        <v>20000</v>
      </c>
      <c r="Q26" s="62"/>
      <c r="R26" s="62"/>
      <c r="S26" s="62"/>
      <c r="T26" s="62"/>
      <c r="U26" s="63">
        <v>0</v>
      </c>
      <c r="V26" s="62"/>
      <c r="W26" s="62"/>
      <c r="X26" s="62"/>
      <c r="Y26" s="63">
        <v>0</v>
      </c>
      <c r="Z26" s="63">
        <v>28</v>
      </c>
      <c r="AA26" s="63">
        <v>203</v>
      </c>
      <c r="AB26" s="63">
        <v>0</v>
      </c>
      <c r="AC26" s="62"/>
    </row>
    <row r="27" spans="1:29" ht="15.75">
      <c r="A27" s="69" t="str">
        <f t="shared" si="0"/>
        <v>ENERO</v>
      </c>
      <c r="B27" s="61">
        <v>26</v>
      </c>
      <c r="C27" s="63">
        <v>33</v>
      </c>
      <c r="D27" s="63" t="s">
        <v>63</v>
      </c>
      <c r="E27" s="63" t="s">
        <v>190</v>
      </c>
      <c r="F27" s="63" t="s">
        <v>191</v>
      </c>
      <c r="G27" s="63">
        <v>5155674</v>
      </c>
      <c r="H27" s="64">
        <v>45681</v>
      </c>
      <c r="I27" s="65">
        <v>45681.946238425924</v>
      </c>
      <c r="J27" s="62"/>
      <c r="K27" s="63">
        <v>0</v>
      </c>
      <c r="L27" s="63">
        <v>35400</v>
      </c>
      <c r="M27" s="63">
        <v>6726</v>
      </c>
      <c r="N27" s="62"/>
      <c r="O27" s="62"/>
      <c r="P27" s="63">
        <v>42559</v>
      </c>
      <c r="Q27" s="62"/>
      <c r="R27" s="62"/>
      <c r="S27" s="62"/>
      <c r="T27" s="62"/>
      <c r="U27" s="63">
        <v>0</v>
      </c>
      <c r="V27" s="62"/>
      <c r="W27" s="62"/>
      <c r="X27" s="62"/>
      <c r="Y27" s="63">
        <v>0</v>
      </c>
      <c r="Z27" s="63">
        <v>28</v>
      </c>
      <c r="AA27" s="63">
        <v>433</v>
      </c>
      <c r="AB27" s="63">
        <v>0</v>
      </c>
      <c r="AC27" s="62"/>
    </row>
    <row r="28" spans="1:29" ht="15.75">
      <c r="A28" s="69" t="str">
        <f t="shared" si="0"/>
        <v>ENERO</v>
      </c>
      <c r="B28" s="61">
        <v>27</v>
      </c>
      <c r="C28" s="63">
        <v>33</v>
      </c>
      <c r="D28" s="63" t="s">
        <v>63</v>
      </c>
      <c r="E28" s="63" t="s">
        <v>184</v>
      </c>
      <c r="F28" s="63" t="s">
        <v>192</v>
      </c>
      <c r="G28" s="63">
        <v>1437873</v>
      </c>
      <c r="H28" s="64">
        <v>45683</v>
      </c>
      <c r="I28" s="65">
        <v>45683.21802083333</v>
      </c>
      <c r="J28" s="62"/>
      <c r="K28" s="63">
        <v>0</v>
      </c>
      <c r="L28" s="63">
        <v>16636</v>
      </c>
      <c r="M28" s="63">
        <v>3161</v>
      </c>
      <c r="N28" s="62"/>
      <c r="O28" s="62"/>
      <c r="P28" s="63">
        <v>20000</v>
      </c>
      <c r="Q28" s="62"/>
      <c r="R28" s="62"/>
      <c r="S28" s="62"/>
      <c r="T28" s="62"/>
      <c r="U28" s="63">
        <v>0</v>
      </c>
      <c r="V28" s="62"/>
      <c r="W28" s="62"/>
      <c r="X28" s="62"/>
      <c r="Y28" s="63">
        <v>0</v>
      </c>
      <c r="Z28" s="63">
        <v>28</v>
      </c>
      <c r="AA28" s="63">
        <v>203</v>
      </c>
      <c r="AB28" s="63">
        <v>0</v>
      </c>
      <c r="AC28" s="62"/>
    </row>
    <row r="29" spans="1:29" ht="15.75">
      <c r="A29" s="69" t="str">
        <f t="shared" si="0"/>
        <v>ENERO</v>
      </c>
      <c r="B29" s="61">
        <v>28</v>
      </c>
      <c r="C29" s="63">
        <v>33</v>
      </c>
      <c r="D29" s="63" t="s">
        <v>63</v>
      </c>
      <c r="E29" s="63" t="s">
        <v>211</v>
      </c>
      <c r="F29" s="63" t="s">
        <v>212</v>
      </c>
      <c r="G29" s="63">
        <v>5456</v>
      </c>
      <c r="H29" s="64">
        <v>45684</v>
      </c>
      <c r="I29" s="65">
        <v>45684.746493055558</v>
      </c>
      <c r="J29" s="62"/>
      <c r="K29" s="63">
        <v>0</v>
      </c>
      <c r="L29" s="63">
        <v>175966</v>
      </c>
      <c r="M29" s="63">
        <v>33434</v>
      </c>
      <c r="N29" s="62"/>
      <c r="O29" s="62"/>
      <c r="P29" s="63">
        <v>209400</v>
      </c>
      <c r="Q29" s="62"/>
      <c r="R29" s="62"/>
      <c r="S29" s="62"/>
      <c r="T29" s="62"/>
      <c r="U29" s="63">
        <v>0</v>
      </c>
      <c r="V29" s="62"/>
      <c r="W29" s="62"/>
      <c r="X29" s="62"/>
      <c r="Y29" s="63">
        <v>0</v>
      </c>
      <c r="Z29" s="62"/>
      <c r="AA29" s="62"/>
      <c r="AB29" s="62"/>
      <c r="AC29" s="62"/>
    </row>
    <row r="30" spans="1:29" ht="15.75">
      <c r="A30" s="69" t="str">
        <f t="shared" si="0"/>
        <v>ENERO</v>
      </c>
      <c r="B30" s="61">
        <v>29</v>
      </c>
      <c r="C30" s="63">
        <v>33</v>
      </c>
      <c r="D30" s="63" t="s">
        <v>63</v>
      </c>
      <c r="E30" s="63" t="s">
        <v>197</v>
      </c>
      <c r="F30" s="63" t="s">
        <v>198</v>
      </c>
      <c r="G30" s="63">
        <v>107574</v>
      </c>
      <c r="H30" s="64">
        <v>45684</v>
      </c>
      <c r="I30" s="65">
        <v>45684.785057870373</v>
      </c>
      <c r="J30" s="62"/>
      <c r="K30" s="63">
        <v>0</v>
      </c>
      <c r="L30" s="63">
        <v>153235</v>
      </c>
      <c r="M30" s="63">
        <v>29115</v>
      </c>
      <c r="N30" s="62"/>
      <c r="O30" s="62"/>
      <c r="P30" s="63">
        <v>182350</v>
      </c>
      <c r="Q30" s="62"/>
      <c r="R30" s="62"/>
      <c r="S30" s="62"/>
      <c r="T30" s="62"/>
      <c r="U30" s="63">
        <v>0</v>
      </c>
      <c r="V30" s="62"/>
      <c r="W30" s="62"/>
      <c r="X30" s="62"/>
      <c r="Y30" s="63">
        <v>0</v>
      </c>
      <c r="Z30" s="62"/>
      <c r="AA30" s="62"/>
      <c r="AB30" s="62"/>
      <c r="AC30" s="62"/>
    </row>
    <row r="31" spans="1:29" ht="15.75">
      <c r="A31" s="69" t="str">
        <f t="shared" si="0"/>
        <v>ENERO</v>
      </c>
      <c r="B31" s="61">
        <v>30</v>
      </c>
      <c r="C31" s="63">
        <v>33</v>
      </c>
      <c r="D31" s="63" t="s">
        <v>63</v>
      </c>
      <c r="E31" s="63" t="s">
        <v>184</v>
      </c>
      <c r="F31" s="63" t="s">
        <v>192</v>
      </c>
      <c r="G31" s="63">
        <v>1438002</v>
      </c>
      <c r="H31" s="64">
        <v>45684</v>
      </c>
      <c r="I31" s="65">
        <v>45684.935370370367</v>
      </c>
      <c r="J31" s="62"/>
      <c r="K31" s="63">
        <v>0</v>
      </c>
      <c r="L31" s="63">
        <v>16636</v>
      </c>
      <c r="M31" s="63">
        <v>3161</v>
      </c>
      <c r="N31" s="62"/>
      <c r="O31" s="62"/>
      <c r="P31" s="63">
        <v>20000</v>
      </c>
      <c r="Q31" s="62"/>
      <c r="R31" s="62"/>
      <c r="S31" s="62"/>
      <c r="T31" s="62"/>
      <c r="U31" s="63">
        <v>0</v>
      </c>
      <c r="V31" s="62"/>
      <c r="W31" s="62"/>
      <c r="X31" s="62"/>
      <c r="Y31" s="63">
        <v>0</v>
      </c>
      <c r="Z31" s="63">
        <v>28</v>
      </c>
      <c r="AA31" s="63">
        <v>203</v>
      </c>
      <c r="AB31" s="63">
        <v>0</v>
      </c>
      <c r="AC31" s="62"/>
    </row>
    <row r="32" spans="1:29" ht="15.75">
      <c r="A32" s="69" t="str">
        <f t="shared" si="0"/>
        <v>ENERO</v>
      </c>
      <c r="B32" s="61">
        <v>31</v>
      </c>
      <c r="C32" s="63">
        <v>33</v>
      </c>
      <c r="D32" s="63" t="s">
        <v>63</v>
      </c>
      <c r="E32" s="63" t="s">
        <v>175</v>
      </c>
      <c r="F32" s="63" t="s">
        <v>189</v>
      </c>
      <c r="G32" s="63">
        <v>11813</v>
      </c>
      <c r="H32" s="64">
        <v>45685</v>
      </c>
      <c r="I32" s="65">
        <v>45685.428287037037</v>
      </c>
      <c r="J32" s="65">
        <v>45688.932858796295</v>
      </c>
      <c r="K32" s="63">
        <v>0</v>
      </c>
      <c r="L32" s="63">
        <v>24286</v>
      </c>
      <c r="M32" s="63">
        <v>4614</v>
      </c>
      <c r="N32" s="62"/>
      <c r="O32" s="62"/>
      <c r="P32" s="63">
        <v>28900</v>
      </c>
      <c r="Q32" s="62"/>
      <c r="R32" s="62"/>
      <c r="S32" s="62"/>
      <c r="T32" s="62"/>
      <c r="U32" s="63">
        <v>0</v>
      </c>
      <c r="V32" s="62"/>
      <c r="W32" s="62"/>
      <c r="X32" s="62"/>
      <c r="Y32" s="63">
        <v>0</v>
      </c>
      <c r="Z32" s="62"/>
      <c r="AA32" s="62"/>
      <c r="AB32" s="62"/>
      <c r="AC32" s="62"/>
    </row>
    <row r="33" spans="1:29" ht="15.75">
      <c r="A33" s="69" t="str">
        <f t="shared" si="0"/>
        <v>ENERO</v>
      </c>
      <c r="B33" s="61">
        <v>32</v>
      </c>
      <c r="C33" s="63">
        <v>33</v>
      </c>
      <c r="D33" s="63" t="s">
        <v>63</v>
      </c>
      <c r="E33" s="63" t="s">
        <v>187</v>
      </c>
      <c r="F33" s="63" t="s">
        <v>188</v>
      </c>
      <c r="G33" s="63">
        <v>46148</v>
      </c>
      <c r="H33" s="64">
        <v>45688</v>
      </c>
      <c r="I33" s="65">
        <v>45688.88212962963</v>
      </c>
      <c r="J33" s="65">
        <v>45688.932858796295</v>
      </c>
      <c r="K33" s="63">
        <v>0</v>
      </c>
      <c r="L33" s="63">
        <v>61183</v>
      </c>
      <c r="M33" s="63">
        <v>11625</v>
      </c>
      <c r="N33" s="62"/>
      <c r="O33" s="62"/>
      <c r="P33" s="63">
        <v>72808</v>
      </c>
      <c r="Q33" s="62"/>
      <c r="R33" s="62"/>
      <c r="S33" s="62"/>
      <c r="T33" s="62"/>
      <c r="U33" s="63">
        <v>0</v>
      </c>
      <c r="V33" s="62"/>
      <c r="W33" s="62"/>
      <c r="X33" s="62"/>
      <c r="Y33" s="63">
        <v>0</v>
      </c>
      <c r="Z33" s="62"/>
      <c r="AA33" s="62"/>
      <c r="AB33" s="62"/>
      <c r="AC33" s="62"/>
    </row>
    <row r="34" spans="1:29" ht="15.75">
      <c r="A34" s="69" t="str">
        <f t="shared" si="0"/>
        <v>ENERO</v>
      </c>
      <c r="B34" s="61">
        <v>33</v>
      </c>
      <c r="C34" s="63">
        <v>34</v>
      </c>
      <c r="D34" s="63" t="s">
        <v>63</v>
      </c>
      <c r="E34" s="63" t="s">
        <v>171</v>
      </c>
      <c r="F34" s="63" t="s">
        <v>172</v>
      </c>
      <c r="G34" s="63">
        <v>4523</v>
      </c>
      <c r="H34" s="64">
        <v>45658</v>
      </c>
      <c r="I34" s="65">
        <v>45658.418611111112</v>
      </c>
      <c r="J34" s="62"/>
      <c r="K34" s="63">
        <v>45000</v>
      </c>
      <c r="L34" s="63">
        <v>0</v>
      </c>
      <c r="M34" s="63">
        <v>0</v>
      </c>
      <c r="N34" s="62"/>
      <c r="O34" s="62"/>
      <c r="P34" s="63">
        <v>45000</v>
      </c>
      <c r="Q34" s="62"/>
      <c r="R34" s="62"/>
      <c r="S34" s="62"/>
      <c r="T34" s="62"/>
      <c r="U34" s="63">
        <v>0</v>
      </c>
      <c r="V34" s="62"/>
      <c r="W34" s="62"/>
      <c r="X34" s="62"/>
      <c r="Y34" s="63">
        <v>0</v>
      </c>
      <c r="Z34" s="62"/>
      <c r="AA34" s="62"/>
      <c r="AB34" s="62"/>
      <c r="AC34" s="62"/>
    </row>
    <row r="35" spans="1:29" ht="15.75">
      <c r="A35" s="69" t="str">
        <f t="shared" si="0"/>
        <v>ENERO</v>
      </c>
      <c r="B35" s="61">
        <v>34</v>
      </c>
      <c r="C35" s="63">
        <v>34</v>
      </c>
      <c r="D35" s="63" t="s">
        <v>63</v>
      </c>
      <c r="E35" s="63" t="s">
        <v>185</v>
      </c>
      <c r="F35" s="63" t="s">
        <v>186</v>
      </c>
      <c r="G35" s="63">
        <v>39</v>
      </c>
      <c r="H35" s="64">
        <v>45677</v>
      </c>
      <c r="I35" s="65">
        <v>45677.627164351848</v>
      </c>
      <c r="J35" s="62"/>
      <c r="K35" s="63">
        <v>80000</v>
      </c>
      <c r="L35" s="63">
        <v>0</v>
      </c>
      <c r="M35" s="63">
        <v>0</v>
      </c>
      <c r="N35" s="62"/>
      <c r="O35" s="62"/>
      <c r="P35" s="63">
        <v>80000</v>
      </c>
      <c r="Q35" s="62"/>
      <c r="R35" s="62"/>
      <c r="S35" s="62"/>
      <c r="T35" s="62"/>
      <c r="U35" s="63">
        <v>0</v>
      </c>
      <c r="V35" s="62"/>
      <c r="W35" s="62"/>
      <c r="X35" s="62"/>
      <c r="Y35" s="63">
        <v>0</v>
      </c>
      <c r="Z35" s="62"/>
      <c r="AA35" s="62"/>
      <c r="AB35" s="62"/>
      <c r="AC35" s="62"/>
    </row>
    <row r="36" spans="1:29" ht="15.75">
      <c r="A36" s="69" t="str">
        <f t="shared" si="0"/>
        <v>ENERO</v>
      </c>
      <c r="B36" s="61">
        <v>35</v>
      </c>
      <c r="C36" s="63">
        <v>34</v>
      </c>
      <c r="D36" s="63" t="s">
        <v>63</v>
      </c>
      <c r="E36" s="63" t="s">
        <v>185</v>
      </c>
      <c r="F36" s="63" t="s">
        <v>186</v>
      </c>
      <c r="G36" s="63">
        <v>40</v>
      </c>
      <c r="H36" s="64">
        <v>45677</v>
      </c>
      <c r="I36" s="65">
        <v>45677.628761574073</v>
      </c>
      <c r="J36" s="62"/>
      <c r="K36" s="63">
        <v>80000</v>
      </c>
      <c r="L36" s="63">
        <v>0</v>
      </c>
      <c r="M36" s="63">
        <v>0</v>
      </c>
      <c r="N36" s="62"/>
      <c r="O36" s="62"/>
      <c r="P36" s="63">
        <v>80000</v>
      </c>
      <c r="Q36" s="62"/>
      <c r="R36" s="62"/>
      <c r="S36" s="62"/>
      <c r="T36" s="62"/>
      <c r="U36" s="63">
        <v>0</v>
      </c>
      <c r="V36" s="62"/>
      <c r="W36" s="62"/>
      <c r="X36" s="62"/>
      <c r="Y36" s="63">
        <v>0</v>
      </c>
      <c r="Z36" s="62"/>
      <c r="AA36" s="62"/>
      <c r="AB36" s="62"/>
      <c r="AC36" s="62"/>
    </row>
    <row r="37" spans="1:29" ht="15.75">
      <c r="A37" s="69" t="str">
        <f t="shared" si="0"/>
        <v>FEBRERO</v>
      </c>
      <c r="B37" s="61">
        <v>1</v>
      </c>
      <c r="C37" s="63">
        <v>33</v>
      </c>
      <c r="D37" s="63" t="s">
        <v>63</v>
      </c>
      <c r="E37" s="63" t="s">
        <v>203</v>
      </c>
      <c r="F37" s="63" t="s">
        <v>204</v>
      </c>
      <c r="G37" s="63">
        <v>10090790</v>
      </c>
      <c r="H37" s="64">
        <v>45689</v>
      </c>
      <c r="I37" s="65">
        <v>45689.978449074071</v>
      </c>
      <c r="J37" s="62"/>
      <c r="K37" s="63">
        <v>0</v>
      </c>
      <c r="L37" s="63">
        <v>49129</v>
      </c>
      <c r="M37" s="63">
        <v>9334</v>
      </c>
      <c r="N37" s="62"/>
      <c r="O37" s="62"/>
      <c r="P37" s="63">
        <v>58463</v>
      </c>
      <c r="Q37" s="62"/>
      <c r="R37" s="62"/>
      <c r="S37" s="62"/>
      <c r="T37" s="62"/>
      <c r="U37" s="63">
        <v>0</v>
      </c>
      <c r="V37" s="62"/>
      <c r="W37" s="62"/>
      <c r="X37" s="62"/>
      <c r="Y37" s="63">
        <v>0</v>
      </c>
      <c r="Z37" s="62"/>
      <c r="AA37" s="62"/>
      <c r="AB37" s="62"/>
      <c r="AC37" s="62"/>
    </row>
    <row r="38" spans="1:29" ht="15.75">
      <c r="A38" s="69" t="str">
        <f t="shared" si="0"/>
        <v>FEBRERO</v>
      </c>
      <c r="B38" s="61">
        <v>2</v>
      </c>
      <c r="C38" s="63">
        <v>33</v>
      </c>
      <c r="D38" s="63" t="s">
        <v>63</v>
      </c>
      <c r="E38" s="63" t="s">
        <v>237</v>
      </c>
      <c r="F38" s="63" t="s">
        <v>238</v>
      </c>
      <c r="G38" s="63">
        <v>241</v>
      </c>
      <c r="H38" s="64">
        <v>45688</v>
      </c>
      <c r="I38" s="65">
        <v>45690.824583333335</v>
      </c>
      <c r="J38" s="62"/>
      <c r="K38" s="63">
        <v>0</v>
      </c>
      <c r="L38" s="63">
        <v>70000</v>
      </c>
      <c r="M38" s="63">
        <v>13300</v>
      </c>
      <c r="N38" s="62"/>
      <c r="O38" s="62"/>
      <c r="P38" s="63">
        <v>83300</v>
      </c>
      <c r="Q38" s="62"/>
      <c r="R38" s="62"/>
      <c r="S38" s="62"/>
      <c r="T38" s="62"/>
      <c r="U38" s="63">
        <v>0</v>
      </c>
      <c r="V38" s="62"/>
      <c r="W38" s="62"/>
      <c r="X38" s="62"/>
      <c r="Y38" s="63">
        <v>0</v>
      </c>
      <c r="Z38" s="62"/>
      <c r="AA38" s="62"/>
      <c r="AB38" s="62"/>
      <c r="AC38" s="62"/>
    </row>
    <row r="39" spans="1:29" ht="15.75">
      <c r="A39" s="69" t="str">
        <f t="shared" si="0"/>
        <v>FEBRERO</v>
      </c>
      <c r="B39" s="61">
        <v>3</v>
      </c>
      <c r="C39" s="63">
        <v>33</v>
      </c>
      <c r="D39" s="63" t="s">
        <v>63</v>
      </c>
      <c r="E39" s="63" t="s">
        <v>237</v>
      </c>
      <c r="F39" s="63" t="s">
        <v>238</v>
      </c>
      <c r="G39" s="63">
        <v>242</v>
      </c>
      <c r="H39" s="64">
        <v>45690</v>
      </c>
      <c r="I39" s="65">
        <v>45690.828113425923</v>
      </c>
      <c r="J39" s="62"/>
      <c r="K39" s="63">
        <v>0</v>
      </c>
      <c r="L39" s="63">
        <v>230000</v>
      </c>
      <c r="M39" s="63">
        <v>43700</v>
      </c>
      <c r="N39" s="62"/>
      <c r="O39" s="62"/>
      <c r="P39" s="63">
        <v>273700</v>
      </c>
      <c r="Q39" s="62"/>
      <c r="R39" s="62"/>
      <c r="S39" s="62"/>
      <c r="T39" s="62"/>
      <c r="U39" s="63">
        <v>0</v>
      </c>
      <c r="V39" s="62"/>
      <c r="W39" s="62"/>
      <c r="X39" s="62"/>
      <c r="Y39" s="63">
        <v>0</v>
      </c>
      <c r="Z39" s="62"/>
      <c r="AA39" s="62"/>
      <c r="AB39" s="62"/>
      <c r="AC39" s="62"/>
    </row>
    <row r="40" spans="1:29" ht="15.75">
      <c r="A40" s="69" t="str">
        <f t="shared" si="0"/>
        <v>FEBRERO</v>
      </c>
      <c r="B40" s="61">
        <v>4</v>
      </c>
      <c r="C40" s="63">
        <v>33</v>
      </c>
      <c r="D40" s="63" t="s">
        <v>63</v>
      </c>
      <c r="E40" s="63" t="s">
        <v>237</v>
      </c>
      <c r="F40" s="63" t="s">
        <v>238</v>
      </c>
      <c r="G40" s="63">
        <v>243</v>
      </c>
      <c r="H40" s="64">
        <v>45690</v>
      </c>
      <c r="I40" s="65">
        <v>45690.830243055556</v>
      </c>
      <c r="J40" s="62"/>
      <c r="K40" s="63">
        <v>0</v>
      </c>
      <c r="L40" s="63">
        <v>110000</v>
      </c>
      <c r="M40" s="63">
        <v>20900</v>
      </c>
      <c r="N40" s="62"/>
      <c r="O40" s="62"/>
      <c r="P40" s="63">
        <v>130900</v>
      </c>
      <c r="Q40" s="62"/>
      <c r="R40" s="62"/>
      <c r="S40" s="62"/>
      <c r="T40" s="62"/>
      <c r="U40" s="63">
        <v>0</v>
      </c>
      <c r="V40" s="62"/>
      <c r="W40" s="62"/>
      <c r="X40" s="62"/>
      <c r="Y40" s="63">
        <v>0</v>
      </c>
      <c r="Z40" s="62"/>
      <c r="AA40" s="62"/>
      <c r="AB40" s="62"/>
      <c r="AC40" s="62"/>
    </row>
    <row r="41" spans="1:29" ht="15.75">
      <c r="A41" s="69" t="str">
        <f t="shared" si="0"/>
        <v>FEBRERO</v>
      </c>
      <c r="B41" s="61">
        <v>5</v>
      </c>
      <c r="C41" s="63">
        <v>33</v>
      </c>
      <c r="D41" s="63" t="s">
        <v>63</v>
      </c>
      <c r="E41" s="63" t="s">
        <v>237</v>
      </c>
      <c r="F41" s="63" t="s">
        <v>238</v>
      </c>
      <c r="G41" s="63">
        <v>244</v>
      </c>
      <c r="H41" s="64">
        <v>45688</v>
      </c>
      <c r="I41" s="65">
        <v>45690.832604166666</v>
      </c>
      <c r="J41" s="62"/>
      <c r="K41" s="63">
        <v>0</v>
      </c>
      <c r="L41" s="63">
        <v>120000</v>
      </c>
      <c r="M41" s="63">
        <v>22800</v>
      </c>
      <c r="N41" s="62"/>
      <c r="O41" s="62"/>
      <c r="P41" s="63">
        <v>142800</v>
      </c>
      <c r="Q41" s="62"/>
      <c r="R41" s="62"/>
      <c r="S41" s="62"/>
      <c r="T41" s="62"/>
      <c r="U41" s="63">
        <v>0</v>
      </c>
      <c r="V41" s="62"/>
      <c r="W41" s="62"/>
      <c r="X41" s="62"/>
      <c r="Y41" s="63">
        <v>0</v>
      </c>
      <c r="Z41" s="62"/>
      <c r="AA41" s="62"/>
      <c r="AB41" s="62"/>
      <c r="AC41" s="62"/>
    </row>
    <row r="42" spans="1:29" ht="15.75">
      <c r="A42" s="69" t="str">
        <f t="shared" si="0"/>
        <v>FEBRERO</v>
      </c>
      <c r="B42" s="61">
        <v>6</v>
      </c>
      <c r="C42" s="63">
        <v>33</v>
      </c>
      <c r="D42" s="63" t="s">
        <v>63</v>
      </c>
      <c r="E42" s="63" t="s">
        <v>237</v>
      </c>
      <c r="F42" s="63" t="s">
        <v>238</v>
      </c>
      <c r="G42" s="63">
        <v>245</v>
      </c>
      <c r="H42" s="64">
        <v>45690</v>
      </c>
      <c r="I42" s="65">
        <v>45690.837060185186</v>
      </c>
      <c r="J42" s="62"/>
      <c r="K42" s="63">
        <v>0</v>
      </c>
      <c r="L42" s="63">
        <v>140000</v>
      </c>
      <c r="M42" s="63">
        <v>26600</v>
      </c>
      <c r="N42" s="62"/>
      <c r="O42" s="62"/>
      <c r="P42" s="63">
        <v>166600</v>
      </c>
      <c r="Q42" s="62"/>
      <c r="R42" s="62"/>
      <c r="S42" s="62"/>
      <c r="T42" s="62"/>
      <c r="U42" s="63">
        <v>0</v>
      </c>
      <c r="V42" s="62"/>
      <c r="W42" s="62"/>
      <c r="X42" s="62"/>
      <c r="Y42" s="63">
        <v>0</v>
      </c>
      <c r="Z42" s="62"/>
      <c r="AA42" s="62"/>
      <c r="AB42" s="62"/>
      <c r="AC42" s="62"/>
    </row>
    <row r="43" spans="1:29" ht="15.75">
      <c r="A43" s="69" t="str">
        <f t="shared" si="0"/>
        <v>FEBRERO</v>
      </c>
      <c r="B43" s="61">
        <v>7</v>
      </c>
      <c r="C43" s="63">
        <v>33</v>
      </c>
      <c r="D43" s="63" t="s">
        <v>63</v>
      </c>
      <c r="E43" s="63" t="s">
        <v>203</v>
      </c>
      <c r="F43" s="63" t="s">
        <v>204</v>
      </c>
      <c r="G43" s="63">
        <v>10178553</v>
      </c>
      <c r="H43" s="64">
        <v>45688</v>
      </c>
      <c r="I43" s="65">
        <v>45691.453506944446</v>
      </c>
      <c r="J43" s="62"/>
      <c r="K43" s="63">
        <v>0</v>
      </c>
      <c r="L43" s="63">
        <v>298</v>
      </c>
      <c r="M43" s="63">
        <v>56</v>
      </c>
      <c r="N43" s="62"/>
      <c r="O43" s="62"/>
      <c r="P43" s="63">
        <v>354</v>
      </c>
      <c r="Q43" s="62"/>
      <c r="R43" s="62"/>
      <c r="S43" s="62"/>
      <c r="T43" s="62"/>
      <c r="U43" s="63">
        <v>0</v>
      </c>
      <c r="V43" s="62"/>
      <c r="W43" s="62"/>
      <c r="X43" s="62"/>
      <c r="Y43" s="63">
        <v>0</v>
      </c>
      <c r="Z43" s="62"/>
      <c r="AA43" s="62"/>
      <c r="AB43" s="62"/>
      <c r="AC43" s="62"/>
    </row>
    <row r="44" spans="1:29" ht="15.75">
      <c r="A44" s="69" t="str">
        <f t="shared" si="0"/>
        <v>FEBRERO</v>
      </c>
      <c r="B44" s="61">
        <v>8</v>
      </c>
      <c r="C44" s="63">
        <v>33</v>
      </c>
      <c r="D44" s="63" t="s">
        <v>63</v>
      </c>
      <c r="E44" s="63" t="s">
        <v>203</v>
      </c>
      <c r="F44" s="63" t="s">
        <v>204</v>
      </c>
      <c r="G44" s="63">
        <v>10178141</v>
      </c>
      <c r="H44" s="64">
        <v>45687</v>
      </c>
      <c r="I44" s="65">
        <v>45691.453460648147</v>
      </c>
      <c r="J44" s="62"/>
      <c r="K44" s="63">
        <v>0</v>
      </c>
      <c r="L44" s="63">
        <v>95980</v>
      </c>
      <c r="M44" s="63">
        <v>18236</v>
      </c>
      <c r="N44" s="62"/>
      <c r="O44" s="62"/>
      <c r="P44" s="63">
        <v>114216</v>
      </c>
      <c r="Q44" s="62"/>
      <c r="R44" s="62"/>
      <c r="S44" s="62"/>
      <c r="T44" s="62"/>
      <c r="U44" s="63">
        <v>0</v>
      </c>
      <c r="V44" s="62"/>
      <c r="W44" s="62"/>
      <c r="X44" s="62"/>
      <c r="Y44" s="63">
        <v>0</v>
      </c>
      <c r="Z44" s="62"/>
      <c r="AA44" s="62"/>
      <c r="AB44" s="62"/>
      <c r="AC44" s="62"/>
    </row>
    <row r="45" spans="1:29" ht="15.75">
      <c r="A45" s="69" t="str">
        <f t="shared" si="0"/>
        <v>FEBRERO</v>
      </c>
      <c r="B45" s="61">
        <v>9</v>
      </c>
      <c r="C45" s="63">
        <v>33</v>
      </c>
      <c r="D45" s="63" t="s">
        <v>63</v>
      </c>
      <c r="E45" s="63" t="s">
        <v>239</v>
      </c>
      <c r="F45" s="63" t="s">
        <v>240</v>
      </c>
      <c r="G45" s="63">
        <v>1320</v>
      </c>
      <c r="H45" s="64">
        <v>45692</v>
      </c>
      <c r="I45" s="65">
        <v>45692.522314814814</v>
      </c>
      <c r="J45" s="62"/>
      <c r="K45" s="63">
        <v>0</v>
      </c>
      <c r="L45" s="63">
        <v>9244</v>
      </c>
      <c r="M45" s="63">
        <v>1756</v>
      </c>
      <c r="N45" s="62"/>
      <c r="O45" s="62"/>
      <c r="P45" s="63">
        <v>11000</v>
      </c>
      <c r="Q45" s="62"/>
      <c r="R45" s="62"/>
      <c r="S45" s="62"/>
      <c r="T45" s="62"/>
      <c r="U45" s="63">
        <v>0</v>
      </c>
      <c r="V45" s="62"/>
      <c r="W45" s="62"/>
      <c r="X45" s="62"/>
      <c r="Y45" s="63">
        <v>0</v>
      </c>
      <c r="Z45" s="62"/>
      <c r="AA45" s="62"/>
      <c r="AB45" s="62"/>
      <c r="AC45" s="62"/>
    </row>
    <row r="46" spans="1:29" ht="15.75">
      <c r="A46" s="69" t="str">
        <f t="shared" si="0"/>
        <v>FEBRERO</v>
      </c>
      <c r="B46" s="61">
        <v>10</v>
      </c>
      <c r="C46" s="63">
        <v>33</v>
      </c>
      <c r="D46" s="63" t="s">
        <v>63</v>
      </c>
      <c r="E46" s="63" t="s">
        <v>195</v>
      </c>
      <c r="F46" s="63" t="s">
        <v>196</v>
      </c>
      <c r="G46" s="63">
        <v>969880</v>
      </c>
      <c r="H46" s="64">
        <v>45694</v>
      </c>
      <c r="I46" s="65">
        <v>45694.708611111113</v>
      </c>
      <c r="J46" s="62"/>
      <c r="K46" s="63">
        <v>0</v>
      </c>
      <c r="L46" s="63">
        <v>103782</v>
      </c>
      <c r="M46" s="63">
        <v>19719</v>
      </c>
      <c r="N46" s="62"/>
      <c r="O46" s="62"/>
      <c r="P46" s="63">
        <v>123501</v>
      </c>
      <c r="Q46" s="62"/>
      <c r="R46" s="62"/>
      <c r="S46" s="62"/>
      <c r="T46" s="62"/>
      <c r="U46" s="63">
        <v>0</v>
      </c>
      <c r="V46" s="62"/>
      <c r="W46" s="62"/>
      <c r="X46" s="62"/>
      <c r="Y46" s="63">
        <v>0</v>
      </c>
      <c r="Z46" s="62"/>
      <c r="AA46" s="62"/>
      <c r="AB46" s="62"/>
      <c r="AC46" s="62"/>
    </row>
    <row r="47" spans="1:29" ht="15.75">
      <c r="A47" s="69" t="str">
        <f t="shared" si="0"/>
        <v>FEBRERO</v>
      </c>
      <c r="B47" s="61">
        <v>11</v>
      </c>
      <c r="C47" s="63">
        <v>33</v>
      </c>
      <c r="D47" s="63" t="s">
        <v>63</v>
      </c>
      <c r="E47" s="63" t="s">
        <v>241</v>
      </c>
      <c r="F47" s="63" t="s">
        <v>242</v>
      </c>
      <c r="G47" s="63">
        <v>5221</v>
      </c>
      <c r="H47" s="64">
        <v>45696</v>
      </c>
      <c r="I47" s="65">
        <v>45696.493819444448</v>
      </c>
      <c r="J47" s="62"/>
      <c r="K47" s="63">
        <v>0</v>
      </c>
      <c r="L47" s="63">
        <v>26244</v>
      </c>
      <c r="M47" s="63">
        <v>4986</v>
      </c>
      <c r="N47" s="62"/>
      <c r="O47" s="62"/>
      <c r="P47" s="63">
        <v>31230</v>
      </c>
      <c r="Q47" s="62"/>
      <c r="R47" s="62"/>
      <c r="S47" s="62"/>
      <c r="T47" s="62"/>
      <c r="U47" s="63">
        <v>0</v>
      </c>
      <c r="V47" s="62"/>
      <c r="W47" s="62"/>
      <c r="X47" s="62"/>
      <c r="Y47" s="63">
        <v>0</v>
      </c>
      <c r="Z47" s="62"/>
      <c r="AA47" s="62"/>
      <c r="AB47" s="62"/>
      <c r="AC47" s="62"/>
    </row>
    <row r="48" spans="1:29" ht="15.75">
      <c r="A48" s="69" t="str">
        <f t="shared" si="0"/>
        <v>FEBRERO</v>
      </c>
      <c r="B48" s="61">
        <v>12</v>
      </c>
      <c r="C48" s="63">
        <v>33</v>
      </c>
      <c r="D48" s="63" t="s">
        <v>63</v>
      </c>
      <c r="E48" s="63" t="s">
        <v>243</v>
      </c>
      <c r="F48" s="63" t="s">
        <v>244</v>
      </c>
      <c r="G48" s="63">
        <v>661227</v>
      </c>
      <c r="H48" s="64">
        <v>45699</v>
      </c>
      <c r="I48" s="65">
        <v>45699.742013888892</v>
      </c>
      <c r="J48" s="62"/>
      <c r="K48" s="63">
        <v>0</v>
      </c>
      <c r="L48" s="63">
        <v>542948</v>
      </c>
      <c r="M48" s="63">
        <v>103157</v>
      </c>
      <c r="N48" s="62"/>
      <c r="O48" s="62"/>
      <c r="P48" s="63">
        <v>646105</v>
      </c>
      <c r="Q48" s="62"/>
      <c r="R48" s="62"/>
      <c r="S48" s="62"/>
      <c r="T48" s="62"/>
      <c r="U48" s="63">
        <v>0</v>
      </c>
      <c r="V48" s="62"/>
      <c r="W48" s="62"/>
      <c r="X48" s="62"/>
      <c r="Y48" s="63">
        <v>0</v>
      </c>
      <c r="Z48" s="62"/>
      <c r="AA48" s="62"/>
      <c r="AB48" s="62"/>
      <c r="AC48" s="62"/>
    </row>
    <row r="49" spans="1:29" ht="15.75">
      <c r="A49" s="69" t="str">
        <f t="shared" si="0"/>
        <v>FEBRERO</v>
      </c>
      <c r="B49" s="61">
        <v>13</v>
      </c>
      <c r="C49" s="63">
        <v>33</v>
      </c>
      <c r="D49" s="63" t="s">
        <v>63</v>
      </c>
      <c r="E49" s="63" t="s">
        <v>245</v>
      </c>
      <c r="F49" s="63" t="s">
        <v>246</v>
      </c>
      <c r="G49" s="63">
        <v>29406</v>
      </c>
      <c r="H49" s="64">
        <v>45699</v>
      </c>
      <c r="I49" s="65">
        <v>45699.826412037037</v>
      </c>
      <c r="J49" s="62"/>
      <c r="K49" s="63">
        <v>0</v>
      </c>
      <c r="L49" s="63">
        <v>32758</v>
      </c>
      <c r="M49" s="63">
        <v>6224</v>
      </c>
      <c r="N49" s="62"/>
      <c r="O49" s="62"/>
      <c r="P49" s="63">
        <v>41767</v>
      </c>
      <c r="Q49" s="62"/>
      <c r="R49" s="62"/>
      <c r="S49" s="62"/>
      <c r="T49" s="62"/>
      <c r="U49" s="63">
        <v>0</v>
      </c>
      <c r="V49" s="62"/>
      <c r="W49" s="62"/>
      <c r="X49" s="62"/>
      <c r="Y49" s="63">
        <v>0</v>
      </c>
      <c r="Z49" s="63">
        <v>28</v>
      </c>
      <c r="AA49" s="63">
        <v>2785</v>
      </c>
      <c r="AB49" s="63">
        <v>0</v>
      </c>
      <c r="AC49" s="62"/>
    </row>
    <row r="50" spans="1:29" ht="15.75">
      <c r="A50" s="69" t="str">
        <f t="shared" si="0"/>
        <v>FEBRERO</v>
      </c>
      <c r="B50" s="61">
        <v>14</v>
      </c>
      <c r="C50" s="63">
        <v>33</v>
      </c>
      <c r="D50" s="63" t="s">
        <v>63</v>
      </c>
      <c r="E50" s="63" t="s">
        <v>182</v>
      </c>
      <c r="F50" s="63" t="s">
        <v>183</v>
      </c>
      <c r="G50" s="63">
        <v>13277</v>
      </c>
      <c r="H50" s="64">
        <v>45701</v>
      </c>
      <c r="I50" s="65">
        <v>45701.549756944441</v>
      </c>
      <c r="J50" s="62"/>
      <c r="K50" s="63">
        <v>0</v>
      </c>
      <c r="L50" s="63">
        <v>81176</v>
      </c>
      <c r="M50" s="63">
        <v>15423</v>
      </c>
      <c r="N50" s="62"/>
      <c r="O50" s="62"/>
      <c r="P50" s="63">
        <v>96599</v>
      </c>
      <c r="Q50" s="62"/>
      <c r="R50" s="62"/>
      <c r="S50" s="62"/>
      <c r="T50" s="62"/>
      <c r="U50" s="63">
        <v>0</v>
      </c>
      <c r="V50" s="62"/>
      <c r="W50" s="62"/>
      <c r="X50" s="62"/>
      <c r="Y50" s="63">
        <v>0</v>
      </c>
      <c r="Z50" s="62"/>
      <c r="AA50" s="62"/>
      <c r="AB50" s="62"/>
      <c r="AC50" s="62"/>
    </row>
    <row r="51" spans="1:29" ht="15.75">
      <c r="A51" s="69" t="str">
        <f t="shared" si="0"/>
        <v>FEBRERO</v>
      </c>
      <c r="B51" s="61">
        <v>15</v>
      </c>
      <c r="C51" s="63">
        <v>33</v>
      </c>
      <c r="D51" s="63" t="s">
        <v>63</v>
      </c>
      <c r="E51" s="63" t="s">
        <v>247</v>
      </c>
      <c r="F51" s="63" t="s">
        <v>248</v>
      </c>
      <c r="G51" s="63">
        <v>2026</v>
      </c>
      <c r="H51" s="64">
        <v>45701</v>
      </c>
      <c r="I51" s="65">
        <v>45701.572696759256</v>
      </c>
      <c r="J51" s="62"/>
      <c r="K51" s="63">
        <v>0</v>
      </c>
      <c r="L51" s="63">
        <v>39000</v>
      </c>
      <c r="M51" s="63">
        <v>7410</v>
      </c>
      <c r="N51" s="62"/>
      <c r="O51" s="62"/>
      <c r="P51" s="63">
        <v>46410</v>
      </c>
      <c r="Q51" s="62"/>
      <c r="R51" s="62"/>
      <c r="S51" s="62"/>
      <c r="T51" s="62"/>
      <c r="U51" s="63">
        <v>0</v>
      </c>
      <c r="V51" s="62"/>
      <c r="W51" s="62"/>
      <c r="X51" s="62"/>
      <c r="Y51" s="63">
        <v>0</v>
      </c>
      <c r="Z51" s="62"/>
      <c r="AA51" s="62"/>
      <c r="AB51" s="62"/>
      <c r="AC51" s="62"/>
    </row>
    <row r="52" spans="1:29" ht="15.75">
      <c r="A52" s="69" t="str">
        <f t="shared" si="0"/>
        <v>FEBRERO</v>
      </c>
      <c r="B52" s="61">
        <v>16</v>
      </c>
      <c r="C52" s="63">
        <v>33</v>
      </c>
      <c r="D52" s="63" t="s">
        <v>63</v>
      </c>
      <c r="E52" s="63" t="s">
        <v>249</v>
      </c>
      <c r="F52" s="63" t="s">
        <v>250</v>
      </c>
      <c r="G52" s="63">
        <v>28648</v>
      </c>
      <c r="H52" s="64">
        <v>45712</v>
      </c>
      <c r="I52" s="65">
        <v>45712.672673611109</v>
      </c>
      <c r="J52" s="62"/>
      <c r="K52" s="63">
        <v>0</v>
      </c>
      <c r="L52" s="63">
        <v>109228</v>
      </c>
      <c r="M52" s="63">
        <v>20752</v>
      </c>
      <c r="N52" s="62"/>
      <c r="O52" s="62"/>
      <c r="P52" s="63">
        <v>129980</v>
      </c>
      <c r="Q52" s="62"/>
      <c r="R52" s="62"/>
      <c r="S52" s="62"/>
      <c r="T52" s="62"/>
      <c r="U52" s="63">
        <v>0</v>
      </c>
      <c r="V52" s="62"/>
      <c r="W52" s="62"/>
      <c r="X52" s="62"/>
      <c r="Y52" s="63">
        <v>0</v>
      </c>
      <c r="Z52" s="62"/>
      <c r="AA52" s="62"/>
      <c r="AB52" s="62"/>
      <c r="AC52" s="62"/>
    </row>
    <row r="53" spans="1:29" ht="15.75">
      <c r="A53" s="69" t="str">
        <f t="shared" si="0"/>
        <v>FEBRERO</v>
      </c>
      <c r="B53" s="61">
        <v>17</v>
      </c>
      <c r="C53" s="63">
        <v>33</v>
      </c>
      <c r="D53" s="63" t="s">
        <v>63</v>
      </c>
      <c r="E53" s="63" t="s">
        <v>251</v>
      </c>
      <c r="F53" s="63" t="s">
        <v>252</v>
      </c>
      <c r="G53" s="63">
        <v>138556313</v>
      </c>
      <c r="H53" s="64">
        <v>45715</v>
      </c>
      <c r="I53" s="65">
        <v>45715.58216435185</v>
      </c>
      <c r="J53" s="62"/>
      <c r="K53" s="63">
        <v>0</v>
      </c>
      <c r="L53" s="63">
        <v>139338</v>
      </c>
      <c r="M53" s="63">
        <v>26474</v>
      </c>
      <c r="N53" s="62"/>
      <c r="O53" s="62"/>
      <c r="P53" s="63">
        <v>165812</v>
      </c>
      <c r="Q53" s="62"/>
      <c r="R53" s="62"/>
      <c r="S53" s="62"/>
      <c r="T53" s="62"/>
      <c r="U53" s="63">
        <v>0</v>
      </c>
      <c r="V53" s="62"/>
      <c r="W53" s="62"/>
      <c r="X53" s="62"/>
      <c r="Y53" s="63">
        <v>0</v>
      </c>
      <c r="Z53" s="62"/>
      <c r="AA53" s="62"/>
      <c r="AB53" s="62"/>
      <c r="AC53" s="62"/>
    </row>
    <row r="54" spans="1:29" ht="15.75">
      <c r="A54" s="69" t="str">
        <f t="shared" si="0"/>
        <v>FEBRERO</v>
      </c>
      <c r="B54" s="61">
        <v>18</v>
      </c>
      <c r="C54" s="63">
        <v>33</v>
      </c>
      <c r="D54" s="63" t="s">
        <v>63</v>
      </c>
      <c r="E54" s="63" t="s">
        <v>253</v>
      </c>
      <c r="F54" s="63" t="s">
        <v>254</v>
      </c>
      <c r="G54" s="63">
        <v>10830</v>
      </c>
      <c r="H54" s="64">
        <v>45715</v>
      </c>
      <c r="I54" s="65">
        <v>45715.599791666667</v>
      </c>
      <c r="J54" s="62"/>
      <c r="K54" s="63">
        <v>0</v>
      </c>
      <c r="L54" s="63">
        <v>57984</v>
      </c>
      <c r="M54" s="63">
        <v>8376</v>
      </c>
      <c r="N54" s="62"/>
      <c r="O54" s="62"/>
      <c r="P54" s="63">
        <v>66360</v>
      </c>
      <c r="Q54" s="62"/>
      <c r="R54" s="62"/>
      <c r="S54" s="62"/>
      <c r="T54" s="62"/>
      <c r="U54" s="63">
        <v>0</v>
      </c>
      <c r="V54" s="62"/>
      <c r="W54" s="62"/>
      <c r="X54" s="62"/>
      <c r="Y54" s="63">
        <v>0</v>
      </c>
      <c r="Z54" s="62"/>
      <c r="AA54" s="62"/>
      <c r="AB54" s="62"/>
      <c r="AC54" s="62"/>
    </row>
    <row r="55" spans="1:29" ht="15.75">
      <c r="A55" s="69" t="str">
        <f t="shared" si="0"/>
        <v>FEBRERO</v>
      </c>
      <c r="B55" s="61">
        <v>19</v>
      </c>
      <c r="C55" s="63">
        <v>33</v>
      </c>
      <c r="D55" s="63" t="s">
        <v>63</v>
      </c>
      <c r="E55" s="63" t="s">
        <v>253</v>
      </c>
      <c r="F55" s="63" t="s">
        <v>254</v>
      </c>
      <c r="G55" s="63">
        <v>10831</v>
      </c>
      <c r="H55" s="64">
        <v>45715</v>
      </c>
      <c r="I55" s="65">
        <v>45715.599791666667</v>
      </c>
      <c r="J55" s="62"/>
      <c r="K55" s="63">
        <v>0</v>
      </c>
      <c r="L55" s="63">
        <v>4082</v>
      </c>
      <c r="M55" s="63">
        <v>398</v>
      </c>
      <c r="N55" s="62"/>
      <c r="O55" s="62"/>
      <c r="P55" s="63">
        <v>4480</v>
      </c>
      <c r="Q55" s="62"/>
      <c r="R55" s="62"/>
      <c r="S55" s="62"/>
      <c r="T55" s="62"/>
      <c r="U55" s="63">
        <v>0</v>
      </c>
      <c r="V55" s="62"/>
      <c r="W55" s="62"/>
      <c r="X55" s="62"/>
      <c r="Y55" s="63">
        <v>0</v>
      </c>
      <c r="Z55" s="62"/>
      <c r="AA55" s="62"/>
      <c r="AB55" s="62"/>
      <c r="AC55" s="62"/>
    </row>
    <row r="56" spans="1:29" ht="15.75">
      <c r="A56" s="69" t="str">
        <f t="shared" si="0"/>
        <v>FEBRERO</v>
      </c>
      <c r="B56" s="61">
        <v>20</v>
      </c>
      <c r="C56" s="63">
        <v>33</v>
      </c>
      <c r="D56" s="63" t="s">
        <v>63</v>
      </c>
      <c r="E56" s="63" t="s">
        <v>187</v>
      </c>
      <c r="F56" s="63" t="s">
        <v>188</v>
      </c>
      <c r="G56" s="63">
        <v>46908</v>
      </c>
      <c r="H56" s="64">
        <v>45716</v>
      </c>
      <c r="I56" s="65">
        <v>45716.847361111111</v>
      </c>
      <c r="J56" s="65">
        <v>45716.930833333332</v>
      </c>
      <c r="K56" s="63">
        <v>0</v>
      </c>
      <c r="L56" s="63">
        <v>61183</v>
      </c>
      <c r="M56" s="63">
        <v>11625</v>
      </c>
      <c r="N56" s="62"/>
      <c r="O56" s="62"/>
      <c r="P56" s="63">
        <v>72808</v>
      </c>
      <c r="Q56" s="62"/>
      <c r="R56" s="62"/>
      <c r="S56" s="62"/>
      <c r="T56" s="62"/>
      <c r="U56" s="63">
        <v>0</v>
      </c>
      <c r="V56" s="62"/>
      <c r="W56" s="62"/>
      <c r="X56" s="62"/>
      <c r="Y56" s="63">
        <v>0</v>
      </c>
      <c r="Z56" s="62"/>
      <c r="AA56" s="62"/>
      <c r="AB56" s="62"/>
      <c r="AC56" s="62"/>
    </row>
    <row r="57" spans="1:29" ht="15.75">
      <c r="A57" s="69" t="str">
        <f t="shared" si="0"/>
        <v>FEBRERO</v>
      </c>
      <c r="B57" s="61">
        <v>21</v>
      </c>
      <c r="C57" s="63">
        <v>33</v>
      </c>
      <c r="D57" s="63" t="s">
        <v>63</v>
      </c>
      <c r="E57" s="63" t="s">
        <v>237</v>
      </c>
      <c r="F57" s="63" t="s">
        <v>238</v>
      </c>
      <c r="G57" s="63">
        <v>252</v>
      </c>
      <c r="H57" s="64">
        <v>45716</v>
      </c>
      <c r="I57" s="65">
        <v>45716.910740740743</v>
      </c>
      <c r="J57" s="65">
        <v>45716.930833333332</v>
      </c>
      <c r="K57" s="63">
        <v>0</v>
      </c>
      <c r="L57" s="63">
        <v>60000</v>
      </c>
      <c r="M57" s="63">
        <v>11400</v>
      </c>
      <c r="N57" s="62"/>
      <c r="O57" s="62"/>
      <c r="P57" s="63">
        <v>71400</v>
      </c>
      <c r="Q57" s="62"/>
      <c r="R57" s="62"/>
      <c r="S57" s="62"/>
      <c r="T57" s="62"/>
      <c r="U57" s="63">
        <v>0</v>
      </c>
      <c r="V57" s="62"/>
      <c r="W57" s="62"/>
      <c r="X57" s="62"/>
      <c r="Y57" s="63">
        <v>0</v>
      </c>
      <c r="Z57" s="62"/>
      <c r="AA57" s="62"/>
      <c r="AB57" s="62"/>
      <c r="AC57" s="62"/>
    </row>
    <row r="58" spans="1:29" ht="15.75">
      <c r="A58" s="69" t="str">
        <f t="shared" si="0"/>
        <v>FEBRERO</v>
      </c>
      <c r="B58" s="61">
        <v>22</v>
      </c>
      <c r="C58" s="63">
        <v>33</v>
      </c>
      <c r="D58" s="63" t="s">
        <v>63</v>
      </c>
      <c r="E58" s="63" t="s">
        <v>237</v>
      </c>
      <c r="F58" s="63" t="s">
        <v>238</v>
      </c>
      <c r="G58" s="63">
        <v>253</v>
      </c>
      <c r="H58" s="64">
        <v>45716</v>
      </c>
      <c r="I58" s="65">
        <v>45716.914641203701</v>
      </c>
      <c r="J58" s="65">
        <v>45716.930833333332</v>
      </c>
      <c r="K58" s="63">
        <v>0</v>
      </c>
      <c r="L58" s="63">
        <v>140000</v>
      </c>
      <c r="M58" s="63">
        <v>26600</v>
      </c>
      <c r="N58" s="62"/>
      <c r="O58" s="62"/>
      <c r="P58" s="63">
        <v>166600</v>
      </c>
      <c r="Q58" s="62"/>
      <c r="R58" s="62"/>
      <c r="S58" s="62"/>
      <c r="T58" s="62"/>
      <c r="U58" s="63">
        <v>0</v>
      </c>
      <c r="V58" s="62"/>
      <c r="W58" s="62"/>
      <c r="X58" s="62"/>
      <c r="Y58" s="63">
        <v>0</v>
      </c>
      <c r="Z58" s="62"/>
      <c r="AA58" s="62"/>
      <c r="AB58" s="62"/>
      <c r="AC58" s="62"/>
    </row>
    <row r="59" spans="1:29" ht="15.75">
      <c r="A59" s="69" t="str">
        <f t="shared" si="0"/>
        <v>FEBRERO</v>
      </c>
      <c r="B59" s="61">
        <v>23</v>
      </c>
      <c r="C59" s="63">
        <v>33</v>
      </c>
      <c r="D59" s="63" t="s">
        <v>63</v>
      </c>
      <c r="E59" s="63" t="s">
        <v>237</v>
      </c>
      <c r="F59" s="63" t="s">
        <v>238</v>
      </c>
      <c r="G59" s="63">
        <v>254</v>
      </c>
      <c r="H59" s="64">
        <v>45716</v>
      </c>
      <c r="I59" s="65">
        <v>45716.917592592596</v>
      </c>
      <c r="J59" s="65">
        <v>45716.930833333332</v>
      </c>
      <c r="K59" s="63">
        <v>0</v>
      </c>
      <c r="L59" s="63">
        <v>320000</v>
      </c>
      <c r="M59" s="63">
        <v>60800</v>
      </c>
      <c r="N59" s="62"/>
      <c r="O59" s="62"/>
      <c r="P59" s="63">
        <v>380800</v>
      </c>
      <c r="Q59" s="62"/>
      <c r="R59" s="62"/>
      <c r="S59" s="62"/>
      <c r="T59" s="62"/>
      <c r="U59" s="63">
        <v>0</v>
      </c>
      <c r="V59" s="62"/>
      <c r="W59" s="62"/>
      <c r="X59" s="62"/>
      <c r="Y59" s="63">
        <v>0</v>
      </c>
      <c r="Z59" s="62"/>
      <c r="AA59" s="62"/>
      <c r="AB59" s="62"/>
      <c r="AC59" s="62"/>
    </row>
    <row r="60" spans="1:29" ht="15.75">
      <c r="A60" s="69" t="str">
        <f t="shared" si="0"/>
        <v>FEBRERO</v>
      </c>
      <c r="B60" s="61">
        <v>24</v>
      </c>
      <c r="C60" s="63">
        <v>33</v>
      </c>
      <c r="D60" s="63" t="s">
        <v>63</v>
      </c>
      <c r="E60" s="63" t="s">
        <v>237</v>
      </c>
      <c r="F60" s="63" t="s">
        <v>238</v>
      </c>
      <c r="G60" s="63">
        <v>255</v>
      </c>
      <c r="H60" s="64">
        <v>45716</v>
      </c>
      <c r="I60" s="65">
        <v>45716.920486111114</v>
      </c>
      <c r="J60" s="65">
        <v>45716.930833333332</v>
      </c>
      <c r="K60" s="63">
        <v>0</v>
      </c>
      <c r="L60" s="63">
        <v>45000</v>
      </c>
      <c r="M60" s="63">
        <v>8550</v>
      </c>
      <c r="N60" s="62"/>
      <c r="O60" s="62"/>
      <c r="P60" s="63">
        <v>53550</v>
      </c>
      <c r="Q60" s="62"/>
      <c r="R60" s="62"/>
      <c r="S60" s="62"/>
      <c r="T60" s="62"/>
      <c r="U60" s="63">
        <v>0</v>
      </c>
      <c r="V60" s="62"/>
      <c r="W60" s="62"/>
      <c r="X60" s="62"/>
      <c r="Y60" s="63">
        <v>0</v>
      </c>
      <c r="Z60" s="62"/>
      <c r="AA60" s="62"/>
      <c r="AB60" s="62"/>
      <c r="AC60" s="62"/>
    </row>
    <row r="61" spans="1:29" ht="15.75">
      <c r="A61" s="69" t="str">
        <f t="shared" si="0"/>
        <v>FEBRERO</v>
      </c>
      <c r="B61" s="61">
        <v>25</v>
      </c>
      <c r="C61" s="63">
        <v>33</v>
      </c>
      <c r="D61" s="63" t="s">
        <v>63</v>
      </c>
      <c r="E61" s="63" t="s">
        <v>237</v>
      </c>
      <c r="F61" s="63" t="s">
        <v>238</v>
      </c>
      <c r="G61" s="63">
        <v>256</v>
      </c>
      <c r="H61" s="64">
        <v>45716</v>
      </c>
      <c r="I61" s="65">
        <v>45716.923495370371</v>
      </c>
      <c r="J61" s="65">
        <v>45716.930833333332</v>
      </c>
      <c r="K61" s="63">
        <v>0</v>
      </c>
      <c r="L61" s="63">
        <v>230000</v>
      </c>
      <c r="M61" s="63">
        <v>43700</v>
      </c>
      <c r="N61" s="62"/>
      <c r="O61" s="62"/>
      <c r="P61" s="63">
        <v>273700</v>
      </c>
      <c r="Q61" s="62"/>
      <c r="R61" s="62"/>
      <c r="S61" s="62"/>
      <c r="T61" s="62"/>
      <c r="U61" s="63">
        <v>0</v>
      </c>
      <c r="V61" s="62"/>
      <c r="W61" s="62"/>
      <c r="X61" s="62"/>
      <c r="Y61" s="63">
        <v>0</v>
      </c>
      <c r="Z61" s="62"/>
      <c r="AA61" s="62"/>
      <c r="AB61" s="62"/>
      <c r="AC61" s="62"/>
    </row>
    <row r="62" spans="1:29" ht="15.75">
      <c r="A62" s="69" t="str">
        <f t="shared" si="0"/>
        <v>FEBRERO</v>
      </c>
      <c r="B62" s="61">
        <v>26</v>
      </c>
      <c r="C62" s="63">
        <v>34</v>
      </c>
      <c r="D62" s="63" t="s">
        <v>63</v>
      </c>
      <c r="E62" s="63" t="s">
        <v>171</v>
      </c>
      <c r="F62" s="63" t="s">
        <v>172</v>
      </c>
      <c r="G62" s="63">
        <v>4618</v>
      </c>
      <c r="H62" s="64">
        <v>45689</v>
      </c>
      <c r="I62" s="65">
        <v>45689.418449074074</v>
      </c>
      <c r="J62" s="62"/>
      <c r="K62" s="63">
        <v>45000</v>
      </c>
      <c r="L62" s="63">
        <v>0</v>
      </c>
      <c r="M62" s="63">
        <v>0</v>
      </c>
      <c r="N62" s="62"/>
      <c r="O62" s="62"/>
      <c r="P62" s="63">
        <v>45000</v>
      </c>
      <c r="Q62" s="62"/>
      <c r="R62" s="62"/>
      <c r="S62" s="62"/>
      <c r="T62" s="62"/>
      <c r="U62" s="63">
        <v>0</v>
      </c>
      <c r="V62" s="62"/>
      <c r="W62" s="62"/>
      <c r="X62" s="62"/>
      <c r="Y62" s="63">
        <v>0</v>
      </c>
      <c r="Z62" s="62"/>
      <c r="AA62" s="62"/>
      <c r="AB62" s="62"/>
      <c r="AC62" s="62"/>
    </row>
    <row r="63" spans="1:29" ht="15.75">
      <c r="A63" s="69" t="str">
        <f t="shared" si="0"/>
        <v>FEBRERO</v>
      </c>
      <c r="B63" s="61">
        <v>27</v>
      </c>
      <c r="C63" s="63">
        <v>34</v>
      </c>
      <c r="D63" s="63" t="s">
        <v>63</v>
      </c>
      <c r="E63" s="63" t="s">
        <v>185</v>
      </c>
      <c r="F63" s="63" t="s">
        <v>186</v>
      </c>
      <c r="G63" s="63">
        <v>41</v>
      </c>
      <c r="H63" s="64">
        <v>45696</v>
      </c>
      <c r="I63" s="65">
        <v>45696.628680555557</v>
      </c>
      <c r="J63" s="62"/>
      <c r="K63" s="63">
        <v>270000</v>
      </c>
      <c r="L63" s="63">
        <v>0</v>
      </c>
      <c r="M63" s="63">
        <v>0</v>
      </c>
      <c r="N63" s="62"/>
      <c r="O63" s="62"/>
      <c r="P63" s="63">
        <v>270000</v>
      </c>
      <c r="Q63" s="62"/>
      <c r="R63" s="62"/>
      <c r="S63" s="62"/>
      <c r="T63" s="62"/>
      <c r="U63" s="63">
        <v>0</v>
      </c>
      <c r="V63" s="62"/>
      <c r="W63" s="62"/>
      <c r="X63" s="62"/>
      <c r="Y63" s="63">
        <v>0</v>
      </c>
      <c r="Z63" s="62"/>
      <c r="AA63" s="62"/>
      <c r="AB63" s="62"/>
      <c r="AC63" s="62"/>
    </row>
    <row r="64" spans="1:29" ht="15.75">
      <c r="A64" s="69" t="str">
        <f t="shared" si="0"/>
        <v>FEBRERO</v>
      </c>
      <c r="B64" s="61">
        <v>28</v>
      </c>
      <c r="C64" s="63">
        <v>34</v>
      </c>
      <c r="D64" s="63" t="s">
        <v>63</v>
      </c>
      <c r="E64" s="63" t="s">
        <v>185</v>
      </c>
      <c r="F64" s="63" t="s">
        <v>186</v>
      </c>
      <c r="G64" s="63">
        <v>42</v>
      </c>
      <c r="H64" s="64">
        <v>45696</v>
      </c>
      <c r="I64" s="65">
        <v>45696.630150462966</v>
      </c>
      <c r="J64" s="62"/>
      <c r="K64" s="63">
        <v>70000</v>
      </c>
      <c r="L64" s="63">
        <v>0</v>
      </c>
      <c r="M64" s="63">
        <v>0</v>
      </c>
      <c r="N64" s="62"/>
      <c r="O64" s="62"/>
      <c r="P64" s="63">
        <v>70000</v>
      </c>
      <c r="Q64" s="62"/>
      <c r="R64" s="62"/>
      <c r="S64" s="62"/>
      <c r="T64" s="62"/>
      <c r="U64" s="63">
        <v>0</v>
      </c>
      <c r="V64" s="62"/>
      <c r="W64" s="62"/>
      <c r="X64" s="62"/>
      <c r="Y64" s="63">
        <v>0</v>
      </c>
      <c r="Z64" s="62"/>
      <c r="AA64" s="62"/>
      <c r="AB64" s="62"/>
      <c r="AC64" s="62"/>
    </row>
    <row r="65" spans="1:29" ht="15.75">
      <c r="A65" s="69" t="str">
        <f t="shared" si="0"/>
        <v>FEBRERO</v>
      </c>
      <c r="B65" s="61">
        <v>29</v>
      </c>
      <c r="C65" s="63">
        <v>34</v>
      </c>
      <c r="D65" s="63" t="s">
        <v>63</v>
      </c>
      <c r="E65" s="63" t="s">
        <v>185</v>
      </c>
      <c r="F65" s="63" t="s">
        <v>186</v>
      </c>
      <c r="G65" s="63">
        <v>45</v>
      </c>
      <c r="H65" s="64">
        <v>45706</v>
      </c>
      <c r="I65" s="65">
        <v>45706.656898148147</v>
      </c>
      <c r="J65" s="62"/>
      <c r="K65" s="63">
        <v>100000</v>
      </c>
      <c r="L65" s="63">
        <v>0</v>
      </c>
      <c r="M65" s="63">
        <v>0</v>
      </c>
      <c r="N65" s="62"/>
      <c r="O65" s="62"/>
      <c r="P65" s="63">
        <v>100000</v>
      </c>
      <c r="Q65" s="62"/>
      <c r="R65" s="62"/>
      <c r="S65" s="62"/>
      <c r="T65" s="62"/>
      <c r="U65" s="63">
        <v>0</v>
      </c>
      <c r="V65" s="62"/>
      <c r="W65" s="62"/>
      <c r="X65" s="62"/>
      <c r="Y65" s="63">
        <v>0</v>
      </c>
      <c r="Z65" s="62"/>
      <c r="AA65" s="62"/>
      <c r="AB65" s="62"/>
      <c r="AC65" s="62"/>
    </row>
    <row r="66" spans="1:29" ht="15.75">
      <c r="A66" s="69" t="str">
        <f t="shared" si="0"/>
        <v>FEBRERO</v>
      </c>
      <c r="B66" s="61">
        <v>30</v>
      </c>
      <c r="C66" s="63">
        <v>34</v>
      </c>
      <c r="D66" s="63" t="s">
        <v>63</v>
      </c>
      <c r="E66" s="63" t="s">
        <v>185</v>
      </c>
      <c r="F66" s="63" t="s">
        <v>186</v>
      </c>
      <c r="G66" s="63">
        <v>46</v>
      </c>
      <c r="H66" s="64">
        <v>45706</v>
      </c>
      <c r="I66" s="65">
        <v>45706.659305555557</v>
      </c>
      <c r="J66" s="62"/>
      <c r="K66" s="63">
        <v>650000</v>
      </c>
      <c r="L66" s="63">
        <v>0</v>
      </c>
      <c r="M66" s="63">
        <v>0</v>
      </c>
      <c r="N66" s="62"/>
      <c r="O66" s="62"/>
      <c r="P66" s="63">
        <v>650000</v>
      </c>
      <c r="Q66" s="62"/>
      <c r="R66" s="62"/>
      <c r="S66" s="62"/>
      <c r="T66" s="62"/>
      <c r="U66" s="63">
        <v>0</v>
      </c>
      <c r="V66" s="62"/>
      <c r="W66" s="62"/>
      <c r="X66" s="62"/>
      <c r="Y66" s="63">
        <v>0</v>
      </c>
      <c r="Z66" s="62"/>
      <c r="AA66" s="62"/>
      <c r="AB66" s="62"/>
      <c r="AC66" s="62"/>
    </row>
    <row r="67" spans="1:29" ht="15.75">
      <c r="A67" s="69" t="str">
        <f t="shared" ref="A67:A130" si="1">+IF(I67=0,"",UPPER(TEXT(I67,"mmmm")))</f>
        <v>FEBRERO</v>
      </c>
      <c r="B67" s="61">
        <v>31</v>
      </c>
      <c r="C67" s="63">
        <v>61</v>
      </c>
      <c r="D67" s="63" t="s">
        <v>63</v>
      </c>
      <c r="E67" s="63" t="s">
        <v>195</v>
      </c>
      <c r="F67" s="63" t="s">
        <v>196</v>
      </c>
      <c r="G67" s="63">
        <v>177832</v>
      </c>
      <c r="H67" s="64">
        <v>45694</v>
      </c>
      <c r="I67" s="65">
        <v>45694.70752314815</v>
      </c>
      <c r="J67" s="62"/>
      <c r="K67" s="63">
        <v>0</v>
      </c>
      <c r="L67" s="63">
        <v>48655</v>
      </c>
      <c r="M67" s="63">
        <v>9244</v>
      </c>
      <c r="N67" s="62"/>
      <c r="O67" s="62"/>
      <c r="P67" s="63">
        <v>57899</v>
      </c>
      <c r="Q67" s="62"/>
      <c r="R67" s="62"/>
      <c r="S67" s="62"/>
      <c r="T67" s="62"/>
      <c r="U67" s="63">
        <v>0</v>
      </c>
      <c r="V67" s="62"/>
      <c r="W67" s="62"/>
      <c r="X67" s="62"/>
      <c r="Y67" s="63">
        <v>0</v>
      </c>
      <c r="Z67" s="62"/>
      <c r="AA67" s="62"/>
      <c r="AB67" s="62"/>
      <c r="AC67" s="62"/>
    </row>
    <row r="68" spans="1:29" ht="15.75">
      <c r="A68" s="69" t="str">
        <f t="shared" si="1"/>
        <v>MARZO</v>
      </c>
      <c r="B68" s="61">
        <v>1</v>
      </c>
      <c r="C68" s="63">
        <v>33</v>
      </c>
      <c r="D68" s="63" t="s">
        <v>63</v>
      </c>
      <c r="E68" s="63" t="s">
        <v>269</v>
      </c>
      <c r="F68" s="63" t="s">
        <v>270</v>
      </c>
      <c r="G68" s="63">
        <v>469911</v>
      </c>
      <c r="H68" s="64">
        <v>45717</v>
      </c>
      <c r="I68" s="65">
        <v>45717.591967592591</v>
      </c>
      <c r="J68" s="62"/>
      <c r="K68" s="63">
        <v>0</v>
      </c>
      <c r="L68" s="63">
        <v>35008</v>
      </c>
      <c r="M68" s="63">
        <v>6652</v>
      </c>
      <c r="N68" s="62"/>
      <c r="O68" s="62"/>
      <c r="P68" s="63">
        <v>46526</v>
      </c>
      <c r="Q68" s="62"/>
      <c r="R68" s="62"/>
      <c r="S68" s="62"/>
      <c r="T68" s="62"/>
      <c r="U68" s="63">
        <v>0</v>
      </c>
      <c r="V68" s="62"/>
      <c r="W68" s="62"/>
      <c r="X68" s="62"/>
      <c r="Y68" s="63">
        <v>0</v>
      </c>
      <c r="Z68" s="63">
        <v>28</v>
      </c>
      <c r="AA68" s="63">
        <v>4866</v>
      </c>
      <c r="AB68" s="63">
        <v>0</v>
      </c>
      <c r="AC68" s="62"/>
    </row>
    <row r="69" spans="1:29" ht="15.75">
      <c r="A69" s="69" t="str">
        <f t="shared" si="1"/>
        <v>MARZO</v>
      </c>
      <c r="B69" s="61">
        <v>2</v>
      </c>
      <c r="C69" s="63">
        <v>33</v>
      </c>
      <c r="D69" s="63" t="s">
        <v>63</v>
      </c>
      <c r="E69" s="63" t="s">
        <v>203</v>
      </c>
      <c r="F69" s="63" t="s">
        <v>204</v>
      </c>
      <c r="G69" s="63">
        <v>10269183</v>
      </c>
      <c r="H69" s="64">
        <v>45717</v>
      </c>
      <c r="I69" s="65">
        <v>45717.991539351853</v>
      </c>
      <c r="J69" s="62"/>
      <c r="K69" s="63">
        <v>0</v>
      </c>
      <c r="L69" s="63">
        <v>51808</v>
      </c>
      <c r="M69" s="63">
        <v>9844</v>
      </c>
      <c r="N69" s="62"/>
      <c r="O69" s="62"/>
      <c r="P69" s="63">
        <v>61652</v>
      </c>
      <c r="Q69" s="62"/>
      <c r="R69" s="62"/>
      <c r="S69" s="62"/>
      <c r="T69" s="62"/>
      <c r="U69" s="63">
        <v>0</v>
      </c>
      <c r="V69" s="62"/>
      <c r="W69" s="62"/>
      <c r="X69" s="62"/>
      <c r="Y69" s="63">
        <v>0</v>
      </c>
      <c r="Z69" s="62"/>
      <c r="AA69" s="62"/>
      <c r="AB69" s="62"/>
      <c r="AC69" s="62"/>
    </row>
    <row r="70" spans="1:29" ht="15.75">
      <c r="A70" s="69" t="str">
        <f t="shared" si="1"/>
        <v>MARZO</v>
      </c>
      <c r="B70" s="61">
        <v>3</v>
      </c>
      <c r="C70" s="63">
        <v>33</v>
      </c>
      <c r="D70" s="63" t="s">
        <v>63</v>
      </c>
      <c r="E70" s="63" t="s">
        <v>271</v>
      </c>
      <c r="F70" s="63" t="s">
        <v>272</v>
      </c>
      <c r="G70" s="63">
        <v>3055438</v>
      </c>
      <c r="H70" s="64">
        <v>45719</v>
      </c>
      <c r="I70" s="65">
        <v>45719.677685185183</v>
      </c>
      <c r="J70" s="62"/>
      <c r="K70" s="63">
        <v>0</v>
      </c>
      <c r="L70" s="63">
        <v>281532</v>
      </c>
      <c r="M70" s="63">
        <v>53491</v>
      </c>
      <c r="N70" s="62"/>
      <c r="O70" s="62"/>
      <c r="P70" s="63">
        <v>335023</v>
      </c>
      <c r="Q70" s="62"/>
      <c r="R70" s="62"/>
      <c r="S70" s="62"/>
      <c r="T70" s="62"/>
      <c r="U70" s="63">
        <v>0</v>
      </c>
      <c r="V70" s="62"/>
      <c r="W70" s="62"/>
      <c r="X70" s="62"/>
      <c r="Y70" s="63">
        <v>0</v>
      </c>
      <c r="Z70" s="62"/>
      <c r="AA70" s="62"/>
      <c r="AB70" s="62"/>
      <c r="AC70" s="62"/>
    </row>
    <row r="71" spans="1:29" ht="15.75">
      <c r="A71" s="69" t="str">
        <f t="shared" si="1"/>
        <v>MARZO</v>
      </c>
      <c r="B71" s="61">
        <v>4</v>
      </c>
      <c r="C71" s="63">
        <v>33</v>
      </c>
      <c r="D71" s="63" t="s">
        <v>63</v>
      </c>
      <c r="E71" s="63" t="s">
        <v>195</v>
      </c>
      <c r="F71" s="63" t="s">
        <v>196</v>
      </c>
      <c r="G71" s="63">
        <v>977622</v>
      </c>
      <c r="H71" s="64">
        <v>45719</v>
      </c>
      <c r="I71" s="65">
        <v>45719.692245370374</v>
      </c>
      <c r="J71" s="62"/>
      <c r="K71" s="63">
        <v>0</v>
      </c>
      <c r="L71" s="63">
        <v>26050</v>
      </c>
      <c r="M71" s="63">
        <v>4950</v>
      </c>
      <c r="N71" s="62"/>
      <c r="O71" s="62"/>
      <c r="P71" s="63">
        <v>31000</v>
      </c>
      <c r="Q71" s="62"/>
      <c r="R71" s="62"/>
      <c r="S71" s="62"/>
      <c r="T71" s="62"/>
      <c r="U71" s="63">
        <v>0</v>
      </c>
      <c r="V71" s="62"/>
      <c r="W71" s="62"/>
      <c r="X71" s="62"/>
      <c r="Y71" s="63">
        <v>0</v>
      </c>
      <c r="Z71" s="62"/>
      <c r="AA71" s="62"/>
      <c r="AB71" s="62"/>
      <c r="AC71" s="62"/>
    </row>
    <row r="72" spans="1:29" ht="15.75">
      <c r="A72" s="69" t="str">
        <f t="shared" si="1"/>
        <v>MARZO</v>
      </c>
      <c r="B72" s="61">
        <v>5</v>
      </c>
      <c r="C72" s="63">
        <v>33</v>
      </c>
      <c r="D72" s="63" t="s">
        <v>63</v>
      </c>
      <c r="E72" s="63" t="s">
        <v>273</v>
      </c>
      <c r="F72" s="63" t="s">
        <v>274</v>
      </c>
      <c r="G72" s="63">
        <v>165318</v>
      </c>
      <c r="H72" s="64">
        <v>45721</v>
      </c>
      <c r="I72" s="65">
        <v>45721.702696759261</v>
      </c>
      <c r="J72" s="62"/>
      <c r="K72" s="63">
        <v>0</v>
      </c>
      <c r="L72" s="63">
        <v>33843</v>
      </c>
      <c r="M72" s="63">
        <v>6430</v>
      </c>
      <c r="N72" s="62"/>
      <c r="O72" s="62"/>
      <c r="P72" s="63">
        <v>44982</v>
      </c>
      <c r="Q72" s="62"/>
      <c r="R72" s="62"/>
      <c r="S72" s="62"/>
      <c r="T72" s="62"/>
      <c r="U72" s="63">
        <v>0</v>
      </c>
      <c r="V72" s="62"/>
      <c r="W72" s="62"/>
      <c r="X72" s="62"/>
      <c r="Y72" s="63">
        <v>0</v>
      </c>
      <c r="Z72" s="63">
        <v>28</v>
      </c>
      <c r="AA72" s="63">
        <v>4709</v>
      </c>
      <c r="AB72" s="63">
        <v>0</v>
      </c>
      <c r="AC72" s="62"/>
    </row>
    <row r="73" spans="1:29" ht="15.75">
      <c r="A73" s="69" t="str">
        <f t="shared" si="1"/>
        <v>MARZO</v>
      </c>
      <c r="B73" s="61">
        <v>6</v>
      </c>
      <c r="C73" s="63">
        <v>33</v>
      </c>
      <c r="D73" s="63" t="s">
        <v>63</v>
      </c>
      <c r="E73" s="63" t="s">
        <v>253</v>
      </c>
      <c r="F73" s="63" t="s">
        <v>254</v>
      </c>
      <c r="G73" s="63">
        <v>10968</v>
      </c>
      <c r="H73" s="64">
        <v>45723</v>
      </c>
      <c r="I73" s="65">
        <v>45723.460810185185</v>
      </c>
      <c r="J73" s="62"/>
      <c r="K73" s="63">
        <v>0</v>
      </c>
      <c r="L73" s="63">
        <v>67563</v>
      </c>
      <c r="M73" s="63">
        <v>12837</v>
      </c>
      <c r="N73" s="62"/>
      <c r="O73" s="62"/>
      <c r="P73" s="63">
        <v>80400</v>
      </c>
      <c r="Q73" s="62"/>
      <c r="R73" s="62"/>
      <c r="S73" s="62"/>
      <c r="T73" s="62"/>
      <c r="U73" s="63">
        <v>0</v>
      </c>
      <c r="V73" s="62"/>
      <c r="W73" s="62"/>
      <c r="X73" s="62"/>
      <c r="Y73" s="63">
        <v>0</v>
      </c>
      <c r="Z73" s="62"/>
      <c r="AA73" s="62"/>
      <c r="AB73" s="62"/>
      <c r="AC73" s="62"/>
    </row>
    <row r="74" spans="1:29" ht="15.75">
      <c r="A74" s="69" t="str">
        <f t="shared" si="1"/>
        <v>MARZO</v>
      </c>
      <c r="B74" s="61">
        <v>7</v>
      </c>
      <c r="C74" s="63">
        <v>33</v>
      </c>
      <c r="D74" s="63" t="s">
        <v>63</v>
      </c>
      <c r="E74" s="63" t="s">
        <v>275</v>
      </c>
      <c r="F74" s="63" t="s">
        <v>276</v>
      </c>
      <c r="G74" s="63">
        <v>4116</v>
      </c>
      <c r="H74" s="64">
        <v>45726</v>
      </c>
      <c r="I74" s="65">
        <v>45726.423379629632</v>
      </c>
      <c r="J74" s="62"/>
      <c r="K74" s="63">
        <v>0</v>
      </c>
      <c r="L74" s="63">
        <v>130672</v>
      </c>
      <c r="M74" s="63">
        <v>24828</v>
      </c>
      <c r="N74" s="62"/>
      <c r="O74" s="62"/>
      <c r="P74" s="63">
        <v>155500</v>
      </c>
      <c r="Q74" s="62"/>
      <c r="R74" s="62"/>
      <c r="S74" s="62"/>
      <c r="T74" s="62"/>
      <c r="U74" s="63">
        <v>0</v>
      </c>
      <c r="V74" s="62"/>
      <c r="W74" s="62"/>
      <c r="X74" s="62"/>
      <c r="Y74" s="63">
        <v>0</v>
      </c>
      <c r="Z74" s="62"/>
      <c r="AA74" s="62"/>
      <c r="AB74" s="62"/>
      <c r="AC74" s="62"/>
    </row>
    <row r="75" spans="1:29" ht="15.75">
      <c r="A75" s="69" t="str">
        <f t="shared" si="1"/>
        <v>MARZO</v>
      </c>
      <c r="B75" s="61">
        <v>8</v>
      </c>
      <c r="C75" s="63">
        <v>33</v>
      </c>
      <c r="D75" s="63" t="s">
        <v>63</v>
      </c>
      <c r="E75" s="63" t="s">
        <v>277</v>
      </c>
      <c r="F75" s="63" t="s">
        <v>278</v>
      </c>
      <c r="G75" s="63">
        <v>362970</v>
      </c>
      <c r="H75" s="64">
        <v>45726</v>
      </c>
      <c r="I75" s="65">
        <v>45726.463043981479</v>
      </c>
      <c r="J75" s="62"/>
      <c r="K75" s="63">
        <v>0</v>
      </c>
      <c r="L75" s="63">
        <v>162857</v>
      </c>
      <c r="M75" s="63">
        <v>30943</v>
      </c>
      <c r="N75" s="62"/>
      <c r="O75" s="62"/>
      <c r="P75" s="63">
        <v>193800</v>
      </c>
      <c r="Q75" s="62"/>
      <c r="R75" s="62"/>
      <c r="S75" s="62"/>
      <c r="T75" s="62"/>
      <c r="U75" s="63">
        <v>0</v>
      </c>
      <c r="V75" s="62"/>
      <c r="W75" s="62"/>
      <c r="X75" s="62"/>
      <c r="Y75" s="63">
        <v>0</v>
      </c>
      <c r="Z75" s="62"/>
      <c r="AA75" s="62"/>
      <c r="AB75" s="62"/>
      <c r="AC75" s="62"/>
    </row>
    <row r="76" spans="1:29" ht="15.75">
      <c r="A76" s="69" t="str">
        <f t="shared" si="1"/>
        <v>MARZO</v>
      </c>
      <c r="B76" s="61">
        <v>9</v>
      </c>
      <c r="C76" s="63">
        <v>33</v>
      </c>
      <c r="D76" s="63" t="s">
        <v>63</v>
      </c>
      <c r="E76" s="63" t="s">
        <v>279</v>
      </c>
      <c r="F76" s="63" t="s">
        <v>280</v>
      </c>
      <c r="G76" s="63">
        <v>8973</v>
      </c>
      <c r="H76" s="64">
        <v>45726</v>
      </c>
      <c r="I76" s="65">
        <v>45726.817384259259</v>
      </c>
      <c r="J76" s="62"/>
      <c r="K76" s="63">
        <v>0</v>
      </c>
      <c r="L76" s="63">
        <v>365544</v>
      </c>
      <c r="M76" s="63">
        <v>69453</v>
      </c>
      <c r="N76" s="62"/>
      <c r="O76" s="62"/>
      <c r="P76" s="63">
        <v>434997</v>
      </c>
      <c r="Q76" s="62"/>
      <c r="R76" s="62"/>
      <c r="S76" s="62"/>
      <c r="T76" s="62"/>
      <c r="U76" s="63">
        <v>0</v>
      </c>
      <c r="V76" s="62"/>
      <c r="W76" s="62"/>
      <c r="X76" s="62"/>
      <c r="Y76" s="63">
        <v>0</v>
      </c>
      <c r="Z76" s="62"/>
      <c r="AA76" s="62"/>
      <c r="AB76" s="62"/>
      <c r="AC76" s="62"/>
    </row>
    <row r="77" spans="1:29" ht="15.75">
      <c r="A77" s="69" t="str">
        <f t="shared" si="1"/>
        <v>MARZO</v>
      </c>
      <c r="B77" s="61">
        <v>10</v>
      </c>
      <c r="C77" s="63">
        <v>33</v>
      </c>
      <c r="D77" s="63" t="s">
        <v>63</v>
      </c>
      <c r="E77" s="63" t="s">
        <v>281</v>
      </c>
      <c r="F77" s="63" t="s">
        <v>282</v>
      </c>
      <c r="G77" s="63">
        <v>8987063</v>
      </c>
      <c r="H77" s="64">
        <v>45726</v>
      </c>
      <c r="I77" s="65">
        <v>45727.25105324074</v>
      </c>
      <c r="J77" s="62"/>
      <c r="K77" s="63">
        <v>21132</v>
      </c>
      <c r="L77" s="63">
        <v>32865</v>
      </c>
      <c r="M77" s="63">
        <v>6244</v>
      </c>
      <c r="N77" s="62"/>
      <c r="O77" s="62"/>
      <c r="P77" s="63">
        <v>60241</v>
      </c>
      <c r="Q77" s="62"/>
      <c r="R77" s="62"/>
      <c r="S77" s="62"/>
      <c r="T77" s="62"/>
      <c r="U77" s="63">
        <v>0</v>
      </c>
      <c r="V77" s="62"/>
      <c r="W77" s="62"/>
      <c r="X77" s="62"/>
      <c r="Y77" s="63">
        <v>0</v>
      </c>
      <c r="Z77" s="62"/>
      <c r="AA77" s="62"/>
      <c r="AB77" s="62"/>
      <c r="AC77" s="62"/>
    </row>
    <row r="78" spans="1:29" ht="15.75">
      <c r="A78" s="69" t="str">
        <f t="shared" si="1"/>
        <v>MARZO</v>
      </c>
      <c r="B78" s="61">
        <v>11</v>
      </c>
      <c r="C78" s="63">
        <v>33</v>
      </c>
      <c r="D78" s="63" t="s">
        <v>63</v>
      </c>
      <c r="E78" s="63" t="s">
        <v>249</v>
      </c>
      <c r="F78" s="63" t="s">
        <v>250</v>
      </c>
      <c r="G78" s="63">
        <v>28706</v>
      </c>
      <c r="H78" s="64">
        <v>45727</v>
      </c>
      <c r="I78" s="65">
        <v>45727.687534722223</v>
      </c>
      <c r="J78" s="62"/>
      <c r="K78" s="63">
        <v>0</v>
      </c>
      <c r="L78" s="63">
        <v>75622</v>
      </c>
      <c r="M78" s="63">
        <v>14368</v>
      </c>
      <c r="N78" s="62"/>
      <c r="O78" s="62"/>
      <c r="P78" s="63">
        <v>89990</v>
      </c>
      <c r="Q78" s="62"/>
      <c r="R78" s="62"/>
      <c r="S78" s="62"/>
      <c r="T78" s="62"/>
      <c r="U78" s="63">
        <v>0</v>
      </c>
      <c r="V78" s="62"/>
      <c r="W78" s="62"/>
      <c r="X78" s="62"/>
      <c r="Y78" s="63">
        <v>0</v>
      </c>
      <c r="Z78" s="62"/>
      <c r="AA78" s="62"/>
      <c r="AB78" s="62"/>
      <c r="AC78" s="62"/>
    </row>
    <row r="79" spans="1:29" ht="15.75">
      <c r="A79" s="69" t="str">
        <f t="shared" si="1"/>
        <v>MARZO</v>
      </c>
      <c r="B79" s="61">
        <v>12</v>
      </c>
      <c r="C79" s="63">
        <v>33</v>
      </c>
      <c r="D79" s="63" t="s">
        <v>63</v>
      </c>
      <c r="E79" s="63" t="s">
        <v>249</v>
      </c>
      <c r="F79" s="63" t="s">
        <v>250</v>
      </c>
      <c r="G79" s="63">
        <v>28707</v>
      </c>
      <c r="H79" s="64">
        <v>45727</v>
      </c>
      <c r="I79" s="65">
        <v>45727.702708333331</v>
      </c>
      <c r="J79" s="62"/>
      <c r="K79" s="63">
        <v>0</v>
      </c>
      <c r="L79" s="63">
        <v>105026</v>
      </c>
      <c r="M79" s="63">
        <v>19955</v>
      </c>
      <c r="N79" s="62"/>
      <c r="O79" s="62"/>
      <c r="P79" s="63">
        <v>124981</v>
      </c>
      <c r="Q79" s="62"/>
      <c r="R79" s="62"/>
      <c r="S79" s="62"/>
      <c r="T79" s="62"/>
      <c r="U79" s="63">
        <v>0</v>
      </c>
      <c r="V79" s="62"/>
      <c r="W79" s="62"/>
      <c r="X79" s="62"/>
      <c r="Y79" s="63">
        <v>0</v>
      </c>
      <c r="Z79" s="62"/>
      <c r="AA79" s="62"/>
      <c r="AB79" s="62"/>
      <c r="AC79" s="62"/>
    </row>
    <row r="80" spans="1:29" ht="15.75">
      <c r="A80" s="69" t="str">
        <f t="shared" si="1"/>
        <v>MARZO</v>
      </c>
      <c r="B80" s="61">
        <v>13</v>
      </c>
      <c r="C80" s="63">
        <v>33</v>
      </c>
      <c r="D80" s="63" t="s">
        <v>63</v>
      </c>
      <c r="E80" s="63" t="s">
        <v>180</v>
      </c>
      <c r="F80" s="63" t="s">
        <v>181</v>
      </c>
      <c r="G80" s="63">
        <v>34541990</v>
      </c>
      <c r="H80" s="64">
        <v>45727</v>
      </c>
      <c r="I80" s="65">
        <v>45727.772511574076</v>
      </c>
      <c r="J80" s="62"/>
      <c r="K80" s="63">
        <v>0</v>
      </c>
      <c r="L80" s="63">
        <v>107437</v>
      </c>
      <c r="M80" s="63">
        <v>20413</v>
      </c>
      <c r="N80" s="62"/>
      <c r="O80" s="62"/>
      <c r="P80" s="63">
        <v>127850</v>
      </c>
      <c r="Q80" s="62"/>
      <c r="R80" s="62"/>
      <c r="S80" s="62"/>
      <c r="T80" s="62"/>
      <c r="U80" s="63">
        <v>0</v>
      </c>
      <c r="V80" s="62"/>
      <c r="W80" s="62"/>
      <c r="X80" s="62"/>
      <c r="Y80" s="63">
        <v>0</v>
      </c>
      <c r="Z80" s="62"/>
      <c r="AA80" s="62"/>
      <c r="AB80" s="62"/>
      <c r="AC80" s="62"/>
    </row>
    <row r="81" spans="1:29" ht="15.75">
      <c r="A81" s="69" t="str">
        <f t="shared" si="1"/>
        <v>MARZO</v>
      </c>
      <c r="B81" s="61">
        <v>14</v>
      </c>
      <c r="C81" s="63">
        <v>33</v>
      </c>
      <c r="D81" s="63" t="s">
        <v>63</v>
      </c>
      <c r="E81" s="63" t="s">
        <v>251</v>
      </c>
      <c r="F81" s="63" t="s">
        <v>252</v>
      </c>
      <c r="G81" s="63">
        <v>138798399</v>
      </c>
      <c r="H81" s="64">
        <v>45728</v>
      </c>
      <c r="I81" s="65">
        <v>45728.542858796296</v>
      </c>
      <c r="J81" s="62"/>
      <c r="K81" s="63">
        <v>0</v>
      </c>
      <c r="L81" s="63">
        <v>18203</v>
      </c>
      <c r="M81" s="63">
        <v>3459</v>
      </c>
      <c r="N81" s="62"/>
      <c r="O81" s="62"/>
      <c r="P81" s="63">
        <v>21662</v>
      </c>
      <c r="Q81" s="62"/>
      <c r="R81" s="62"/>
      <c r="S81" s="62"/>
      <c r="T81" s="62"/>
      <c r="U81" s="63">
        <v>0</v>
      </c>
      <c r="V81" s="62"/>
      <c r="W81" s="62"/>
      <c r="X81" s="62"/>
      <c r="Y81" s="63">
        <v>0</v>
      </c>
      <c r="Z81" s="62"/>
      <c r="AA81" s="62"/>
      <c r="AB81" s="62"/>
      <c r="AC81" s="62"/>
    </row>
    <row r="82" spans="1:29" ht="15.75">
      <c r="A82" s="69" t="str">
        <f t="shared" si="1"/>
        <v>MARZO</v>
      </c>
      <c r="B82" s="61">
        <v>15</v>
      </c>
      <c r="C82" s="63">
        <v>33</v>
      </c>
      <c r="D82" s="63" t="s">
        <v>63</v>
      </c>
      <c r="E82" s="63" t="s">
        <v>273</v>
      </c>
      <c r="F82" s="63" t="s">
        <v>274</v>
      </c>
      <c r="G82" s="63">
        <v>165880</v>
      </c>
      <c r="H82" s="64">
        <v>45728</v>
      </c>
      <c r="I82" s="65">
        <v>45728.77715277778</v>
      </c>
      <c r="J82" s="62"/>
      <c r="K82" s="63">
        <v>0</v>
      </c>
      <c r="L82" s="63">
        <v>34275</v>
      </c>
      <c r="M82" s="63">
        <v>6512</v>
      </c>
      <c r="N82" s="62"/>
      <c r="O82" s="62"/>
      <c r="P82" s="63">
        <v>46295</v>
      </c>
      <c r="Q82" s="62"/>
      <c r="R82" s="62"/>
      <c r="S82" s="62"/>
      <c r="T82" s="62"/>
      <c r="U82" s="63">
        <v>0</v>
      </c>
      <c r="V82" s="62"/>
      <c r="W82" s="62"/>
      <c r="X82" s="62"/>
      <c r="Y82" s="63">
        <v>0</v>
      </c>
      <c r="Z82" s="63">
        <v>28</v>
      </c>
      <c r="AA82" s="63">
        <v>5508</v>
      </c>
      <c r="AB82" s="63">
        <v>0</v>
      </c>
      <c r="AC82" s="62"/>
    </row>
    <row r="83" spans="1:29" ht="15.75">
      <c r="A83" s="69" t="str">
        <f t="shared" si="1"/>
        <v>MARZO</v>
      </c>
      <c r="B83" s="61">
        <v>16</v>
      </c>
      <c r="C83" s="63">
        <v>33</v>
      </c>
      <c r="D83" s="63" t="s">
        <v>63</v>
      </c>
      <c r="E83" s="63" t="s">
        <v>251</v>
      </c>
      <c r="F83" s="63" t="s">
        <v>252</v>
      </c>
      <c r="G83" s="63">
        <v>138831993</v>
      </c>
      <c r="H83" s="64">
        <v>45729</v>
      </c>
      <c r="I83" s="65">
        <v>45729.447615740741</v>
      </c>
      <c r="J83" s="62"/>
      <c r="K83" s="63">
        <v>0</v>
      </c>
      <c r="L83" s="63">
        <v>217831</v>
      </c>
      <c r="M83" s="63">
        <v>41388</v>
      </c>
      <c r="N83" s="62"/>
      <c r="O83" s="62"/>
      <c r="P83" s="63">
        <v>259219</v>
      </c>
      <c r="Q83" s="62"/>
      <c r="R83" s="62"/>
      <c r="S83" s="62"/>
      <c r="T83" s="62"/>
      <c r="U83" s="63">
        <v>0</v>
      </c>
      <c r="V83" s="62"/>
      <c r="W83" s="62"/>
      <c r="X83" s="62"/>
      <c r="Y83" s="63">
        <v>0</v>
      </c>
      <c r="Z83" s="62"/>
      <c r="AA83" s="62"/>
      <c r="AB83" s="62"/>
      <c r="AC83" s="62"/>
    </row>
    <row r="84" spans="1:29" ht="15.75">
      <c r="A84" s="69" t="str">
        <f t="shared" si="1"/>
        <v>MARZO</v>
      </c>
      <c r="B84" s="61">
        <v>17</v>
      </c>
      <c r="C84" s="63">
        <v>33</v>
      </c>
      <c r="D84" s="63" t="s">
        <v>63</v>
      </c>
      <c r="E84" s="63" t="s">
        <v>283</v>
      </c>
      <c r="F84" s="63" t="s">
        <v>284</v>
      </c>
      <c r="G84" s="63">
        <v>1105199</v>
      </c>
      <c r="H84" s="64">
        <v>45729</v>
      </c>
      <c r="I84" s="65">
        <v>45729.621319444443</v>
      </c>
      <c r="J84" s="62"/>
      <c r="K84" s="63">
        <v>0</v>
      </c>
      <c r="L84" s="63">
        <v>68891</v>
      </c>
      <c r="M84" s="63">
        <v>13089</v>
      </c>
      <c r="N84" s="62"/>
      <c r="O84" s="62"/>
      <c r="P84" s="63">
        <v>81980</v>
      </c>
      <c r="Q84" s="62"/>
      <c r="R84" s="62"/>
      <c r="S84" s="62"/>
      <c r="T84" s="62"/>
      <c r="U84" s="63">
        <v>0</v>
      </c>
      <c r="V84" s="62"/>
      <c r="W84" s="62"/>
      <c r="X84" s="62"/>
      <c r="Y84" s="63">
        <v>0</v>
      </c>
      <c r="Z84" s="62"/>
      <c r="AA84" s="62"/>
      <c r="AB84" s="62"/>
      <c r="AC84" s="62"/>
    </row>
    <row r="85" spans="1:29" ht="15.75">
      <c r="A85" s="69" t="str">
        <f t="shared" si="1"/>
        <v>MARZO</v>
      </c>
      <c r="B85" s="61">
        <v>18</v>
      </c>
      <c r="C85" s="63">
        <v>33</v>
      </c>
      <c r="D85" s="63" t="s">
        <v>63</v>
      </c>
      <c r="E85" s="63" t="s">
        <v>182</v>
      </c>
      <c r="F85" s="63" t="s">
        <v>183</v>
      </c>
      <c r="G85" s="63">
        <v>13722</v>
      </c>
      <c r="H85" s="64">
        <v>45730</v>
      </c>
      <c r="I85" s="65">
        <v>45730.556180555555</v>
      </c>
      <c r="J85" s="62"/>
      <c r="K85" s="63">
        <v>0</v>
      </c>
      <c r="L85" s="63">
        <v>125126</v>
      </c>
      <c r="M85" s="63">
        <v>23774</v>
      </c>
      <c r="N85" s="62"/>
      <c r="O85" s="62"/>
      <c r="P85" s="63">
        <v>148900</v>
      </c>
      <c r="Q85" s="62"/>
      <c r="R85" s="62"/>
      <c r="S85" s="62"/>
      <c r="T85" s="62"/>
      <c r="U85" s="63">
        <v>0</v>
      </c>
      <c r="V85" s="62"/>
      <c r="W85" s="62"/>
      <c r="X85" s="62"/>
      <c r="Y85" s="63">
        <v>0</v>
      </c>
      <c r="Z85" s="62"/>
      <c r="AA85" s="62"/>
      <c r="AB85" s="62"/>
      <c r="AC85" s="62"/>
    </row>
    <row r="86" spans="1:29" ht="15.75">
      <c r="A86" s="69" t="str">
        <f t="shared" si="1"/>
        <v>MARZO</v>
      </c>
      <c r="B86" s="61">
        <v>19</v>
      </c>
      <c r="C86" s="63">
        <v>33</v>
      </c>
      <c r="D86" s="63" t="s">
        <v>63</v>
      </c>
      <c r="E86" s="63" t="s">
        <v>285</v>
      </c>
      <c r="F86" s="63" t="s">
        <v>286</v>
      </c>
      <c r="G86" s="63">
        <v>7779</v>
      </c>
      <c r="H86" s="64">
        <v>45730</v>
      </c>
      <c r="I86" s="65">
        <v>45730.610937500001</v>
      </c>
      <c r="J86" s="62"/>
      <c r="K86" s="63">
        <v>0</v>
      </c>
      <c r="L86" s="63">
        <v>90252</v>
      </c>
      <c r="M86" s="63">
        <v>17148</v>
      </c>
      <c r="N86" s="62"/>
      <c r="O86" s="62"/>
      <c r="P86" s="63">
        <v>107400</v>
      </c>
      <c r="Q86" s="62"/>
      <c r="R86" s="62"/>
      <c r="S86" s="62"/>
      <c r="T86" s="62"/>
      <c r="U86" s="63">
        <v>0</v>
      </c>
      <c r="V86" s="62"/>
      <c r="W86" s="62"/>
      <c r="X86" s="62"/>
      <c r="Y86" s="63">
        <v>0</v>
      </c>
      <c r="Z86" s="62"/>
      <c r="AA86" s="62"/>
      <c r="AB86" s="62"/>
      <c r="AC86" s="62"/>
    </row>
    <row r="87" spans="1:29" ht="15.75">
      <c r="A87" s="69" t="str">
        <f t="shared" si="1"/>
        <v>MARZO</v>
      </c>
      <c r="B87" s="61">
        <v>20</v>
      </c>
      <c r="C87" s="63">
        <v>33</v>
      </c>
      <c r="D87" s="63" t="s">
        <v>63</v>
      </c>
      <c r="E87" s="63" t="s">
        <v>251</v>
      </c>
      <c r="F87" s="63" t="s">
        <v>252</v>
      </c>
      <c r="G87" s="63">
        <v>138593703</v>
      </c>
      <c r="H87" s="64">
        <v>45730</v>
      </c>
      <c r="I87" s="65">
        <v>45730.668749999997</v>
      </c>
      <c r="J87" s="62"/>
      <c r="K87" s="63">
        <v>0</v>
      </c>
      <c r="L87" s="63">
        <v>36062</v>
      </c>
      <c r="M87" s="63">
        <v>6852</v>
      </c>
      <c r="N87" s="62"/>
      <c r="O87" s="62"/>
      <c r="P87" s="63">
        <v>42914</v>
      </c>
      <c r="Q87" s="62"/>
      <c r="R87" s="62"/>
      <c r="S87" s="62"/>
      <c r="T87" s="62"/>
      <c r="U87" s="63">
        <v>0</v>
      </c>
      <c r="V87" s="62"/>
      <c r="W87" s="62"/>
      <c r="X87" s="62"/>
      <c r="Y87" s="63">
        <v>0</v>
      </c>
      <c r="Z87" s="62"/>
      <c r="AA87" s="62"/>
      <c r="AB87" s="62"/>
      <c r="AC87" s="62"/>
    </row>
    <row r="88" spans="1:29" ht="15.75">
      <c r="A88" s="69" t="str">
        <f t="shared" si="1"/>
        <v>MARZO</v>
      </c>
      <c r="B88" s="61">
        <v>21</v>
      </c>
      <c r="C88" s="63">
        <v>33</v>
      </c>
      <c r="D88" s="63" t="s">
        <v>63</v>
      </c>
      <c r="E88" s="63" t="s">
        <v>180</v>
      </c>
      <c r="F88" s="63" t="s">
        <v>181</v>
      </c>
      <c r="G88" s="63">
        <v>34583542</v>
      </c>
      <c r="H88" s="64">
        <v>45731</v>
      </c>
      <c r="I88" s="65">
        <v>45731.764791666668</v>
      </c>
      <c r="J88" s="62"/>
      <c r="K88" s="63">
        <v>0</v>
      </c>
      <c r="L88" s="63">
        <v>99815</v>
      </c>
      <c r="M88" s="63">
        <v>18965</v>
      </c>
      <c r="N88" s="62"/>
      <c r="O88" s="62"/>
      <c r="P88" s="63">
        <v>118780</v>
      </c>
      <c r="Q88" s="62"/>
      <c r="R88" s="62"/>
      <c r="S88" s="62"/>
      <c r="T88" s="62"/>
      <c r="U88" s="63">
        <v>0</v>
      </c>
      <c r="V88" s="62"/>
      <c r="W88" s="62"/>
      <c r="X88" s="62"/>
      <c r="Y88" s="63">
        <v>0</v>
      </c>
      <c r="Z88" s="62"/>
      <c r="AA88" s="62"/>
      <c r="AB88" s="62"/>
      <c r="AC88" s="62"/>
    </row>
    <row r="89" spans="1:29" ht="15.75">
      <c r="A89" s="69" t="str">
        <f t="shared" si="1"/>
        <v>MARZO</v>
      </c>
      <c r="B89" s="61">
        <v>22</v>
      </c>
      <c r="C89" s="63">
        <v>33</v>
      </c>
      <c r="D89" s="63" t="s">
        <v>63</v>
      </c>
      <c r="E89" s="63" t="s">
        <v>251</v>
      </c>
      <c r="F89" s="63" t="s">
        <v>252</v>
      </c>
      <c r="G89" s="63">
        <v>138880815</v>
      </c>
      <c r="H89" s="64">
        <v>45731</v>
      </c>
      <c r="I89" s="65">
        <v>45731.826608796298</v>
      </c>
      <c r="J89" s="62"/>
      <c r="K89" s="63">
        <v>0</v>
      </c>
      <c r="L89" s="63">
        <v>41983</v>
      </c>
      <c r="M89" s="63">
        <v>7977</v>
      </c>
      <c r="N89" s="62"/>
      <c r="O89" s="62"/>
      <c r="P89" s="63">
        <v>49960</v>
      </c>
      <c r="Q89" s="62"/>
      <c r="R89" s="62"/>
      <c r="S89" s="62"/>
      <c r="T89" s="62"/>
      <c r="U89" s="63">
        <v>0</v>
      </c>
      <c r="V89" s="62"/>
      <c r="W89" s="62"/>
      <c r="X89" s="62"/>
      <c r="Y89" s="63">
        <v>0</v>
      </c>
      <c r="Z89" s="62"/>
      <c r="AA89" s="62"/>
      <c r="AB89" s="62"/>
      <c r="AC89" s="62"/>
    </row>
    <row r="90" spans="1:29" ht="15.75">
      <c r="A90" s="69" t="str">
        <f t="shared" si="1"/>
        <v>MARZO</v>
      </c>
      <c r="B90" s="61">
        <v>23</v>
      </c>
      <c r="C90" s="63">
        <v>33</v>
      </c>
      <c r="D90" s="63" t="s">
        <v>63</v>
      </c>
      <c r="E90" s="63" t="s">
        <v>176</v>
      </c>
      <c r="F90" s="63" t="s">
        <v>177</v>
      </c>
      <c r="G90" s="63">
        <v>5968</v>
      </c>
      <c r="H90" s="64">
        <v>45731</v>
      </c>
      <c r="I90" s="65">
        <v>45733.401770833334</v>
      </c>
      <c r="J90" s="62"/>
      <c r="K90" s="63">
        <v>0</v>
      </c>
      <c r="L90" s="63">
        <v>14958</v>
      </c>
      <c r="M90" s="63">
        <v>2842</v>
      </c>
      <c r="N90" s="62"/>
      <c r="O90" s="62"/>
      <c r="P90" s="63">
        <v>17800</v>
      </c>
      <c r="Q90" s="62"/>
      <c r="R90" s="62"/>
      <c r="S90" s="62"/>
      <c r="T90" s="62"/>
      <c r="U90" s="63">
        <v>0</v>
      </c>
      <c r="V90" s="62"/>
      <c r="W90" s="62"/>
      <c r="X90" s="62"/>
      <c r="Y90" s="63">
        <v>0</v>
      </c>
      <c r="Z90" s="62"/>
      <c r="AA90" s="62"/>
      <c r="AB90" s="62"/>
      <c r="AC90" s="62"/>
    </row>
    <row r="91" spans="1:29" ht="15.75">
      <c r="A91" s="69" t="str">
        <f t="shared" si="1"/>
        <v>MARZO</v>
      </c>
      <c r="B91" s="61">
        <v>24</v>
      </c>
      <c r="C91" s="63">
        <v>33</v>
      </c>
      <c r="D91" s="63" t="s">
        <v>63</v>
      </c>
      <c r="E91" s="63" t="s">
        <v>287</v>
      </c>
      <c r="F91" s="63" t="s">
        <v>288</v>
      </c>
      <c r="G91" s="63">
        <v>108302</v>
      </c>
      <c r="H91" s="64">
        <v>45733</v>
      </c>
      <c r="I91" s="65">
        <v>45733.776030092595</v>
      </c>
      <c r="J91" s="62"/>
      <c r="K91" s="63">
        <v>0</v>
      </c>
      <c r="L91" s="63">
        <v>30669</v>
      </c>
      <c r="M91" s="63">
        <v>5827</v>
      </c>
      <c r="N91" s="62"/>
      <c r="O91" s="62"/>
      <c r="P91" s="63">
        <v>42219</v>
      </c>
      <c r="Q91" s="62"/>
      <c r="R91" s="62"/>
      <c r="S91" s="62"/>
      <c r="T91" s="62"/>
      <c r="U91" s="63">
        <v>0</v>
      </c>
      <c r="V91" s="62"/>
      <c r="W91" s="62"/>
      <c r="X91" s="62"/>
      <c r="Y91" s="63">
        <v>0</v>
      </c>
      <c r="Z91" s="63">
        <v>28</v>
      </c>
      <c r="AA91" s="63">
        <v>5723</v>
      </c>
      <c r="AB91" s="63">
        <v>0</v>
      </c>
      <c r="AC91" s="62"/>
    </row>
    <row r="92" spans="1:29" ht="15.75">
      <c r="A92" s="69" t="str">
        <f t="shared" si="1"/>
        <v>MARZO</v>
      </c>
      <c r="B92" s="61">
        <v>25</v>
      </c>
      <c r="C92" s="63">
        <v>33</v>
      </c>
      <c r="D92" s="63" t="s">
        <v>63</v>
      </c>
      <c r="E92" s="63" t="s">
        <v>251</v>
      </c>
      <c r="F92" s="63" t="s">
        <v>252</v>
      </c>
      <c r="G92" s="63">
        <v>138969310</v>
      </c>
      <c r="H92" s="64">
        <v>45734</v>
      </c>
      <c r="I92" s="65">
        <v>45734.517152777778</v>
      </c>
      <c r="J92" s="62"/>
      <c r="K92" s="63">
        <v>0</v>
      </c>
      <c r="L92" s="63">
        <v>281939</v>
      </c>
      <c r="M92" s="63">
        <v>53568</v>
      </c>
      <c r="N92" s="62"/>
      <c r="O92" s="62"/>
      <c r="P92" s="63">
        <v>335507</v>
      </c>
      <c r="Q92" s="62"/>
      <c r="R92" s="62"/>
      <c r="S92" s="62"/>
      <c r="T92" s="62"/>
      <c r="U92" s="63">
        <v>0</v>
      </c>
      <c r="V92" s="62"/>
      <c r="W92" s="62"/>
      <c r="X92" s="62"/>
      <c r="Y92" s="63">
        <v>0</v>
      </c>
      <c r="Z92" s="62"/>
      <c r="AA92" s="62"/>
      <c r="AB92" s="62"/>
      <c r="AC92" s="62"/>
    </row>
    <row r="93" spans="1:29" ht="15.75">
      <c r="A93" s="69" t="str">
        <f t="shared" si="1"/>
        <v>MARZO</v>
      </c>
      <c r="B93" s="61">
        <v>26</v>
      </c>
      <c r="C93" s="63">
        <v>33</v>
      </c>
      <c r="D93" s="63" t="s">
        <v>63</v>
      </c>
      <c r="E93" s="63" t="s">
        <v>251</v>
      </c>
      <c r="F93" s="63" t="s">
        <v>252</v>
      </c>
      <c r="G93" s="63">
        <v>138849162</v>
      </c>
      <c r="H93" s="64">
        <v>45734</v>
      </c>
      <c r="I93" s="65">
        <v>45734.574872685182</v>
      </c>
      <c r="J93" s="62"/>
      <c r="K93" s="63">
        <v>0</v>
      </c>
      <c r="L93" s="63">
        <v>11756</v>
      </c>
      <c r="M93" s="63">
        <v>2234</v>
      </c>
      <c r="N93" s="62"/>
      <c r="O93" s="62"/>
      <c r="P93" s="63">
        <v>13990</v>
      </c>
      <c r="Q93" s="62"/>
      <c r="R93" s="62"/>
      <c r="S93" s="62"/>
      <c r="T93" s="62"/>
      <c r="U93" s="63">
        <v>0</v>
      </c>
      <c r="V93" s="62"/>
      <c r="W93" s="62"/>
      <c r="X93" s="62"/>
      <c r="Y93" s="63">
        <v>0</v>
      </c>
      <c r="Z93" s="62"/>
      <c r="AA93" s="62"/>
      <c r="AB93" s="62"/>
      <c r="AC93" s="62"/>
    </row>
    <row r="94" spans="1:29" ht="15.75">
      <c r="A94" s="69" t="str">
        <f t="shared" si="1"/>
        <v>MARZO</v>
      </c>
      <c r="B94" s="61">
        <v>27</v>
      </c>
      <c r="C94" s="63">
        <v>33</v>
      </c>
      <c r="D94" s="63" t="s">
        <v>63</v>
      </c>
      <c r="E94" s="63" t="s">
        <v>279</v>
      </c>
      <c r="F94" s="63" t="s">
        <v>280</v>
      </c>
      <c r="G94" s="63">
        <v>8989</v>
      </c>
      <c r="H94" s="64">
        <v>45734</v>
      </c>
      <c r="I94" s="65">
        <v>45734.733842592592</v>
      </c>
      <c r="J94" s="62"/>
      <c r="K94" s="63">
        <v>0</v>
      </c>
      <c r="L94" s="63">
        <v>104193</v>
      </c>
      <c r="M94" s="63">
        <v>19797</v>
      </c>
      <c r="N94" s="62"/>
      <c r="O94" s="62"/>
      <c r="P94" s="63">
        <v>123990</v>
      </c>
      <c r="Q94" s="62"/>
      <c r="R94" s="62"/>
      <c r="S94" s="62"/>
      <c r="T94" s="62"/>
      <c r="U94" s="63">
        <v>0</v>
      </c>
      <c r="V94" s="62"/>
      <c r="W94" s="62"/>
      <c r="X94" s="62"/>
      <c r="Y94" s="63">
        <v>0</v>
      </c>
      <c r="Z94" s="62"/>
      <c r="AA94" s="62"/>
      <c r="AB94" s="62"/>
      <c r="AC94" s="62"/>
    </row>
    <row r="95" spans="1:29" ht="15.75">
      <c r="A95" s="69" t="str">
        <f t="shared" si="1"/>
        <v>MARZO</v>
      </c>
      <c r="B95" s="61">
        <v>28</v>
      </c>
      <c r="C95" s="63">
        <v>33</v>
      </c>
      <c r="D95" s="63" t="s">
        <v>63</v>
      </c>
      <c r="E95" s="63" t="s">
        <v>279</v>
      </c>
      <c r="F95" s="63" t="s">
        <v>280</v>
      </c>
      <c r="G95" s="63">
        <v>8990</v>
      </c>
      <c r="H95" s="64">
        <v>45734</v>
      </c>
      <c r="I95" s="65">
        <v>45734.734942129631</v>
      </c>
      <c r="J95" s="62"/>
      <c r="K95" s="63">
        <v>0</v>
      </c>
      <c r="L95" s="63">
        <v>104193</v>
      </c>
      <c r="M95" s="63">
        <v>19797</v>
      </c>
      <c r="N95" s="62"/>
      <c r="O95" s="62"/>
      <c r="P95" s="63">
        <v>123990</v>
      </c>
      <c r="Q95" s="62"/>
      <c r="R95" s="62"/>
      <c r="S95" s="62"/>
      <c r="T95" s="62"/>
      <c r="U95" s="63">
        <v>0</v>
      </c>
      <c r="V95" s="62"/>
      <c r="W95" s="62"/>
      <c r="X95" s="62"/>
      <c r="Y95" s="63">
        <v>0</v>
      </c>
      <c r="Z95" s="62"/>
      <c r="AA95" s="62"/>
      <c r="AB95" s="62"/>
      <c r="AC95" s="62"/>
    </row>
    <row r="96" spans="1:29" ht="15.75">
      <c r="A96" s="69" t="str">
        <f t="shared" si="1"/>
        <v>MARZO</v>
      </c>
      <c r="B96" s="61">
        <v>29</v>
      </c>
      <c r="C96" s="63">
        <v>33</v>
      </c>
      <c r="D96" s="63" t="s">
        <v>63</v>
      </c>
      <c r="E96" s="63" t="s">
        <v>190</v>
      </c>
      <c r="F96" s="63" t="s">
        <v>191</v>
      </c>
      <c r="G96" s="63">
        <v>5250172</v>
      </c>
      <c r="H96" s="64">
        <v>45736</v>
      </c>
      <c r="I96" s="65">
        <v>45736.924537037034</v>
      </c>
      <c r="J96" s="62"/>
      <c r="K96" s="63">
        <v>0</v>
      </c>
      <c r="L96" s="63">
        <v>21122</v>
      </c>
      <c r="M96" s="63">
        <v>4013</v>
      </c>
      <c r="N96" s="62"/>
      <c r="O96" s="62"/>
      <c r="P96" s="63">
        <v>30000</v>
      </c>
      <c r="Q96" s="62"/>
      <c r="R96" s="62"/>
      <c r="S96" s="62"/>
      <c r="T96" s="62"/>
      <c r="U96" s="63">
        <v>0</v>
      </c>
      <c r="V96" s="62"/>
      <c r="W96" s="62"/>
      <c r="X96" s="62"/>
      <c r="Y96" s="63">
        <v>0</v>
      </c>
      <c r="Z96" s="63">
        <v>28</v>
      </c>
      <c r="AA96" s="63">
        <v>4865</v>
      </c>
      <c r="AB96" s="63">
        <v>0</v>
      </c>
      <c r="AC96" s="62"/>
    </row>
    <row r="97" spans="1:29" ht="15.75">
      <c r="A97" s="69" t="str">
        <f t="shared" si="1"/>
        <v>MARZO</v>
      </c>
      <c r="B97" s="61">
        <v>30</v>
      </c>
      <c r="C97" s="63">
        <v>33</v>
      </c>
      <c r="D97" s="63" t="s">
        <v>63</v>
      </c>
      <c r="E97" s="63" t="s">
        <v>289</v>
      </c>
      <c r="F97" s="63" t="s">
        <v>290</v>
      </c>
      <c r="G97" s="63">
        <v>77833646</v>
      </c>
      <c r="H97" s="64">
        <v>45738</v>
      </c>
      <c r="I97" s="65">
        <v>45738.655115740738</v>
      </c>
      <c r="J97" s="62"/>
      <c r="K97" s="63">
        <v>0</v>
      </c>
      <c r="L97" s="63">
        <v>176511</v>
      </c>
      <c r="M97" s="63">
        <v>33537</v>
      </c>
      <c r="N97" s="62"/>
      <c r="O97" s="62"/>
      <c r="P97" s="63">
        <v>212597</v>
      </c>
      <c r="Q97" s="62"/>
      <c r="R97" s="62"/>
      <c r="S97" s="62"/>
      <c r="T97" s="62"/>
      <c r="U97" s="63">
        <v>0</v>
      </c>
      <c r="V97" s="62"/>
      <c r="W97" s="62"/>
      <c r="X97" s="62"/>
      <c r="Y97" s="63">
        <v>0</v>
      </c>
      <c r="Z97" s="63">
        <v>26</v>
      </c>
      <c r="AA97" s="63">
        <v>1143</v>
      </c>
      <c r="AB97" s="63" t="s">
        <v>291</v>
      </c>
      <c r="AC97" s="62"/>
    </row>
    <row r="98" spans="1:29" ht="15.75">
      <c r="A98" s="69" t="str">
        <f t="shared" si="1"/>
        <v/>
      </c>
      <c r="B98" s="61">
        <v>31</v>
      </c>
      <c r="C98" s="63">
        <v>33</v>
      </c>
      <c r="D98" s="63" t="s">
        <v>63</v>
      </c>
      <c r="E98" s="63" t="s">
        <v>289</v>
      </c>
      <c r="F98" s="63" t="s">
        <v>290</v>
      </c>
      <c r="G98" s="63">
        <v>77833646</v>
      </c>
      <c r="H98" s="64">
        <v>45738</v>
      </c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>
        <v>27</v>
      </c>
      <c r="AA98" s="63">
        <v>111</v>
      </c>
      <c r="AB98" s="63">
        <v>10</v>
      </c>
      <c r="AC98" s="62"/>
    </row>
    <row r="99" spans="1:29" ht="15.75">
      <c r="A99" s="69" t="str">
        <f t="shared" si="1"/>
        <v/>
      </c>
      <c r="B99" s="61">
        <v>32</v>
      </c>
      <c r="C99" s="63">
        <v>33</v>
      </c>
      <c r="D99" s="63" t="s">
        <v>63</v>
      </c>
      <c r="E99" s="63" t="s">
        <v>289</v>
      </c>
      <c r="F99" s="63" t="s">
        <v>290</v>
      </c>
      <c r="G99" s="63">
        <v>77833646</v>
      </c>
      <c r="H99" s="64">
        <v>45738</v>
      </c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>
        <v>271</v>
      </c>
      <c r="AA99" s="63">
        <v>276</v>
      </c>
      <c r="AB99" s="63">
        <v>18</v>
      </c>
      <c r="AC99" s="62"/>
    </row>
    <row r="100" spans="1:29" ht="15.75">
      <c r="A100" s="69" t="str">
        <f t="shared" si="1"/>
        <v/>
      </c>
      <c r="B100" s="61">
        <v>33</v>
      </c>
      <c r="C100" s="63">
        <v>33</v>
      </c>
      <c r="D100" s="63" t="s">
        <v>63</v>
      </c>
      <c r="E100" s="63" t="s">
        <v>289</v>
      </c>
      <c r="F100" s="63" t="s">
        <v>290</v>
      </c>
      <c r="G100" s="63">
        <v>77833646</v>
      </c>
      <c r="H100" s="64">
        <v>45738</v>
      </c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>
        <v>18</v>
      </c>
      <c r="AA100" s="63">
        <v>1017</v>
      </c>
      <c r="AB100" s="63">
        <v>5</v>
      </c>
      <c r="AC100" s="62"/>
    </row>
    <row r="101" spans="1:29" ht="15.75">
      <c r="A101" s="69" t="str">
        <f t="shared" si="1"/>
        <v>MARZO</v>
      </c>
      <c r="B101" s="61">
        <v>31</v>
      </c>
      <c r="C101" s="63">
        <v>33</v>
      </c>
      <c r="D101" s="63" t="s">
        <v>63</v>
      </c>
      <c r="E101" s="63" t="s">
        <v>219</v>
      </c>
      <c r="F101" s="63" t="s">
        <v>220</v>
      </c>
      <c r="G101" s="63">
        <v>10871</v>
      </c>
      <c r="H101" s="64">
        <v>45740</v>
      </c>
      <c r="I101" s="65">
        <v>45740.506527777776</v>
      </c>
      <c r="J101" s="62"/>
      <c r="K101" s="63">
        <v>0</v>
      </c>
      <c r="L101" s="63">
        <v>25210</v>
      </c>
      <c r="M101" s="63">
        <v>4790</v>
      </c>
      <c r="N101" s="62"/>
      <c r="O101" s="62"/>
      <c r="P101" s="63">
        <v>30000</v>
      </c>
      <c r="Q101" s="62"/>
      <c r="R101" s="62"/>
      <c r="S101" s="62"/>
      <c r="T101" s="62"/>
      <c r="U101" s="63">
        <v>0</v>
      </c>
      <c r="V101" s="62"/>
      <c r="W101" s="62"/>
      <c r="X101" s="62"/>
      <c r="Y101" s="63">
        <v>0</v>
      </c>
      <c r="Z101" s="62"/>
      <c r="AA101" s="62"/>
      <c r="AB101" s="62"/>
      <c r="AC101" s="62"/>
    </row>
    <row r="102" spans="1:29" ht="15.75">
      <c r="A102" s="69" t="str">
        <f t="shared" si="1"/>
        <v>MARZO</v>
      </c>
      <c r="B102" s="61">
        <v>32</v>
      </c>
      <c r="C102" s="63">
        <v>33</v>
      </c>
      <c r="D102" s="63" t="s">
        <v>63</v>
      </c>
      <c r="E102" s="63" t="s">
        <v>219</v>
      </c>
      <c r="F102" s="63" t="s">
        <v>220</v>
      </c>
      <c r="G102" s="63">
        <v>10872</v>
      </c>
      <c r="H102" s="64">
        <v>45740</v>
      </c>
      <c r="I102" s="65">
        <v>45740.512118055558</v>
      </c>
      <c r="J102" s="62"/>
      <c r="K102" s="63">
        <v>0</v>
      </c>
      <c r="L102" s="63">
        <v>53784</v>
      </c>
      <c r="M102" s="63">
        <v>10219</v>
      </c>
      <c r="N102" s="62"/>
      <c r="O102" s="62"/>
      <c r="P102" s="63">
        <v>64003</v>
      </c>
      <c r="Q102" s="62"/>
      <c r="R102" s="62"/>
      <c r="S102" s="62"/>
      <c r="T102" s="62"/>
      <c r="U102" s="63">
        <v>0</v>
      </c>
      <c r="V102" s="62"/>
      <c r="W102" s="62"/>
      <c r="X102" s="62"/>
      <c r="Y102" s="63">
        <v>0</v>
      </c>
      <c r="Z102" s="62"/>
      <c r="AA102" s="62"/>
      <c r="AB102" s="62"/>
      <c r="AC102" s="62"/>
    </row>
    <row r="103" spans="1:29" ht="15.75">
      <c r="A103" s="69" t="str">
        <f t="shared" si="1"/>
        <v>MARZO</v>
      </c>
      <c r="B103" s="61">
        <v>33</v>
      </c>
      <c r="C103" s="63">
        <v>33</v>
      </c>
      <c r="D103" s="63" t="s">
        <v>63</v>
      </c>
      <c r="E103" s="63" t="s">
        <v>292</v>
      </c>
      <c r="F103" s="63" t="s">
        <v>293</v>
      </c>
      <c r="G103" s="63">
        <v>14473</v>
      </c>
      <c r="H103" s="64">
        <v>45740</v>
      </c>
      <c r="I103" s="65">
        <v>45740.709965277776</v>
      </c>
      <c r="J103" s="62"/>
      <c r="K103" s="63">
        <v>0</v>
      </c>
      <c r="L103" s="63">
        <v>40336</v>
      </c>
      <c r="M103" s="63">
        <v>7664</v>
      </c>
      <c r="N103" s="62"/>
      <c r="O103" s="62"/>
      <c r="P103" s="63">
        <v>48000</v>
      </c>
      <c r="Q103" s="62"/>
      <c r="R103" s="62"/>
      <c r="S103" s="62"/>
      <c r="T103" s="62"/>
      <c r="U103" s="63">
        <v>0</v>
      </c>
      <c r="V103" s="62"/>
      <c r="W103" s="62"/>
      <c r="X103" s="62"/>
      <c r="Y103" s="63">
        <v>0</v>
      </c>
      <c r="Z103" s="62"/>
      <c r="AA103" s="62"/>
      <c r="AB103" s="62"/>
      <c r="AC103" s="62"/>
    </row>
    <row r="104" spans="1:29" ht="15.75">
      <c r="A104" s="69" t="str">
        <f t="shared" si="1"/>
        <v>MARZO</v>
      </c>
      <c r="B104" s="61">
        <v>34</v>
      </c>
      <c r="C104" s="63">
        <v>33</v>
      </c>
      <c r="D104" s="63" t="s">
        <v>63</v>
      </c>
      <c r="E104" s="63" t="s">
        <v>294</v>
      </c>
      <c r="F104" s="63" t="s">
        <v>295</v>
      </c>
      <c r="G104" s="63">
        <v>192423</v>
      </c>
      <c r="H104" s="64">
        <v>45742</v>
      </c>
      <c r="I104" s="65">
        <v>45742.740787037037</v>
      </c>
      <c r="J104" s="62"/>
      <c r="K104" s="63">
        <v>0</v>
      </c>
      <c r="L104" s="63">
        <v>14008</v>
      </c>
      <c r="M104" s="63">
        <v>2661</v>
      </c>
      <c r="N104" s="62"/>
      <c r="O104" s="62"/>
      <c r="P104" s="63">
        <v>20000</v>
      </c>
      <c r="Q104" s="62"/>
      <c r="R104" s="62"/>
      <c r="S104" s="62"/>
      <c r="T104" s="62"/>
      <c r="U104" s="63">
        <v>0</v>
      </c>
      <c r="V104" s="62"/>
      <c r="W104" s="62"/>
      <c r="X104" s="62"/>
      <c r="Y104" s="63">
        <v>0</v>
      </c>
      <c r="Z104" s="63">
        <v>28</v>
      </c>
      <c r="AA104" s="63">
        <v>3331</v>
      </c>
      <c r="AB104" s="63">
        <v>0</v>
      </c>
      <c r="AC104" s="62"/>
    </row>
    <row r="105" spans="1:29" ht="15.75">
      <c r="A105" s="69" t="str">
        <f t="shared" si="1"/>
        <v>MARZO</v>
      </c>
      <c r="B105" s="61">
        <v>35</v>
      </c>
      <c r="C105" s="63">
        <v>33</v>
      </c>
      <c r="D105" s="63" t="s">
        <v>63</v>
      </c>
      <c r="E105" s="63" t="s">
        <v>296</v>
      </c>
      <c r="F105" s="63" t="s">
        <v>297</v>
      </c>
      <c r="G105" s="63">
        <v>124981</v>
      </c>
      <c r="H105" s="64">
        <v>45743</v>
      </c>
      <c r="I105" s="65">
        <v>45743.825462962966</v>
      </c>
      <c r="J105" s="62"/>
      <c r="K105" s="63">
        <v>0</v>
      </c>
      <c r="L105" s="63">
        <v>20891</v>
      </c>
      <c r="M105" s="63">
        <v>3969</v>
      </c>
      <c r="N105" s="62"/>
      <c r="O105" s="62"/>
      <c r="P105" s="63">
        <v>30000</v>
      </c>
      <c r="Q105" s="62"/>
      <c r="R105" s="62"/>
      <c r="S105" s="62"/>
      <c r="T105" s="62"/>
      <c r="U105" s="63">
        <v>0</v>
      </c>
      <c r="V105" s="62"/>
      <c r="W105" s="62"/>
      <c r="X105" s="62"/>
      <c r="Y105" s="63">
        <v>0</v>
      </c>
      <c r="Z105" s="63">
        <v>28</v>
      </c>
      <c r="AA105" s="63">
        <v>5140</v>
      </c>
      <c r="AB105" s="63">
        <v>0</v>
      </c>
      <c r="AC105" s="62"/>
    </row>
    <row r="106" spans="1:29" ht="15.75">
      <c r="A106" s="69" t="str">
        <f t="shared" si="1"/>
        <v>MARZO</v>
      </c>
      <c r="B106" s="61">
        <v>36</v>
      </c>
      <c r="C106" s="63">
        <v>33</v>
      </c>
      <c r="D106" s="63" t="s">
        <v>63</v>
      </c>
      <c r="E106" s="63" t="s">
        <v>281</v>
      </c>
      <c r="F106" s="63" t="s">
        <v>282</v>
      </c>
      <c r="G106" s="63">
        <v>9020640</v>
      </c>
      <c r="H106" s="64">
        <v>45743</v>
      </c>
      <c r="I106" s="65">
        <v>45744.443402777775</v>
      </c>
      <c r="J106" s="65">
        <v>45747.91196759259</v>
      </c>
      <c r="K106" s="63">
        <v>21107</v>
      </c>
      <c r="L106" s="63">
        <v>32827</v>
      </c>
      <c r="M106" s="63">
        <v>6237</v>
      </c>
      <c r="N106" s="62"/>
      <c r="O106" s="62"/>
      <c r="P106" s="63">
        <v>60171</v>
      </c>
      <c r="Q106" s="62"/>
      <c r="R106" s="62"/>
      <c r="S106" s="62"/>
      <c r="T106" s="62"/>
      <c r="U106" s="63">
        <v>0</v>
      </c>
      <c r="V106" s="62"/>
      <c r="W106" s="62"/>
      <c r="X106" s="62"/>
      <c r="Y106" s="63">
        <v>0</v>
      </c>
      <c r="Z106" s="62"/>
      <c r="AA106" s="62"/>
      <c r="AB106" s="62"/>
      <c r="AC106" s="62"/>
    </row>
    <row r="107" spans="1:29" ht="15.75">
      <c r="A107" s="69" t="str">
        <f t="shared" si="1"/>
        <v>MARZO</v>
      </c>
      <c r="B107" s="61">
        <v>37</v>
      </c>
      <c r="C107" s="63">
        <v>33</v>
      </c>
      <c r="D107" s="63" t="s">
        <v>63</v>
      </c>
      <c r="E107" s="63" t="s">
        <v>294</v>
      </c>
      <c r="F107" s="63" t="s">
        <v>295</v>
      </c>
      <c r="G107" s="63">
        <v>192738</v>
      </c>
      <c r="H107" s="64">
        <v>45747</v>
      </c>
      <c r="I107" s="65">
        <v>45747.745937500003</v>
      </c>
      <c r="J107" s="62"/>
      <c r="K107" s="63">
        <v>0</v>
      </c>
      <c r="L107" s="63">
        <v>33703</v>
      </c>
      <c r="M107" s="63">
        <v>6403</v>
      </c>
      <c r="N107" s="62"/>
      <c r="O107" s="62"/>
      <c r="P107" s="63">
        <v>48581</v>
      </c>
      <c r="Q107" s="62"/>
      <c r="R107" s="62"/>
      <c r="S107" s="62"/>
      <c r="T107" s="62"/>
      <c r="U107" s="63">
        <v>0</v>
      </c>
      <c r="V107" s="62"/>
      <c r="W107" s="62"/>
      <c r="X107" s="62"/>
      <c r="Y107" s="63">
        <v>0</v>
      </c>
      <c r="Z107" s="63">
        <v>28</v>
      </c>
      <c r="AA107" s="63">
        <v>8475</v>
      </c>
      <c r="AB107" s="63">
        <v>0</v>
      </c>
      <c r="AC107" s="62"/>
    </row>
    <row r="108" spans="1:29" ht="15.75">
      <c r="A108" s="69" t="str">
        <f t="shared" si="1"/>
        <v>MARZO</v>
      </c>
      <c r="B108" s="61">
        <v>38</v>
      </c>
      <c r="C108" s="63">
        <v>33</v>
      </c>
      <c r="D108" s="63" t="s">
        <v>63</v>
      </c>
      <c r="E108" s="63" t="s">
        <v>187</v>
      </c>
      <c r="F108" s="63" t="s">
        <v>188</v>
      </c>
      <c r="G108" s="63">
        <v>47576</v>
      </c>
      <c r="H108" s="64">
        <v>45747</v>
      </c>
      <c r="I108" s="65">
        <v>45747.844675925924</v>
      </c>
      <c r="J108" s="65">
        <v>45747.91196759259</v>
      </c>
      <c r="K108" s="63">
        <v>0</v>
      </c>
      <c r="L108" s="63">
        <v>61187</v>
      </c>
      <c r="M108" s="63">
        <v>11626</v>
      </c>
      <c r="N108" s="62"/>
      <c r="O108" s="62"/>
      <c r="P108" s="63">
        <v>72813</v>
      </c>
      <c r="Q108" s="62"/>
      <c r="R108" s="62"/>
      <c r="S108" s="62"/>
      <c r="T108" s="62"/>
      <c r="U108" s="63">
        <v>0</v>
      </c>
      <c r="V108" s="62"/>
      <c r="W108" s="62"/>
      <c r="X108" s="62"/>
      <c r="Y108" s="63">
        <v>0</v>
      </c>
      <c r="Z108" s="62"/>
      <c r="AA108" s="62"/>
      <c r="AB108" s="62"/>
      <c r="AC108" s="62"/>
    </row>
    <row r="109" spans="1:29" ht="15.75">
      <c r="A109" s="69" t="str">
        <f t="shared" si="1"/>
        <v>MARZO</v>
      </c>
      <c r="B109" s="61">
        <v>39</v>
      </c>
      <c r="C109" s="63">
        <v>34</v>
      </c>
      <c r="D109" s="63" t="s">
        <v>63</v>
      </c>
      <c r="E109" s="63" t="s">
        <v>171</v>
      </c>
      <c r="F109" s="63" t="s">
        <v>172</v>
      </c>
      <c r="G109" s="63">
        <v>4714</v>
      </c>
      <c r="H109" s="64">
        <v>45717</v>
      </c>
      <c r="I109" s="65">
        <v>45717.418275462966</v>
      </c>
      <c r="J109" s="62"/>
      <c r="K109" s="63">
        <v>45000</v>
      </c>
      <c r="L109" s="63">
        <v>0</v>
      </c>
      <c r="M109" s="63">
        <v>0</v>
      </c>
      <c r="N109" s="62"/>
      <c r="O109" s="62"/>
      <c r="P109" s="63">
        <v>45000</v>
      </c>
      <c r="Q109" s="62"/>
      <c r="R109" s="62"/>
      <c r="S109" s="62"/>
      <c r="T109" s="62"/>
      <c r="U109" s="63">
        <v>0</v>
      </c>
      <c r="V109" s="62"/>
      <c r="W109" s="62"/>
      <c r="X109" s="62"/>
      <c r="Y109" s="63">
        <v>0</v>
      </c>
      <c r="Z109" s="62"/>
      <c r="AA109" s="62"/>
      <c r="AB109" s="62"/>
      <c r="AC109" s="62"/>
    </row>
    <row r="110" spans="1:29" ht="15.75">
      <c r="A110" s="69" t="str">
        <f t="shared" si="1"/>
        <v>MARZO</v>
      </c>
      <c r="B110" s="61">
        <v>40</v>
      </c>
      <c r="C110" s="63">
        <v>34</v>
      </c>
      <c r="D110" s="63" t="s">
        <v>63</v>
      </c>
      <c r="E110" s="63" t="s">
        <v>298</v>
      </c>
      <c r="F110" s="63" t="s">
        <v>299</v>
      </c>
      <c r="G110" s="63">
        <v>1573</v>
      </c>
      <c r="H110" s="64">
        <v>45735</v>
      </c>
      <c r="I110" s="65">
        <v>45735.052349537036</v>
      </c>
      <c r="J110" s="62"/>
      <c r="K110" s="63">
        <v>370000</v>
      </c>
      <c r="L110" s="63">
        <v>0</v>
      </c>
      <c r="M110" s="63">
        <v>0</v>
      </c>
      <c r="N110" s="62"/>
      <c r="O110" s="62"/>
      <c r="P110" s="63">
        <v>370000</v>
      </c>
      <c r="Q110" s="62"/>
      <c r="R110" s="62"/>
      <c r="S110" s="62"/>
      <c r="T110" s="62"/>
      <c r="U110" s="63">
        <v>0</v>
      </c>
      <c r="V110" s="62"/>
      <c r="W110" s="62"/>
      <c r="X110" s="62"/>
      <c r="Y110" s="63">
        <v>0</v>
      </c>
      <c r="Z110" s="62"/>
      <c r="AA110" s="62"/>
      <c r="AB110" s="62"/>
      <c r="AC110" s="62"/>
    </row>
    <row r="111" spans="1:29" ht="15.75">
      <c r="A111" s="69" t="str">
        <f t="shared" si="1"/>
        <v>MARZO</v>
      </c>
      <c r="B111" s="61">
        <v>41</v>
      </c>
      <c r="C111" s="63">
        <v>61</v>
      </c>
      <c r="D111" s="63" t="s">
        <v>63</v>
      </c>
      <c r="E111" s="63" t="s">
        <v>249</v>
      </c>
      <c r="F111" s="63" t="s">
        <v>250</v>
      </c>
      <c r="G111" s="63">
        <v>41044</v>
      </c>
      <c r="H111" s="64">
        <v>45727</v>
      </c>
      <c r="I111" s="65">
        <v>45727.684988425928</v>
      </c>
      <c r="J111" s="62"/>
      <c r="K111" s="63">
        <v>0</v>
      </c>
      <c r="L111" s="63">
        <v>54614</v>
      </c>
      <c r="M111" s="63">
        <v>10376</v>
      </c>
      <c r="N111" s="62"/>
      <c r="O111" s="62"/>
      <c r="P111" s="63">
        <v>64990</v>
      </c>
      <c r="Q111" s="62"/>
      <c r="R111" s="62"/>
      <c r="S111" s="62"/>
      <c r="T111" s="62"/>
      <c r="U111" s="63">
        <v>0</v>
      </c>
      <c r="V111" s="62"/>
      <c r="W111" s="62"/>
      <c r="X111" s="62"/>
      <c r="Y111" s="63">
        <v>0</v>
      </c>
      <c r="Z111" s="62"/>
      <c r="AA111" s="62"/>
      <c r="AB111" s="62"/>
      <c r="AC111" s="62"/>
    </row>
    <row r="112" spans="1:29" ht="15.75">
      <c r="A112" s="69" t="str">
        <f t="shared" si="1"/>
        <v>MARZO</v>
      </c>
      <c r="B112" s="61">
        <v>1</v>
      </c>
      <c r="C112" s="63">
        <v>33</v>
      </c>
      <c r="D112" s="63" t="s">
        <v>63</v>
      </c>
      <c r="E112" s="63" t="s">
        <v>237</v>
      </c>
      <c r="F112" s="63" t="s">
        <v>238</v>
      </c>
      <c r="G112" s="63">
        <v>265</v>
      </c>
      <c r="H112" s="64">
        <v>45747</v>
      </c>
      <c r="I112" s="65">
        <v>45747.99255787037</v>
      </c>
      <c r="J112" s="65">
        <v>45748.052361111113</v>
      </c>
      <c r="K112" s="63">
        <v>0</v>
      </c>
      <c r="L112" s="63">
        <v>320000</v>
      </c>
      <c r="M112" s="63">
        <v>60800</v>
      </c>
      <c r="N112" s="62"/>
      <c r="O112" s="62"/>
      <c r="P112" s="63">
        <v>380800</v>
      </c>
      <c r="Q112" s="62"/>
      <c r="R112" s="62"/>
      <c r="S112" s="62"/>
      <c r="T112" s="62"/>
      <c r="U112" s="63">
        <v>0</v>
      </c>
      <c r="V112" s="62"/>
      <c r="W112" s="62"/>
      <c r="X112" s="62"/>
      <c r="Y112" s="63">
        <v>0</v>
      </c>
      <c r="Z112" s="62"/>
      <c r="AA112" s="62"/>
      <c r="AB112" s="62"/>
      <c r="AC112" s="62"/>
    </row>
    <row r="113" spans="1:29" ht="15.75">
      <c r="A113" s="69" t="str">
        <f t="shared" si="1"/>
        <v>MARZO</v>
      </c>
      <c r="B113" s="61">
        <v>2</v>
      </c>
      <c r="C113" s="63">
        <v>33</v>
      </c>
      <c r="D113" s="63" t="s">
        <v>63</v>
      </c>
      <c r="E113" s="63" t="s">
        <v>237</v>
      </c>
      <c r="F113" s="63" t="s">
        <v>238</v>
      </c>
      <c r="G113" s="63">
        <v>266</v>
      </c>
      <c r="H113" s="64">
        <v>45747</v>
      </c>
      <c r="I113" s="65">
        <v>45747.998738425929</v>
      </c>
      <c r="J113" s="65">
        <v>45748.052175925928</v>
      </c>
      <c r="K113" s="63">
        <v>0</v>
      </c>
      <c r="L113" s="63">
        <v>420000</v>
      </c>
      <c r="M113" s="63">
        <v>79800</v>
      </c>
      <c r="N113" s="62"/>
      <c r="O113" s="62"/>
      <c r="P113" s="63">
        <v>499800</v>
      </c>
      <c r="Q113" s="62"/>
      <c r="R113" s="62"/>
      <c r="S113" s="62"/>
      <c r="T113" s="62"/>
      <c r="U113" s="63">
        <v>0</v>
      </c>
      <c r="V113" s="62"/>
      <c r="W113" s="62"/>
      <c r="X113" s="62"/>
      <c r="Y113" s="63">
        <v>0</v>
      </c>
      <c r="Z113" s="62"/>
      <c r="AA113" s="62"/>
      <c r="AB113" s="62"/>
      <c r="AC113" s="62"/>
    </row>
    <row r="114" spans="1:29" ht="15.75">
      <c r="A114" s="69" t="str">
        <f t="shared" si="1"/>
        <v>ABRIL</v>
      </c>
      <c r="B114" s="61">
        <v>3</v>
      </c>
      <c r="C114" s="63">
        <v>33</v>
      </c>
      <c r="D114" s="63" t="s">
        <v>63</v>
      </c>
      <c r="E114" s="63" t="s">
        <v>237</v>
      </c>
      <c r="F114" s="63" t="s">
        <v>238</v>
      </c>
      <c r="G114" s="63">
        <v>267</v>
      </c>
      <c r="H114" s="64">
        <v>45747</v>
      </c>
      <c r="I114" s="65">
        <v>45748.002604166664</v>
      </c>
      <c r="J114" s="62"/>
      <c r="K114" s="63">
        <v>0</v>
      </c>
      <c r="L114" s="63">
        <v>140000</v>
      </c>
      <c r="M114" s="63">
        <v>26600</v>
      </c>
      <c r="N114" s="62"/>
      <c r="O114" s="62"/>
      <c r="P114" s="63">
        <v>166600</v>
      </c>
      <c r="Q114" s="62"/>
      <c r="R114" s="62"/>
      <c r="S114" s="62"/>
      <c r="T114" s="62"/>
      <c r="U114" s="63">
        <v>0</v>
      </c>
      <c r="V114" s="62"/>
      <c r="W114" s="62"/>
      <c r="X114" s="62"/>
      <c r="Y114" s="63">
        <v>0</v>
      </c>
      <c r="Z114" s="62"/>
      <c r="AA114" s="62"/>
      <c r="AB114" s="62"/>
      <c r="AC114" s="62"/>
    </row>
    <row r="115" spans="1:29" ht="15.75">
      <c r="A115" s="69" t="str">
        <f t="shared" si="1"/>
        <v>ABRIL</v>
      </c>
      <c r="B115" s="61">
        <v>4</v>
      </c>
      <c r="C115" s="63">
        <v>33</v>
      </c>
      <c r="D115" s="63" t="s">
        <v>63</v>
      </c>
      <c r="E115" s="63" t="s">
        <v>237</v>
      </c>
      <c r="F115" s="63" t="s">
        <v>238</v>
      </c>
      <c r="G115" s="63">
        <v>268</v>
      </c>
      <c r="H115" s="64">
        <v>45747</v>
      </c>
      <c r="I115" s="65">
        <v>45748.006712962961</v>
      </c>
      <c r="J115" s="62"/>
      <c r="K115" s="63">
        <v>0</v>
      </c>
      <c r="L115" s="63">
        <v>140000</v>
      </c>
      <c r="M115" s="63">
        <v>26600</v>
      </c>
      <c r="N115" s="62"/>
      <c r="O115" s="62"/>
      <c r="P115" s="63">
        <v>166600</v>
      </c>
      <c r="Q115" s="62"/>
      <c r="R115" s="62"/>
      <c r="S115" s="62"/>
      <c r="T115" s="62"/>
      <c r="U115" s="63">
        <v>0</v>
      </c>
      <c r="V115" s="62"/>
      <c r="W115" s="62"/>
      <c r="X115" s="62"/>
      <c r="Y115" s="63">
        <v>0</v>
      </c>
      <c r="Z115" s="62"/>
      <c r="AA115" s="62"/>
      <c r="AB115" s="62"/>
      <c r="AC115" s="62"/>
    </row>
    <row r="116" spans="1:29" ht="15.75">
      <c r="A116" s="69" t="str">
        <f t="shared" si="1"/>
        <v>ABRIL</v>
      </c>
      <c r="B116" s="61">
        <v>5</v>
      </c>
      <c r="C116" s="63">
        <v>33</v>
      </c>
      <c r="D116" s="63" t="s">
        <v>63</v>
      </c>
      <c r="E116" s="63" t="s">
        <v>237</v>
      </c>
      <c r="F116" s="63" t="s">
        <v>238</v>
      </c>
      <c r="G116" s="63">
        <v>269</v>
      </c>
      <c r="H116" s="64">
        <v>45747</v>
      </c>
      <c r="I116" s="65">
        <v>45748.009791666664</v>
      </c>
      <c r="J116" s="62"/>
      <c r="K116" s="63">
        <v>0</v>
      </c>
      <c r="L116" s="63">
        <v>240000</v>
      </c>
      <c r="M116" s="63">
        <v>45600</v>
      </c>
      <c r="N116" s="62"/>
      <c r="O116" s="62"/>
      <c r="P116" s="63">
        <v>285600</v>
      </c>
      <c r="Q116" s="62"/>
      <c r="R116" s="62"/>
      <c r="S116" s="62"/>
      <c r="T116" s="62"/>
      <c r="U116" s="63">
        <v>0</v>
      </c>
      <c r="V116" s="62"/>
      <c r="W116" s="62"/>
      <c r="X116" s="62"/>
      <c r="Y116" s="63">
        <v>0</v>
      </c>
      <c r="Z116" s="62"/>
      <c r="AA116" s="62"/>
      <c r="AB116" s="62"/>
      <c r="AC116" s="62"/>
    </row>
    <row r="117" spans="1:29" ht="15.75">
      <c r="A117" s="69" t="str">
        <f t="shared" si="1"/>
        <v>ABRIL</v>
      </c>
      <c r="B117" s="61">
        <v>6</v>
      </c>
      <c r="C117" s="63">
        <v>33</v>
      </c>
      <c r="D117" s="63" t="s">
        <v>63</v>
      </c>
      <c r="E117" s="63" t="s">
        <v>237</v>
      </c>
      <c r="F117" s="63" t="s">
        <v>238</v>
      </c>
      <c r="G117" s="63">
        <v>270</v>
      </c>
      <c r="H117" s="64">
        <v>45747</v>
      </c>
      <c r="I117" s="65">
        <v>45748.01462962963</v>
      </c>
      <c r="J117" s="62"/>
      <c r="K117" s="63">
        <v>0</v>
      </c>
      <c r="L117" s="63">
        <v>140000</v>
      </c>
      <c r="M117" s="63">
        <v>26600</v>
      </c>
      <c r="N117" s="62"/>
      <c r="O117" s="62"/>
      <c r="P117" s="63">
        <v>166600</v>
      </c>
      <c r="Q117" s="62"/>
      <c r="R117" s="62"/>
      <c r="S117" s="62"/>
      <c r="T117" s="62"/>
      <c r="U117" s="63">
        <v>0</v>
      </c>
      <c r="V117" s="62"/>
      <c r="W117" s="62"/>
      <c r="X117" s="62"/>
      <c r="Y117" s="63">
        <v>0</v>
      </c>
      <c r="Z117" s="62"/>
      <c r="AA117" s="62"/>
      <c r="AB117" s="62"/>
      <c r="AC117" s="62"/>
    </row>
    <row r="118" spans="1:29" ht="15.75">
      <c r="A118" s="69" t="str">
        <f t="shared" si="1"/>
        <v>ABRIL</v>
      </c>
      <c r="B118" s="61">
        <v>7</v>
      </c>
      <c r="C118" s="63">
        <v>33</v>
      </c>
      <c r="D118" s="63" t="s">
        <v>63</v>
      </c>
      <c r="E118" s="63" t="s">
        <v>237</v>
      </c>
      <c r="F118" s="63" t="s">
        <v>238</v>
      </c>
      <c r="G118" s="63">
        <v>271</v>
      </c>
      <c r="H118" s="64">
        <v>45747</v>
      </c>
      <c r="I118" s="65">
        <v>45748.018946759257</v>
      </c>
      <c r="J118" s="62"/>
      <c r="K118" s="63">
        <v>0</v>
      </c>
      <c r="L118" s="63">
        <v>140000</v>
      </c>
      <c r="M118" s="63">
        <v>26600</v>
      </c>
      <c r="N118" s="62"/>
      <c r="O118" s="62"/>
      <c r="P118" s="63">
        <v>166600</v>
      </c>
      <c r="Q118" s="62"/>
      <c r="R118" s="62"/>
      <c r="S118" s="62"/>
      <c r="T118" s="62"/>
      <c r="U118" s="63">
        <v>0</v>
      </c>
      <c r="V118" s="62"/>
      <c r="W118" s="62"/>
      <c r="X118" s="62"/>
      <c r="Y118" s="63">
        <v>0</v>
      </c>
      <c r="Z118" s="62"/>
      <c r="AA118" s="62"/>
      <c r="AB118" s="62"/>
      <c r="AC118" s="62"/>
    </row>
    <row r="119" spans="1:29" ht="15.75">
      <c r="A119" s="69" t="str">
        <f t="shared" si="1"/>
        <v>ABRIL</v>
      </c>
      <c r="B119" s="61">
        <v>8</v>
      </c>
      <c r="C119" s="63">
        <v>33</v>
      </c>
      <c r="D119" s="63" t="s">
        <v>63</v>
      </c>
      <c r="E119" s="63" t="s">
        <v>237</v>
      </c>
      <c r="F119" s="63" t="s">
        <v>238</v>
      </c>
      <c r="G119" s="63">
        <v>272</v>
      </c>
      <c r="H119" s="64">
        <v>45747</v>
      </c>
      <c r="I119" s="65">
        <v>45748.023368055554</v>
      </c>
      <c r="J119" s="62"/>
      <c r="K119" s="63">
        <v>0</v>
      </c>
      <c r="L119" s="63">
        <v>220000</v>
      </c>
      <c r="M119" s="63">
        <v>41800</v>
      </c>
      <c r="N119" s="62"/>
      <c r="O119" s="62"/>
      <c r="P119" s="63">
        <v>261800</v>
      </c>
      <c r="Q119" s="62"/>
      <c r="R119" s="62"/>
      <c r="S119" s="62"/>
      <c r="T119" s="62"/>
      <c r="U119" s="63">
        <v>0</v>
      </c>
      <c r="V119" s="62"/>
      <c r="W119" s="62"/>
      <c r="X119" s="62"/>
      <c r="Y119" s="63">
        <v>0</v>
      </c>
      <c r="Z119" s="62"/>
      <c r="AA119" s="62"/>
      <c r="AB119" s="62"/>
      <c r="AC119" s="62"/>
    </row>
    <row r="120" spans="1:29" ht="15.75">
      <c r="A120" s="69" t="str">
        <f t="shared" si="1"/>
        <v>ABRIL</v>
      </c>
      <c r="B120" s="61">
        <v>9</v>
      </c>
      <c r="C120" s="63">
        <v>33</v>
      </c>
      <c r="D120" s="63" t="s">
        <v>63</v>
      </c>
      <c r="E120" s="63" t="s">
        <v>237</v>
      </c>
      <c r="F120" s="63" t="s">
        <v>238</v>
      </c>
      <c r="G120" s="63">
        <v>273</v>
      </c>
      <c r="H120" s="64">
        <v>45747</v>
      </c>
      <c r="I120" s="65">
        <v>45748.029108796298</v>
      </c>
      <c r="J120" s="62"/>
      <c r="K120" s="63">
        <v>0</v>
      </c>
      <c r="L120" s="63">
        <v>25210</v>
      </c>
      <c r="M120" s="63">
        <v>4790</v>
      </c>
      <c r="N120" s="62"/>
      <c r="O120" s="62"/>
      <c r="P120" s="63">
        <v>30000</v>
      </c>
      <c r="Q120" s="62"/>
      <c r="R120" s="62"/>
      <c r="S120" s="62"/>
      <c r="T120" s="62"/>
      <c r="U120" s="63">
        <v>0</v>
      </c>
      <c r="V120" s="62"/>
      <c r="W120" s="62"/>
      <c r="X120" s="62"/>
      <c r="Y120" s="63">
        <v>0</v>
      </c>
      <c r="Z120" s="62"/>
      <c r="AA120" s="62"/>
      <c r="AB120" s="62"/>
      <c r="AC120" s="62"/>
    </row>
    <row r="121" spans="1:29" ht="15.75">
      <c r="A121" s="69" t="str">
        <f t="shared" si="1"/>
        <v>ABRIL</v>
      </c>
      <c r="B121" s="61">
        <v>10</v>
      </c>
      <c r="C121" s="63">
        <v>33</v>
      </c>
      <c r="D121" s="63" t="s">
        <v>63</v>
      </c>
      <c r="E121" s="63" t="s">
        <v>237</v>
      </c>
      <c r="F121" s="63" t="s">
        <v>238</v>
      </c>
      <c r="G121" s="63">
        <v>274</v>
      </c>
      <c r="H121" s="64">
        <v>45747</v>
      </c>
      <c r="I121" s="65">
        <v>45748.034710648149</v>
      </c>
      <c r="J121" s="62"/>
      <c r="K121" s="63">
        <v>0</v>
      </c>
      <c r="L121" s="63">
        <v>140000</v>
      </c>
      <c r="M121" s="63">
        <v>26600</v>
      </c>
      <c r="N121" s="62"/>
      <c r="O121" s="62"/>
      <c r="P121" s="63">
        <v>166600</v>
      </c>
      <c r="Q121" s="62"/>
      <c r="R121" s="62"/>
      <c r="S121" s="62"/>
      <c r="T121" s="62"/>
      <c r="U121" s="63">
        <v>0</v>
      </c>
      <c r="V121" s="62"/>
      <c r="W121" s="62"/>
      <c r="X121" s="62"/>
      <c r="Y121" s="63">
        <v>0</v>
      </c>
      <c r="Z121" s="62"/>
      <c r="AA121" s="62"/>
      <c r="AB121" s="62"/>
      <c r="AC121" s="62"/>
    </row>
    <row r="122" spans="1:29" ht="15.75">
      <c r="A122" s="69" t="str">
        <f t="shared" si="1"/>
        <v>ABRIL</v>
      </c>
      <c r="B122" s="61">
        <v>11</v>
      </c>
      <c r="C122" s="63">
        <v>33</v>
      </c>
      <c r="D122" s="63" t="s">
        <v>63</v>
      </c>
      <c r="E122" s="63" t="s">
        <v>237</v>
      </c>
      <c r="F122" s="63" t="s">
        <v>238</v>
      </c>
      <c r="G122" s="63">
        <v>275</v>
      </c>
      <c r="H122" s="64">
        <v>45747</v>
      </c>
      <c r="I122" s="65">
        <v>45748.037141203706</v>
      </c>
      <c r="J122" s="62"/>
      <c r="K122" s="63">
        <v>0</v>
      </c>
      <c r="L122" s="63">
        <v>140000</v>
      </c>
      <c r="M122" s="63">
        <v>26600</v>
      </c>
      <c r="N122" s="62"/>
      <c r="O122" s="62"/>
      <c r="P122" s="63">
        <v>166600</v>
      </c>
      <c r="Q122" s="62"/>
      <c r="R122" s="62"/>
      <c r="S122" s="62"/>
      <c r="T122" s="62"/>
      <c r="U122" s="63">
        <v>0</v>
      </c>
      <c r="V122" s="62"/>
      <c r="W122" s="62"/>
      <c r="X122" s="62"/>
      <c r="Y122" s="63">
        <v>0</v>
      </c>
      <c r="Z122" s="62"/>
      <c r="AA122" s="62"/>
      <c r="AB122" s="62"/>
      <c r="AC122" s="62"/>
    </row>
    <row r="123" spans="1:29" ht="15.75">
      <c r="A123" s="69" t="str">
        <f t="shared" si="1"/>
        <v>ABRIL</v>
      </c>
      <c r="B123" s="61">
        <v>12</v>
      </c>
      <c r="C123" s="63">
        <v>33</v>
      </c>
      <c r="D123" s="63" t="s">
        <v>63</v>
      </c>
      <c r="E123" s="63" t="s">
        <v>237</v>
      </c>
      <c r="F123" s="63" t="s">
        <v>238</v>
      </c>
      <c r="G123" s="63">
        <v>276</v>
      </c>
      <c r="H123" s="64">
        <v>45747</v>
      </c>
      <c r="I123" s="65">
        <v>45748.040451388886</v>
      </c>
      <c r="J123" s="62"/>
      <c r="K123" s="63">
        <v>0</v>
      </c>
      <c r="L123" s="63">
        <v>140000</v>
      </c>
      <c r="M123" s="63">
        <v>26600</v>
      </c>
      <c r="N123" s="62"/>
      <c r="O123" s="62"/>
      <c r="P123" s="63">
        <v>166600</v>
      </c>
      <c r="Q123" s="62"/>
      <c r="R123" s="62"/>
      <c r="S123" s="62"/>
      <c r="T123" s="62"/>
      <c r="U123" s="63">
        <v>0</v>
      </c>
      <c r="V123" s="62"/>
      <c r="W123" s="62"/>
      <c r="X123" s="62"/>
      <c r="Y123" s="63">
        <v>0</v>
      </c>
      <c r="Z123" s="62"/>
      <c r="AA123" s="62"/>
      <c r="AB123" s="62"/>
      <c r="AC123" s="62"/>
    </row>
    <row r="124" spans="1:29" ht="15.75">
      <c r="A124" s="69" t="str">
        <f t="shared" si="1"/>
        <v>ABRIL</v>
      </c>
      <c r="B124" s="61">
        <v>13</v>
      </c>
      <c r="C124" s="63">
        <v>33</v>
      </c>
      <c r="D124" s="63" t="s">
        <v>63</v>
      </c>
      <c r="E124" s="63" t="s">
        <v>237</v>
      </c>
      <c r="F124" s="63" t="s">
        <v>238</v>
      </c>
      <c r="G124" s="63">
        <v>277</v>
      </c>
      <c r="H124" s="64">
        <v>45747</v>
      </c>
      <c r="I124" s="65">
        <v>45748.045706018522</v>
      </c>
      <c r="J124" s="62"/>
      <c r="K124" s="63">
        <v>0</v>
      </c>
      <c r="L124" s="63">
        <v>56723</v>
      </c>
      <c r="M124" s="63">
        <v>10777</v>
      </c>
      <c r="N124" s="62"/>
      <c r="O124" s="62"/>
      <c r="P124" s="63">
        <v>67500</v>
      </c>
      <c r="Q124" s="62"/>
      <c r="R124" s="62"/>
      <c r="S124" s="62"/>
      <c r="T124" s="62"/>
      <c r="U124" s="63">
        <v>0</v>
      </c>
      <c r="V124" s="62"/>
      <c r="W124" s="62"/>
      <c r="X124" s="62"/>
      <c r="Y124" s="63">
        <v>0</v>
      </c>
      <c r="Z124" s="62"/>
      <c r="AA124" s="62"/>
      <c r="AB124" s="62"/>
      <c r="AC124" s="62"/>
    </row>
    <row r="125" spans="1:29" ht="15.75">
      <c r="A125" s="69" t="str">
        <f t="shared" si="1"/>
        <v>ABRIL</v>
      </c>
      <c r="B125" s="61">
        <v>14</v>
      </c>
      <c r="C125" s="63">
        <v>33</v>
      </c>
      <c r="D125" s="63" t="s">
        <v>63</v>
      </c>
      <c r="E125" s="63" t="s">
        <v>203</v>
      </c>
      <c r="F125" s="63" t="s">
        <v>204</v>
      </c>
      <c r="G125" s="63">
        <v>10358684</v>
      </c>
      <c r="H125" s="64">
        <v>45748</v>
      </c>
      <c r="I125" s="65">
        <v>45749.014155092591</v>
      </c>
      <c r="J125" s="62"/>
      <c r="K125" s="63">
        <v>0</v>
      </c>
      <c r="L125" s="63">
        <v>52125</v>
      </c>
      <c r="M125" s="63">
        <v>9904</v>
      </c>
      <c r="N125" s="62"/>
      <c r="O125" s="62"/>
      <c r="P125" s="63">
        <v>62029</v>
      </c>
      <c r="Q125" s="62"/>
      <c r="R125" s="62"/>
      <c r="S125" s="62"/>
      <c r="T125" s="62"/>
      <c r="U125" s="63">
        <v>0</v>
      </c>
      <c r="V125" s="62"/>
      <c r="W125" s="62"/>
      <c r="X125" s="62"/>
      <c r="Y125" s="63">
        <v>0</v>
      </c>
      <c r="Z125" s="62"/>
      <c r="AA125" s="62"/>
      <c r="AB125" s="62"/>
      <c r="AC125" s="62"/>
    </row>
    <row r="126" spans="1:29" ht="15.75">
      <c r="A126" s="69" t="str">
        <f t="shared" si="1"/>
        <v>ABRIL</v>
      </c>
      <c r="B126" s="61">
        <v>15</v>
      </c>
      <c r="C126" s="63">
        <v>33</v>
      </c>
      <c r="D126" s="63" t="s">
        <v>63</v>
      </c>
      <c r="E126" s="63" t="s">
        <v>273</v>
      </c>
      <c r="F126" s="63" t="s">
        <v>274</v>
      </c>
      <c r="G126" s="63">
        <v>167572</v>
      </c>
      <c r="H126" s="64">
        <v>45750</v>
      </c>
      <c r="I126" s="65">
        <v>45750.680034722223</v>
      </c>
      <c r="J126" s="62"/>
      <c r="K126" s="63">
        <v>0</v>
      </c>
      <c r="L126" s="63">
        <v>14451</v>
      </c>
      <c r="M126" s="63">
        <v>2746</v>
      </c>
      <c r="N126" s="62"/>
      <c r="O126" s="62"/>
      <c r="P126" s="63">
        <v>20000</v>
      </c>
      <c r="Q126" s="62"/>
      <c r="R126" s="62"/>
      <c r="S126" s="62"/>
      <c r="T126" s="62"/>
      <c r="U126" s="63">
        <v>0</v>
      </c>
      <c r="V126" s="62"/>
      <c r="W126" s="62"/>
      <c r="X126" s="62"/>
      <c r="Y126" s="63">
        <v>0</v>
      </c>
      <c r="Z126" s="63">
        <v>28</v>
      </c>
      <c r="AA126" s="63">
        <v>2803</v>
      </c>
      <c r="AB126" s="63">
        <v>0</v>
      </c>
      <c r="AC126" s="62"/>
    </row>
    <row r="127" spans="1:29" ht="15.75">
      <c r="A127" s="69" t="str">
        <f t="shared" si="1"/>
        <v>ABRIL</v>
      </c>
      <c r="B127" s="61">
        <v>16</v>
      </c>
      <c r="C127" s="63">
        <v>33</v>
      </c>
      <c r="D127" s="63" t="s">
        <v>63</v>
      </c>
      <c r="E127" s="63" t="s">
        <v>316</v>
      </c>
      <c r="F127" s="63" t="s">
        <v>317</v>
      </c>
      <c r="G127" s="63">
        <v>68301</v>
      </c>
      <c r="H127" s="64">
        <v>45754</v>
      </c>
      <c r="I127" s="65">
        <v>45754.371134259258</v>
      </c>
      <c r="J127" s="62"/>
      <c r="K127" s="63">
        <v>0</v>
      </c>
      <c r="L127" s="63">
        <v>21676</v>
      </c>
      <c r="M127" s="63">
        <v>4119</v>
      </c>
      <c r="N127" s="62"/>
      <c r="O127" s="62"/>
      <c r="P127" s="63">
        <v>30000</v>
      </c>
      <c r="Q127" s="62"/>
      <c r="R127" s="62"/>
      <c r="S127" s="62"/>
      <c r="T127" s="62"/>
      <c r="U127" s="63">
        <v>0</v>
      </c>
      <c r="V127" s="62"/>
      <c r="W127" s="62"/>
      <c r="X127" s="62"/>
      <c r="Y127" s="63">
        <v>0</v>
      </c>
      <c r="Z127" s="63">
        <v>28</v>
      </c>
      <c r="AA127" s="63">
        <v>4205</v>
      </c>
      <c r="AB127" s="63">
        <v>0</v>
      </c>
      <c r="AC127" s="62"/>
    </row>
    <row r="128" spans="1:29" ht="15.75">
      <c r="A128" s="69" t="str">
        <f t="shared" si="1"/>
        <v>ABRIL</v>
      </c>
      <c r="B128" s="61">
        <v>17</v>
      </c>
      <c r="C128" s="63">
        <v>33</v>
      </c>
      <c r="D128" s="63" t="s">
        <v>63</v>
      </c>
      <c r="E128" s="63" t="s">
        <v>318</v>
      </c>
      <c r="F128" s="63" t="s">
        <v>319</v>
      </c>
      <c r="G128" s="63">
        <v>126157</v>
      </c>
      <c r="H128" s="64">
        <v>45756</v>
      </c>
      <c r="I128" s="65">
        <v>45756.380798611113</v>
      </c>
      <c r="J128" s="62"/>
      <c r="K128" s="63">
        <v>0</v>
      </c>
      <c r="L128" s="63">
        <v>32943</v>
      </c>
      <c r="M128" s="63">
        <v>6259</v>
      </c>
      <c r="N128" s="62"/>
      <c r="O128" s="62"/>
      <c r="P128" s="63">
        <v>45670</v>
      </c>
      <c r="Q128" s="62"/>
      <c r="R128" s="62"/>
      <c r="S128" s="62"/>
      <c r="T128" s="62"/>
      <c r="U128" s="63">
        <v>0</v>
      </c>
      <c r="V128" s="62"/>
      <c r="W128" s="62"/>
      <c r="X128" s="62"/>
      <c r="Y128" s="63">
        <v>0</v>
      </c>
      <c r="Z128" s="63">
        <v>28</v>
      </c>
      <c r="AA128" s="63">
        <v>6468</v>
      </c>
      <c r="AB128" s="63">
        <v>0</v>
      </c>
      <c r="AC128" s="62"/>
    </row>
    <row r="129" spans="1:29" ht="15.75">
      <c r="A129" s="69" t="str">
        <f t="shared" si="1"/>
        <v>ABRIL</v>
      </c>
      <c r="B129" s="61">
        <v>18</v>
      </c>
      <c r="C129" s="63">
        <v>33</v>
      </c>
      <c r="D129" s="63" t="s">
        <v>63</v>
      </c>
      <c r="E129" s="63" t="s">
        <v>273</v>
      </c>
      <c r="F129" s="63" t="s">
        <v>274</v>
      </c>
      <c r="G129" s="63">
        <v>168188</v>
      </c>
      <c r="H129" s="64">
        <v>45758</v>
      </c>
      <c r="I129" s="65">
        <v>45758.357245370367</v>
      </c>
      <c r="J129" s="62"/>
      <c r="K129" s="63">
        <v>0</v>
      </c>
      <c r="L129" s="63">
        <v>22826</v>
      </c>
      <c r="M129" s="63">
        <v>4337</v>
      </c>
      <c r="N129" s="62"/>
      <c r="O129" s="62"/>
      <c r="P129" s="63">
        <v>30476</v>
      </c>
      <c r="Q129" s="62"/>
      <c r="R129" s="62"/>
      <c r="S129" s="62"/>
      <c r="T129" s="62"/>
      <c r="U129" s="63">
        <v>0</v>
      </c>
      <c r="V129" s="62"/>
      <c r="W129" s="62"/>
      <c r="X129" s="62"/>
      <c r="Y129" s="63">
        <v>0</v>
      </c>
      <c r="Z129" s="63">
        <v>28</v>
      </c>
      <c r="AA129" s="63">
        <v>3313</v>
      </c>
      <c r="AB129" s="63">
        <v>0</v>
      </c>
      <c r="AC129" s="62"/>
    </row>
    <row r="130" spans="1:29" ht="15.75">
      <c r="A130" s="69" t="str">
        <f t="shared" si="1"/>
        <v>ABRIL</v>
      </c>
      <c r="B130" s="61">
        <v>19</v>
      </c>
      <c r="C130" s="63">
        <v>33</v>
      </c>
      <c r="D130" s="63" t="s">
        <v>63</v>
      </c>
      <c r="E130" s="63" t="s">
        <v>176</v>
      </c>
      <c r="F130" s="63" t="s">
        <v>177</v>
      </c>
      <c r="G130" s="63">
        <v>6031</v>
      </c>
      <c r="H130" s="64">
        <v>45758</v>
      </c>
      <c r="I130" s="65">
        <v>45758.724999999999</v>
      </c>
      <c r="J130" s="62"/>
      <c r="K130" s="63">
        <v>0</v>
      </c>
      <c r="L130" s="63">
        <v>17247</v>
      </c>
      <c r="M130" s="63">
        <v>3277</v>
      </c>
      <c r="N130" s="62"/>
      <c r="O130" s="62"/>
      <c r="P130" s="63">
        <v>20524</v>
      </c>
      <c r="Q130" s="62"/>
      <c r="R130" s="62"/>
      <c r="S130" s="62"/>
      <c r="T130" s="62"/>
      <c r="U130" s="63">
        <v>0</v>
      </c>
      <c r="V130" s="62"/>
      <c r="W130" s="62"/>
      <c r="X130" s="62"/>
      <c r="Y130" s="63">
        <v>0</v>
      </c>
      <c r="Z130" s="62"/>
      <c r="AA130" s="62"/>
      <c r="AB130" s="62"/>
      <c r="AC130" s="62"/>
    </row>
    <row r="131" spans="1:29" ht="15.75">
      <c r="A131" s="69" t="str">
        <f t="shared" ref="A131:A193" si="2">+IF(I131=0,"",UPPER(TEXT(I131,"mmmm")))</f>
        <v>ABRIL</v>
      </c>
      <c r="B131" s="61">
        <v>20</v>
      </c>
      <c r="C131" s="63">
        <v>33</v>
      </c>
      <c r="D131" s="63" t="s">
        <v>63</v>
      </c>
      <c r="E131" s="63" t="s">
        <v>320</v>
      </c>
      <c r="F131" s="63" t="s">
        <v>321</v>
      </c>
      <c r="G131" s="63">
        <v>153014</v>
      </c>
      <c r="H131" s="64">
        <v>45763</v>
      </c>
      <c r="I131" s="65">
        <v>45763.755486111113</v>
      </c>
      <c r="J131" s="62"/>
      <c r="K131" s="63">
        <v>0</v>
      </c>
      <c r="L131" s="63">
        <v>64247</v>
      </c>
      <c r="M131" s="63">
        <v>12207</v>
      </c>
      <c r="N131" s="62"/>
      <c r="O131" s="62"/>
      <c r="P131" s="63">
        <v>76454</v>
      </c>
      <c r="Q131" s="62"/>
      <c r="R131" s="62"/>
      <c r="S131" s="62"/>
      <c r="T131" s="62"/>
      <c r="U131" s="63">
        <v>0</v>
      </c>
      <c r="V131" s="62"/>
      <c r="W131" s="62"/>
      <c r="X131" s="62"/>
      <c r="Y131" s="63">
        <v>0</v>
      </c>
      <c r="Z131" s="62"/>
      <c r="AA131" s="62"/>
      <c r="AB131" s="62"/>
      <c r="AC131" s="62"/>
    </row>
    <row r="132" spans="1:29" ht="15.75">
      <c r="A132" s="69" t="str">
        <f t="shared" si="2"/>
        <v>ABRIL</v>
      </c>
      <c r="B132" s="61">
        <v>21</v>
      </c>
      <c r="C132" s="63">
        <v>33</v>
      </c>
      <c r="D132" s="63" t="s">
        <v>63</v>
      </c>
      <c r="E132" s="63" t="s">
        <v>322</v>
      </c>
      <c r="F132" s="63" t="s">
        <v>323</v>
      </c>
      <c r="G132" s="63">
        <v>74887</v>
      </c>
      <c r="H132" s="64">
        <v>45763</v>
      </c>
      <c r="I132" s="65">
        <v>45763.799710648149</v>
      </c>
      <c r="J132" s="62"/>
      <c r="K132" s="63">
        <v>0</v>
      </c>
      <c r="L132" s="63">
        <v>32297</v>
      </c>
      <c r="M132" s="63">
        <v>6136</v>
      </c>
      <c r="N132" s="62"/>
      <c r="O132" s="62"/>
      <c r="P132" s="63">
        <v>43169</v>
      </c>
      <c r="Q132" s="62"/>
      <c r="R132" s="62"/>
      <c r="S132" s="62"/>
      <c r="T132" s="62"/>
      <c r="U132" s="63">
        <v>0</v>
      </c>
      <c r="V132" s="62"/>
      <c r="W132" s="62"/>
      <c r="X132" s="62"/>
      <c r="Y132" s="63">
        <v>0</v>
      </c>
      <c r="Z132" s="63">
        <v>28</v>
      </c>
      <c r="AA132" s="63">
        <v>4736</v>
      </c>
      <c r="AB132" s="63">
        <v>0</v>
      </c>
      <c r="AC132" s="62"/>
    </row>
    <row r="133" spans="1:29" ht="15.75">
      <c r="A133" s="69" t="str">
        <f t="shared" si="2"/>
        <v>ABRIL</v>
      </c>
      <c r="B133" s="61">
        <v>22</v>
      </c>
      <c r="C133" s="63">
        <v>33</v>
      </c>
      <c r="D133" s="63" t="s">
        <v>63</v>
      </c>
      <c r="E133" s="63" t="s">
        <v>320</v>
      </c>
      <c r="F133" s="63" t="s">
        <v>321</v>
      </c>
      <c r="G133" s="63">
        <v>154051</v>
      </c>
      <c r="H133" s="64">
        <v>45771</v>
      </c>
      <c r="I133" s="65">
        <v>45771.73165509259</v>
      </c>
      <c r="J133" s="62"/>
      <c r="K133" s="63">
        <v>0</v>
      </c>
      <c r="L133" s="63">
        <v>56684</v>
      </c>
      <c r="M133" s="63">
        <v>10770</v>
      </c>
      <c r="N133" s="62"/>
      <c r="O133" s="62"/>
      <c r="P133" s="63">
        <v>67454</v>
      </c>
      <c r="Q133" s="62"/>
      <c r="R133" s="62"/>
      <c r="S133" s="62"/>
      <c r="T133" s="62"/>
      <c r="U133" s="63">
        <v>0</v>
      </c>
      <c r="V133" s="62"/>
      <c r="W133" s="62"/>
      <c r="X133" s="62"/>
      <c r="Y133" s="63">
        <v>0</v>
      </c>
      <c r="Z133" s="62"/>
      <c r="AA133" s="62"/>
      <c r="AB133" s="62"/>
      <c r="AC133" s="62"/>
    </row>
    <row r="134" spans="1:29" ht="15.75">
      <c r="A134" s="69" t="str">
        <f t="shared" si="2"/>
        <v>ABRIL</v>
      </c>
      <c r="B134" s="61">
        <v>23</v>
      </c>
      <c r="C134" s="63">
        <v>33</v>
      </c>
      <c r="D134" s="63" t="s">
        <v>63</v>
      </c>
      <c r="E134" s="63" t="s">
        <v>324</v>
      </c>
      <c r="F134" s="63" t="s">
        <v>325</v>
      </c>
      <c r="G134" s="63">
        <v>199362</v>
      </c>
      <c r="H134" s="64">
        <v>45774</v>
      </c>
      <c r="I134" s="65">
        <v>45774.389050925929</v>
      </c>
      <c r="J134" s="62"/>
      <c r="K134" s="63">
        <v>0</v>
      </c>
      <c r="L134" s="63">
        <v>199939</v>
      </c>
      <c r="M134" s="63">
        <v>37988</v>
      </c>
      <c r="N134" s="62"/>
      <c r="O134" s="62"/>
      <c r="P134" s="63">
        <v>237927</v>
      </c>
      <c r="Q134" s="62"/>
      <c r="R134" s="62"/>
      <c r="S134" s="62"/>
      <c r="T134" s="62"/>
      <c r="U134" s="63">
        <v>0</v>
      </c>
      <c r="V134" s="62"/>
      <c r="W134" s="62"/>
      <c r="X134" s="62"/>
      <c r="Y134" s="63">
        <v>0</v>
      </c>
      <c r="Z134" s="62"/>
      <c r="AA134" s="62"/>
      <c r="AB134" s="62"/>
      <c r="AC134" s="62"/>
    </row>
    <row r="135" spans="1:29" ht="15.75">
      <c r="A135" s="69" t="str">
        <f t="shared" si="2"/>
        <v>ABRIL</v>
      </c>
      <c r="B135" s="61">
        <v>24</v>
      </c>
      <c r="C135" s="63">
        <v>33</v>
      </c>
      <c r="D135" s="63" t="s">
        <v>63</v>
      </c>
      <c r="E135" s="63" t="s">
        <v>326</v>
      </c>
      <c r="F135" s="63" t="s">
        <v>327</v>
      </c>
      <c r="G135" s="63">
        <v>56006</v>
      </c>
      <c r="H135" s="64">
        <v>45774</v>
      </c>
      <c r="I135" s="65">
        <v>45774.493854166663</v>
      </c>
      <c r="J135" s="65">
        <v>45777.902314814812</v>
      </c>
      <c r="K135" s="63">
        <v>0</v>
      </c>
      <c r="L135" s="63">
        <v>140000</v>
      </c>
      <c r="M135" s="63">
        <v>26600</v>
      </c>
      <c r="N135" s="62"/>
      <c r="O135" s="62"/>
      <c r="P135" s="63">
        <v>166600</v>
      </c>
      <c r="Q135" s="62"/>
      <c r="R135" s="62"/>
      <c r="S135" s="62"/>
      <c r="T135" s="62"/>
      <c r="U135" s="63">
        <v>0</v>
      </c>
      <c r="V135" s="62"/>
      <c r="W135" s="62"/>
      <c r="X135" s="62"/>
      <c r="Y135" s="63">
        <v>0</v>
      </c>
      <c r="Z135" s="62"/>
      <c r="AA135" s="62"/>
      <c r="AB135" s="62"/>
      <c r="AC135" s="62"/>
    </row>
    <row r="136" spans="1:29" ht="15.75">
      <c r="A136" s="69" t="str">
        <f t="shared" si="2"/>
        <v>ABRIL</v>
      </c>
      <c r="B136" s="61">
        <v>25</v>
      </c>
      <c r="C136" s="63">
        <v>33</v>
      </c>
      <c r="D136" s="63" t="s">
        <v>63</v>
      </c>
      <c r="E136" s="63" t="s">
        <v>237</v>
      </c>
      <c r="F136" s="63" t="s">
        <v>238</v>
      </c>
      <c r="G136" s="63">
        <v>282</v>
      </c>
      <c r="H136" s="64">
        <v>45775</v>
      </c>
      <c r="I136" s="65">
        <v>45775.163715277777</v>
      </c>
      <c r="J136" s="65">
        <v>45777.902314814812</v>
      </c>
      <c r="K136" s="63">
        <v>0</v>
      </c>
      <c r="L136" s="63">
        <v>210000</v>
      </c>
      <c r="M136" s="63">
        <v>39900</v>
      </c>
      <c r="N136" s="62"/>
      <c r="O136" s="62"/>
      <c r="P136" s="63">
        <v>249900</v>
      </c>
      <c r="Q136" s="62"/>
      <c r="R136" s="62"/>
      <c r="S136" s="62"/>
      <c r="T136" s="62"/>
      <c r="U136" s="63">
        <v>0</v>
      </c>
      <c r="V136" s="62"/>
      <c r="W136" s="62"/>
      <c r="X136" s="62"/>
      <c r="Y136" s="63">
        <v>0</v>
      </c>
      <c r="Z136" s="62"/>
      <c r="AA136" s="62"/>
      <c r="AB136" s="62"/>
      <c r="AC136" s="62"/>
    </row>
    <row r="137" spans="1:29" ht="15.75">
      <c r="A137" s="69" t="str">
        <f t="shared" si="2"/>
        <v>ABRIL</v>
      </c>
      <c r="B137" s="61">
        <v>26</v>
      </c>
      <c r="C137" s="63">
        <v>33</v>
      </c>
      <c r="D137" s="63" t="s">
        <v>63</v>
      </c>
      <c r="E137" s="63" t="s">
        <v>320</v>
      </c>
      <c r="F137" s="63" t="s">
        <v>321</v>
      </c>
      <c r="G137" s="63">
        <v>154409</v>
      </c>
      <c r="H137" s="64">
        <v>45775</v>
      </c>
      <c r="I137" s="65">
        <v>45775.473449074074</v>
      </c>
      <c r="J137" s="62"/>
      <c r="K137" s="63">
        <v>0</v>
      </c>
      <c r="L137" s="63">
        <v>60466</v>
      </c>
      <c r="M137" s="63">
        <v>11489</v>
      </c>
      <c r="N137" s="62"/>
      <c r="O137" s="62"/>
      <c r="P137" s="63">
        <v>71955</v>
      </c>
      <c r="Q137" s="62"/>
      <c r="R137" s="62"/>
      <c r="S137" s="62"/>
      <c r="T137" s="62"/>
      <c r="U137" s="63">
        <v>0</v>
      </c>
      <c r="V137" s="62"/>
      <c r="W137" s="62"/>
      <c r="X137" s="62"/>
      <c r="Y137" s="63">
        <v>0</v>
      </c>
      <c r="Z137" s="62"/>
      <c r="AA137" s="62"/>
      <c r="AB137" s="62"/>
      <c r="AC137" s="62"/>
    </row>
    <row r="138" spans="1:29" ht="15.75">
      <c r="A138" s="69" t="str">
        <f t="shared" si="2"/>
        <v>ABRIL</v>
      </c>
      <c r="B138" s="61">
        <v>27</v>
      </c>
      <c r="C138" s="63">
        <v>33</v>
      </c>
      <c r="D138" s="63" t="s">
        <v>63</v>
      </c>
      <c r="E138" s="63" t="s">
        <v>180</v>
      </c>
      <c r="F138" s="63" t="s">
        <v>181</v>
      </c>
      <c r="G138" s="63">
        <v>34948409</v>
      </c>
      <c r="H138" s="64">
        <v>45775</v>
      </c>
      <c r="I138" s="65">
        <v>45775.481666666667</v>
      </c>
      <c r="J138" s="62"/>
      <c r="K138" s="63">
        <v>0</v>
      </c>
      <c r="L138" s="63">
        <v>27016</v>
      </c>
      <c r="M138" s="63">
        <v>5134</v>
      </c>
      <c r="N138" s="62"/>
      <c r="O138" s="62"/>
      <c r="P138" s="63">
        <v>32150</v>
      </c>
      <c r="Q138" s="62"/>
      <c r="R138" s="62"/>
      <c r="S138" s="62"/>
      <c r="T138" s="62"/>
      <c r="U138" s="63">
        <v>0</v>
      </c>
      <c r="V138" s="62"/>
      <c r="W138" s="62"/>
      <c r="X138" s="62"/>
      <c r="Y138" s="63">
        <v>0</v>
      </c>
      <c r="Z138" s="62"/>
      <c r="AA138" s="62"/>
      <c r="AB138" s="62"/>
      <c r="AC138" s="62"/>
    </row>
    <row r="139" spans="1:29" ht="15.75">
      <c r="A139" s="69" t="str">
        <f t="shared" si="2"/>
        <v>ABRIL</v>
      </c>
      <c r="B139" s="61">
        <v>28</v>
      </c>
      <c r="C139" s="63">
        <v>33</v>
      </c>
      <c r="D139" s="63" t="s">
        <v>63</v>
      </c>
      <c r="E139" s="63" t="s">
        <v>273</v>
      </c>
      <c r="F139" s="63" t="s">
        <v>274</v>
      </c>
      <c r="G139" s="63">
        <v>169452</v>
      </c>
      <c r="H139" s="64">
        <v>45775</v>
      </c>
      <c r="I139" s="65">
        <v>45775.753032407411</v>
      </c>
      <c r="J139" s="62"/>
      <c r="K139" s="63">
        <v>0</v>
      </c>
      <c r="L139" s="63">
        <v>21324</v>
      </c>
      <c r="M139" s="63">
        <v>4051</v>
      </c>
      <c r="N139" s="62"/>
      <c r="O139" s="62"/>
      <c r="P139" s="63">
        <v>30000</v>
      </c>
      <c r="Q139" s="62"/>
      <c r="R139" s="62"/>
      <c r="S139" s="62"/>
      <c r="T139" s="62"/>
      <c r="U139" s="63">
        <v>0</v>
      </c>
      <c r="V139" s="62"/>
      <c r="W139" s="62"/>
      <c r="X139" s="62"/>
      <c r="Y139" s="63">
        <v>0</v>
      </c>
      <c r="Z139" s="63">
        <v>28</v>
      </c>
      <c r="AA139" s="63">
        <v>4625</v>
      </c>
      <c r="AB139" s="63">
        <v>0</v>
      </c>
      <c r="AC139" s="62"/>
    </row>
    <row r="140" spans="1:29" ht="15.75">
      <c r="A140" s="69" t="str">
        <f t="shared" si="2"/>
        <v>ABRIL</v>
      </c>
      <c r="B140" s="61">
        <v>29</v>
      </c>
      <c r="C140" s="63">
        <v>33</v>
      </c>
      <c r="D140" s="63" t="s">
        <v>63</v>
      </c>
      <c r="E140" s="63" t="s">
        <v>281</v>
      </c>
      <c r="F140" s="63" t="s">
        <v>282</v>
      </c>
      <c r="G140" s="63">
        <v>9079384</v>
      </c>
      <c r="H140" s="64">
        <v>45776</v>
      </c>
      <c r="I140" s="65">
        <v>45777.395555555559</v>
      </c>
      <c r="J140" s="65">
        <v>45777.902314814812</v>
      </c>
      <c r="K140" s="63">
        <v>21281</v>
      </c>
      <c r="L140" s="63">
        <v>33097</v>
      </c>
      <c r="M140" s="63">
        <v>6289</v>
      </c>
      <c r="N140" s="62"/>
      <c r="O140" s="62"/>
      <c r="P140" s="63">
        <v>60667</v>
      </c>
      <c r="Q140" s="62"/>
      <c r="R140" s="62"/>
      <c r="S140" s="62"/>
      <c r="T140" s="62"/>
      <c r="U140" s="63">
        <v>0</v>
      </c>
      <c r="V140" s="62"/>
      <c r="W140" s="62"/>
      <c r="X140" s="62"/>
      <c r="Y140" s="63">
        <v>0</v>
      </c>
      <c r="Z140" s="62"/>
      <c r="AA140" s="62"/>
      <c r="AB140" s="62"/>
      <c r="AC140" s="62"/>
    </row>
    <row r="141" spans="1:29" ht="15.75">
      <c r="A141" s="69" t="str">
        <f t="shared" si="2"/>
        <v>ABRIL</v>
      </c>
      <c r="B141" s="61">
        <v>30</v>
      </c>
      <c r="C141" s="63">
        <v>33</v>
      </c>
      <c r="D141" s="63" t="s">
        <v>63</v>
      </c>
      <c r="E141" s="63" t="s">
        <v>180</v>
      </c>
      <c r="F141" s="63" t="s">
        <v>181</v>
      </c>
      <c r="G141" s="63">
        <v>34948439</v>
      </c>
      <c r="H141" s="64">
        <v>45777</v>
      </c>
      <c r="I141" s="65">
        <v>45777.513078703705</v>
      </c>
      <c r="J141" s="62"/>
      <c r="K141" s="63">
        <v>0</v>
      </c>
      <c r="L141" s="63">
        <v>26959</v>
      </c>
      <c r="M141" s="63">
        <v>5121</v>
      </c>
      <c r="N141" s="62"/>
      <c r="O141" s="62"/>
      <c r="P141" s="63">
        <v>32080</v>
      </c>
      <c r="Q141" s="62"/>
      <c r="R141" s="62"/>
      <c r="S141" s="62"/>
      <c r="T141" s="62"/>
      <c r="U141" s="63">
        <v>0</v>
      </c>
      <c r="V141" s="62"/>
      <c r="W141" s="62"/>
      <c r="X141" s="62"/>
      <c r="Y141" s="63">
        <v>0</v>
      </c>
      <c r="Z141" s="62"/>
      <c r="AA141" s="62"/>
      <c r="AB141" s="62"/>
      <c r="AC141" s="62"/>
    </row>
    <row r="142" spans="1:29" ht="15.75">
      <c r="A142" s="69" t="str">
        <f t="shared" si="2"/>
        <v>ABRIL</v>
      </c>
      <c r="B142" s="61">
        <v>31</v>
      </c>
      <c r="C142" s="63">
        <v>33</v>
      </c>
      <c r="D142" s="63" t="s">
        <v>63</v>
      </c>
      <c r="E142" s="63" t="s">
        <v>237</v>
      </c>
      <c r="F142" s="63" t="s">
        <v>238</v>
      </c>
      <c r="G142" s="63">
        <v>284</v>
      </c>
      <c r="H142" s="64">
        <v>45777</v>
      </c>
      <c r="I142" s="65">
        <v>45777.997118055559</v>
      </c>
      <c r="J142" s="65">
        <v>45777.999861111108</v>
      </c>
      <c r="K142" s="63">
        <v>0</v>
      </c>
      <c r="L142" s="63">
        <v>70000</v>
      </c>
      <c r="M142" s="63">
        <v>13300</v>
      </c>
      <c r="N142" s="62"/>
      <c r="O142" s="62"/>
      <c r="P142" s="63">
        <v>83300</v>
      </c>
      <c r="Q142" s="62"/>
      <c r="R142" s="62"/>
      <c r="S142" s="62"/>
      <c r="T142" s="62"/>
      <c r="U142" s="63">
        <v>0</v>
      </c>
      <c r="V142" s="62"/>
      <c r="W142" s="62"/>
      <c r="X142" s="62"/>
      <c r="Y142" s="63">
        <v>0</v>
      </c>
      <c r="Z142" s="62"/>
      <c r="AA142" s="62"/>
      <c r="AB142" s="62"/>
      <c r="AC142" s="62"/>
    </row>
    <row r="143" spans="1:29" ht="15.75">
      <c r="A143" s="69" t="str">
        <f t="shared" si="2"/>
        <v>ABRIL</v>
      </c>
      <c r="B143" s="61">
        <v>32</v>
      </c>
      <c r="C143" s="63">
        <v>34</v>
      </c>
      <c r="D143" s="63" t="s">
        <v>63</v>
      </c>
      <c r="E143" s="63" t="s">
        <v>171</v>
      </c>
      <c r="F143" s="63" t="s">
        <v>172</v>
      </c>
      <c r="G143" s="63">
        <v>4811</v>
      </c>
      <c r="H143" s="64">
        <v>45748</v>
      </c>
      <c r="I143" s="65">
        <v>45748.418611111112</v>
      </c>
      <c r="J143" s="62"/>
      <c r="K143" s="63">
        <v>45000</v>
      </c>
      <c r="L143" s="63">
        <v>0</v>
      </c>
      <c r="M143" s="63">
        <v>0</v>
      </c>
      <c r="N143" s="62"/>
      <c r="O143" s="62"/>
      <c r="P143" s="63">
        <v>45000</v>
      </c>
      <c r="Q143" s="62"/>
      <c r="R143" s="62"/>
      <c r="S143" s="62"/>
      <c r="T143" s="62"/>
      <c r="U143" s="63">
        <v>0</v>
      </c>
      <c r="V143" s="62"/>
      <c r="W143" s="62"/>
      <c r="X143" s="62"/>
      <c r="Y143" s="63">
        <v>0</v>
      </c>
      <c r="Z143" s="62"/>
      <c r="AA143" s="62"/>
      <c r="AB143" s="62"/>
      <c r="AC143" s="62"/>
    </row>
    <row r="144" spans="1:29" ht="15.75">
      <c r="A144" s="69" t="str">
        <f t="shared" si="2"/>
        <v>ABRIL</v>
      </c>
      <c r="B144" s="61">
        <v>33</v>
      </c>
      <c r="C144" s="63">
        <v>34</v>
      </c>
      <c r="D144" s="63" t="s">
        <v>63</v>
      </c>
      <c r="E144" s="63" t="s">
        <v>171</v>
      </c>
      <c r="F144" s="63" t="s">
        <v>172</v>
      </c>
      <c r="G144" s="63">
        <v>4926</v>
      </c>
      <c r="H144" s="64">
        <v>45748</v>
      </c>
      <c r="I144" s="65">
        <v>45748.777453703704</v>
      </c>
      <c r="J144" s="62"/>
      <c r="K144" s="63">
        <v>90000</v>
      </c>
      <c r="L144" s="63">
        <v>0</v>
      </c>
      <c r="M144" s="63">
        <v>0</v>
      </c>
      <c r="N144" s="62"/>
      <c r="O144" s="62"/>
      <c r="P144" s="63">
        <v>90000</v>
      </c>
      <c r="Q144" s="62"/>
      <c r="R144" s="62"/>
      <c r="S144" s="62"/>
      <c r="T144" s="62"/>
      <c r="U144" s="63">
        <v>0</v>
      </c>
      <c r="V144" s="62"/>
      <c r="W144" s="62"/>
      <c r="X144" s="62"/>
      <c r="Y144" s="63">
        <v>0</v>
      </c>
      <c r="Z144" s="62"/>
      <c r="AA144" s="62"/>
      <c r="AB144" s="62"/>
      <c r="AC144" s="62"/>
    </row>
    <row r="145" spans="1:29" ht="15.75">
      <c r="A145" s="69" t="str">
        <f t="shared" si="2"/>
        <v>ABRIL</v>
      </c>
      <c r="B145" s="61">
        <v>34</v>
      </c>
      <c r="C145" s="63">
        <v>34</v>
      </c>
      <c r="D145" s="63" t="s">
        <v>63</v>
      </c>
      <c r="E145" s="63" t="s">
        <v>185</v>
      </c>
      <c r="F145" s="63" t="s">
        <v>186</v>
      </c>
      <c r="G145" s="63">
        <v>49</v>
      </c>
      <c r="H145" s="64">
        <v>45751</v>
      </c>
      <c r="I145" s="65">
        <v>45751.68917824074</v>
      </c>
      <c r="J145" s="62"/>
      <c r="K145" s="63">
        <v>90000</v>
      </c>
      <c r="L145" s="63">
        <v>0</v>
      </c>
      <c r="M145" s="63">
        <v>0</v>
      </c>
      <c r="N145" s="62"/>
      <c r="O145" s="62"/>
      <c r="P145" s="63">
        <v>90000</v>
      </c>
      <c r="Q145" s="62"/>
      <c r="R145" s="62"/>
      <c r="S145" s="62"/>
      <c r="T145" s="62"/>
      <c r="U145" s="63">
        <v>0</v>
      </c>
      <c r="V145" s="62"/>
      <c r="W145" s="62"/>
      <c r="X145" s="62"/>
      <c r="Y145" s="63">
        <v>0</v>
      </c>
      <c r="Z145" s="62"/>
      <c r="AA145" s="62"/>
      <c r="AB145" s="62"/>
      <c r="AC145" s="62"/>
    </row>
    <row r="146" spans="1:29" ht="15.75">
      <c r="A146" s="69" t="str">
        <f t="shared" si="2"/>
        <v>ABRIL</v>
      </c>
      <c r="B146" s="61">
        <v>35</v>
      </c>
      <c r="C146" s="63">
        <v>34</v>
      </c>
      <c r="D146" s="63" t="s">
        <v>63</v>
      </c>
      <c r="E146" s="63" t="s">
        <v>185</v>
      </c>
      <c r="F146" s="63" t="s">
        <v>186</v>
      </c>
      <c r="G146" s="63">
        <v>50</v>
      </c>
      <c r="H146" s="64">
        <v>45751</v>
      </c>
      <c r="I146" s="65">
        <v>45751.690949074073</v>
      </c>
      <c r="J146" s="62"/>
      <c r="K146" s="63">
        <v>400000</v>
      </c>
      <c r="L146" s="63">
        <v>0</v>
      </c>
      <c r="M146" s="63">
        <v>0</v>
      </c>
      <c r="N146" s="62"/>
      <c r="O146" s="62"/>
      <c r="P146" s="63">
        <v>400000</v>
      </c>
      <c r="Q146" s="62"/>
      <c r="R146" s="62"/>
      <c r="S146" s="62"/>
      <c r="T146" s="62"/>
      <c r="U146" s="63">
        <v>0</v>
      </c>
      <c r="V146" s="62"/>
      <c r="W146" s="62"/>
      <c r="X146" s="62"/>
      <c r="Y146" s="63">
        <v>0</v>
      </c>
      <c r="Z146" s="62"/>
      <c r="AA146" s="62"/>
      <c r="AB146" s="62"/>
      <c r="AC146" s="62"/>
    </row>
    <row r="147" spans="1:29" ht="15.75">
      <c r="A147" s="69" t="str">
        <f t="shared" si="2"/>
        <v>ABRIL</v>
      </c>
      <c r="B147" s="61">
        <v>36</v>
      </c>
      <c r="C147" s="63">
        <v>34</v>
      </c>
      <c r="D147" s="63" t="s">
        <v>63</v>
      </c>
      <c r="E147" s="63" t="s">
        <v>185</v>
      </c>
      <c r="F147" s="63" t="s">
        <v>186</v>
      </c>
      <c r="G147" s="63">
        <v>51</v>
      </c>
      <c r="H147" s="64">
        <v>45751</v>
      </c>
      <c r="I147" s="65">
        <v>45751.692071759258</v>
      </c>
      <c r="J147" s="62"/>
      <c r="K147" s="63">
        <v>515000</v>
      </c>
      <c r="L147" s="63">
        <v>0</v>
      </c>
      <c r="M147" s="63">
        <v>0</v>
      </c>
      <c r="N147" s="62"/>
      <c r="O147" s="62"/>
      <c r="P147" s="63">
        <v>515000</v>
      </c>
      <c r="Q147" s="62"/>
      <c r="R147" s="62"/>
      <c r="S147" s="62"/>
      <c r="T147" s="62"/>
      <c r="U147" s="63">
        <v>0</v>
      </c>
      <c r="V147" s="62"/>
      <c r="W147" s="62"/>
      <c r="X147" s="62"/>
      <c r="Y147" s="63">
        <v>0</v>
      </c>
      <c r="Z147" s="62"/>
      <c r="AA147" s="62"/>
      <c r="AB147" s="62"/>
      <c r="AC147" s="62"/>
    </row>
    <row r="148" spans="1:29" ht="15.75">
      <c r="A148" s="69" t="str">
        <f t="shared" si="2"/>
        <v>ABRIL</v>
      </c>
      <c r="B148" s="61">
        <v>37</v>
      </c>
      <c r="C148" s="63">
        <v>34</v>
      </c>
      <c r="D148" s="63" t="s">
        <v>63</v>
      </c>
      <c r="E148" s="63" t="s">
        <v>185</v>
      </c>
      <c r="F148" s="63" t="s">
        <v>186</v>
      </c>
      <c r="G148" s="63">
        <v>52</v>
      </c>
      <c r="H148" s="64">
        <v>45770</v>
      </c>
      <c r="I148" s="65">
        <v>45770.551539351851</v>
      </c>
      <c r="J148" s="65">
        <v>45777.902418981481</v>
      </c>
      <c r="K148" s="63">
        <v>110000</v>
      </c>
      <c r="L148" s="63">
        <v>0</v>
      </c>
      <c r="M148" s="63">
        <v>0</v>
      </c>
      <c r="N148" s="62"/>
      <c r="O148" s="62"/>
      <c r="P148" s="63">
        <v>110000</v>
      </c>
      <c r="Q148" s="62"/>
      <c r="R148" s="62"/>
      <c r="S148" s="62"/>
      <c r="T148" s="62"/>
      <c r="U148" s="63">
        <v>0</v>
      </c>
      <c r="V148" s="62"/>
      <c r="W148" s="62"/>
      <c r="X148" s="62"/>
      <c r="Y148" s="63">
        <v>0</v>
      </c>
      <c r="Z148" s="62"/>
      <c r="AA148" s="62"/>
      <c r="AB148" s="62"/>
      <c r="AC148" s="62"/>
    </row>
    <row r="149" spans="1:29" ht="15.75">
      <c r="A149" s="69" t="str">
        <f t="shared" si="2"/>
        <v>ABRIL</v>
      </c>
      <c r="B149" s="61">
        <v>38</v>
      </c>
      <c r="C149" s="63">
        <v>34</v>
      </c>
      <c r="D149" s="63" t="s">
        <v>63</v>
      </c>
      <c r="E149" s="63" t="s">
        <v>185</v>
      </c>
      <c r="F149" s="63" t="s">
        <v>186</v>
      </c>
      <c r="G149" s="63">
        <v>53</v>
      </c>
      <c r="H149" s="64">
        <v>45770</v>
      </c>
      <c r="I149" s="65">
        <v>45770.553402777776</v>
      </c>
      <c r="J149" s="65">
        <v>45777.902418981481</v>
      </c>
      <c r="K149" s="63">
        <v>80000</v>
      </c>
      <c r="L149" s="63">
        <v>0</v>
      </c>
      <c r="M149" s="63">
        <v>0</v>
      </c>
      <c r="N149" s="62"/>
      <c r="O149" s="62"/>
      <c r="P149" s="63">
        <v>80000</v>
      </c>
      <c r="Q149" s="62"/>
      <c r="R149" s="62"/>
      <c r="S149" s="62"/>
      <c r="T149" s="62"/>
      <c r="U149" s="63">
        <v>0</v>
      </c>
      <c r="V149" s="62"/>
      <c r="W149" s="62"/>
      <c r="X149" s="62"/>
      <c r="Y149" s="63">
        <v>0</v>
      </c>
      <c r="Z149" s="62"/>
      <c r="AA149" s="62"/>
      <c r="AB149" s="62"/>
      <c r="AC149" s="62"/>
    </row>
    <row r="150" spans="1:29" ht="15.75">
      <c r="A150" s="69" t="str">
        <f t="shared" si="2"/>
        <v>ABRIL</v>
      </c>
      <c r="B150" s="61">
        <v>39</v>
      </c>
      <c r="C150" s="63">
        <v>61</v>
      </c>
      <c r="D150" s="63" t="s">
        <v>63</v>
      </c>
      <c r="E150" s="63" t="s">
        <v>180</v>
      </c>
      <c r="F150" s="63" t="s">
        <v>181</v>
      </c>
      <c r="G150" s="63">
        <v>13085064</v>
      </c>
      <c r="H150" s="64">
        <v>45775</v>
      </c>
      <c r="I150" s="65">
        <v>45775.484143518515</v>
      </c>
      <c r="J150" s="62"/>
      <c r="K150" s="63">
        <v>0</v>
      </c>
      <c r="L150" s="63">
        <v>8395</v>
      </c>
      <c r="M150" s="63">
        <v>1595</v>
      </c>
      <c r="N150" s="62"/>
      <c r="O150" s="62"/>
      <c r="P150" s="63">
        <v>9990</v>
      </c>
      <c r="Q150" s="62"/>
      <c r="R150" s="62"/>
      <c r="S150" s="62"/>
      <c r="T150" s="62"/>
      <c r="U150" s="63">
        <v>0</v>
      </c>
      <c r="V150" s="62"/>
      <c r="W150" s="62"/>
      <c r="X150" s="62"/>
      <c r="Y150" s="63">
        <v>0</v>
      </c>
      <c r="Z150" s="62"/>
      <c r="AA150" s="62"/>
      <c r="AB150" s="62"/>
      <c r="AC150" s="62"/>
    </row>
    <row r="151" spans="1:29" ht="15.75">
      <c r="A151" s="69" t="str">
        <f t="shared" si="2"/>
        <v>MAYO</v>
      </c>
      <c r="B151" s="61">
        <v>1</v>
      </c>
      <c r="C151" s="61">
        <v>33</v>
      </c>
      <c r="D151" s="63" t="s">
        <v>63</v>
      </c>
      <c r="E151" s="63" t="s">
        <v>203</v>
      </c>
      <c r="F151" s="63" t="s">
        <v>204</v>
      </c>
      <c r="G151" s="63">
        <v>10517217</v>
      </c>
      <c r="H151" s="152">
        <v>45778</v>
      </c>
      <c r="I151" s="64">
        <v>45779.08388888889</v>
      </c>
      <c r="J151" s="64"/>
      <c r="K151" s="153">
        <v>0</v>
      </c>
      <c r="L151" s="63">
        <v>52370</v>
      </c>
      <c r="M151" s="63">
        <v>9950</v>
      </c>
      <c r="N151" s="63"/>
      <c r="O151" s="62"/>
      <c r="P151" s="62">
        <v>62320</v>
      </c>
      <c r="Q151" s="63"/>
      <c r="R151" s="62"/>
      <c r="S151" s="62"/>
      <c r="T151" s="62"/>
      <c r="U151" s="62">
        <v>0</v>
      </c>
      <c r="V151" s="63"/>
      <c r="W151" s="62"/>
      <c r="X151" s="62"/>
      <c r="Y151" s="62">
        <v>0</v>
      </c>
      <c r="Z151" s="63"/>
      <c r="AA151" s="62"/>
      <c r="AB151" s="62"/>
      <c r="AC151" s="62"/>
    </row>
    <row r="152" spans="1:29" ht="15.75">
      <c r="A152" s="69" t="str">
        <f t="shared" si="2"/>
        <v>MAYO</v>
      </c>
      <c r="B152" s="61">
        <v>2</v>
      </c>
      <c r="C152" s="61">
        <v>33</v>
      </c>
      <c r="D152" s="63" t="s">
        <v>63</v>
      </c>
      <c r="E152" s="63" t="s">
        <v>187</v>
      </c>
      <c r="F152" s="63" t="s">
        <v>188</v>
      </c>
      <c r="G152" s="63">
        <v>48525</v>
      </c>
      <c r="H152" s="152">
        <v>45777</v>
      </c>
      <c r="I152" s="64">
        <v>45779.730162037034</v>
      </c>
      <c r="J152" s="64"/>
      <c r="K152" s="153">
        <v>0</v>
      </c>
      <c r="L152" s="63">
        <v>52425</v>
      </c>
      <c r="M152" s="63">
        <v>9961</v>
      </c>
      <c r="N152" s="63"/>
      <c r="O152" s="62"/>
      <c r="P152" s="62">
        <v>62386</v>
      </c>
      <c r="Q152" s="63"/>
      <c r="R152" s="62"/>
      <c r="S152" s="62"/>
      <c r="T152" s="62"/>
      <c r="U152" s="62">
        <v>0</v>
      </c>
      <c r="V152" s="63"/>
      <c r="W152" s="62"/>
      <c r="X152" s="62"/>
      <c r="Y152" s="62">
        <v>0</v>
      </c>
      <c r="Z152" s="63"/>
      <c r="AA152" s="62"/>
      <c r="AB152" s="62"/>
      <c r="AC152" s="62"/>
    </row>
    <row r="153" spans="1:29" ht="15.75">
      <c r="A153" s="69" t="str">
        <f t="shared" si="2"/>
        <v>MAYO</v>
      </c>
      <c r="B153" s="61">
        <v>3</v>
      </c>
      <c r="C153" s="61">
        <v>33</v>
      </c>
      <c r="D153" s="63" t="s">
        <v>63</v>
      </c>
      <c r="E153" s="63" t="s">
        <v>281</v>
      </c>
      <c r="F153" s="63" t="s">
        <v>282</v>
      </c>
      <c r="G153" s="63">
        <v>9091433</v>
      </c>
      <c r="H153" s="152">
        <v>45777</v>
      </c>
      <c r="I153" s="64">
        <v>45779.782847222225</v>
      </c>
      <c r="J153" s="64"/>
      <c r="K153" s="153">
        <v>21281</v>
      </c>
      <c r="L153" s="63">
        <v>33097</v>
      </c>
      <c r="M153" s="63">
        <v>6289</v>
      </c>
      <c r="N153" s="63"/>
      <c r="O153" s="62"/>
      <c r="P153" s="62">
        <v>60667</v>
      </c>
      <c r="Q153" s="63"/>
      <c r="R153" s="62"/>
      <c r="S153" s="62"/>
      <c r="T153" s="62"/>
      <c r="U153" s="62">
        <v>0</v>
      </c>
      <c r="V153" s="63"/>
      <c r="W153" s="62"/>
      <c r="X153" s="62"/>
      <c r="Y153" s="62">
        <v>0</v>
      </c>
      <c r="Z153" s="63"/>
      <c r="AA153" s="62"/>
      <c r="AB153" s="62"/>
      <c r="AC153" s="62"/>
    </row>
    <row r="154" spans="1:29" ht="15.75">
      <c r="A154" s="69" t="str">
        <f t="shared" si="2"/>
        <v>MAYO</v>
      </c>
      <c r="B154" s="61">
        <v>4</v>
      </c>
      <c r="C154" s="61">
        <v>33</v>
      </c>
      <c r="D154" s="63" t="s">
        <v>63</v>
      </c>
      <c r="E154" s="63" t="s">
        <v>237</v>
      </c>
      <c r="F154" s="63" t="s">
        <v>238</v>
      </c>
      <c r="G154" s="63">
        <v>285</v>
      </c>
      <c r="H154" s="152">
        <v>45784</v>
      </c>
      <c r="I154" s="64">
        <v>45784.542766203704</v>
      </c>
      <c r="J154" s="64"/>
      <c r="K154" s="153">
        <v>0</v>
      </c>
      <c r="L154" s="63">
        <v>210000</v>
      </c>
      <c r="M154" s="63">
        <v>39900</v>
      </c>
      <c r="N154" s="63"/>
      <c r="O154" s="62"/>
      <c r="P154" s="62">
        <v>249900</v>
      </c>
      <c r="Q154" s="63"/>
      <c r="R154" s="62"/>
      <c r="S154" s="62"/>
      <c r="T154" s="62"/>
      <c r="U154" s="62">
        <v>0</v>
      </c>
      <c r="V154" s="63"/>
      <c r="W154" s="62"/>
      <c r="X154" s="62"/>
      <c r="Y154" s="62">
        <v>0</v>
      </c>
      <c r="Z154" s="63"/>
      <c r="AA154" s="62"/>
      <c r="AB154" s="62"/>
      <c r="AC154" s="62"/>
    </row>
    <row r="155" spans="1:29" ht="15.75">
      <c r="A155" s="69" t="str">
        <f t="shared" si="2"/>
        <v>MAYO</v>
      </c>
      <c r="B155" s="61">
        <v>5</v>
      </c>
      <c r="C155" s="61">
        <v>33</v>
      </c>
      <c r="D155" s="63" t="s">
        <v>63</v>
      </c>
      <c r="E155" s="63" t="s">
        <v>375</v>
      </c>
      <c r="F155" s="63" t="s">
        <v>342</v>
      </c>
      <c r="G155" s="63">
        <v>8943906</v>
      </c>
      <c r="H155" s="152">
        <v>45786</v>
      </c>
      <c r="I155" s="64">
        <v>45788.039085648146</v>
      </c>
      <c r="J155" s="64"/>
      <c r="K155" s="153">
        <v>0</v>
      </c>
      <c r="L155" s="63">
        <v>82474</v>
      </c>
      <c r="M155" s="63">
        <v>15670</v>
      </c>
      <c r="N155" s="63"/>
      <c r="O155" s="62"/>
      <c r="P155" s="62">
        <v>98144</v>
      </c>
      <c r="Q155" s="63"/>
      <c r="R155" s="62"/>
      <c r="S155" s="62"/>
      <c r="T155" s="62"/>
      <c r="U155" s="62">
        <v>0</v>
      </c>
      <c r="V155" s="63"/>
      <c r="W155" s="62"/>
      <c r="X155" s="62"/>
      <c r="Y155" s="62">
        <v>0</v>
      </c>
      <c r="Z155" s="63"/>
      <c r="AA155" s="63"/>
      <c r="AB155" s="63"/>
      <c r="AC155" s="63"/>
    </row>
    <row r="156" spans="1:29" ht="15.75">
      <c r="A156" s="69" t="str">
        <f t="shared" si="2"/>
        <v>MAYO</v>
      </c>
      <c r="B156" s="61">
        <v>6</v>
      </c>
      <c r="C156" s="61">
        <v>33</v>
      </c>
      <c r="D156" s="63" t="s">
        <v>63</v>
      </c>
      <c r="E156" s="63" t="s">
        <v>376</v>
      </c>
      <c r="F156" s="63" t="s">
        <v>343</v>
      </c>
      <c r="G156" s="63">
        <v>67871</v>
      </c>
      <c r="H156" s="152">
        <v>45789</v>
      </c>
      <c r="I156" s="64">
        <v>45789.383125</v>
      </c>
      <c r="J156" s="64"/>
      <c r="K156" s="64">
        <v>0</v>
      </c>
      <c r="L156" s="63">
        <v>13861</v>
      </c>
      <c r="M156" s="63">
        <v>2634</v>
      </c>
      <c r="N156" s="63"/>
      <c r="O156" s="62"/>
      <c r="P156" s="62">
        <v>20000</v>
      </c>
      <c r="Q156" s="63"/>
      <c r="R156" s="62"/>
      <c r="S156" s="62"/>
      <c r="T156" s="62"/>
      <c r="U156" s="62">
        <v>0</v>
      </c>
      <c r="V156" s="63"/>
      <c r="W156" s="62"/>
      <c r="X156" s="62"/>
      <c r="Y156" s="62">
        <v>0</v>
      </c>
      <c r="Z156" s="63">
        <v>28</v>
      </c>
      <c r="AA156" s="62">
        <v>3505</v>
      </c>
      <c r="AB156" s="62" t="s">
        <v>377</v>
      </c>
      <c r="AC156" s="62"/>
    </row>
    <row r="157" spans="1:29" ht="15.75">
      <c r="A157" s="69" t="str">
        <f t="shared" si="2"/>
        <v>MAYO</v>
      </c>
      <c r="B157" s="61">
        <v>7</v>
      </c>
      <c r="C157" s="61">
        <v>33</v>
      </c>
      <c r="D157" s="63" t="s">
        <v>63</v>
      </c>
      <c r="E157" s="63" t="s">
        <v>378</v>
      </c>
      <c r="F157" s="63" t="s">
        <v>344</v>
      </c>
      <c r="G157" s="63">
        <v>96608</v>
      </c>
      <c r="H157" s="152">
        <v>45790</v>
      </c>
      <c r="I157" s="64">
        <v>45790.638495370367</v>
      </c>
      <c r="J157" s="64"/>
      <c r="K157" s="153">
        <v>0</v>
      </c>
      <c r="L157" s="63">
        <v>71723</v>
      </c>
      <c r="M157" s="63">
        <v>13627</v>
      </c>
      <c r="N157" s="63"/>
      <c r="O157" s="62"/>
      <c r="P157" s="62">
        <v>85350</v>
      </c>
      <c r="Q157" s="63"/>
      <c r="R157" s="62"/>
      <c r="S157" s="62"/>
      <c r="T157" s="62"/>
      <c r="U157" s="62">
        <v>0</v>
      </c>
      <c r="V157" s="63"/>
      <c r="W157" s="62"/>
      <c r="X157" s="62"/>
      <c r="Y157" s="62">
        <v>0</v>
      </c>
      <c r="Z157" s="63"/>
      <c r="AA157" s="62"/>
      <c r="AB157" s="62"/>
      <c r="AC157" s="62"/>
    </row>
    <row r="158" spans="1:29" ht="15.75">
      <c r="A158" s="69" t="str">
        <f t="shared" si="2"/>
        <v>MAYO</v>
      </c>
      <c r="B158" s="61">
        <v>8</v>
      </c>
      <c r="C158" s="61">
        <v>33</v>
      </c>
      <c r="D158" s="63" t="s">
        <v>63</v>
      </c>
      <c r="E158" s="63" t="s">
        <v>379</v>
      </c>
      <c r="F158" s="63" t="s">
        <v>345</v>
      </c>
      <c r="G158" s="63">
        <v>2927</v>
      </c>
      <c r="H158" s="152">
        <v>45792</v>
      </c>
      <c r="I158" s="64">
        <v>45792.512453703705</v>
      </c>
      <c r="J158" s="64"/>
      <c r="K158" s="153">
        <v>0</v>
      </c>
      <c r="L158" s="63">
        <v>38655</v>
      </c>
      <c r="M158" s="63">
        <v>7345</v>
      </c>
      <c r="N158" s="63"/>
      <c r="O158" s="62"/>
      <c r="P158" s="62">
        <v>46000</v>
      </c>
      <c r="Q158" s="63"/>
      <c r="R158" s="62"/>
      <c r="S158" s="62"/>
      <c r="T158" s="62"/>
      <c r="U158" s="62">
        <v>0</v>
      </c>
      <c r="V158" s="63"/>
      <c r="W158" s="62"/>
      <c r="X158" s="62"/>
      <c r="Y158" s="62">
        <v>0</v>
      </c>
      <c r="Z158" s="63"/>
      <c r="AA158" s="62"/>
      <c r="AB158" s="62"/>
      <c r="AC158" s="62"/>
    </row>
    <row r="159" spans="1:29" ht="15.75">
      <c r="A159" s="69" t="str">
        <f t="shared" si="2"/>
        <v>MAYO</v>
      </c>
      <c r="B159" s="61">
        <v>9</v>
      </c>
      <c r="C159" s="61">
        <v>33</v>
      </c>
      <c r="D159" s="63" t="s">
        <v>63</v>
      </c>
      <c r="E159" s="63" t="s">
        <v>322</v>
      </c>
      <c r="F159" s="63" t="s">
        <v>323</v>
      </c>
      <c r="G159" s="63">
        <v>76290</v>
      </c>
      <c r="H159" s="152">
        <v>45793</v>
      </c>
      <c r="I159" s="64">
        <v>45793.79378472222</v>
      </c>
      <c r="J159" s="64"/>
      <c r="K159" s="153">
        <v>0</v>
      </c>
      <c r="L159" s="63">
        <v>28842</v>
      </c>
      <c r="M159" s="63">
        <v>5480</v>
      </c>
      <c r="N159" s="63"/>
      <c r="O159" s="62"/>
      <c r="P159" s="62">
        <v>42288</v>
      </c>
      <c r="Q159" s="63"/>
      <c r="R159" s="62"/>
      <c r="S159" s="62"/>
      <c r="T159" s="62"/>
      <c r="U159" s="62">
        <v>0</v>
      </c>
      <c r="V159" s="63"/>
      <c r="W159" s="62"/>
      <c r="X159" s="62"/>
      <c r="Y159" s="62">
        <v>0</v>
      </c>
      <c r="Z159" s="63">
        <v>28</v>
      </c>
      <c r="AA159" s="62">
        <v>7966</v>
      </c>
      <c r="AB159" s="62">
        <v>0</v>
      </c>
      <c r="AC159" s="62"/>
    </row>
    <row r="160" spans="1:29" ht="15.75">
      <c r="A160" s="69" t="str">
        <f t="shared" si="2"/>
        <v>MAYO</v>
      </c>
      <c r="B160" s="61">
        <v>10</v>
      </c>
      <c r="C160" s="61">
        <v>33</v>
      </c>
      <c r="D160" s="63" t="s">
        <v>63</v>
      </c>
      <c r="E160" s="63" t="s">
        <v>195</v>
      </c>
      <c r="F160" s="63" t="s">
        <v>196</v>
      </c>
      <c r="G160" s="63">
        <v>1003486</v>
      </c>
      <c r="H160" s="152">
        <v>45796</v>
      </c>
      <c r="I160" s="64">
        <v>45796.461863425924</v>
      </c>
      <c r="J160" s="64"/>
      <c r="K160" s="153">
        <v>0</v>
      </c>
      <c r="L160" s="63">
        <v>50840</v>
      </c>
      <c r="M160" s="63">
        <v>9660</v>
      </c>
      <c r="N160" s="63"/>
      <c r="O160" s="62"/>
      <c r="P160" s="62">
        <v>60500</v>
      </c>
      <c r="Q160" s="63"/>
      <c r="R160" s="62"/>
      <c r="S160" s="62"/>
      <c r="T160" s="62"/>
      <c r="U160" s="62">
        <v>0</v>
      </c>
      <c r="V160" s="63"/>
      <c r="W160" s="62"/>
      <c r="X160" s="62"/>
      <c r="Y160" s="62">
        <v>0</v>
      </c>
      <c r="Z160" s="63"/>
      <c r="AA160" s="62"/>
      <c r="AB160" s="62"/>
      <c r="AC160" s="62"/>
    </row>
    <row r="161" spans="1:29" ht="15.75">
      <c r="A161" s="69" t="str">
        <f t="shared" si="2"/>
        <v>MAYO</v>
      </c>
      <c r="B161" s="61">
        <v>11</v>
      </c>
      <c r="C161" s="61">
        <v>33</v>
      </c>
      <c r="D161" s="63" t="s">
        <v>63</v>
      </c>
      <c r="E161" s="63" t="s">
        <v>380</v>
      </c>
      <c r="F161" s="63" t="s">
        <v>346</v>
      </c>
      <c r="G161" s="63">
        <v>88</v>
      </c>
      <c r="H161" s="152">
        <v>45799</v>
      </c>
      <c r="I161" s="64">
        <v>45799.658414351848</v>
      </c>
      <c r="J161" s="64"/>
      <c r="K161" s="153">
        <v>0</v>
      </c>
      <c r="L161" s="63">
        <v>150000</v>
      </c>
      <c r="M161" s="63">
        <v>28500</v>
      </c>
      <c r="N161" s="63"/>
      <c r="O161" s="62"/>
      <c r="P161" s="62">
        <v>178500</v>
      </c>
      <c r="Q161" s="63"/>
      <c r="R161" s="62"/>
      <c r="S161" s="62"/>
      <c r="T161" s="62"/>
      <c r="U161" s="62">
        <v>0</v>
      </c>
      <c r="V161" s="63"/>
      <c r="W161" s="62"/>
      <c r="X161" s="62"/>
      <c r="Y161" s="62">
        <v>0</v>
      </c>
      <c r="Z161" s="63"/>
      <c r="AA161" s="62"/>
      <c r="AB161" s="62"/>
      <c r="AC161" s="62"/>
    </row>
    <row r="162" spans="1:29" ht="15.75">
      <c r="A162" s="69" t="str">
        <f t="shared" si="2"/>
        <v>MAYO</v>
      </c>
      <c r="B162" s="61">
        <v>12</v>
      </c>
      <c r="C162" s="61">
        <v>33</v>
      </c>
      <c r="D162" s="63" t="s">
        <v>63</v>
      </c>
      <c r="E162" s="63" t="s">
        <v>190</v>
      </c>
      <c r="F162" s="63" t="s">
        <v>191</v>
      </c>
      <c r="G162" s="63">
        <v>5332728</v>
      </c>
      <c r="H162" s="152">
        <v>45801</v>
      </c>
      <c r="I162" s="64">
        <v>45801.827789351853</v>
      </c>
      <c r="J162" s="64"/>
      <c r="K162" s="153">
        <v>0</v>
      </c>
      <c r="L162" s="63">
        <v>14033</v>
      </c>
      <c r="M162" s="63">
        <v>2666</v>
      </c>
      <c r="N162" s="63"/>
      <c r="O162" s="62"/>
      <c r="P162" s="62">
        <v>20000</v>
      </c>
      <c r="Q162" s="63"/>
      <c r="R162" s="62"/>
      <c r="S162" s="62"/>
      <c r="T162" s="62"/>
      <c r="U162" s="62">
        <v>0</v>
      </c>
      <c r="V162" s="63"/>
      <c r="W162" s="62"/>
      <c r="X162" s="62"/>
      <c r="Y162" s="62">
        <v>0</v>
      </c>
      <c r="Z162" s="63">
        <v>28</v>
      </c>
      <c r="AA162" s="62">
        <v>3301</v>
      </c>
      <c r="AB162" s="62">
        <v>0</v>
      </c>
      <c r="AC162" s="62"/>
    </row>
    <row r="163" spans="1:29" ht="15.75">
      <c r="A163" s="69" t="str">
        <f t="shared" si="2"/>
        <v>MAYO</v>
      </c>
      <c r="B163" s="61">
        <v>13</v>
      </c>
      <c r="C163" s="61">
        <v>33</v>
      </c>
      <c r="D163" s="63" t="s">
        <v>63</v>
      </c>
      <c r="E163" s="63" t="s">
        <v>381</v>
      </c>
      <c r="F163" s="63" t="s">
        <v>347</v>
      </c>
      <c r="G163" s="63">
        <v>20768978</v>
      </c>
      <c r="H163" s="152">
        <v>45804</v>
      </c>
      <c r="I163" s="64">
        <v>45804.85733796296</v>
      </c>
      <c r="J163" s="64"/>
      <c r="K163" s="153">
        <v>0</v>
      </c>
      <c r="L163" s="63">
        <v>29182</v>
      </c>
      <c r="M163" s="63">
        <v>5545</v>
      </c>
      <c r="N163" s="63"/>
      <c r="O163" s="62"/>
      <c r="P163" s="62">
        <v>42072</v>
      </c>
      <c r="Q163" s="63"/>
      <c r="R163" s="62"/>
      <c r="S163" s="62"/>
      <c r="T163" s="62"/>
      <c r="U163" s="62">
        <v>0</v>
      </c>
      <c r="V163" s="63"/>
      <c r="W163" s="62"/>
      <c r="X163" s="62"/>
      <c r="Y163" s="62">
        <v>0</v>
      </c>
      <c r="Z163" s="63">
        <v>28</v>
      </c>
      <c r="AA163" s="62">
        <v>7345</v>
      </c>
      <c r="AB163" s="62">
        <v>0</v>
      </c>
      <c r="AC163" s="62"/>
    </row>
    <row r="164" spans="1:29" ht="15.75">
      <c r="A164" s="69" t="str">
        <f t="shared" si="2"/>
        <v>MAYO</v>
      </c>
      <c r="B164" s="61">
        <v>14</v>
      </c>
      <c r="C164" s="61">
        <v>33</v>
      </c>
      <c r="D164" s="63" t="s">
        <v>63</v>
      </c>
      <c r="E164" s="63" t="s">
        <v>180</v>
      </c>
      <c r="F164" s="63" t="s">
        <v>181</v>
      </c>
      <c r="G164" s="63">
        <v>35178022</v>
      </c>
      <c r="H164" s="152">
        <v>45805</v>
      </c>
      <c r="I164" s="64">
        <v>45805.698599537034</v>
      </c>
      <c r="J164" s="64"/>
      <c r="K164" s="153">
        <v>0</v>
      </c>
      <c r="L164" s="63">
        <v>7975</v>
      </c>
      <c r="M164" s="63">
        <v>1515</v>
      </c>
      <c r="N164" s="63"/>
      <c r="O164" s="62"/>
      <c r="P164" s="62">
        <v>9490</v>
      </c>
      <c r="Q164" s="63"/>
      <c r="R164" s="62"/>
      <c r="S164" s="62"/>
      <c r="T164" s="62"/>
      <c r="U164" s="62">
        <v>0</v>
      </c>
      <c r="V164" s="63"/>
      <c r="W164" s="62"/>
      <c r="X164" s="62"/>
      <c r="Y164" s="62">
        <v>0</v>
      </c>
      <c r="Z164" s="63"/>
      <c r="AA164" s="62"/>
      <c r="AB164" s="62"/>
      <c r="AC164" s="62"/>
    </row>
    <row r="165" spans="1:29" ht="15.75">
      <c r="A165" s="69" t="str">
        <f t="shared" si="2"/>
        <v>MAYO</v>
      </c>
      <c r="B165" s="61">
        <v>15</v>
      </c>
      <c r="C165" s="61">
        <v>33</v>
      </c>
      <c r="D165" s="63" t="s">
        <v>63</v>
      </c>
      <c r="E165" s="63" t="s">
        <v>273</v>
      </c>
      <c r="F165" s="63" t="s">
        <v>274</v>
      </c>
      <c r="G165" s="63">
        <v>171823</v>
      </c>
      <c r="H165" s="152">
        <v>45806</v>
      </c>
      <c r="I165" s="64">
        <v>45806.676689814813</v>
      </c>
      <c r="J165" s="64"/>
      <c r="K165" s="153">
        <v>0</v>
      </c>
      <c r="L165" s="63">
        <v>33561</v>
      </c>
      <c r="M165" s="63">
        <v>6376</v>
      </c>
      <c r="N165" s="63"/>
      <c r="O165" s="62"/>
      <c r="P165" s="62">
        <v>47320</v>
      </c>
      <c r="Q165" s="63"/>
      <c r="R165" s="62"/>
      <c r="S165" s="62"/>
      <c r="T165" s="62"/>
      <c r="U165" s="62">
        <v>0</v>
      </c>
      <c r="V165" s="63"/>
      <c r="W165" s="62"/>
      <c r="X165" s="62"/>
      <c r="Y165" s="62">
        <v>0</v>
      </c>
      <c r="Z165" s="63">
        <v>28</v>
      </c>
      <c r="AA165" s="63">
        <v>7383</v>
      </c>
      <c r="AB165" s="63">
        <v>0</v>
      </c>
      <c r="AC165" s="63"/>
    </row>
    <row r="166" spans="1:29" ht="15.75">
      <c r="A166" s="69" t="str">
        <f t="shared" si="2"/>
        <v>MAYO</v>
      </c>
      <c r="B166" s="61">
        <v>16</v>
      </c>
      <c r="C166" s="61">
        <v>33</v>
      </c>
      <c r="D166" s="63" t="s">
        <v>63</v>
      </c>
      <c r="E166" s="63" t="s">
        <v>281</v>
      </c>
      <c r="F166" s="63" t="s">
        <v>282</v>
      </c>
      <c r="G166" s="63">
        <v>9195687</v>
      </c>
      <c r="H166" s="152">
        <v>45806</v>
      </c>
      <c r="I166" s="64">
        <v>45807.377442129633</v>
      </c>
      <c r="J166" s="64">
        <v>45808.962696759256</v>
      </c>
      <c r="K166" s="153">
        <v>21394</v>
      </c>
      <c r="L166" s="63">
        <v>33274</v>
      </c>
      <c r="M166" s="63">
        <v>6322</v>
      </c>
      <c r="N166" s="63"/>
      <c r="O166" s="62"/>
      <c r="P166" s="62">
        <v>60990</v>
      </c>
      <c r="Q166" s="63"/>
      <c r="R166" s="62"/>
      <c r="S166" s="62"/>
      <c r="T166" s="62"/>
      <c r="U166" s="62">
        <v>0</v>
      </c>
      <c r="V166" s="63"/>
      <c r="W166" s="62"/>
      <c r="X166" s="62"/>
      <c r="Y166" s="62">
        <v>0</v>
      </c>
      <c r="Z166" s="63"/>
      <c r="AA166" s="62"/>
      <c r="AB166" s="62"/>
      <c r="AC166" s="62"/>
    </row>
    <row r="167" spans="1:29" ht="15.75">
      <c r="A167" s="69" t="str">
        <f t="shared" si="2"/>
        <v>MAYO</v>
      </c>
      <c r="B167" s="61">
        <v>17</v>
      </c>
      <c r="C167" s="61">
        <v>33</v>
      </c>
      <c r="D167" s="63" t="s">
        <v>63</v>
      </c>
      <c r="E167" s="63" t="s">
        <v>320</v>
      </c>
      <c r="F167" s="63" t="s">
        <v>321</v>
      </c>
      <c r="G167" s="63">
        <v>160733</v>
      </c>
      <c r="H167" s="152">
        <v>45807</v>
      </c>
      <c r="I167" s="64">
        <v>45807.686053240737</v>
      </c>
      <c r="J167" s="64"/>
      <c r="K167" s="153">
        <v>0</v>
      </c>
      <c r="L167" s="63">
        <v>60466</v>
      </c>
      <c r="M167" s="63">
        <v>11489</v>
      </c>
      <c r="N167" s="63"/>
      <c r="O167" s="62"/>
      <c r="P167" s="62">
        <v>71955</v>
      </c>
      <c r="Q167" s="63"/>
      <c r="R167" s="62"/>
      <c r="S167" s="62"/>
      <c r="T167" s="62"/>
      <c r="U167" s="62">
        <v>0</v>
      </c>
      <c r="V167" s="63"/>
      <c r="W167" s="62"/>
      <c r="X167" s="62"/>
      <c r="Y167" s="62">
        <v>0</v>
      </c>
      <c r="Z167" s="63"/>
      <c r="AA167" s="62"/>
      <c r="AB167" s="62"/>
      <c r="AC167" s="62"/>
    </row>
    <row r="168" spans="1:29" ht="15.75">
      <c r="A168" s="69" t="str">
        <f t="shared" si="2"/>
        <v>MAYO</v>
      </c>
      <c r="B168" s="61">
        <v>18</v>
      </c>
      <c r="C168" s="61">
        <v>33</v>
      </c>
      <c r="D168" s="63" t="s">
        <v>63</v>
      </c>
      <c r="E168" s="63" t="s">
        <v>187</v>
      </c>
      <c r="F168" s="63" t="s">
        <v>188</v>
      </c>
      <c r="G168" s="63">
        <v>49212</v>
      </c>
      <c r="H168" s="152">
        <v>45807</v>
      </c>
      <c r="I168" s="64">
        <v>45807.847592592596</v>
      </c>
      <c r="J168" s="64">
        <v>45808.962696759256</v>
      </c>
      <c r="K168" s="153">
        <v>0</v>
      </c>
      <c r="L168" s="63">
        <v>52425</v>
      </c>
      <c r="M168" s="63">
        <v>9961</v>
      </c>
      <c r="N168" s="63"/>
      <c r="O168" s="62"/>
      <c r="P168" s="62">
        <v>62386</v>
      </c>
      <c r="Q168" s="63"/>
      <c r="R168" s="62"/>
      <c r="S168" s="62"/>
      <c r="T168" s="62"/>
      <c r="U168" s="62">
        <v>0</v>
      </c>
      <c r="V168" s="63"/>
      <c r="W168" s="62"/>
      <c r="X168" s="62"/>
      <c r="Y168" s="62">
        <v>0</v>
      </c>
      <c r="Z168" s="63"/>
      <c r="AA168" s="62"/>
      <c r="AB168" s="62"/>
      <c r="AC168" s="62"/>
    </row>
    <row r="169" spans="1:29" ht="15.75">
      <c r="A169" s="69" t="str">
        <f t="shared" si="2"/>
        <v>MAYO</v>
      </c>
      <c r="B169" s="61">
        <v>19</v>
      </c>
      <c r="C169" s="61">
        <v>33</v>
      </c>
      <c r="D169" s="63" t="s">
        <v>63</v>
      </c>
      <c r="E169" s="63" t="s">
        <v>376</v>
      </c>
      <c r="F169" s="63" t="s">
        <v>343</v>
      </c>
      <c r="G169" s="63">
        <v>68963</v>
      </c>
      <c r="H169" s="152">
        <v>45808</v>
      </c>
      <c r="I169" s="64">
        <v>45808.911377314813</v>
      </c>
      <c r="J169" s="64"/>
      <c r="K169" s="153">
        <v>0</v>
      </c>
      <c r="L169" s="63">
        <v>26372</v>
      </c>
      <c r="M169" s="63">
        <v>5011</v>
      </c>
      <c r="N169" s="63"/>
      <c r="O169" s="62"/>
      <c r="P169" s="62">
        <v>37302</v>
      </c>
      <c r="Q169" s="63"/>
      <c r="R169" s="62"/>
      <c r="S169" s="62"/>
      <c r="T169" s="62"/>
      <c r="U169" s="62">
        <v>0</v>
      </c>
      <c r="V169" s="63"/>
      <c r="W169" s="62"/>
      <c r="X169" s="62"/>
      <c r="Y169" s="62">
        <v>0</v>
      </c>
      <c r="Z169" s="63">
        <v>28</v>
      </c>
      <c r="AA169" s="62">
        <v>5919</v>
      </c>
      <c r="AB169" s="62" t="s">
        <v>382</v>
      </c>
      <c r="AC169" s="62"/>
    </row>
    <row r="170" spans="1:29" ht="15.75">
      <c r="A170" s="69" t="str">
        <f t="shared" si="2"/>
        <v>MAYO</v>
      </c>
      <c r="B170" s="61">
        <v>20</v>
      </c>
      <c r="C170" s="61">
        <v>34</v>
      </c>
      <c r="D170" s="63" t="s">
        <v>63</v>
      </c>
      <c r="E170" s="63" t="s">
        <v>171</v>
      </c>
      <c r="F170" s="63" t="s">
        <v>172</v>
      </c>
      <c r="G170" s="63">
        <v>4982</v>
      </c>
      <c r="H170" s="152">
        <v>45778</v>
      </c>
      <c r="I170" s="64">
        <v>45778.417604166665</v>
      </c>
      <c r="J170" s="64"/>
      <c r="K170" s="153">
        <v>45000</v>
      </c>
      <c r="L170" s="63">
        <v>0</v>
      </c>
      <c r="M170" s="63">
        <v>0</v>
      </c>
      <c r="N170" s="63"/>
      <c r="O170" s="62"/>
      <c r="P170" s="62">
        <v>45000</v>
      </c>
      <c r="Q170" s="63"/>
      <c r="R170" s="62"/>
      <c r="S170" s="62"/>
      <c r="T170" s="62"/>
      <c r="U170" s="62">
        <v>0</v>
      </c>
      <c r="V170" s="63"/>
      <c r="W170" s="62"/>
      <c r="X170" s="62"/>
      <c r="Y170" s="62">
        <v>0</v>
      </c>
      <c r="Z170" s="63"/>
      <c r="AA170" s="62"/>
      <c r="AB170" s="62"/>
      <c r="AC170" s="62"/>
    </row>
    <row r="171" spans="1:29" ht="15.75">
      <c r="A171" s="69" t="str">
        <f t="shared" si="2"/>
        <v>MAYO</v>
      </c>
      <c r="B171" s="61">
        <v>21</v>
      </c>
      <c r="C171" s="61">
        <v>34</v>
      </c>
      <c r="D171" s="63" t="s">
        <v>63</v>
      </c>
      <c r="E171" s="63" t="s">
        <v>185</v>
      </c>
      <c r="F171" s="63" t="s">
        <v>186</v>
      </c>
      <c r="G171" s="63">
        <v>55</v>
      </c>
      <c r="H171" s="152">
        <v>45786</v>
      </c>
      <c r="I171" s="64">
        <v>45786.598946759259</v>
      </c>
      <c r="J171" s="64"/>
      <c r="K171" s="153">
        <v>100000</v>
      </c>
      <c r="L171" s="63">
        <v>0</v>
      </c>
      <c r="M171" s="63">
        <v>0</v>
      </c>
      <c r="N171" s="63"/>
      <c r="O171" s="62"/>
      <c r="P171" s="62">
        <v>100000</v>
      </c>
      <c r="Q171" s="63"/>
      <c r="R171" s="62"/>
      <c r="S171" s="62"/>
      <c r="T171" s="62"/>
      <c r="U171" s="62">
        <v>0</v>
      </c>
      <c r="V171" s="63"/>
      <c r="W171" s="62"/>
      <c r="X171" s="62"/>
      <c r="Y171" s="62">
        <v>0</v>
      </c>
      <c r="Z171" s="63"/>
      <c r="AA171" s="62"/>
      <c r="AB171" s="62"/>
      <c r="AC171" s="62"/>
    </row>
    <row r="172" spans="1:29" ht="15.75">
      <c r="A172" s="69" t="str">
        <f t="shared" si="2"/>
        <v>MAYO</v>
      </c>
      <c r="B172" s="61">
        <v>22</v>
      </c>
      <c r="C172" s="61">
        <v>34</v>
      </c>
      <c r="D172" s="63" t="s">
        <v>63</v>
      </c>
      <c r="E172" s="63" t="s">
        <v>185</v>
      </c>
      <c r="F172" s="63" t="s">
        <v>186</v>
      </c>
      <c r="G172" s="63">
        <v>56</v>
      </c>
      <c r="H172" s="152">
        <v>45786</v>
      </c>
      <c r="I172" s="64">
        <v>45786.60056712963</v>
      </c>
      <c r="J172" s="64"/>
      <c r="K172" s="153">
        <v>80000</v>
      </c>
      <c r="L172" s="63">
        <v>0</v>
      </c>
      <c r="M172" s="63">
        <v>0</v>
      </c>
      <c r="N172" s="63"/>
      <c r="O172" s="62"/>
      <c r="P172" s="62">
        <v>80000</v>
      </c>
      <c r="Q172" s="63"/>
      <c r="R172" s="62"/>
      <c r="S172" s="62"/>
      <c r="T172" s="62"/>
      <c r="U172" s="62">
        <v>0</v>
      </c>
      <c r="V172" s="63"/>
      <c r="W172" s="62"/>
      <c r="X172" s="62"/>
      <c r="Y172" s="62">
        <v>0</v>
      </c>
      <c r="Z172" s="63"/>
      <c r="AA172" s="62"/>
      <c r="AB172" s="62"/>
      <c r="AC172" s="62"/>
    </row>
    <row r="173" spans="1:29" ht="15.75">
      <c r="A173" s="69" t="str">
        <f t="shared" si="2"/>
        <v>MAYO</v>
      </c>
      <c r="B173" s="61">
        <v>23</v>
      </c>
      <c r="C173" s="61">
        <v>34</v>
      </c>
      <c r="D173" s="63" t="s">
        <v>63</v>
      </c>
      <c r="E173" s="63" t="s">
        <v>185</v>
      </c>
      <c r="F173" s="63" t="s">
        <v>186</v>
      </c>
      <c r="G173" s="63">
        <v>58</v>
      </c>
      <c r="H173" s="152">
        <v>45793</v>
      </c>
      <c r="I173" s="64">
        <v>45793.574016203704</v>
      </c>
      <c r="J173" s="64"/>
      <c r="K173" s="153">
        <v>85000</v>
      </c>
      <c r="L173" s="63">
        <v>0</v>
      </c>
      <c r="M173" s="63">
        <v>0</v>
      </c>
      <c r="N173" s="63"/>
      <c r="O173" s="62"/>
      <c r="P173" s="62">
        <v>85000</v>
      </c>
      <c r="Q173" s="63"/>
      <c r="R173" s="62"/>
      <c r="S173" s="62"/>
      <c r="T173" s="62"/>
      <c r="U173" s="62">
        <v>0</v>
      </c>
      <c r="V173" s="63"/>
      <c r="W173" s="62"/>
      <c r="X173" s="62"/>
      <c r="Y173" s="62">
        <v>0</v>
      </c>
      <c r="Z173" s="63"/>
      <c r="AA173" s="62"/>
      <c r="AB173" s="62"/>
      <c r="AC173" s="62"/>
    </row>
    <row r="174" spans="1:29" ht="15.75">
      <c r="A174" s="69" t="str">
        <f t="shared" si="2"/>
        <v>MAYO</v>
      </c>
      <c r="B174" s="61">
        <v>24</v>
      </c>
      <c r="C174" s="61">
        <v>34</v>
      </c>
      <c r="D174" s="63" t="s">
        <v>63</v>
      </c>
      <c r="E174" s="63" t="s">
        <v>185</v>
      </c>
      <c r="F174" s="63" t="s">
        <v>186</v>
      </c>
      <c r="G174" s="63">
        <v>61</v>
      </c>
      <c r="H174" s="152">
        <v>45803</v>
      </c>
      <c r="I174" s="64">
        <v>45803.698483796295</v>
      </c>
      <c r="J174" s="64">
        <v>45808.962870370371</v>
      </c>
      <c r="K174" s="153">
        <v>100000</v>
      </c>
      <c r="L174" s="63">
        <v>0</v>
      </c>
      <c r="M174" s="63">
        <v>0</v>
      </c>
      <c r="N174" s="63"/>
      <c r="O174" s="62"/>
      <c r="P174" s="62">
        <v>100000</v>
      </c>
      <c r="Q174" s="63"/>
      <c r="R174" s="62"/>
      <c r="S174" s="62"/>
      <c r="T174" s="62"/>
      <c r="U174" s="62">
        <v>0</v>
      </c>
      <c r="V174" s="63"/>
      <c r="W174" s="62"/>
      <c r="X174" s="62"/>
      <c r="Y174" s="62">
        <v>0</v>
      </c>
      <c r="Z174" s="63"/>
      <c r="AA174" s="62"/>
      <c r="AB174" s="62"/>
      <c r="AC174" s="62"/>
    </row>
    <row r="175" spans="1:29" ht="15.75">
      <c r="A175" s="69" t="str">
        <f t="shared" si="2"/>
        <v>MAYO</v>
      </c>
      <c r="B175" s="61">
        <v>25</v>
      </c>
      <c r="C175" s="61">
        <v>34</v>
      </c>
      <c r="D175" s="63" t="s">
        <v>63</v>
      </c>
      <c r="E175" s="63" t="s">
        <v>320</v>
      </c>
      <c r="F175" s="63" t="s">
        <v>321</v>
      </c>
      <c r="G175" s="63">
        <v>29142</v>
      </c>
      <c r="H175" s="152">
        <v>45807</v>
      </c>
      <c r="I175" s="64">
        <v>45807.685891203706</v>
      </c>
      <c r="J175" s="64"/>
      <c r="K175" s="153">
        <v>75949</v>
      </c>
      <c r="L175" s="63">
        <v>0</v>
      </c>
      <c r="M175" s="63">
        <v>0</v>
      </c>
      <c r="N175" s="63"/>
      <c r="O175" s="62"/>
      <c r="P175" s="62">
        <v>75949</v>
      </c>
      <c r="Q175" s="63"/>
      <c r="R175" s="62"/>
      <c r="S175" s="62"/>
      <c r="T175" s="62"/>
      <c r="U175" s="62">
        <v>0</v>
      </c>
      <c r="V175" s="63"/>
      <c r="W175" s="62"/>
      <c r="X175" s="62"/>
      <c r="Y175" s="62">
        <v>0</v>
      </c>
      <c r="Z175" s="63"/>
      <c r="AA175" s="62"/>
      <c r="AB175" s="62"/>
      <c r="AC175" s="62"/>
    </row>
    <row r="176" spans="1:29" ht="15.75">
      <c r="A176" s="69" t="str">
        <f t="shared" si="2"/>
        <v>MAYO</v>
      </c>
      <c r="B176" s="61">
        <v>26</v>
      </c>
      <c r="C176" s="61">
        <v>61</v>
      </c>
      <c r="D176" s="63" t="s">
        <v>63</v>
      </c>
      <c r="E176" s="63" t="s">
        <v>281</v>
      </c>
      <c r="F176" s="63" t="s">
        <v>282</v>
      </c>
      <c r="G176" s="63">
        <v>288061</v>
      </c>
      <c r="H176" s="152">
        <v>45777</v>
      </c>
      <c r="I176" s="64">
        <v>45778.077094907407</v>
      </c>
      <c r="J176" s="64"/>
      <c r="K176" s="153">
        <v>21281</v>
      </c>
      <c r="L176" s="63">
        <v>33097</v>
      </c>
      <c r="M176" s="63">
        <v>6289</v>
      </c>
      <c r="N176" s="63"/>
      <c r="O176" s="62"/>
      <c r="P176" s="62">
        <v>60667</v>
      </c>
      <c r="Q176" s="63"/>
      <c r="R176" s="62"/>
      <c r="S176" s="62"/>
      <c r="T176" s="62"/>
      <c r="U176" s="62">
        <v>0</v>
      </c>
      <c r="V176" s="63"/>
      <c r="W176" s="62"/>
      <c r="X176" s="62"/>
      <c r="Y176" s="62">
        <v>0</v>
      </c>
      <c r="Z176" s="63"/>
      <c r="AA176" s="62"/>
      <c r="AB176" s="62"/>
      <c r="AC176" s="62"/>
    </row>
    <row r="177" spans="1:29" ht="15.75">
      <c r="A177" s="69" t="str">
        <f t="shared" si="2"/>
        <v>JUNIO</v>
      </c>
      <c r="B177">
        <v>1</v>
      </c>
      <c r="C177">
        <v>33</v>
      </c>
      <c r="D177" t="s">
        <v>63</v>
      </c>
      <c r="E177" t="s">
        <v>203</v>
      </c>
      <c r="F177" t="s">
        <v>204</v>
      </c>
      <c r="G177" s="99">
        <v>10693533</v>
      </c>
      <c r="H177" s="27">
        <v>45809</v>
      </c>
      <c r="I177" s="27">
        <v>45810.500057870369</v>
      </c>
      <c r="J177" s="27"/>
      <c r="K177">
        <v>0</v>
      </c>
      <c r="L177">
        <v>52518</v>
      </c>
      <c r="M177">
        <v>9978</v>
      </c>
      <c r="P177">
        <v>62496</v>
      </c>
      <c r="U177">
        <v>0</v>
      </c>
      <c r="Y177">
        <v>0</v>
      </c>
      <c r="Z177" s="62"/>
      <c r="AA177" s="62"/>
      <c r="AB177" s="62"/>
      <c r="AC177" s="62"/>
    </row>
    <row r="178" spans="1:29" ht="15.75">
      <c r="A178" s="69" t="str">
        <f t="shared" si="2"/>
        <v>JUNIO</v>
      </c>
      <c r="B178">
        <v>2</v>
      </c>
      <c r="C178">
        <v>33</v>
      </c>
      <c r="D178" t="s">
        <v>63</v>
      </c>
      <c r="E178" t="s">
        <v>405</v>
      </c>
      <c r="F178" t="s">
        <v>406</v>
      </c>
      <c r="G178" s="99">
        <v>57334660</v>
      </c>
      <c r="H178" s="27">
        <v>45810</v>
      </c>
      <c r="I178" s="27">
        <v>45810.503761574073</v>
      </c>
      <c r="J178" s="27"/>
      <c r="K178">
        <v>0</v>
      </c>
      <c r="L178">
        <v>73067</v>
      </c>
      <c r="M178">
        <v>13883</v>
      </c>
      <c r="P178">
        <v>86950</v>
      </c>
      <c r="U178">
        <v>0</v>
      </c>
      <c r="Y178">
        <v>0</v>
      </c>
      <c r="Z178" s="63"/>
      <c r="AA178" s="63"/>
      <c r="AB178" s="63"/>
      <c r="AC178" s="62"/>
    </row>
    <row r="179" spans="1:29" ht="15.75">
      <c r="A179" s="69" t="str">
        <f t="shared" si="2"/>
        <v>JUNIO</v>
      </c>
      <c r="B179">
        <v>3</v>
      </c>
      <c r="C179">
        <v>33</v>
      </c>
      <c r="D179" t="s">
        <v>63</v>
      </c>
      <c r="E179" t="s">
        <v>381</v>
      </c>
      <c r="F179" t="s">
        <v>347</v>
      </c>
      <c r="G179" s="99">
        <v>20829414</v>
      </c>
      <c r="H179" s="27">
        <v>45813</v>
      </c>
      <c r="I179" s="27">
        <v>45813.854861111111</v>
      </c>
      <c r="J179" s="27"/>
      <c r="K179">
        <v>0</v>
      </c>
      <c r="L179">
        <v>21324</v>
      </c>
      <c r="M179">
        <v>4052</v>
      </c>
      <c r="P179">
        <v>30000</v>
      </c>
      <c r="U179">
        <v>0</v>
      </c>
      <c r="Y179">
        <v>0</v>
      </c>
      <c r="Z179" s="63">
        <v>28</v>
      </c>
      <c r="AA179" s="63">
        <v>4624</v>
      </c>
      <c r="AB179" s="63">
        <v>0</v>
      </c>
      <c r="AC179" s="62"/>
    </row>
    <row r="180" spans="1:29" ht="15.75">
      <c r="A180" s="69" t="str">
        <f t="shared" si="2"/>
        <v>JUNIO</v>
      </c>
      <c r="B180">
        <v>4</v>
      </c>
      <c r="C180">
        <v>33</v>
      </c>
      <c r="D180" t="s">
        <v>63</v>
      </c>
      <c r="E180" t="s">
        <v>279</v>
      </c>
      <c r="F180" t="s">
        <v>280</v>
      </c>
      <c r="G180" s="99">
        <v>9103</v>
      </c>
      <c r="H180" s="27">
        <v>45814</v>
      </c>
      <c r="I180" s="27">
        <v>45814.54146990741</v>
      </c>
      <c r="J180" s="27"/>
      <c r="K180">
        <v>0</v>
      </c>
      <c r="L180">
        <v>210084</v>
      </c>
      <c r="M180">
        <v>39916</v>
      </c>
      <c r="P180">
        <v>250000</v>
      </c>
      <c r="U180">
        <v>0</v>
      </c>
      <c r="Y180">
        <v>0</v>
      </c>
      <c r="Z180" s="62"/>
      <c r="AA180" s="62"/>
      <c r="AB180" s="62"/>
      <c r="AC180" s="62"/>
    </row>
    <row r="181" spans="1:29" ht="15.75">
      <c r="A181" s="69" t="str">
        <f t="shared" si="2"/>
        <v>JUNIO</v>
      </c>
      <c r="B181">
        <v>5</v>
      </c>
      <c r="C181">
        <v>33</v>
      </c>
      <c r="D181" t="s">
        <v>63</v>
      </c>
      <c r="E181" t="s">
        <v>407</v>
      </c>
      <c r="F181" t="s">
        <v>408</v>
      </c>
      <c r="G181" s="99">
        <v>115489</v>
      </c>
      <c r="H181" s="27">
        <v>45817</v>
      </c>
      <c r="I181" s="27">
        <v>45817.347314814811</v>
      </c>
      <c r="J181" s="27"/>
      <c r="K181">
        <v>0</v>
      </c>
      <c r="L181">
        <v>33515</v>
      </c>
      <c r="M181">
        <v>6368</v>
      </c>
      <c r="P181">
        <v>47427</v>
      </c>
      <c r="U181">
        <v>0</v>
      </c>
      <c r="Y181">
        <v>0</v>
      </c>
      <c r="Z181" s="63">
        <v>28</v>
      </c>
      <c r="AA181" s="63">
        <v>7544</v>
      </c>
      <c r="AB181" s="63">
        <v>0</v>
      </c>
      <c r="AC181" s="62"/>
    </row>
    <row r="182" spans="1:29" ht="15.75">
      <c r="A182" s="69" t="str">
        <f t="shared" si="2"/>
        <v>JUNIO</v>
      </c>
      <c r="B182">
        <v>6</v>
      </c>
      <c r="C182">
        <v>33</v>
      </c>
      <c r="D182" t="s">
        <v>63</v>
      </c>
      <c r="E182" t="s">
        <v>409</v>
      </c>
      <c r="F182" t="s">
        <v>410</v>
      </c>
      <c r="G182" s="99">
        <v>19</v>
      </c>
      <c r="H182" s="27">
        <v>45820</v>
      </c>
      <c r="I182" s="27">
        <v>45820.60434027778</v>
      </c>
      <c r="J182" s="27"/>
      <c r="K182">
        <v>0</v>
      </c>
      <c r="L182">
        <v>4450000</v>
      </c>
      <c r="M182">
        <v>845500</v>
      </c>
      <c r="P182">
        <v>5295500</v>
      </c>
      <c r="U182">
        <v>0</v>
      </c>
      <c r="Y182">
        <v>0</v>
      </c>
      <c r="Z182" s="62"/>
      <c r="AA182" s="62"/>
      <c r="AB182" s="62"/>
      <c r="AC182" s="62"/>
    </row>
    <row r="183" spans="1:29" ht="15.75">
      <c r="A183" s="69" t="str">
        <f t="shared" si="2"/>
        <v>JUNIO</v>
      </c>
      <c r="B183">
        <v>7</v>
      </c>
      <c r="C183">
        <v>33</v>
      </c>
      <c r="D183" t="s">
        <v>63</v>
      </c>
      <c r="E183" t="s">
        <v>184</v>
      </c>
      <c r="F183" t="s">
        <v>411</v>
      </c>
      <c r="G183" s="99">
        <v>1502918</v>
      </c>
      <c r="H183" s="27">
        <v>45829</v>
      </c>
      <c r="I183" s="27">
        <v>45829.880960648145</v>
      </c>
      <c r="J183" s="27"/>
      <c r="K183">
        <v>0</v>
      </c>
      <c r="L183">
        <v>14598</v>
      </c>
      <c r="M183">
        <v>2774</v>
      </c>
      <c r="P183">
        <v>20000</v>
      </c>
      <c r="U183">
        <v>0</v>
      </c>
      <c r="Y183">
        <v>0</v>
      </c>
      <c r="Z183" s="62">
        <v>28</v>
      </c>
      <c r="AA183" s="62">
        <v>2628</v>
      </c>
      <c r="AB183" s="62">
        <v>0</v>
      </c>
      <c r="AC183" s="62"/>
    </row>
    <row r="184" spans="1:29" ht="15.75">
      <c r="A184" s="69" t="str">
        <f t="shared" si="2"/>
        <v>JUNIO</v>
      </c>
      <c r="B184">
        <v>8</v>
      </c>
      <c r="C184">
        <v>33</v>
      </c>
      <c r="D184" t="s">
        <v>63</v>
      </c>
      <c r="E184" t="s">
        <v>281</v>
      </c>
      <c r="F184" t="s">
        <v>282</v>
      </c>
      <c r="G184" s="99">
        <v>9251187</v>
      </c>
      <c r="H184" s="27">
        <v>45835</v>
      </c>
      <c r="I184" s="27">
        <v>45836.404560185183</v>
      </c>
      <c r="J184" s="27">
        <v>45838.932118055556</v>
      </c>
      <c r="K184">
        <v>21498</v>
      </c>
      <c r="L184">
        <v>33436</v>
      </c>
      <c r="M184">
        <v>6353</v>
      </c>
      <c r="P184">
        <v>61287</v>
      </c>
      <c r="U184">
        <v>0</v>
      </c>
      <c r="Y184">
        <v>0</v>
      </c>
      <c r="Z184" s="62"/>
      <c r="AA184" s="62"/>
      <c r="AB184" s="62"/>
      <c r="AC184" s="62"/>
    </row>
    <row r="185" spans="1:29" ht="15.75">
      <c r="A185" s="69" t="str">
        <f t="shared" si="2"/>
        <v>JUNIO</v>
      </c>
      <c r="B185">
        <v>9</v>
      </c>
      <c r="C185">
        <v>33</v>
      </c>
      <c r="D185" t="s">
        <v>63</v>
      </c>
      <c r="E185" t="s">
        <v>412</v>
      </c>
      <c r="F185" t="s">
        <v>413</v>
      </c>
      <c r="G185" s="99">
        <v>65387</v>
      </c>
      <c r="H185" s="27">
        <v>45837</v>
      </c>
      <c r="I185" s="27">
        <v>45837.693703703706</v>
      </c>
      <c r="J185" s="27"/>
      <c r="K185">
        <v>0</v>
      </c>
      <c r="L185">
        <v>15392</v>
      </c>
      <c r="M185">
        <v>2924</v>
      </c>
      <c r="P185">
        <v>20000</v>
      </c>
      <c r="U185">
        <v>0</v>
      </c>
      <c r="Y185">
        <v>0</v>
      </c>
      <c r="Z185" s="62">
        <v>28</v>
      </c>
      <c r="AA185" s="62">
        <v>1684</v>
      </c>
      <c r="AB185" s="62">
        <v>0</v>
      </c>
      <c r="AC185" s="62"/>
    </row>
    <row r="186" spans="1:29" ht="15.75">
      <c r="A186" s="69" t="str">
        <f t="shared" si="2"/>
        <v>JUNIO</v>
      </c>
      <c r="B186">
        <v>10</v>
      </c>
      <c r="C186">
        <v>33</v>
      </c>
      <c r="D186" t="s">
        <v>63</v>
      </c>
      <c r="E186" t="s">
        <v>237</v>
      </c>
      <c r="F186" t="s">
        <v>238</v>
      </c>
      <c r="G186" s="99">
        <v>299</v>
      </c>
      <c r="H186" s="27">
        <v>45838</v>
      </c>
      <c r="I186" s="27">
        <v>45838.80736111111</v>
      </c>
      <c r="J186" s="27">
        <v>45838.932118055556</v>
      </c>
      <c r="K186">
        <v>0</v>
      </c>
      <c r="L186">
        <v>70000</v>
      </c>
      <c r="M186">
        <v>13300</v>
      </c>
      <c r="P186">
        <v>83300</v>
      </c>
      <c r="U186">
        <v>0</v>
      </c>
      <c r="Y186">
        <v>0</v>
      </c>
      <c r="Z186" s="63"/>
      <c r="AA186" s="63"/>
      <c r="AB186" s="63"/>
      <c r="AC186" s="62"/>
    </row>
    <row r="187" spans="1:29" ht="15.75">
      <c r="A187" s="69" t="str">
        <f t="shared" si="2"/>
        <v>JUNIO</v>
      </c>
      <c r="B187">
        <v>11</v>
      </c>
      <c r="C187">
        <v>33</v>
      </c>
      <c r="D187" t="s">
        <v>63</v>
      </c>
      <c r="E187" t="s">
        <v>237</v>
      </c>
      <c r="F187" t="s">
        <v>238</v>
      </c>
      <c r="G187" s="99">
        <v>300</v>
      </c>
      <c r="H187" s="27">
        <v>45838</v>
      </c>
      <c r="I187" s="27">
        <v>45838.811122685183</v>
      </c>
      <c r="J187" s="27">
        <v>45838.932106481479</v>
      </c>
      <c r="K187">
        <v>0</v>
      </c>
      <c r="L187">
        <v>140000</v>
      </c>
      <c r="M187">
        <v>26600</v>
      </c>
      <c r="P187">
        <v>166600</v>
      </c>
      <c r="U187">
        <v>0</v>
      </c>
      <c r="Y187">
        <v>0</v>
      </c>
      <c r="Z187" s="62"/>
      <c r="AA187" s="62"/>
      <c r="AB187" s="62"/>
      <c r="AC187" s="62"/>
    </row>
    <row r="188" spans="1:29" ht="15.75">
      <c r="A188" s="69" t="str">
        <f t="shared" si="2"/>
        <v>JUNIO</v>
      </c>
      <c r="B188">
        <v>12</v>
      </c>
      <c r="C188">
        <v>33</v>
      </c>
      <c r="D188" t="s">
        <v>63</v>
      </c>
      <c r="E188" t="s">
        <v>237</v>
      </c>
      <c r="F188" t="s">
        <v>238</v>
      </c>
      <c r="G188" s="99">
        <v>301</v>
      </c>
      <c r="H188" s="27">
        <v>45838</v>
      </c>
      <c r="I188" s="27">
        <v>45838.815370370372</v>
      </c>
      <c r="J188" s="27">
        <v>45838.932118055556</v>
      </c>
      <c r="K188">
        <v>0</v>
      </c>
      <c r="L188">
        <v>140000</v>
      </c>
      <c r="M188">
        <v>26600</v>
      </c>
      <c r="P188">
        <v>166600</v>
      </c>
      <c r="U188">
        <v>0</v>
      </c>
      <c r="Y188">
        <v>0</v>
      </c>
      <c r="Z188" s="62"/>
      <c r="AA188" s="62"/>
      <c r="AB188" s="62"/>
      <c r="AC188" s="62"/>
    </row>
    <row r="189" spans="1:29" ht="15.75">
      <c r="A189" s="69" t="str">
        <f t="shared" si="2"/>
        <v>JUNIO</v>
      </c>
      <c r="B189">
        <v>13</v>
      </c>
      <c r="C189">
        <v>33</v>
      </c>
      <c r="D189" t="s">
        <v>63</v>
      </c>
      <c r="E189" t="s">
        <v>237</v>
      </c>
      <c r="F189" t="s">
        <v>238</v>
      </c>
      <c r="G189" s="99">
        <v>302</v>
      </c>
      <c r="H189" s="27">
        <v>45838</v>
      </c>
      <c r="I189" s="27">
        <v>45838.819155092591</v>
      </c>
      <c r="J189" s="27">
        <v>45838.932118055556</v>
      </c>
      <c r="K189">
        <v>0</v>
      </c>
      <c r="L189">
        <v>70000</v>
      </c>
      <c r="M189">
        <v>13300</v>
      </c>
      <c r="P189">
        <v>83300</v>
      </c>
      <c r="U189">
        <v>0</v>
      </c>
      <c r="Y189">
        <v>0</v>
      </c>
      <c r="Z189" s="63"/>
      <c r="AA189" s="63"/>
      <c r="AB189" s="63"/>
      <c r="AC189" s="62"/>
    </row>
    <row r="190" spans="1:29" ht="15.75">
      <c r="A190" s="69" t="str">
        <f t="shared" si="2"/>
        <v>JUNIO</v>
      </c>
      <c r="B190">
        <v>14</v>
      </c>
      <c r="C190">
        <v>33</v>
      </c>
      <c r="D190" t="s">
        <v>63</v>
      </c>
      <c r="E190" t="s">
        <v>187</v>
      </c>
      <c r="F190" t="s">
        <v>188</v>
      </c>
      <c r="G190" s="99">
        <v>49854</v>
      </c>
      <c r="H190" s="27">
        <v>45838</v>
      </c>
      <c r="I190" s="27">
        <v>45838.89949074074</v>
      </c>
      <c r="J190" s="27">
        <v>45838.932106481479</v>
      </c>
      <c r="K190">
        <v>0</v>
      </c>
      <c r="L190">
        <v>52425</v>
      </c>
      <c r="M190">
        <v>9961</v>
      </c>
      <c r="P190">
        <v>62386</v>
      </c>
      <c r="U190">
        <v>0</v>
      </c>
      <c r="Y190">
        <v>0</v>
      </c>
      <c r="Z190" s="62"/>
      <c r="AA190" s="62"/>
      <c r="AB190" s="62"/>
      <c r="AC190" s="62"/>
    </row>
    <row r="191" spans="1:29" ht="15.75">
      <c r="A191" s="69" t="str">
        <f t="shared" si="2"/>
        <v>JUNIO</v>
      </c>
      <c r="B191">
        <v>15</v>
      </c>
      <c r="C191">
        <v>34</v>
      </c>
      <c r="D191" t="s">
        <v>63</v>
      </c>
      <c r="E191" t="s">
        <v>414</v>
      </c>
      <c r="F191" t="s">
        <v>415</v>
      </c>
      <c r="G191" s="99">
        <v>101</v>
      </c>
      <c r="H191" s="27">
        <v>45809</v>
      </c>
      <c r="I191" s="27">
        <v>45809.871990740743</v>
      </c>
      <c r="J191" s="27"/>
      <c r="K191">
        <v>45000</v>
      </c>
      <c r="L191">
        <v>0</v>
      </c>
      <c r="M191">
        <v>0</v>
      </c>
      <c r="P191">
        <v>45000</v>
      </c>
      <c r="U191">
        <v>0</v>
      </c>
      <c r="Y191">
        <v>0</v>
      </c>
      <c r="Z191" s="62"/>
      <c r="AA191" s="62"/>
      <c r="AB191" s="62"/>
      <c r="AC191" s="62"/>
    </row>
    <row r="192" spans="1:29" ht="15.75">
      <c r="A192" s="69" t="str">
        <f t="shared" si="2"/>
        <v>JUNIO</v>
      </c>
      <c r="B192">
        <v>16</v>
      </c>
      <c r="C192">
        <v>34</v>
      </c>
      <c r="D192" t="s">
        <v>63</v>
      </c>
      <c r="E192" t="s">
        <v>185</v>
      </c>
      <c r="F192" t="s">
        <v>186</v>
      </c>
      <c r="G192" s="99">
        <v>63</v>
      </c>
      <c r="H192" s="27">
        <v>45813</v>
      </c>
      <c r="I192" s="27">
        <v>45813.596585648149</v>
      </c>
      <c r="J192" s="27"/>
      <c r="K192">
        <v>650000</v>
      </c>
      <c r="L192">
        <v>0</v>
      </c>
      <c r="M192">
        <v>0</v>
      </c>
      <c r="P192">
        <v>650000</v>
      </c>
      <c r="U192">
        <v>0</v>
      </c>
      <c r="Y192">
        <v>0</v>
      </c>
      <c r="Z192" s="63"/>
      <c r="AA192" s="63"/>
      <c r="AB192" s="63"/>
      <c r="AC192" s="62"/>
    </row>
    <row r="193" spans="1:29" ht="15.75">
      <c r="A193" s="69" t="str">
        <f t="shared" si="2"/>
        <v>JUNIO</v>
      </c>
      <c r="B193">
        <v>17</v>
      </c>
      <c r="C193">
        <v>34</v>
      </c>
      <c r="D193" t="s">
        <v>63</v>
      </c>
      <c r="E193" t="s">
        <v>416</v>
      </c>
      <c r="F193" t="s">
        <v>417</v>
      </c>
      <c r="G193" s="99">
        <v>975072</v>
      </c>
      <c r="H193" s="27">
        <v>45831</v>
      </c>
      <c r="I193" s="27">
        <v>45830.968819444446</v>
      </c>
      <c r="J193" s="27"/>
      <c r="K193">
        <v>90394</v>
      </c>
      <c r="L193">
        <v>0</v>
      </c>
      <c r="M193">
        <v>0</v>
      </c>
      <c r="P193">
        <v>90394</v>
      </c>
      <c r="U193">
        <v>0</v>
      </c>
      <c r="Y193">
        <v>0</v>
      </c>
      <c r="Z193" s="62"/>
      <c r="AA193" s="62"/>
      <c r="AB193" s="62"/>
      <c r="AC193" s="62"/>
    </row>
    <row r="194" spans="1:29">
      <c r="A194" s="69" t="str">
        <f t="shared" ref="A194:A202" si="3">+IF(I194=0,"",UPPER(TEXT(I194,"mmmm")))</f>
        <v>JULIO</v>
      </c>
      <c r="B194">
        <v>1</v>
      </c>
      <c r="C194">
        <v>33</v>
      </c>
      <c r="D194" t="s">
        <v>63</v>
      </c>
      <c r="E194" t="s">
        <v>449</v>
      </c>
      <c r="F194" t="s">
        <v>450</v>
      </c>
      <c r="G194" s="99">
        <v>55728925</v>
      </c>
      <c r="H194" s="27">
        <v>45838</v>
      </c>
      <c r="I194" s="27">
        <v>45839.573599537034</v>
      </c>
      <c r="J194" s="27"/>
      <c r="K194">
        <v>0</v>
      </c>
      <c r="L194">
        <v>1232</v>
      </c>
      <c r="M194">
        <v>234</v>
      </c>
      <c r="P194">
        <v>1466</v>
      </c>
      <c r="U194">
        <v>0</v>
      </c>
      <c r="Y194">
        <v>0</v>
      </c>
    </row>
    <row r="195" spans="1:29">
      <c r="A195" s="69" t="str">
        <f t="shared" si="3"/>
        <v>JULIO</v>
      </c>
      <c r="B195">
        <v>2</v>
      </c>
      <c r="C195">
        <v>33</v>
      </c>
      <c r="D195" t="s">
        <v>63</v>
      </c>
      <c r="E195" t="s">
        <v>457</v>
      </c>
      <c r="F195" t="s">
        <v>458</v>
      </c>
      <c r="G195" s="99">
        <v>10229755</v>
      </c>
      <c r="H195" s="27">
        <v>45841</v>
      </c>
      <c r="I195" s="27">
        <v>45841.277812499997</v>
      </c>
      <c r="J195" s="27"/>
      <c r="K195">
        <v>0</v>
      </c>
      <c r="L195">
        <v>9678</v>
      </c>
      <c r="M195">
        <v>1839</v>
      </c>
      <c r="P195">
        <v>11517</v>
      </c>
      <c r="U195">
        <v>0</v>
      </c>
      <c r="Y195">
        <v>0</v>
      </c>
    </row>
    <row r="196" spans="1:29">
      <c r="A196" s="69" t="str">
        <f t="shared" si="3"/>
        <v>JULIO</v>
      </c>
      <c r="B196">
        <v>3</v>
      </c>
      <c r="C196">
        <v>33</v>
      </c>
      <c r="D196" t="s">
        <v>63</v>
      </c>
      <c r="E196" t="s">
        <v>459</v>
      </c>
      <c r="F196" t="s">
        <v>460</v>
      </c>
      <c r="G196" s="99">
        <v>111560</v>
      </c>
      <c r="H196" s="27">
        <v>45838</v>
      </c>
      <c r="I196" s="27">
        <v>45841.871747685182</v>
      </c>
      <c r="J196" s="27"/>
      <c r="K196">
        <v>0</v>
      </c>
      <c r="L196">
        <v>20649</v>
      </c>
      <c r="M196">
        <v>3923</v>
      </c>
      <c r="P196">
        <v>24572</v>
      </c>
      <c r="U196">
        <v>0</v>
      </c>
      <c r="Y196">
        <v>0</v>
      </c>
    </row>
    <row r="197" spans="1:29">
      <c r="A197" s="69" t="str">
        <f t="shared" si="3"/>
        <v>JULIO</v>
      </c>
      <c r="B197">
        <v>4</v>
      </c>
      <c r="C197">
        <v>33</v>
      </c>
      <c r="D197" t="s">
        <v>63</v>
      </c>
      <c r="E197" t="s">
        <v>459</v>
      </c>
      <c r="F197" t="s">
        <v>460</v>
      </c>
      <c r="G197" s="99">
        <v>116001</v>
      </c>
      <c r="H197" s="27">
        <v>45845</v>
      </c>
      <c r="I197" s="27">
        <v>45865.844826388886</v>
      </c>
      <c r="J197" s="27"/>
      <c r="K197">
        <v>0</v>
      </c>
      <c r="L197">
        <v>39285</v>
      </c>
      <c r="M197">
        <v>7464</v>
      </c>
      <c r="P197">
        <v>46749</v>
      </c>
      <c r="U197">
        <v>0</v>
      </c>
      <c r="Y197">
        <v>0</v>
      </c>
    </row>
    <row r="198" spans="1:29">
      <c r="A198" s="69" t="str">
        <f t="shared" si="3"/>
        <v>JULIO</v>
      </c>
      <c r="B198">
        <v>5</v>
      </c>
      <c r="C198">
        <v>33</v>
      </c>
      <c r="D198" t="s">
        <v>63</v>
      </c>
      <c r="E198" t="s">
        <v>461</v>
      </c>
      <c r="F198" t="s">
        <v>462</v>
      </c>
      <c r="G198" s="99">
        <v>52498108</v>
      </c>
      <c r="H198" s="27">
        <v>45867</v>
      </c>
      <c r="I198" s="27">
        <v>45868.083749999998</v>
      </c>
      <c r="J198" s="27"/>
      <c r="K198">
        <v>0</v>
      </c>
      <c r="L198">
        <v>16169</v>
      </c>
      <c r="M198">
        <v>3072</v>
      </c>
      <c r="P198">
        <v>19241</v>
      </c>
      <c r="U198">
        <v>0</v>
      </c>
      <c r="Y198">
        <v>0</v>
      </c>
    </row>
    <row r="199" spans="1:29">
      <c r="A199" s="69" t="str">
        <f t="shared" si="3"/>
        <v>JULIO</v>
      </c>
      <c r="B199">
        <v>6</v>
      </c>
      <c r="C199">
        <v>33</v>
      </c>
      <c r="D199" t="s">
        <v>63</v>
      </c>
      <c r="E199" t="s">
        <v>449</v>
      </c>
      <c r="F199" t="s">
        <v>450</v>
      </c>
      <c r="G199" s="99">
        <v>55835143</v>
      </c>
      <c r="H199" s="27">
        <v>45867</v>
      </c>
      <c r="I199" s="27">
        <v>45869.572372685187</v>
      </c>
      <c r="J199" s="27"/>
      <c r="K199">
        <v>0</v>
      </c>
      <c r="L199">
        <v>8355</v>
      </c>
      <c r="M199">
        <v>1587</v>
      </c>
      <c r="P199">
        <v>9942</v>
      </c>
      <c r="U199">
        <v>0</v>
      </c>
      <c r="Y199">
        <v>0</v>
      </c>
    </row>
    <row r="200" spans="1:29">
      <c r="A200" s="69" t="str">
        <f t="shared" si="3"/>
        <v>JULIO</v>
      </c>
      <c r="B200">
        <v>7</v>
      </c>
      <c r="C200">
        <v>33</v>
      </c>
      <c r="D200" t="s">
        <v>63</v>
      </c>
      <c r="E200" t="s">
        <v>463</v>
      </c>
      <c r="F200" t="s">
        <v>464</v>
      </c>
      <c r="G200" s="99">
        <v>4669854</v>
      </c>
      <c r="H200" s="27">
        <v>45869</v>
      </c>
      <c r="I200" s="27">
        <v>45869.881597222222</v>
      </c>
      <c r="J200" s="27">
        <v>45869.908784722225</v>
      </c>
      <c r="K200">
        <v>0</v>
      </c>
      <c r="L200">
        <v>21604</v>
      </c>
      <c r="M200">
        <v>4105</v>
      </c>
      <c r="P200">
        <v>25709</v>
      </c>
      <c r="U200">
        <v>0</v>
      </c>
      <c r="Y200">
        <v>0</v>
      </c>
    </row>
    <row r="201" spans="1:29">
      <c r="A201" s="69" t="str">
        <f t="shared" si="3"/>
        <v>JULIO</v>
      </c>
      <c r="B201">
        <v>8</v>
      </c>
      <c r="C201">
        <v>34</v>
      </c>
      <c r="D201" t="s">
        <v>63</v>
      </c>
      <c r="E201" t="s">
        <v>414</v>
      </c>
      <c r="F201" t="s">
        <v>415</v>
      </c>
      <c r="G201" s="99">
        <v>190</v>
      </c>
      <c r="H201" s="27">
        <v>45839</v>
      </c>
      <c r="I201" s="27">
        <v>45839.426076388889</v>
      </c>
      <c r="J201" s="27"/>
      <c r="K201">
        <v>45000</v>
      </c>
      <c r="L201">
        <v>0</v>
      </c>
      <c r="M201">
        <v>0</v>
      </c>
      <c r="P201">
        <v>45000</v>
      </c>
      <c r="U201">
        <v>0</v>
      </c>
      <c r="Y201">
        <v>0</v>
      </c>
    </row>
    <row r="202" spans="1:29">
      <c r="A202" s="69" t="str">
        <f t="shared" si="3"/>
        <v>JULIO</v>
      </c>
      <c r="B202">
        <v>1</v>
      </c>
      <c r="C202">
        <v>33</v>
      </c>
      <c r="D202" t="s">
        <v>63</v>
      </c>
      <c r="E202" t="s">
        <v>449</v>
      </c>
      <c r="F202" t="s">
        <v>450</v>
      </c>
      <c r="G202" s="99">
        <v>55728925</v>
      </c>
      <c r="H202" s="27">
        <v>45838</v>
      </c>
      <c r="I202" s="27">
        <v>45839.573599537034</v>
      </c>
      <c r="J202" s="27"/>
      <c r="K202">
        <v>0</v>
      </c>
      <c r="L202">
        <v>1232</v>
      </c>
      <c r="M202">
        <v>234</v>
      </c>
      <c r="P202">
        <v>1466</v>
      </c>
      <c r="U202">
        <v>0</v>
      </c>
      <c r="Y202">
        <v>0</v>
      </c>
    </row>
    <row r="203" spans="1:29">
      <c r="A203" s="69" t="str">
        <f t="shared" ref="A203:A266" si="4">+IF(I203=0,"",UPPER(TEXT(I203,"mmmm")))</f>
        <v>JULIO</v>
      </c>
      <c r="B203">
        <v>2</v>
      </c>
      <c r="C203">
        <v>33</v>
      </c>
      <c r="D203" t="s">
        <v>63</v>
      </c>
      <c r="E203" t="s">
        <v>457</v>
      </c>
      <c r="F203" t="s">
        <v>458</v>
      </c>
      <c r="G203" s="99">
        <v>10229755</v>
      </c>
      <c r="H203" s="27">
        <v>45841</v>
      </c>
      <c r="I203" s="27">
        <v>45841.277812499997</v>
      </c>
      <c r="J203" s="27"/>
      <c r="K203">
        <v>0</v>
      </c>
      <c r="L203">
        <v>9678</v>
      </c>
      <c r="M203">
        <v>1839</v>
      </c>
      <c r="P203">
        <v>11517</v>
      </c>
      <c r="U203">
        <v>0</v>
      </c>
      <c r="Y203">
        <v>0</v>
      </c>
    </row>
    <row r="204" spans="1:29">
      <c r="A204" s="69" t="str">
        <f t="shared" si="4"/>
        <v>JULIO</v>
      </c>
      <c r="B204">
        <v>3</v>
      </c>
      <c r="C204">
        <v>33</v>
      </c>
      <c r="D204" t="s">
        <v>63</v>
      </c>
      <c r="E204" t="s">
        <v>459</v>
      </c>
      <c r="F204" t="s">
        <v>460</v>
      </c>
      <c r="G204" s="99">
        <v>111560</v>
      </c>
      <c r="H204" s="27">
        <v>45838</v>
      </c>
      <c r="I204" s="27">
        <v>45841.871747685182</v>
      </c>
      <c r="J204" s="27"/>
      <c r="K204">
        <v>0</v>
      </c>
      <c r="L204">
        <v>20649</v>
      </c>
      <c r="M204">
        <v>3923</v>
      </c>
      <c r="P204">
        <v>24572</v>
      </c>
      <c r="U204">
        <v>0</v>
      </c>
      <c r="Y204">
        <v>0</v>
      </c>
    </row>
    <row r="205" spans="1:29">
      <c r="A205" s="69" t="str">
        <f t="shared" si="4"/>
        <v>JULIO</v>
      </c>
      <c r="B205">
        <v>4</v>
      </c>
      <c r="C205">
        <v>33</v>
      </c>
      <c r="D205" t="s">
        <v>63</v>
      </c>
      <c r="E205" t="s">
        <v>459</v>
      </c>
      <c r="F205" t="s">
        <v>460</v>
      </c>
      <c r="G205" s="99">
        <v>116001</v>
      </c>
      <c r="H205" s="27">
        <v>45845</v>
      </c>
      <c r="I205" s="27">
        <v>45865.844826388886</v>
      </c>
      <c r="J205" s="27"/>
      <c r="K205">
        <v>0</v>
      </c>
      <c r="L205">
        <v>39285</v>
      </c>
      <c r="M205">
        <v>7464</v>
      </c>
      <c r="P205">
        <v>46749</v>
      </c>
      <c r="U205">
        <v>0</v>
      </c>
      <c r="Y205">
        <v>0</v>
      </c>
    </row>
    <row r="206" spans="1:29">
      <c r="A206" s="69" t="str">
        <f t="shared" si="4"/>
        <v>JULIO</v>
      </c>
      <c r="B206">
        <v>5</v>
      </c>
      <c r="C206">
        <v>33</v>
      </c>
      <c r="D206" t="s">
        <v>63</v>
      </c>
      <c r="E206" t="s">
        <v>461</v>
      </c>
      <c r="F206" t="s">
        <v>462</v>
      </c>
      <c r="G206" s="99">
        <v>52498108</v>
      </c>
      <c r="H206" s="27">
        <v>45867</v>
      </c>
      <c r="I206" s="27">
        <v>45868.083749999998</v>
      </c>
      <c r="J206" s="27"/>
      <c r="K206">
        <v>0</v>
      </c>
      <c r="L206">
        <v>16169</v>
      </c>
      <c r="M206">
        <v>3072</v>
      </c>
      <c r="P206">
        <v>19241</v>
      </c>
      <c r="U206">
        <v>0</v>
      </c>
      <c r="Y206">
        <v>0</v>
      </c>
    </row>
    <row r="207" spans="1:29">
      <c r="A207" s="69" t="str">
        <f t="shared" si="4"/>
        <v>JULIO</v>
      </c>
      <c r="B207">
        <v>6</v>
      </c>
      <c r="C207">
        <v>33</v>
      </c>
      <c r="D207" t="s">
        <v>63</v>
      </c>
      <c r="E207" t="s">
        <v>449</v>
      </c>
      <c r="F207" t="s">
        <v>450</v>
      </c>
      <c r="G207" s="99">
        <v>55835143</v>
      </c>
      <c r="H207" s="27">
        <v>45867</v>
      </c>
      <c r="I207" s="27">
        <v>45869.572372685187</v>
      </c>
      <c r="J207" s="27"/>
      <c r="K207">
        <v>0</v>
      </c>
      <c r="L207">
        <v>8355</v>
      </c>
      <c r="M207">
        <v>1587</v>
      </c>
      <c r="P207">
        <v>9942</v>
      </c>
      <c r="U207">
        <v>0</v>
      </c>
      <c r="Y207">
        <v>0</v>
      </c>
    </row>
    <row r="208" spans="1:29">
      <c r="A208" s="69" t="str">
        <f t="shared" si="4"/>
        <v>JULIO</v>
      </c>
      <c r="B208">
        <v>7</v>
      </c>
      <c r="C208">
        <v>33</v>
      </c>
      <c r="D208" t="s">
        <v>63</v>
      </c>
      <c r="E208" t="s">
        <v>463</v>
      </c>
      <c r="F208" t="s">
        <v>464</v>
      </c>
      <c r="G208" s="99">
        <v>4669854</v>
      </c>
      <c r="H208" s="27">
        <v>45869</v>
      </c>
      <c r="I208" s="27">
        <v>45869.881597222222</v>
      </c>
      <c r="J208" s="27">
        <v>45869.908784722225</v>
      </c>
      <c r="K208">
        <v>0</v>
      </c>
      <c r="L208">
        <v>21604</v>
      </c>
      <c r="M208">
        <v>4105</v>
      </c>
      <c r="P208">
        <v>25709</v>
      </c>
      <c r="U208">
        <v>0</v>
      </c>
      <c r="Y208">
        <v>0</v>
      </c>
    </row>
    <row r="209" spans="1:25">
      <c r="A209" s="69" t="str">
        <f t="shared" si="4"/>
        <v>JULIO</v>
      </c>
      <c r="B209">
        <v>8</v>
      </c>
      <c r="C209">
        <v>34</v>
      </c>
      <c r="D209" t="s">
        <v>63</v>
      </c>
      <c r="E209" t="s">
        <v>414</v>
      </c>
      <c r="F209" t="s">
        <v>415</v>
      </c>
      <c r="G209" s="99">
        <v>190</v>
      </c>
      <c r="H209" s="27">
        <v>45839</v>
      </c>
      <c r="I209" s="27">
        <v>45839.426076388889</v>
      </c>
      <c r="J209" s="27"/>
      <c r="K209">
        <v>45000</v>
      </c>
      <c r="L209">
        <v>0</v>
      </c>
      <c r="M209">
        <v>0</v>
      </c>
      <c r="P209">
        <v>45000</v>
      </c>
      <c r="U209">
        <v>0</v>
      </c>
      <c r="Y209">
        <v>0</v>
      </c>
    </row>
    <row r="210" spans="1:25">
      <c r="A210" s="69" t="str">
        <f t="shared" si="4"/>
        <v>JULIO</v>
      </c>
      <c r="B210">
        <v>1</v>
      </c>
      <c r="C210">
        <v>33</v>
      </c>
      <c r="D210" t="s">
        <v>63</v>
      </c>
      <c r="E210" t="s">
        <v>449</v>
      </c>
      <c r="F210" t="s">
        <v>450</v>
      </c>
      <c r="G210" s="99">
        <v>55728925</v>
      </c>
      <c r="H210" s="27">
        <v>45838</v>
      </c>
      <c r="I210" s="27">
        <v>45839.573599537034</v>
      </c>
      <c r="J210" s="27"/>
      <c r="K210">
        <v>0</v>
      </c>
      <c r="L210">
        <v>1232</v>
      </c>
      <c r="M210">
        <v>234</v>
      </c>
      <c r="P210">
        <v>1466</v>
      </c>
      <c r="U210">
        <v>0</v>
      </c>
      <c r="Y210">
        <v>0</v>
      </c>
    </row>
    <row r="211" spans="1:25">
      <c r="A211" s="69" t="str">
        <f t="shared" si="4"/>
        <v>JULIO</v>
      </c>
      <c r="B211">
        <v>2</v>
      </c>
      <c r="C211">
        <v>33</v>
      </c>
      <c r="D211" t="s">
        <v>63</v>
      </c>
      <c r="E211" t="s">
        <v>457</v>
      </c>
      <c r="F211" t="s">
        <v>458</v>
      </c>
      <c r="G211" s="99">
        <v>10229755</v>
      </c>
      <c r="H211" s="27">
        <v>45841</v>
      </c>
      <c r="I211" s="27">
        <v>45841.277812499997</v>
      </c>
      <c r="J211" s="27"/>
      <c r="K211">
        <v>0</v>
      </c>
      <c r="L211">
        <v>9678</v>
      </c>
      <c r="M211">
        <v>1839</v>
      </c>
      <c r="P211">
        <v>11517</v>
      </c>
      <c r="U211">
        <v>0</v>
      </c>
      <c r="Y211">
        <v>0</v>
      </c>
    </row>
    <row r="212" spans="1:25">
      <c r="A212" s="69" t="str">
        <f t="shared" si="4"/>
        <v>JULIO</v>
      </c>
      <c r="B212">
        <v>3</v>
      </c>
      <c r="C212">
        <v>33</v>
      </c>
      <c r="D212" t="s">
        <v>63</v>
      </c>
      <c r="E212" t="s">
        <v>459</v>
      </c>
      <c r="F212" t="s">
        <v>460</v>
      </c>
      <c r="G212" s="99">
        <v>111560</v>
      </c>
      <c r="H212" s="27">
        <v>45838</v>
      </c>
      <c r="I212" s="27">
        <v>45841.871747685182</v>
      </c>
      <c r="J212" s="27"/>
      <c r="K212">
        <v>0</v>
      </c>
      <c r="L212">
        <v>20649</v>
      </c>
      <c r="M212">
        <v>3923</v>
      </c>
      <c r="P212">
        <v>24572</v>
      </c>
      <c r="U212">
        <v>0</v>
      </c>
      <c r="Y212">
        <v>0</v>
      </c>
    </row>
    <row r="213" spans="1:25">
      <c r="A213" s="69" t="str">
        <f t="shared" si="4"/>
        <v>JULIO</v>
      </c>
      <c r="B213">
        <v>4</v>
      </c>
      <c r="C213">
        <v>33</v>
      </c>
      <c r="D213" t="s">
        <v>63</v>
      </c>
      <c r="E213" t="s">
        <v>459</v>
      </c>
      <c r="F213" t="s">
        <v>460</v>
      </c>
      <c r="G213" s="99">
        <v>116001</v>
      </c>
      <c r="H213" s="27">
        <v>45845</v>
      </c>
      <c r="I213" s="27">
        <v>45865.844826388886</v>
      </c>
      <c r="J213" s="27"/>
      <c r="K213">
        <v>0</v>
      </c>
      <c r="L213">
        <v>39285</v>
      </c>
      <c r="M213">
        <v>7464</v>
      </c>
      <c r="P213">
        <v>46749</v>
      </c>
      <c r="U213">
        <v>0</v>
      </c>
      <c r="Y213">
        <v>0</v>
      </c>
    </row>
    <row r="214" spans="1:25">
      <c r="A214" s="69" t="str">
        <f t="shared" si="4"/>
        <v>JULIO</v>
      </c>
      <c r="B214">
        <v>5</v>
      </c>
      <c r="C214">
        <v>33</v>
      </c>
      <c r="D214" t="s">
        <v>63</v>
      </c>
      <c r="E214" t="s">
        <v>461</v>
      </c>
      <c r="F214" t="s">
        <v>462</v>
      </c>
      <c r="G214" s="99">
        <v>52498108</v>
      </c>
      <c r="H214" s="27">
        <v>45867</v>
      </c>
      <c r="I214" s="27">
        <v>45868.083749999998</v>
      </c>
      <c r="J214" s="27"/>
      <c r="K214">
        <v>0</v>
      </c>
      <c r="L214">
        <v>16169</v>
      </c>
      <c r="M214">
        <v>3072</v>
      </c>
      <c r="P214">
        <v>19241</v>
      </c>
      <c r="U214">
        <v>0</v>
      </c>
      <c r="Y214">
        <v>0</v>
      </c>
    </row>
    <row r="215" spans="1:25">
      <c r="A215" s="69" t="str">
        <f t="shared" si="4"/>
        <v>JULIO</v>
      </c>
      <c r="B215">
        <v>6</v>
      </c>
      <c r="C215">
        <v>33</v>
      </c>
      <c r="D215" t="s">
        <v>63</v>
      </c>
      <c r="E215" t="s">
        <v>449</v>
      </c>
      <c r="F215" t="s">
        <v>450</v>
      </c>
      <c r="G215" s="99">
        <v>55835143</v>
      </c>
      <c r="H215" s="27">
        <v>45867</v>
      </c>
      <c r="I215" s="27">
        <v>45869.572372685187</v>
      </c>
      <c r="J215" s="27"/>
      <c r="K215">
        <v>0</v>
      </c>
      <c r="L215">
        <v>8355</v>
      </c>
      <c r="M215">
        <v>1587</v>
      </c>
      <c r="P215">
        <v>9942</v>
      </c>
      <c r="U215">
        <v>0</v>
      </c>
      <c r="Y215">
        <v>0</v>
      </c>
    </row>
    <row r="216" spans="1:25">
      <c r="A216" s="69" t="str">
        <f t="shared" si="4"/>
        <v>JULIO</v>
      </c>
      <c r="B216">
        <v>7</v>
      </c>
      <c r="C216">
        <v>33</v>
      </c>
      <c r="D216" t="s">
        <v>63</v>
      </c>
      <c r="E216" t="s">
        <v>463</v>
      </c>
      <c r="F216" t="s">
        <v>464</v>
      </c>
      <c r="G216" s="99">
        <v>4669854</v>
      </c>
      <c r="H216" s="27">
        <v>45869</v>
      </c>
      <c r="I216" s="27">
        <v>45869.881597222222</v>
      </c>
      <c r="J216" s="27">
        <v>45869.908784722225</v>
      </c>
      <c r="K216">
        <v>0</v>
      </c>
      <c r="L216">
        <v>21604</v>
      </c>
      <c r="M216">
        <v>4105</v>
      </c>
      <c r="P216">
        <v>25709</v>
      </c>
      <c r="U216">
        <v>0</v>
      </c>
      <c r="Y216">
        <v>0</v>
      </c>
    </row>
    <row r="217" spans="1:25">
      <c r="A217" s="69" t="str">
        <f t="shared" si="4"/>
        <v>JULIO</v>
      </c>
      <c r="B217">
        <v>8</v>
      </c>
      <c r="C217">
        <v>34</v>
      </c>
      <c r="D217" t="s">
        <v>63</v>
      </c>
      <c r="E217" t="s">
        <v>414</v>
      </c>
      <c r="F217" t="s">
        <v>415</v>
      </c>
      <c r="G217" s="99">
        <v>190</v>
      </c>
      <c r="H217" s="27">
        <v>45839</v>
      </c>
      <c r="I217" s="27">
        <v>45839.426076388889</v>
      </c>
      <c r="J217" s="27"/>
      <c r="K217">
        <v>45000</v>
      </c>
      <c r="L217">
        <v>0</v>
      </c>
      <c r="M217">
        <v>0</v>
      </c>
      <c r="P217">
        <v>45000</v>
      </c>
      <c r="U217">
        <v>0</v>
      </c>
      <c r="Y217">
        <v>0</v>
      </c>
    </row>
    <row r="218" spans="1:25">
      <c r="A218" s="69" t="str">
        <f t="shared" si="4"/>
        <v/>
      </c>
      <c r="G218" s="99"/>
      <c r="H218" s="27"/>
      <c r="I218" s="27"/>
      <c r="J218" s="27"/>
    </row>
    <row r="219" spans="1:25">
      <c r="A219" s="69" t="str">
        <f t="shared" si="4"/>
        <v/>
      </c>
      <c r="G219" s="99"/>
      <c r="H219" s="27"/>
      <c r="I219" s="27"/>
      <c r="J219" s="27"/>
    </row>
    <row r="220" spans="1:25">
      <c r="A220" s="69" t="str">
        <f t="shared" si="4"/>
        <v/>
      </c>
      <c r="G220" s="99"/>
      <c r="H220" s="27"/>
      <c r="I220" s="27"/>
      <c r="J220" s="27"/>
    </row>
    <row r="221" spans="1:25">
      <c r="A221" s="69" t="str">
        <f t="shared" si="4"/>
        <v/>
      </c>
      <c r="G221" s="99"/>
      <c r="H221" s="27"/>
      <c r="I221" s="27"/>
      <c r="J221" s="27"/>
    </row>
    <row r="222" spans="1:25">
      <c r="A222" s="69" t="str">
        <f t="shared" si="4"/>
        <v/>
      </c>
      <c r="G222" s="99"/>
      <c r="H222" s="27"/>
      <c r="I222" s="27"/>
      <c r="J222" s="27"/>
    </row>
    <row r="223" spans="1:25">
      <c r="A223" s="69" t="str">
        <f t="shared" si="4"/>
        <v/>
      </c>
      <c r="G223" s="99"/>
      <c r="H223" s="27"/>
      <c r="I223" s="27"/>
      <c r="J223" s="27"/>
    </row>
    <row r="224" spans="1:25">
      <c r="A224" s="69" t="str">
        <f t="shared" si="4"/>
        <v/>
      </c>
      <c r="G224" s="99"/>
      <c r="H224" s="27"/>
      <c r="I224" s="27"/>
      <c r="J224" s="27"/>
    </row>
    <row r="225" spans="1:10">
      <c r="A225" s="69" t="str">
        <f t="shared" si="4"/>
        <v/>
      </c>
      <c r="G225" s="99"/>
      <c r="H225" s="27"/>
      <c r="I225" s="27"/>
      <c r="J225" s="27"/>
    </row>
    <row r="226" spans="1:10">
      <c r="A226" s="69" t="str">
        <f t="shared" si="4"/>
        <v/>
      </c>
      <c r="G226" s="99"/>
      <c r="H226" s="27"/>
      <c r="I226" s="27"/>
      <c r="J226" s="27"/>
    </row>
    <row r="227" spans="1:10">
      <c r="A227" s="69" t="str">
        <f t="shared" si="4"/>
        <v/>
      </c>
      <c r="G227" s="99"/>
      <c r="H227" s="27"/>
      <c r="I227" s="27"/>
      <c r="J227" s="27"/>
    </row>
    <row r="228" spans="1:10">
      <c r="A228" s="69" t="str">
        <f t="shared" si="4"/>
        <v/>
      </c>
      <c r="G228" s="99"/>
      <c r="H228" s="27"/>
      <c r="I228" s="27"/>
      <c r="J228" s="27"/>
    </row>
    <row r="229" spans="1:10">
      <c r="A229" s="69" t="str">
        <f t="shared" si="4"/>
        <v/>
      </c>
      <c r="G229" s="99"/>
      <c r="H229" s="27"/>
      <c r="I229" s="27"/>
      <c r="J229" s="27"/>
    </row>
    <row r="230" spans="1:10">
      <c r="A230" s="69" t="str">
        <f t="shared" si="4"/>
        <v/>
      </c>
      <c r="G230" s="99"/>
      <c r="H230" s="27"/>
      <c r="I230" s="27"/>
      <c r="J230" s="27"/>
    </row>
    <row r="231" spans="1:10">
      <c r="A231" s="69" t="str">
        <f t="shared" si="4"/>
        <v/>
      </c>
      <c r="G231" s="99"/>
      <c r="H231" s="27"/>
      <c r="I231" s="27"/>
      <c r="J231" s="27"/>
    </row>
    <row r="232" spans="1:10">
      <c r="A232" s="69" t="str">
        <f t="shared" si="4"/>
        <v/>
      </c>
      <c r="G232" s="99"/>
      <c r="H232" s="27"/>
      <c r="I232" s="27"/>
      <c r="J232" s="27"/>
    </row>
    <row r="233" spans="1:10">
      <c r="A233" s="69" t="str">
        <f t="shared" si="4"/>
        <v/>
      </c>
      <c r="G233" s="99"/>
      <c r="H233" s="27"/>
      <c r="I233" s="27"/>
      <c r="J233" s="27"/>
    </row>
    <row r="234" spans="1:10">
      <c r="A234" s="69" t="str">
        <f t="shared" si="4"/>
        <v/>
      </c>
      <c r="G234" s="99"/>
      <c r="H234" s="27"/>
      <c r="I234" s="27"/>
      <c r="J234" s="27"/>
    </row>
    <row r="235" spans="1:10">
      <c r="A235" s="69" t="str">
        <f t="shared" si="4"/>
        <v/>
      </c>
      <c r="G235" s="99"/>
      <c r="H235" s="27"/>
      <c r="I235" s="27"/>
      <c r="J235" s="27"/>
    </row>
    <row r="236" spans="1:10">
      <c r="A236" s="69" t="str">
        <f t="shared" si="4"/>
        <v/>
      </c>
      <c r="G236" s="99"/>
      <c r="H236" s="27"/>
      <c r="I236" s="27"/>
      <c r="J236" s="27"/>
    </row>
    <row r="237" spans="1:10">
      <c r="A237" s="69" t="str">
        <f t="shared" si="4"/>
        <v/>
      </c>
      <c r="G237" s="99"/>
      <c r="H237" s="27"/>
      <c r="I237" s="27"/>
      <c r="J237" s="27"/>
    </row>
    <row r="238" spans="1:10">
      <c r="A238" s="69" t="str">
        <f t="shared" si="4"/>
        <v/>
      </c>
      <c r="G238" s="99"/>
      <c r="H238" s="27"/>
      <c r="I238" s="27"/>
      <c r="J238" s="27"/>
    </row>
    <row r="239" spans="1:10">
      <c r="A239" s="69" t="str">
        <f t="shared" si="4"/>
        <v/>
      </c>
      <c r="G239" s="99"/>
      <c r="H239" s="27"/>
      <c r="I239" s="27"/>
      <c r="J239" s="27"/>
    </row>
    <row r="240" spans="1:10">
      <c r="A240" s="69" t="str">
        <f t="shared" si="4"/>
        <v/>
      </c>
      <c r="G240" s="99"/>
      <c r="H240" s="27"/>
      <c r="I240" s="27"/>
      <c r="J240" s="27"/>
    </row>
    <row r="241" spans="1:10">
      <c r="A241" s="69" t="str">
        <f t="shared" si="4"/>
        <v/>
      </c>
      <c r="G241" s="99"/>
      <c r="H241" s="27"/>
      <c r="I241" s="27"/>
      <c r="J241" s="27"/>
    </row>
    <row r="242" spans="1:10">
      <c r="A242" s="69" t="str">
        <f t="shared" si="4"/>
        <v/>
      </c>
      <c r="G242" s="99"/>
      <c r="H242" s="27"/>
      <c r="I242" s="27"/>
      <c r="J242" s="27"/>
    </row>
    <row r="243" spans="1:10">
      <c r="A243" s="69" t="str">
        <f t="shared" si="4"/>
        <v/>
      </c>
      <c r="G243" s="99"/>
      <c r="H243" s="27"/>
      <c r="I243" s="27"/>
      <c r="J243" s="27"/>
    </row>
    <row r="244" spans="1:10">
      <c r="A244" s="69" t="str">
        <f t="shared" si="4"/>
        <v/>
      </c>
      <c r="G244" s="99"/>
      <c r="H244" s="27"/>
      <c r="I244" s="27"/>
      <c r="J244" s="27"/>
    </row>
    <row r="245" spans="1:10">
      <c r="A245" s="69" t="str">
        <f t="shared" si="4"/>
        <v/>
      </c>
      <c r="G245" s="99"/>
      <c r="H245" s="27"/>
      <c r="I245" s="27"/>
      <c r="J245" s="27"/>
    </row>
    <row r="246" spans="1:10">
      <c r="A246" s="69" t="str">
        <f t="shared" si="4"/>
        <v/>
      </c>
      <c r="G246" s="99"/>
      <c r="H246" s="27"/>
      <c r="I246" s="27"/>
      <c r="J246" s="27"/>
    </row>
    <row r="247" spans="1:10">
      <c r="A247" s="69" t="str">
        <f t="shared" si="4"/>
        <v/>
      </c>
      <c r="G247" s="99"/>
      <c r="H247" s="27"/>
      <c r="I247" s="27"/>
      <c r="J247" s="27"/>
    </row>
    <row r="248" spans="1:10">
      <c r="A248" s="69" t="str">
        <f t="shared" si="4"/>
        <v/>
      </c>
      <c r="G248" s="99"/>
      <c r="H248" s="27"/>
      <c r="I248" s="27"/>
      <c r="J248" s="27"/>
    </row>
    <row r="249" spans="1:10">
      <c r="A249" s="69" t="str">
        <f t="shared" si="4"/>
        <v/>
      </c>
      <c r="G249" s="99"/>
      <c r="H249" s="27"/>
      <c r="I249" s="27"/>
      <c r="J249" s="27"/>
    </row>
    <row r="250" spans="1:10">
      <c r="A250" s="69" t="str">
        <f t="shared" si="4"/>
        <v/>
      </c>
      <c r="G250" s="99"/>
      <c r="H250" s="27"/>
      <c r="I250" s="27"/>
      <c r="J250" s="27"/>
    </row>
    <row r="251" spans="1:10">
      <c r="A251" s="69" t="str">
        <f t="shared" si="4"/>
        <v/>
      </c>
      <c r="G251" s="99"/>
      <c r="H251" s="27"/>
      <c r="I251" s="27"/>
      <c r="J251" s="27"/>
    </row>
    <row r="252" spans="1:10">
      <c r="A252" s="69" t="str">
        <f t="shared" si="4"/>
        <v/>
      </c>
      <c r="G252" s="99"/>
      <c r="H252" s="27"/>
      <c r="I252" s="27"/>
      <c r="J252" s="27"/>
    </row>
    <row r="253" spans="1:10">
      <c r="A253" s="69" t="str">
        <f t="shared" si="4"/>
        <v/>
      </c>
      <c r="G253" s="99"/>
      <c r="H253" s="27"/>
      <c r="I253" s="27"/>
      <c r="J253" s="27"/>
    </row>
    <row r="254" spans="1:10">
      <c r="A254" s="69" t="str">
        <f t="shared" si="4"/>
        <v/>
      </c>
      <c r="G254" s="99"/>
      <c r="H254" s="27"/>
      <c r="I254" s="27"/>
      <c r="J254" s="27"/>
    </row>
    <row r="255" spans="1:10">
      <c r="A255" s="69" t="str">
        <f t="shared" si="4"/>
        <v/>
      </c>
      <c r="G255" s="99"/>
      <c r="H255" s="27"/>
      <c r="I255" s="27"/>
      <c r="J255" s="27"/>
    </row>
    <row r="256" spans="1:10">
      <c r="A256" s="69" t="str">
        <f t="shared" si="4"/>
        <v/>
      </c>
      <c r="G256" s="99"/>
      <c r="H256" s="27"/>
      <c r="I256" s="27"/>
      <c r="J256" s="27"/>
    </row>
    <row r="257" spans="1:10">
      <c r="A257" s="69" t="str">
        <f t="shared" si="4"/>
        <v/>
      </c>
      <c r="G257" s="99"/>
      <c r="H257" s="27"/>
      <c r="I257" s="27"/>
      <c r="J257" s="27"/>
    </row>
    <row r="258" spans="1:10">
      <c r="A258" s="69" t="str">
        <f t="shared" si="4"/>
        <v/>
      </c>
      <c r="G258" s="99"/>
      <c r="H258" s="27"/>
      <c r="I258" s="27"/>
      <c r="J258" s="27"/>
    </row>
    <row r="259" spans="1:10">
      <c r="A259" s="69" t="str">
        <f t="shared" si="4"/>
        <v/>
      </c>
      <c r="G259" s="99"/>
      <c r="H259" s="27"/>
      <c r="I259" s="27"/>
      <c r="J259" s="27"/>
    </row>
    <row r="260" spans="1:10">
      <c r="A260" s="69" t="str">
        <f t="shared" si="4"/>
        <v/>
      </c>
      <c r="G260" s="99"/>
      <c r="H260" s="27"/>
      <c r="I260" s="27"/>
      <c r="J260" s="27"/>
    </row>
    <row r="261" spans="1:10">
      <c r="A261" s="69" t="str">
        <f t="shared" si="4"/>
        <v/>
      </c>
      <c r="G261" s="99"/>
      <c r="H261" s="27"/>
      <c r="I261" s="27"/>
      <c r="J261" s="27"/>
    </row>
    <row r="262" spans="1:10">
      <c r="A262" s="69" t="str">
        <f t="shared" si="4"/>
        <v/>
      </c>
      <c r="G262" s="99"/>
      <c r="H262" s="27"/>
      <c r="I262" s="27"/>
      <c r="J262" s="27"/>
    </row>
    <row r="263" spans="1:10">
      <c r="A263" s="69" t="str">
        <f t="shared" si="4"/>
        <v/>
      </c>
      <c r="G263" s="99"/>
      <c r="H263" s="27"/>
      <c r="I263" s="27"/>
      <c r="J263" s="27"/>
    </row>
    <row r="264" spans="1:10">
      <c r="A264" s="69" t="str">
        <f t="shared" si="4"/>
        <v/>
      </c>
      <c r="G264" s="99"/>
      <c r="H264" s="27"/>
      <c r="I264" s="27"/>
      <c r="J264" s="27"/>
    </row>
    <row r="265" spans="1:10">
      <c r="A265" s="69" t="str">
        <f t="shared" si="4"/>
        <v/>
      </c>
      <c r="G265" s="99"/>
      <c r="H265" s="27"/>
      <c r="I265" s="27"/>
      <c r="J265" s="27"/>
    </row>
    <row r="266" spans="1:10">
      <c r="A266" s="69" t="str">
        <f t="shared" si="4"/>
        <v/>
      </c>
      <c r="G266" s="99"/>
      <c r="H266" s="27"/>
      <c r="I266" s="27"/>
      <c r="J266" s="27"/>
    </row>
    <row r="267" spans="1:10">
      <c r="A267" s="69" t="str">
        <f t="shared" ref="A267:A330" si="5">+IF(I267=0,"",UPPER(TEXT(I267,"mmmm")))</f>
        <v/>
      </c>
      <c r="G267" s="99"/>
      <c r="H267" s="27"/>
      <c r="I267" s="27"/>
      <c r="J267" s="27"/>
    </row>
    <row r="268" spans="1:10">
      <c r="A268" s="69" t="str">
        <f t="shared" si="5"/>
        <v/>
      </c>
      <c r="G268" s="99"/>
      <c r="H268" s="27"/>
      <c r="I268" s="27"/>
      <c r="J268" s="27"/>
    </row>
    <row r="269" spans="1:10">
      <c r="A269" s="69" t="str">
        <f t="shared" si="5"/>
        <v/>
      </c>
      <c r="G269" s="99"/>
      <c r="H269" s="27"/>
      <c r="I269" s="27"/>
      <c r="J269" s="27"/>
    </row>
    <row r="270" spans="1:10">
      <c r="A270" s="69" t="str">
        <f t="shared" si="5"/>
        <v/>
      </c>
      <c r="G270" s="99"/>
      <c r="H270" s="27"/>
      <c r="I270" s="27"/>
      <c r="J270" s="27"/>
    </row>
    <row r="271" spans="1:10">
      <c r="A271" s="69" t="str">
        <f t="shared" si="5"/>
        <v/>
      </c>
      <c r="G271" s="99"/>
      <c r="H271" s="27"/>
      <c r="I271" s="27"/>
      <c r="J271" s="27"/>
    </row>
    <row r="272" spans="1:10">
      <c r="A272" s="69" t="str">
        <f t="shared" si="5"/>
        <v/>
      </c>
      <c r="G272" s="99"/>
      <c r="H272" s="27"/>
      <c r="I272" s="27"/>
      <c r="J272" s="27"/>
    </row>
    <row r="273" spans="1:10">
      <c r="A273" s="69" t="str">
        <f t="shared" si="5"/>
        <v/>
      </c>
      <c r="G273" s="99"/>
      <c r="H273" s="27"/>
      <c r="I273" s="27"/>
      <c r="J273" s="27"/>
    </row>
    <row r="274" spans="1:10">
      <c r="A274" s="69" t="str">
        <f t="shared" si="5"/>
        <v/>
      </c>
      <c r="G274" s="99"/>
      <c r="H274" s="27"/>
      <c r="I274" s="27"/>
      <c r="J274" s="27"/>
    </row>
    <row r="275" spans="1:10">
      <c r="A275" s="69" t="str">
        <f t="shared" si="5"/>
        <v/>
      </c>
      <c r="G275" s="99"/>
      <c r="H275" s="27"/>
      <c r="I275" s="27"/>
      <c r="J275" s="27"/>
    </row>
    <row r="276" spans="1:10">
      <c r="A276" s="69" t="str">
        <f t="shared" si="5"/>
        <v/>
      </c>
      <c r="G276" s="99"/>
      <c r="H276" s="27"/>
      <c r="I276" s="27"/>
      <c r="J276" s="27"/>
    </row>
    <row r="277" spans="1:10">
      <c r="A277" s="69" t="str">
        <f t="shared" si="5"/>
        <v/>
      </c>
      <c r="G277" s="99"/>
      <c r="H277" s="27"/>
      <c r="I277" s="27"/>
      <c r="J277" s="27"/>
    </row>
    <row r="278" spans="1:10">
      <c r="A278" s="69" t="str">
        <f t="shared" si="5"/>
        <v/>
      </c>
      <c r="G278" s="99"/>
      <c r="H278" s="27"/>
      <c r="I278" s="27"/>
      <c r="J278" s="27"/>
    </row>
    <row r="279" spans="1:10">
      <c r="A279" s="69" t="str">
        <f t="shared" si="5"/>
        <v/>
      </c>
      <c r="G279" s="99"/>
      <c r="H279" s="27"/>
      <c r="I279" s="27"/>
      <c r="J279" s="27"/>
    </row>
    <row r="280" spans="1:10">
      <c r="A280" s="69" t="str">
        <f t="shared" si="5"/>
        <v/>
      </c>
      <c r="G280" s="99"/>
      <c r="H280" s="27"/>
      <c r="I280" s="27"/>
      <c r="J280" s="27"/>
    </row>
    <row r="281" spans="1:10">
      <c r="A281" s="69" t="str">
        <f t="shared" si="5"/>
        <v/>
      </c>
      <c r="G281" s="99"/>
      <c r="H281" s="27"/>
      <c r="I281" s="27"/>
      <c r="J281" s="27"/>
    </row>
    <row r="282" spans="1:10">
      <c r="A282" s="69" t="str">
        <f t="shared" si="5"/>
        <v/>
      </c>
      <c r="G282" s="99"/>
      <c r="H282" s="27"/>
      <c r="I282" s="27"/>
      <c r="J282" s="27"/>
    </row>
    <row r="283" spans="1:10">
      <c r="A283" s="69" t="str">
        <f t="shared" si="5"/>
        <v/>
      </c>
      <c r="G283" s="99"/>
      <c r="H283" s="27"/>
      <c r="I283" s="27"/>
      <c r="J283" s="27"/>
    </row>
    <row r="284" spans="1:10">
      <c r="A284" s="69" t="str">
        <f t="shared" si="5"/>
        <v/>
      </c>
      <c r="G284" s="99"/>
      <c r="H284" s="27"/>
      <c r="I284" s="27"/>
      <c r="J284" s="27"/>
    </row>
    <row r="285" spans="1:10">
      <c r="A285" s="69" t="str">
        <f t="shared" si="5"/>
        <v/>
      </c>
      <c r="G285" s="99"/>
      <c r="H285" s="27"/>
      <c r="I285" s="27"/>
      <c r="J285" s="27"/>
    </row>
    <row r="286" spans="1:10">
      <c r="A286" s="69" t="str">
        <f t="shared" si="5"/>
        <v/>
      </c>
      <c r="G286" s="99"/>
      <c r="H286" s="27"/>
      <c r="I286" s="27"/>
      <c r="J286" s="27"/>
    </row>
    <row r="287" spans="1:10">
      <c r="A287" s="69" t="str">
        <f t="shared" si="5"/>
        <v/>
      </c>
      <c r="G287" s="99"/>
      <c r="H287" s="27"/>
      <c r="I287" s="27"/>
      <c r="J287" s="27"/>
    </row>
    <row r="288" spans="1:10">
      <c r="A288" s="69" t="str">
        <f t="shared" si="5"/>
        <v/>
      </c>
      <c r="G288" s="99"/>
      <c r="H288" s="27"/>
      <c r="I288" s="27"/>
      <c r="J288" s="27"/>
    </row>
    <row r="289" spans="1:10">
      <c r="A289" s="69" t="str">
        <f t="shared" si="5"/>
        <v/>
      </c>
      <c r="G289" s="99"/>
      <c r="H289" s="27"/>
      <c r="I289" s="27"/>
      <c r="J289" s="27"/>
    </row>
    <row r="290" spans="1:10">
      <c r="A290" s="69" t="str">
        <f t="shared" si="5"/>
        <v/>
      </c>
      <c r="G290" s="99"/>
      <c r="H290" s="27"/>
      <c r="I290" s="27"/>
      <c r="J290" s="27"/>
    </row>
    <row r="291" spans="1:10">
      <c r="A291" s="69" t="str">
        <f t="shared" si="5"/>
        <v/>
      </c>
      <c r="G291" s="99"/>
      <c r="H291" s="27"/>
      <c r="I291" s="27"/>
      <c r="J291" s="27"/>
    </row>
    <row r="292" spans="1:10">
      <c r="A292" s="69" t="str">
        <f t="shared" si="5"/>
        <v/>
      </c>
      <c r="G292" s="99"/>
      <c r="H292" s="27"/>
      <c r="I292" s="27"/>
      <c r="J292" s="27"/>
    </row>
    <row r="293" spans="1:10">
      <c r="A293" s="69" t="str">
        <f t="shared" si="5"/>
        <v/>
      </c>
      <c r="G293" s="99"/>
      <c r="H293" s="27"/>
      <c r="I293" s="27"/>
      <c r="J293" s="27"/>
    </row>
    <row r="294" spans="1:10">
      <c r="A294" s="69" t="str">
        <f t="shared" si="5"/>
        <v/>
      </c>
      <c r="G294" s="99"/>
      <c r="H294" s="27"/>
      <c r="I294" s="27"/>
      <c r="J294" s="27"/>
    </row>
    <row r="295" spans="1:10">
      <c r="A295" s="69" t="str">
        <f t="shared" si="5"/>
        <v/>
      </c>
      <c r="G295" s="99"/>
      <c r="H295" s="27"/>
      <c r="I295" s="27"/>
      <c r="J295" s="27"/>
    </row>
    <row r="296" spans="1:10">
      <c r="A296" s="69" t="str">
        <f t="shared" si="5"/>
        <v/>
      </c>
      <c r="G296" s="99"/>
      <c r="H296" s="27"/>
      <c r="I296" s="27"/>
      <c r="J296" s="27"/>
    </row>
    <row r="297" spans="1:10">
      <c r="A297" s="69" t="str">
        <f t="shared" si="5"/>
        <v/>
      </c>
      <c r="G297" s="99"/>
      <c r="H297" s="27"/>
      <c r="I297" s="27"/>
      <c r="J297" s="27"/>
    </row>
    <row r="298" spans="1:10">
      <c r="A298" s="69" t="str">
        <f t="shared" si="5"/>
        <v/>
      </c>
      <c r="G298" s="99"/>
      <c r="H298" s="27"/>
      <c r="I298" s="27"/>
      <c r="J298" s="27"/>
    </row>
    <row r="299" spans="1:10">
      <c r="A299" s="69" t="str">
        <f t="shared" si="5"/>
        <v/>
      </c>
      <c r="G299" s="99"/>
      <c r="H299" s="27"/>
      <c r="I299" s="27"/>
      <c r="J299" s="27"/>
    </row>
    <row r="300" spans="1:10">
      <c r="A300" s="69" t="str">
        <f t="shared" si="5"/>
        <v/>
      </c>
      <c r="G300" s="99"/>
      <c r="H300" s="27"/>
      <c r="I300" s="27"/>
      <c r="J300" s="27"/>
    </row>
    <row r="301" spans="1:10">
      <c r="A301" s="69" t="str">
        <f t="shared" si="5"/>
        <v/>
      </c>
      <c r="G301" s="99"/>
      <c r="H301" s="27"/>
      <c r="I301" s="27"/>
      <c r="J301" s="27"/>
    </row>
    <row r="302" spans="1:10">
      <c r="A302" s="69" t="str">
        <f t="shared" si="5"/>
        <v/>
      </c>
      <c r="G302" s="99"/>
      <c r="H302" s="27"/>
      <c r="I302" s="27"/>
      <c r="J302" s="27"/>
    </row>
    <row r="303" spans="1:10">
      <c r="A303" s="69" t="str">
        <f t="shared" si="5"/>
        <v/>
      </c>
      <c r="G303" s="99"/>
      <c r="H303" s="27"/>
      <c r="I303" s="27"/>
      <c r="J303" s="27"/>
    </row>
    <row r="304" spans="1:10">
      <c r="A304" s="69" t="str">
        <f t="shared" si="5"/>
        <v/>
      </c>
      <c r="G304" s="99"/>
      <c r="H304" s="27"/>
      <c r="I304" s="27"/>
      <c r="J304" s="27"/>
    </row>
    <row r="305" spans="1:10">
      <c r="A305" s="69" t="str">
        <f t="shared" si="5"/>
        <v/>
      </c>
      <c r="G305" s="99"/>
      <c r="H305" s="27"/>
      <c r="I305" s="27"/>
      <c r="J305" s="27"/>
    </row>
    <row r="306" spans="1:10">
      <c r="A306" s="69" t="str">
        <f t="shared" si="5"/>
        <v/>
      </c>
      <c r="G306" s="99"/>
      <c r="H306" s="27"/>
      <c r="I306" s="27"/>
      <c r="J306" s="27"/>
    </row>
    <row r="307" spans="1:10">
      <c r="A307" s="69" t="str">
        <f t="shared" si="5"/>
        <v/>
      </c>
      <c r="G307" s="99"/>
      <c r="H307" s="27"/>
      <c r="I307" s="27"/>
      <c r="J307" s="27"/>
    </row>
    <row r="308" spans="1:10">
      <c r="A308" s="69" t="str">
        <f t="shared" si="5"/>
        <v/>
      </c>
      <c r="G308" s="99"/>
      <c r="H308" s="27"/>
      <c r="I308" s="27"/>
      <c r="J308" s="27"/>
    </row>
    <row r="309" spans="1:10">
      <c r="A309" s="69" t="str">
        <f t="shared" si="5"/>
        <v/>
      </c>
      <c r="G309" s="99"/>
      <c r="H309" s="27"/>
      <c r="I309" s="27"/>
      <c r="J309" s="27"/>
    </row>
    <row r="310" spans="1:10">
      <c r="A310" s="69" t="str">
        <f t="shared" si="5"/>
        <v/>
      </c>
      <c r="G310" s="99"/>
      <c r="H310" s="27"/>
      <c r="I310" s="27"/>
      <c r="J310" s="27"/>
    </row>
    <row r="311" spans="1:10">
      <c r="A311" s="69" t="str">
        <f t="shared" si="5"/>
        <v/>
      </c>
      <c r="G311" s="99"/>
      <c r="H311" s="27"/>
      <c r="I311" s="27"/>
      <c r="J311" s="27"/>
    </row>
    <row r="312" spans="1:10">
      <c r="A312" s="69" t="str">
        <f t="shared" si="5"/>
        <v/>
      </c>
      <c r="G312" s="99"/>
      <c r="H312" s="27"/>
      <c r="I312" s="27"/>
      <c r="J312" s="27"/>
    </row>
    <row r="313" spans="1:10">
      <c r="A313" s="69" t="str">
        <f t="shared" si="5"/>
        <v/>
      </c>
      <c r="G313" s="99"/>
      <c r="H313" s="27"/>
      <c r="I313" s="27"/>
      <c r="J313" s="27"/>
    </row>
    <row r="314" spans="1:10">
      <c r="A314" s="69" t="str">
        <f t="shared" si="5"/>
        <v/>
      </c>
      <c r="G314" s="99"/>
      <c r="H314" s="27"/>
      <c r="I314" s="27"/>
      <c r="J314" s="27"/>
    </row>
    <row r="315" spans="1:10">
      <c r="A315" s="69" t="str">
        <f t="shared" si="5"/>
        <v/>
      </c>
      <c r="G315" s="99"/>
      <c r="H315" s="27"/>
      <c r="I315" s="27"/>
      <c r="J315" s="27"/>
    </row>
    <row r="316" spans="1:10">
      <c r="A316" s="69" t="str">
        <f t="shared" si="5"/>
        <v/>
      </c>
      <c r="G316" s="99"/>
      <c r="H316" s="27"/>
      <c r="I316" s="27"/>
      <c r="J316" s="27"/>
    </row>
    <row r="317" spans="1:10">
      <c r="A317" s="69" t="str">
        <f t="shared" si="5"/>
        <v/>
      </c>
      <c r="G317" s="99"/>
      <c r="H317" s="27"/>
      <c r="I317" s="27"/>
      <c r="J317" s="27"/>
    </row>
    <row r="318" spans="1:10">
      <c r="A318" s="69" t="str">
        <f t="shared" si="5"/>
        <v/>
      </c>
      <c r="G318" s="99"/>
      <c r="H318" s="27"/>
      <c r="I318" s="27"/>
      <c r="J318" s="27"/>
    </row>
    <row r="319" spans="1:10">
      <c r="A319" s="69" t="str">
        <f t="shared" si="5"/>
        <v/>
      </c>
      <c r="G319" s="99"/>
      <c r="H319" s="27"/>
      <c r="I319" s="27"/>
      <c r="J319" s="27"/>
    </row>
    <row r="320" spans="1:10">
      <c r="A320" s="69" t="str">
        <f t="shared" si="5"/>
        <v/>
      </c>
      <c r="G320" s="99"/>
      <c r="H320" s="27"/>
      <c r="I320" s="27"/>
      <c r="J320" s="27"/>
    </row>
    <row r="321" spans="1:10">
      <c r="A321" s="69" t="str">
        <f t="shared" si="5"/>
        <v/>
      </c>
      <c r="G321" s="99"/>
      <c r="H321" s="27"/>
      <c r="I321" s="27"/>
      <c r="J321" s="27"/>
    </row>
    <row r="322" spans="1:10">
      <c r="A322" s="69" t="str">
        <f t="shared" si="5"/>
        <v/>
      </c>
      <c r="G322" s="99"/>
      <c r="H322" s="27"/>
      <c r="I322" s="27"/>
      <c r="J322" s="27"/>
    </row>
    <row r="323" spans="1:10">
      <c r="A323" s="69" t="str">
        <f t="shared" si="5"/>
        <v/>
      </c>
      <c r="G323" s="99"/>
      <c r="H323" s="27"/>
      <c r="I323" s="27"/>
      <c r="J323" s="27"/>
    </row>
    <row r="324" spans="1:10">
      <c r="A324" s="69" t="str">
        <f t="shared" si="5"/>
        <v/>
      </c>
      <c r="G324" s="99"/>
      <c r="H324" s="27"/>
      <c r="I324" s="27"/>
      <c r="J324" s="27"/>
    </row>
    <row r="325" spans="1:10">
      <c r="A325" s="69" t="str">
        <f t="shared" si="5"/>
        <v/>
      </c>
      <c r="G325" s="99"/>
      <c r="H325" s="27"/>
      <c r="I325" s="27"/>
      <c r="J325" s="27"/>
    </row>
    <row r="326" spans="1:10">
      <c r="A326" s="69" t="str">
        <f t="shared" si="5"/>
        <v/>
      </c>
      <c r="G326" s="99"/>
      <c r="H326" s="27"/>
      <c r="I326" s="27"/>
      <c r="J326" s="27"/>
    </row>
    <row r="327" spans="1:10">
      <c r="A327" s="69" t="str">
        <f t="shared" si="5"/>
        <v/>
      </c>
      <c r="G327" s="99"/>
      <c r="H327" s="27"/>
      <c r="I327" s="27"/>
      <c r="J327" s="27"/>
    </row>
    <row r="328" spans="1:10">
      <c r="A328" s="69" t="str">
        <f t="shared" si="5"/>
        <v/>
      </c>
      <c r="G328" s="99"/>
      <c r="H328" s="27"/>
      <c r="I328" s="27"/>
      <c r="J328" s="27"/>
    </row>
    <row r="329" spans="1:10">
      <c r="A329" s="69" t="str">
        <f t="shared" si="5"/>
        <v/>
      </c>
      <c r="G329" s="99"/>
      <c r="H329" s="27"/>
      <c r="I329" s="27"/>
      <c r="J329" s="27"/>
    </row>
    <row r="330" spans="1:10">
      <c r="A330" s="69" t="str">
        <f t="shared" si="5"/>
        <v/>
      </c>
      <c r="G330" s="99"/>
      <c r="H330" s="27"/>
      <c r="I330" s="27"/>
      <c r="J330" s="27"/>
    </row>
    <row r="331" spans="1:10">
      <c r="A331" s="69" t="str">
        <f t="shared" ref="A331:A394" si="6">+IF(I331=0,"",UPPER(TEXT(I331,"mmmm")))</f>
        <v/>
      </c>
      <c r="G331" s="99"/>
      <c r="H331" s="27"/>
      <c r="I331" s="27"/>
      <c r="J331" s="27"/>
    </row>
    <row r="332" spans="1:10">
      <c r="A332" s="69" t="str">
        <f t="shared" si="6"/>
        <v/>
      </c>
      <c r="G332" s="99"/>
      <c r="H332" s="27"/>
      <c r="I332" s="27"/>
      <c r="J332" s="27"/>
    </row>
    <row r="333" spans="1:10">
      <c r="A333" s="69" t="str">
        <f t="shared" si="6"/>
        <v/>
      </c>
      <c r="G333" s="99"/>
      <c r="H333" s="27"/>
      <c r="I333" s="27"/>
      <c r="J333" s="27"/>
    </row>
    <row r="334" spans="1:10">
      <c r="A334" s="69" t="str">
        <f t="shared" si="6"/>
        <v/>
      </c>
      <c r="G334" s="99"/>
      <c r="H334" s="27"/>
      <c r="I334" s="27"/>
      <c r="J334" s="27"/>
    </row>
    <row r="335" spans="1:10">
      <c r="A335" s="69" t="str">
        <f t="shared" si="6"/>
        <v/>
      </c>
      <c r="G335" s="99"/>
      <c r="H335" s="27"/>
      <c r="I335" s="27"/>
      <c r="J335" s="27"/>
    </row>
    <row r="336" spans="1:10">
      <c r="A336" s="69" t="str">
        <f t="shared" si="6"/>
        <v/>
      </c>
      <c r="G336" s="99"/>
      <c r="H336" s="27"/>
      <c r="I336" s="27"/>
      <c r="J336" s="27"/>
    </row>
    <row r="337" spans="1:10">
      <c r="A337" s="69" t="str">
        <f t="shared" si="6"/>
        <v/>
      </c>
      <c r="G337" s="99"/>
      <c r="H337" s="27"/>
      <c r="I337" s="27"/>
      <c r="J337" s="27"/>
    </row>
    <row r="338" spans="1:10">
      <c r="A338" s="69" t="str">
        <f t="shared" si="6"/>
        <v/>
      </c>
      <c r="G338" s="99"/>
      <c r="H338" s="27"/>
      <c r="I338" s="27"/>
      <c r="J338" s="27"/>
    </row>
    <row r="339" spans="1:10">
      <c r="A339" s="69" t="str">
        <f t="shared" si="6"/>
        <v/>
      </c>
      <c r="G339" s="99"/>
      <c r="H339" s="27"/>
      <c r="I339" s="27"/>
      <c r="J339" s="27"/>
    </row>
    <row r="340" spans="1:10">
      <c r="A340" s="69" t="str">
        <f t="shared" si="6"/>
        <v/>
      </c>
      <c r="G340" s="99"/>
      <c r="H340" s="27"/>
      <c r="I340" s="27"/>
      <c r="J340" s="27"/>
    </row>
    <row r="341" spans="1:10">
      <c r="A341" s="69" t="str">
        <f t="shared" si="6"/>
        <v/>
      </c>
      <c r="G341" s="99"/>
      <c r="H341" s="27"/>
      <c r="I341" s="27"/>
      <c r="J341" s="27"/>
    </row>
    <row r="342" spans="1:10">
      <c r="A342" s="69" t="str">
        <f t="shared" si="6"/>
        <v/>
      </c>
      <c r="G342" s="99"/>
      <c r="H342" s="27"/>
      <c r="I342" s="27"/>
      <c r="J342" s="27"/>
    </row>
    <row r="343" spans="1:10">
      <c r="A343" s="69" t="str">
        <f t="shared" si="6"/>
        <v/>
      </c>
      <c r="G343" s="99"/>
      <c r="H343" s="27"/>
      <c r="I343" s="27"/>
      <c r="J343" s="27"/>
    </row>
    <row r="344" spans="1:10">
      <c r="A344" s="69" t="str">
        <f t="shared" si="6"/>
        <v/>
      </c>
      <c r="G344" s="99"/>
      <c r="H344" s="27"/>
      <c r="I344" s="27"/>
      <c r="J344" s="27"/>
    </row>
    <row r="345" spans="1:10">
      <c r="A345" s="69" t="str">
        <f t="shared" si="6"/>
        <v/>
      </c>
      <c r="G345" s="99"/>
      <c r="H345" s="27"/>
      <c r="I345" s="27"/>
      <c r="J345" s="27"/>
    </row>
    <row r="346" spans="1:10">
      <c r="A346" s="69" t="str">
        <f t="shared" si="6"/>
        <v/>
      </c>
      <c r="G346" s="99"/>
      <c r="H346" s="27"/>
      <c r="I346" s="27"/>
      <c r="J346" s="27"/>
    </row>
    <row r="347" spans="1:10">
      <c r="A347" s="69" t="str">
        <f t="shared" si="6"/>
        <v/>
      </c>
      <c r="G347" s="99"/>
      <c r="H347" s="27"/>
      <c r="I347" s="27"/>
      <c r="J347" s="27"/>
    </row>
    <row r="348" spans="1:10">
      <c r="A348" s="69" t="str">
        <f t="shared" si="6"/>
        <v/>
      </c>
      <c r="G348" s="99"/>
      <c r="H348" s="27"/>
      <c r="I348" s="27"/>
      <c r="J348" s="27"/>
    </row>
    <row r="349" spans="1:10">
      <c r="A349" s="69" t="str">
        <f t="shared" si="6"/>
        <v/>
      </c>
      <c r="G349" s="99"/>
      <c r="H349" s="27"/>
      <c r="I349" s="27"/>
      <c r="J349" s="27"/>
    </row>
    <row r="350" spans="1:10">
      <c r="A350" s="69" t="str">
        <f t="shared" si="6"/>
        <v/>
      </c>
      <c r="G350" s="99"/>
      <c r="H350" s="27"/>
      <c r="I350" s="27"/>
      <c r="J350" s="27"/>
    </row>
    <row r="351" spans="1:10">
      <c r="A351" s="69" t="str">
        <f t="shared" si="6"/>
        <v/>
      </c>
      <c r="G351" s="99"/>
      <c r="H351" s="27"/>
      <c r="I351" s="27"/>
      <c r="J351" s="27"/>
    </row>
    <row r="352" spans="1:10">
      <c r="A352" s="69" t="str">
        <f t="shared" si="6"/>
        <v/>
      </c>
      <c r="G352" s="99"/>
      <c r="H352" s="27"/>
      <c r="I352" s="27"/>
      <c r="J352" s="27"/>
    </row>
    <row r="353" spans="1:10">
      <c r="A353" s="69" t="str">
        <f t="shared" si="6"/>
        <v/>
      </c>
      <c r="G353" s="99"/>
      <c r="H353" s="27"/>
      <c r="I353" s="27"/>
      <c r="J353" s="27"/>
    </row>
    <row r="354" spans="1:10">
      <c r="A354" s="69" t="str">
        <f t="shared" si="6"/>
        <v/>
      </c>
      <c r="G354" s="99"/>
      <c r="H354" s="27"/>
      <c r="I354" s="27"/>
      <c r="J354" s="27"/>
    </row>
    <row r="355" spans="1:10">
      <c r="A355" s="69" t="str">
        <f t="shared" si="6"/>
        <v/>
      </c>
      <c r="G355" s="99"/>
      <c r="H355" s="27"/>
      <c r="I355" s="27"/>
      <c r="J355" s="27"/>
    </row>
    <row r="356" spans="1:10">
      <c r="A356" s="69" t="str">
        <f t="shared" si="6"/>
        <v/>
      </c>
      <c r="G356" s="99"/>
      <c r="H356" s="27"/>
      <c r="I356" s="27"/>
      <c r="J356" s="27"/>
    </row>
    <row r="357" spans="1:10">
      <c r="A357" s="69" t="str">
        <f t="shared" si="6"/>
        <v/>
      </c>
      <c r="G357" s="99"/>
      <c r="H357" s="27"/>
      <c r="I357" s="27"/>
      <c r="J357" s="27"/>
    </row>
    <row r="358" spans="1:10">
      <c r="A358" s="69" t="str">
        <f t="shared" si="6"/>
        <v/>
      </c>
      <c r="G358" s="99"/>
      <c r="H358" s="27"/>
      <c r="I358" s="27"/>
      <c r="J358" s="27"/>
    </row>
    <row r="359" spans="1:10">
      <c r="A359" s="69" t="str">
        <f t="shared" si="6"/>
        <v/>
      </c>
      <c r="G359" s="99"/>
      <c r="H359" s="27"/>
      <c r="I359" s="27"/>
      <c r="J359" s="27"/>
    </row>
    <row r="360" spans="1:10">
      <c r="A360" s="69" t="str">
        <f t="shared" si="6"/>
        <v/>
      </c>
      <c r="G360" s="99"/>
      <c r="H360" s="27"/>
      <c r="I360" s="27"/>
      <c r="J360" s="27"/>
    </row>
    <row r="361" spans="1:10">
      <c r="A361" s="69" t="str">
        <f t="shared" si="6"/>
        <v/>
      </c>
      <c r="G361" s="99"/>
      <c r="H361" s="27"/>
      <c r="I361" s="27"/>
      <c r="J361" s="27"/>
    </row>
    <row r="362" spans="1:10">
      <c r="A362" s="69" t="str">
        <f t="shared" si="6"/>
        <v/>
      </c>
      <c r="G362" s="99"/>
      <c r="H362" s="27"/>
      <c r="I362" s="27"/>
      <c r="J362" s="27"/>
    </row>
    <row r="363" spans="1:10">
      <c r="A363" s="69" t="str">
        <f t="shared" si="6"/>
        <v/>
      </c>
      <c r="G363" s="99"/>
      <c r="H363" s="27"/>
      <c r="I363" s="27"/>
      <c r="J363" s="27"/>
    </row>
    <row r="364" spans="1:10">
      <c r="A364" s="69" t="str">
        <f t="shared" si="6"/>
        <v/>
      </c>
      <c r="G364" s="99"/>
      <c r="H364" s="27"/>
      <c r="I364" s="27"/>
      <c r="J364" s="27"/>
    </row>
    <row r="365" spans="1:10">
      <c r="A365" s="69" t="str">
        <f t="shared" si="6"/>
        <v/>
      </c>
      <c r="G365" s="99"/>
      <c r="H365" s="27"/>
      <c r="I365" s="27"/>
      <c r="J365" s="27"/>
    </row>
    <row r="366" spans="1:10">
      <c r="A366" s="69" t="str">
        <f t="shared" si="6"/>
        <v/>
      </c>
      <c r="G366" s="99"/>
      <c r="H366" s="27"/>
      <c r="I366" s="27"/>
      <c r="J366" s="27"/>
    </row>
    <row r="367" spans="1:10">
      <c r="A367" s="69" t="str">
        <f t="shared" si="6"/>
        <v/>
      </c>
      <c r="G367" s="99"/>
      <c r="H367" s="27"/>
      <c r="I367" s="27"/>
      <c r="J367" s="27"/>
    </row>
    <row r="368" spans="1:10">
      <c r="A368" s="69" t="str">
        <f t="shared" si="6"/>
        <v/>
      </c>
      <c r="G368" s="99"/>
      <c r="H368" s="27"/>
      <c r="I368" s="27"/>
      <c r="J368" s="27"/>
    </row>
    <row r="369" spans="1:10">
      <c r="A369" s="69" t="str">
        <f t="shared" si="6"/>
        <v/>
      </c>
      <c r="G369" s="99"/>
      <c r="H369" s="27"/>
      <c r="I369" s="27"/>
      <c r="J369" s="27"/>
    </row>
    <row r="370" spans="1:10">
      <c r="A370" s="69" t="str">
        <f t="shared" si="6"/>
        <v/>
      </c>
      <c r="G370" s="99"/>
      <c r="H370" s="27"/>
      <c r="I370" s="27"/>
      <c r="J370" s="27"/>
    </row>
    <row r="371" spans="1:10">
      <c r="A371" s="69" t="str">
        <f t="shared" si="6"/>
        <v/>
      </c>
      <c r="G371" s="99"/>
      <c r="H371" s="27"/>
      <c r="I371" s="27"/>
      <c r="J371" s="27"/>
    </row>
    <row r="372" spans="1:10">
      <c r="A372" s="69" t="str">
        <f t="shared" si="6"/>
        <v/>
      </c>
      <c r="G372" s="99"/>
      <c r="H372" s="27"/>
      <c r="I372" s="27"/>
      <c r="J372" s="27"/>
    </row>
    <row r="373" spans="1:10">
      <c r="A373" s="69" t="str">
        <f t="shared" si="6"/>
        <v/>
      </c>
      <c r="G373" s="99"/>
      <c r="H373" s="27"/>
      <c r="I373" s="27"/>
      <c r="J373" s="27"/>
    </row>
    <row r="374" spans="1:10">
      <c r="A374" s="69" t="str">
        <f t="shared" si="6"/>
        <v/>
      </c>
      <c r="G374" s="99"/>
      <c r="H374" s="27"/>
      <c r="I374" s="27"/>
      <c r="J374" s="27"/>
    </row>
    <row r="375" spans="1:10">
      <c r="A375" s="69" t="str">
        <f t="shared" si="6"/>
        <v/>
      </c>
      <c r="G375" s="99"/>
      <c r="H375" s="27"/>
      <c r="I375" s="27"/>
      <c r="J375" s="27"/>
    </row>
    <row r="376" spans="1:10">
      <c r="A376" s="69" t="str">
        <f t="shared" si="6"/>
        <v/>
      </c>
      <c r="G376" s="99"/>
      <c r="H376" s="27"/>
      <c r="I376" s="27"/>
      <c r="J376" s="27"/>
    </row>
    <row r="377" spans="1:10">
      <c r="A377" s="69" t="str">
        <f t="shared" si="6"/>
        <v/>
      </c>
      <c r="G377" s="99"/>
      <c r="H377" s="27"/>
      <c r="I377" s="27"/>
      <c r="J377" s="27"/>
    </row>
    <row r="378" spans="1:10">
      <c r="A378" s="69" t="str">
        <f t="shared" si="6"/>
        <v/>
      </c>
      <c r="G378" s="99"/>
      <c r="H378" s="27"/>
      <c r="I378" s="27"/>
      <c r="J378" s="27"/>
    </row>
    <row r="379" spans="1:10">
      <c r="A379" s="69" t="str">
        <f t="shared" si="6"/>
        <v/>
      </c>
      <c r="G379" s="99"/>
      <c r="H379" s="27"/>
      <c r="I379" s="27"/>
      <c r="J379" s="27"/>
    </row>
    <row r="380" spans="1:10">
      <c r="A380" s="69" t="str">
        <f t="shared" si="6"/>
        <v/>
      </c>
      <c r="G380" s="99"/>
      <c r="H380" s="27"/>
      <c r="I380" s="27"/>
      <c r="J380" s="27"/>
    </row>
    <row r="381" spans="1:10">
      <c r="A381" s="69" t="str">
        <f t="shared" si="6"/>
        <v/>
      </c>
      <c r="G381" s="99"/>
      <c r="H381" s="27"/>
      <c r="I381" s="27"/>
      <c r="J381" s="27"/>
    </row>
    <row r="382" spans="1:10">
      <c r="A382" s="69" t="str">
        <f t="shared" si="6"/>
        <v/>
      </c>
      <c r="G382" s="99"/>
      <c r="H382" s="27"/>
      <c r="I382" s="27"/>
      <c r="J382" s="27"/>
    </row>
    <row r="383" spans="1:10">
      <c r="A383" s="69" t="str">
        <f t="shared" si="6"/>
        <v/>
      </c>
      <c r="G383" s="99"/>
      <c r="H383" s="27"/>
      <c r="I383" s="27"/>
      <c r="J383" s="27"/>
    </row>
    <row r="384" spans="1:10">
      <c r="A384" s="69" t="str">
        <f t="shared" si="6"/>
        <v/>
      </c>
      <c r="G384" s="99"/>
      <c r="H384" s="27"/>
      <c r="I384" s="27"/>
      <c r="J384" s="27"/>
    </row>
    <row r="385" spans="1:10">
      <c r="A385" s="69" t="str">
        <f t="shared" si="6"/>
        <v/>
      </c>
      <c r="G385" s="99"/>
      <c r="H385" s="27"/>
      <c r="I385" s="27"/>
      <c r="J385" s="27"/>
    </row>
    <row r="386" spans="1:10">
      <c r="A386" s="69" t="str">
        <f t="shared" si="6"/>
        <v/>
      </c>
      <c r="G386" s="99"/>
      <c r="H386" s="27"/>
      <c r="I386" s="27"/>
      <c r="J386" s="27"/>
    </row>
    <row r="387" spans="1:10">
      <c r="A387" s="69" t="str">
        <f t="shared" si="6"/>
        <v/>
      </c>
      <c r="G387" s="99"/>
      <c r="H387" s="27"/>
      <c r="I387" s="27"/>
      <c r="J387" s="27"/>
    </row>
    <row r="388" spans="1:10">
      <c r="A388" s="69" t="str">
        <f t="shared" si="6"/>
        <v/>
      </c>
      <c r="G388" s="99"/>
      <c r="H388" s="27"/>
      <c r="I388" s="27"/>
      <c r="J388" s="27"/>
    </row>
    <row r="389" spans="1:10">
      <c r="A389" s="69" t="str">
        <f t="shared" si="6"/>
        <v/>
      </c>
      <c r="G389" s="99"/>
      <c r="H389" s="27"/>
      <c r="I389" s="27"/>
      <c r="J389" s="27"/>
    </row>
    <row r="390" spans="1:10">
      <c r="A390" s="69" t="str">
        <f t="shared" si="6"/>
        <v/>
      </c>
      <c r="G390" s="99"/>
      <c r="H390" s="27"/>
      <c r="I390" s="27"/>
      <c r="J390" s="27"/>
    </row>
    <row r="391" spans="1:10">
      <c r="A391" s="69" t="str">
        <f t="shared" si="6"/>
        <v/>
      </c>
      <c r="G391" s="99"/>
      <c r="H391" s="27"/>
      <c r="I391" s="27"/>
      <c r="J391" s="27"/>
    </row>
    <row r="392" spans="1:10">
      <c r="A392" s="69" t="str">
        <f t="shared" si="6"/>
        <v/>
      </c>
      <c r="G392" s="99"/>
      <c r="H392" s="27"/>
      <c r="I392" s="27"/>
      <c r="J392" s="27"/>
    </row>
    <row r="393" spans="1:10">
      <c r="A393" s="69" t="str">
        <f t="shared" si="6"/>
        <v/>
      </c>
      <c r="G393" s="99"/>
      <c r="H393" s="27"/>
      <c r="I393" s="27"/>
      <c r="J393" s="27"/>
    </row>
    <row r="394" spans="1:10">
      <c r="A394" s="69" t="str">
        <f t="shared" si="6"/>
        <v/>
      </c>
      <c r="G394" s="99"/>
      <c r="H394" s="27"/>
      <c r="I394" s="27"/>
      <c r="J394" s="27"/>
    </row>
    <row r="395" spans="1:10">
      <c r="A395" s="69" t="str">
        <f t="shared" ref="A395:A458" si="7">+IF(I395=0,"",UPPER(TEXT(I395,"mmmm")))</f>
        <v/>
      </c>
      <c r="G395" s="99"/>
      <c r="H395" s="27"/>
      <c r="I395" s="27"/>
      <c r="J395" s="27"/>
    </row>
    <row r="396" spans="1:10">
      <c r="A396" s="69" t="str">
        <f t="shared" si="7"/>
        <v/>
      </c>
      <c r="G396" s="99"/>
      <c r="H396" s="27"/>
      <c r="I396" s="27"/>
      <c r="J396" s="27"/>
    </row>
    <row r="397" spans="1:10">
      <c r="A397" s="69" t="str">
        <f t="shared" si="7"/>
        <v/>
      </c>
      <c r="G397" s="99"/>
      <c r="H397" s="27"/>
      <c r="I397" s="27"/>
      <c r="J397" s="27"/>
    </row>
    <row r="398" spans="1:10">
      <c r="A398" s="69" t="str">
        <f t="shared" si="7"/>
        <v/>
      </c>
      <c r="G398" s="99"/>
      <c r="H398" s="27"/>
      <c r="I398" s="27"/>
      <c r="J398" s="27"/>
    </row>
    <row r="399" spans="1:10">
      <c r="A399" s="69" t="str">
        <f t="shared" si="7"/>
        <v/>
      </c>
      <c r="G399" s="99"/>
      <c r="H399" s="27"/>
      <c r="I399" s="27"/>
      <c r="J399" s="27"/>
    </row>
    <row r="400" spans="1:10">
      <c r="A400" s="69" t="str">
        <f t="shared" si="7"/>
        <v/>
      </c>
      <c r="G400" s="99"/>
      <c r="H400" s="27"/>
      <c r="I400" s="27"/>
      <c r="J400" s="27"/>
    </row>
    <row r="401" spans="1:10">
      <c r="A401" s="69" t="str">
        <f t="shared" si="7"/>
        <v/>
      </c>
      <c r="G401" s="99"/>
      <c r="H401" s="27"/>
      <c r="I401" s="27"/>
      <c r="J401" s="27"/>
    </row>
    <row r="402" spans="1:10">
      <c r="A402" s="69" t="str">
        <f t="shared" si="7"/>
        <v/>
      </c>
      <c r="G402" s="99"/>
      <c r="H402" s="27"/>
      <c r="I402" s="27"/>
      <c r="J402" s="27"/>
    </row>
    <row r="403" spans="1:10">
      <c r="A403" s="69" t="str">
        <f t="shared" si="7"/>
        <v/>
      </c>
      <c r="G403" s="99"/>
      <c r="H403" s="27"/>
      <c r="I403" s="27"/>
      <c r="J403" s="27"/>
    </row>
    <row r="404" spans="1:10">
      <c r="A404" s="69" t="str">
        <f t="shared" si="7"/>
        <v/>
      </c>
      <c r="G404" s="99"/>
      <c r="H404" s="27"/>
      <c r="I404" s="27"/>
      <c r="J404" s="27"/>
    </row>
    <row r="405" spans="1:10">
      <c r="A405" s="69" t="str">
        <f t="shared" si="7"/>
        <v/>
      </c>
      <c r="G405" s="99"/>
      <c r="H405" s="27"/>
      <c r="I405" s="27"/>
      <c r="J405" s="27"/>
    </row>
    <row r="406" spans="1:10">
      <c r="A406" s="69" t="str">
        <f t="shared" si="7"/>
        <v/>
      </c>
      <c r="G406" s="99"/>
      <c r="H406" s="27"/>
      <c r="I406" s="27"/>
      <c r="J406" s="27"/>
    </row>
    <row r="407" spans="1:10">
      <c r="A407" s="69" t="str">
        <f t="shared" si="7"/>
        <v/>
      </c>
      <c r="G407" s="99"/>
      <c r="H407" s="27"/>
      <c r="I407" s="27"/>
      <c r="J407" s="27"/>
    </row>
    <row r="408" spans="1:10">
      <c r="A408" s="69" t="str">
        <f t="shared" si="7"/>
        <v/>
      </c>
      <c r="G408" s="99"/>
      <c r="H408" s="27"/>
      <c r="I408" s="27"/>
      <c r="J408" s="27"/>
    </row>
    <row r="409" spans="1:10">
      <c r="A409" s="69" t="str">
        <f t="shared" si="7"/>
        <v/>
      </c>
      <c r="G409" s="99"/>
      <c r="H409" s="27"/>
      <c r="I409" s="27"/>
      <c r="J409" s="27"/>
    </row>
    <row r="410" spans="1:10">
      <c r="A410" s="69" t="str">
        <f t="shared" si="7"/>
        <v/>
      </c>
      <c r="G410" s="99"/>
      <c r="H410" s="27"/>
      <c r="I410" s="27"/>
      <c r="J410" s="27"/>
    </row>
    <row r="411" spans="1:10">
      <c r="A411" s="69" t="str">
        <f t="shared" si="7"/>
        <v/>
      </c>
      <c r="G411" s="99"/>
      <c r="H411" s="27"/>
      <c r="I411" s="27"/>
      <c r="J411" s="27"/>
    </row>
    <row r="412" spans="1:10">
      <c r="A412" s="69" t="str">
        <f t="shared" si="7"/>
        <v/>
      </c>
      <c r="G412" s="99"/>
      <c r="H412" s="27"/>
      <c r="I412" s="27"/>
      <c r="J412" s="27"/>
    </row>
    <row r="413" spans="1:10">
      <c r="A413" s="69" t="str">
        <f t="shared" si="7"/>
        <v/>
      </c>
      <c r="G413" s="99"/>
      <c r="H413" s="27"/>
      <c r="I413" s="27"/>
      <c r="J413" s="27"/>
    </row>
    <row r="414" spans="1:10">
      <c r="A414" s="69" t="str">
        <f t="shared" si="7"/>
        <v/>
      </c>
      <c r="G414" s="99"/>
      <c r="H414" s="27"/>
      <c r="I414" s="27"/>
      <c r="J414" s="27"/>
    </row>
    <row r="415" spans="1:10">
      <c r="A415" s="69" t="str">
        <f t="shared" si="7"/>
        <v/>
      </c>
      <c r="G415" s="99"/>
      <c r="H415" s="27"/>
      <c r="I415" s="27"/>
      <c r="J415" s="27"/>
    </row>
    <row r="416" spans="1:10">
      <c r="A416" s="69" t="str">
        <f t="shared" si="7"/>
        <v/>
      </c>
      <c r="G416" s="99"/>
      <c r="H416" s="27"/>
      <c r="I416" s="27"/>
      <c r="J416" s="27"/>
    </row>
    <row r="417" spans="1:10">
      <c r="A417" s="69" t="str">
        <f t="shared" si="7"/>
        <v/>
      </c>
      <c r="G417" s="99"/>
      <c r="H417" s="27"/>
      <c r="I417" s="27"/>
      <c r="J417" s="27"/>
    </row>
    <row r="418" spans="1:10">
      <c r="A418" s="69" t="str">
        <f t="shared" si="7"/>
        <v/>
      </c>
      <c r="G418" s="99"/>
      <c r="H418" s="27"/>
      <c r="I418" s="27"/>
      <c r="J418" s="27"/>
    </row>
    <row r="419" spans="1:10">
      <c r="A419" s="69" t="str">
        <f t="shared" si="7"/>
        <v/>
      </c>
      <c r="G419" s="99"/>
      <c r="H419" s="27"/>
      <c r="I419" s="27"/>
      <c r="J419" s="27"/>
    </row>
    <row r="420" spans="1:10">
      <c r="A420" s="69" t="str">
        <f t="shared" si="7"/>
        <v/>
      </c>
      <c r="G420" s="99"/>
      <c r="H420" s="27"/>
      <c r="I420" s="27"/>
      <c r="J420" s="27"/>
    </row>
    <row r="421" spans="1:10">
      <c r="A421" s="69" t="str">
        <f t="shared" si="7"/>
        <v/>
      </c>
      <c r="G421" s="99"/>
      <c r="H421" s="27"/>
      <c r="I421" s="27"/>
      <c r="J421" s="27"/>
    </row>
    <row r="422" spans="1:10">
      <c r="A422" s="69" t="str">
        <f t="shared" si="7"/>
        <v/>
      </c>
      <c r="G422" s="99"/>
      <c r="H422" s="27"/>
      <c r="I422" s="27"/>
      <c r="J422" s="27"/>
    </row>
    <row r="423" spans="1:10">
      <c r="A423" s="69" t="str">
        <f t="shared" si="7"/>
        <v/>
      </c>
      <c r="G423" s="99"/>
      <c r="H423" s="27"/>
      <c r="I423" s="27"/>
      <c r="J423" s="27"/>
    </row>
    <row r="424" spans="1:10">
      <c r="A424" s="69" t="str">
        <f t="shared" si="7"/>
        <v/>
      </c>
      <c r="G424" s="99"/>
      <c r="H424" s="27"/>
      <c r="I424" s="27"/>
      <c r="J424" s="27"/>
    </row>
    <row r="425" spans="1:10">
      <c r="A425" s="69" t="str">
        <f t="shared" si="7"/>
        <v/>
      </c>
      <c r="G425" s="99"/>
      <c r="H425" s="27"/>
      <c r="I425" s="27"/>
      <c r="J425" s="27"/>
    </row>
    <row r="426" spans="1:10">
      <c r="A426" s="69" t="str">
        <f t="shared" si="7"/>
        <v/>
      </c>
      <c r="G426" s="99"/>
      <c r="H426" s="27"/>
      <c r="I426" s="27"/>
      <c r="J426" s="27"/>
    </row>
    <row r="427" spans="1:10">
      <c r="A427" s="69" t="str">
        <f t="shared" si="7"/>
        <v/>
      </c>
      <c r="G427" s="99"/>
      <c r="H427" s="27"/>
      <c r="I427" s="27"/>
      <c r="J427" s="27"/>
    </row>
    <row r="428" spans="1:10">
      <c r="A428" s="69" t="str">
        <f t="shared" si="7"/>
        <v/>
      </c>
      <c r="G428" s="99"/>
      <c r="H428" s="27"/>
      <c r="I428" s="27"/>
      <c r="J428" s="27"/>
    </row>
    <row r="429" spans="1:10">
      <c r="A429" s="69" t="str">
        <f t="shared" si="7"/>
        <v/>
      </c>
      <c r="G429" s="99"/>
      <c r="H429" s="27"/>
      <c r="I429" s="27"/>
      <c r="J429" s="27"/>
    </row>
    <row r="430" spans="1:10">
      <c r="A430" s="69" t="str">
        <f t="shared" si="7"/>
        <v/>
      </c>
      <c r="G430" s="99"/>
      <c r="H430" s="27"/>
      <c r="I430" s="27"/>
      <c r="J430" s="27"/>
    </row>
    <row r="431" spans="1:10">
      <c r="A431" s="69" t="str">
        <f t="shared" si="7"/>
        <v/>
      </c>
      <c r="G431" s="99"/>
      <c r="H431" s="27"/>
      <c r="I431" s="27"/>
      <c r="J431" s="27"/>
    </row>
    <row r="432" spans="1:10">
      <c r="A432" s="69" t="str">
        <f t="shared" si="7"/>
        <v/>
      </c>
      <c r="G432" s="99"/>
      <c r="H432" s="27"/>
      <c r="I432" s="27"/>
      <c r="J432" s="27"/>
    </row>
    <row r="433" spans="1:10">
      <c r="A433" s="69" t="str">
        <f t="shared" si="7"/>
        <v/>
      </c>
      <c r="G433" s="99"/>
      <c r="H433" s="27"/>
      <c r="I433" s="27"/>
      <c r="J433" s="27"/>
    </row>
    <row r="434" spans="1:10">
      <c r="A434" s="69" t="str">
        <f t="shared" si="7"/>
        <v/>
      </c>
      <c r="G434" s="99"/>
      <c r="H434" s="27"/>
      <c r="I434" s="27"/>
      <c r="J434" s="27"/>
    </row>
    <row r="435" spans="1:10">
      <c r="A435" s="69" t="str">
        <f t="shared" si="7"/>
        <v/>
      </c>
      <c r="G435" s="99"/>
      <c r="H435" s="27"/>
      <c r="I435" s="27"/>
      <c r="J435" s="27"/>
    </row>
    <row r="436" spans="1:10">
      <c r="A436" s="69" t="str">
        <f t="shared" si="7"/>
        <v/>
      </c>
      <c r="G436" s="99"/>
      <c r="H436" s="27"/>
      <c r="I436" s="27"/>
      <c r="J436" s="27"/>
    </row>
    <row r="437" spans="1:10">
      <c r="A437" s="69" t="str">
        <f t="shared" si="7"/>
        <v/>
      </c>
      <c r="G437" s="99"/>
      <c r="H437" s="27"/>
      <c r="I437" s="27"/>
      <c r="J437" s="27"/>
    </row>
    <row r="438" spans="1:10">
      <c r="A438" s="69" t="str">
        <f t="shared" si="7"/>
        <v/>
      </c>
      <c r="G438" s="99"/>
      <c r="H438" s="27"/>
      <c r="I438" s="27"/>
      <c r="J438" s="27"/>
    </row>
    <row r="439" spans="1:10">
      <c r="A439" s="69" t="str">
        <f t="shared" si="7"/>
        <v/>
      </c>
      <c r="G439" s="99"/>
      <c r="H439" s="27"/>
      <c r="I439" s="27"/>
      <c r="J439" s="27"/>
    </row>
    <row r="440" spans="1:10">
      <c r="A440" s="69" t="str">
        <f t="shared" si="7"/>
        <v/>
      </c>
      <c r="G440" s="99"/>
      <c r="H440" s="27"/>
      <c r="I440" s="27"/>
      <c r="J440" s="27"/>
    </row>
    <row r="441" spans="1:10">
      <c r="A441" s="69" t="str">
        <f t="shared" si="7"/>
        <v/>
      </c>
      <c r="G441" s="99"/>
      <c r="H441" s="27"/>
      <c r="I441" s="27"/>
      <c r="J441" s="27"/>
    </row>
    <row r="442" spans="1:10">
      <c r="A442" s="69" t="str">
        <f t="shared" si="7"/>
        <v/>
      </c>
      <c r="G442" s="99"/>
      <c r="H442" s="27"/>
      <c r="I442" s="27"/>
      <c r="J442" s="27"/>
    </row>
    <row r="443" spans="1:10">
      <c r="A443" s="69" t="str">
        <f t="shared" si="7"/>
        <v/>
      </c>
      <c r="G443" s="99"/>
      <c r="H443" s="27"/>
      <c r="I443" s="27"/>
      <c r="J443" s="27"/>
    </row>
    <row r="444" spans="1:10">
      <c r="A444" s="69" t="str">
        <f t="shared" si="7"/>
        <v/>
      </c>
      <c r="G444" s="99"/>
      <c r="H444" s="27"/>
      <c r="I444" s="27"/>
      <c r="J444" s="27"/>
    </row>
    <row r="445" spans="1:10">
      <c r="A445" s="69" t="str">
        <f t="shared" si="7"/>
        <v/>
      </c>
      <c r="G445" s="99"/>
      <c r="H445" s="27"/>
      <c r="I445" s="27"/>
      <c r="J445" s="27"/>
    </row>
    <row r="446" spans="1:10">
      <c r="A446" s="69" t="str">
        <f t="shared" si="7"/>
        <v/>
      </c>
      <c r="G446" s="99"/>
      <c r="H446" s="27"/>
      <c r="I446" s="27"/>
      <c r="J446" s="27"/>
    </row>
    <row r="447" spans="1:10">
      <c r="A447" s="69" t="str">
        <f t="shared" si="7"/>
        <v/>
      </c>
      <c r="G447" s="99"/>
      <c r="H447" s="27"/>
      <c r="I447" s="27"/>
      <c r="J447" s="27"/>
    </row>
    <row r="448" spans="1:10">
      <c r="A448" s="69" t="str">
        <f t="shared" si="7"/>
        <v/>
      </c>
      <c r="G448" s="99"/>
      <c r="H448" s="27"/>
      <c r="I448" s="27"/>
      <c r="J448" s="27"/>
    </row>
    <row r="449" spans="1:10">
      <c r="A449" s="69" t="str">
        <f t="shared" si="7"/>
        <v/>
      </c>
      <c r="G449" s="99"/>
      <c r="H449" s="27"/>
      <c r="I449" s="27"/>
      <c r="J449" s="27"/>
    </row>
    <row r="450" spans="1:10">
      <c r="A450" s="69" t="str">
        <f t="shared" si="7"/>
        <v/>
      </c>
      <c r="G450" s="99"/>
      <c r="H450" s="27"/>
      <c r="I450" s="27"/>
      <c r="J450" s="27"/>
    </row>
    <row r="451" spans="1:10">
      <c r="A451" s="69" t="str">
        <f t="shared" si="7"/>
        <v/>
      </c>
      <c r="G451" s="99"/>
      <c r="H451" s="27"/>
      <c r="I451" s="27"/>
      <c r="J451" s="27"/>
    </row>
    <row r="452" spans="1:10">
      <c r="A452" s="69" t="str">
        <f t="shared" si="7"/>
        <v/>
      </c>
      <c r="G452" s="99"/>
      <c r="H452" s="27"/>
      <c r="I452" s="27"/>
      <c r="J452" s="27"/>
    </row>
    <row r="453" spans="1:10">
      <c r="A453" s="69" t="str">
        <f t="shared" si="7"/>
        <v/>
      </c>
      <c r="G453" s="99"/>
      <c r="H453" s="27"/>
      <c r="I453" s="27"/>
      <c r="J453" s="27"/>
    </row>
    <row r="454" spans="1:10">
      <c r="A454" s="69" t="str">
        <f t="shared" si="7"/>
        <v/>
      </c>
      <c r="G454" s="99"/>
      <c r="H454" s="27"/>
      <c r="I454" s="27"/>
      <c r="J454" s="27"/>
    </row>
    <row r="455" spans="1:10">
      <c r="A455" s="69" t="str">
        <f t="shared" si="7"/>
        <v/>
      </c>
      <c r="G455" s="99"/>
      <c r="H455" s="27"/>
      <c r="I455" s="27"/>
      <c r="J455" s="27"/>
    </row>
    <row r="456" spans="1:10">
      <c r="A456" s="69" t="str">
        <f t="shared" si="7"/>
        <v/>
      </c>
      <c r="G456" s="99"/>
      <c r="H456" s="27"/>
      <c r="I456" s="27"/>
      <c r="J456" s="27"/>
    </row>
    <row r="457" spans="1:10">
      <c r="A457" s="69" t="str">
        <f t="shared" si="7"/>
        <v/>
      </c>
      <c r="G457" s="99"/>
      <c r="H457" s="27"/>
      <c r="I457" s="27"/>
      <c r="J457" s="27"/>
    </row>
    <row r="458" spans="1:10">
      <c r="A458" s="69" t="str">
        <f t="shared" si="7"/>
        <v/>
      </c>
      <c r="G458" s="99"/>
      <c r="H458" s="27"/>
      <c r="I458" s="27"/>
      <c r="J458" s="27"/>
    </row>
    <row r="459" spans="1:10">
      <c r="A459" s="69" t="str">
        <f t="shared" ref="A459:A522" si="8">+IF(I459=0,"",UPPER(TEXT(I459,"mmmm")))</f>
        <v/>
      </c>
      <c r="G459" s="99"/>
      <c r="H459" s="27"/>
      <c r="I459" s="27"/>
      <c r="J459" s="27"/>
    </row>
    <row r="460" spans="1:10">
      <c r="A460" s="69" t="str">
        <f t="shared" si="8"/>
        <v/>
      </c>
      <c r="G460" s="99"/>
      <c r="H460" s="27"/>
      <c r="I460" s="27"/>
      <c r="J460" s="27"/>
    </row>
    <row r="461" spans="1:10">
      <c r="A461" s="69" t="str">
        <f t="shared" si="8"/>
        <v/>
      </c>
      <c r="G461" s="99"/>
      <c r="H461" s="27"/>
      <c r="I461" s="27"/>
      <c r="J461" s="27"/>
    </row>
    <row r="462" spans="1:10">
      <c r="A462" s="69" t="str">
        <f t="shared" si="8"/>
        <v/>
      </c>
      <c r="G462" s="99"/>
      <c r="H462" s="27"/>
      <c r="I462" s="27"/>
      <c r="J462" s="27"/>
    </row>
    <row r="463" spans="1:10">
      <c r="A463" s="69" t="str">
        <f t="shared" si="8"/>
        <v/>
      </c>
      <c r="G463" s="99"/>
      <c r="H463" s="27"/>
      <c r="I463" s="27"/>
      <c r="J463" s="27"/>
    </row>
    <row r="464" spans="1:10">
      <c r="A464" s="69" t="str">
        <f t="shared" si="8"/>
        <v/>
      </c>
      <c r="G464" s="99"/>
      <c r="H464" s="27"/>
      <c r="I464" s="27"/>
      <c r="J464" s="27"/>
    </row>
    <row r="465" spans="1:10">
      <c r="A465" s="69" t="str">
        <f t="shared" si="8"/>
        <v/>
      </c>
      <c r="G465" s="99"/>
      <c r="H465" s="27"/>
      <c r="I465" s="27"/>
      <c r="J465" s="27"/>
    </row>
    <row r="466" spans="1:10">
      <c r="A466" s="69" t="str">
        <f t="shared" si="8"/>
        <v/>
      </c>
      <c r="G466" s="99"/>
      <c r="H466" s="27"/>
      <c r="I466" s="27"/>
      <c r="J466" s="27"/>
    </row>
    <row r="467" spans="1:10">
      <c r="A467" s="69" t="str">
        <f t="shared" si="8"/>
        <v/>
      </c>
      <c r="G467" s="99"/>
      <c r="H467" s="27"/>
      <c r="I467" s="27"/>
      <c r="J467" s="27"/>
    </row>
    <row r="468" spans="1:10">
      <c r="A468" s="69" t="str">
        <f t="shared" si="8"/>
        <v/>
      </c>
      <c r="G468" s="99"/>
      <c r="H468" s="27"/>
      <c r="I468" s="27"/>
      <c r="J468" s="27"/>
    </row>
    <row r="469" spans="1:10">
      <c r="A469" s="69" t="str">
        <f t="shared" si="8"/>
        <v/>
      </c>
      <c r="G469" s="99"/>
      <c r="H469" s="27"/>
      <c r="I469" s="27"/>
      <c r="J469" s="27"/>
    </row>
    <row r="470" spans="1:10">
      <c r="A470" s="69" t="str">
        <f t="shared" si="8"/>
        <v/>
      </c>
      <c r="G470" s="99"/>
      <c r="H470" s="27"/>
      <c r="I470" s="27"/>
      <c r="J470" s="27"/>
    </row>
    <row r="471" spans="1:10">
      <c r="A471" s="69" t="str">
        <f t="shared" si="8"/>
        <v/>
      </c>
      <c r="G471" s="99"/>
      <c r="H471" s="27"/>
      <c r="I471" s="27"/>
      <c r="J471" s="27"/>
    </row>
    <row r="472" spans="1:10">
      <c r="A472" s="69" t="str">
        <f t="shared" si="8"/>
        <v/>
      </c>
      <c r="G472" s="99"/>
      <c r="H472" s="27"/>
      <c r="I472" s="27"/>
      <c r="J472" s="27"/>
    </row>
    <row r="473" spans="1:10">
      <c r="A473" s="69" t="str">
        <f t="shared" si="8"/>
        <v/>
      </c>
      <c r="G473" s="99"/>
      <c r="H473" s="27"/>
      <c r="I473" s="27"/>
      <c r="J473" s="27"/>
    </row>
    <row r="474" spans="1:10">
      <c r="A474" s="69" t="str">
        <f t="shared" si="8"/>
        <v/>
      </c>
      <c r="G474" s="99"/>
      <c r="H474" s="27"/>
      <c r="I474" s="27"/>
      <c r="J474" s="27"/>
    </row>
    <row r="475" spans="1:10">
      <c r="A475" s="69" t="str">
        <f t="shared" si="8"/>
        <v/>
      </c>
      <c r="G475" s="99"/>
      <c r="H475" s="27"/>
      <c r="I475" s="27"/>
      <c r="J475" s="27"/>
    </row>
    <row r="476" spans="1:10">
      <c r="A476" s="69" t="str">
        <f t="shared" si="8"/>
        <v/>
      </c>
      <c r="G476" s="99"/>
      <c r="H476" s="27"/>
      <c r="I476" s="27"/>
      <c r="J476" s="27"/>
    </row>
    <row r="477" spans="1:10">
      <c r="A477" s="69" t="str">
        <f t="shared" si="8"/>
        <v/>
      </c>
      <c r="G477" s="99"/>
      <c r="H477" s="27"/>
      <c r="I477" s="27"/>
      <c r="J477" s="27"/>
    </row>
    <row r="478" spans="1:10">
      <c r="A478" s="69" t="str">
        <f t="shared" si="8"/>
        <v/>
      </c>
      <c r="G478" s="99"/>
      <c r="H478" s="27"/>
      <c r="I478" s="27"/>
      <c r="J478" s="27"/>
    </row>
    <row r="479" spans="1:10">
      <c r="A479" s="69" t="str">
        <f t="shared" si="8"/>
        <v/>
      </c>
      <c r="G479" s="99"/>
      <c r="H479" s="27"/>
      <c r="I479" s="27"/>
      <c r="J479" s="27"/>
    </row>
    <row r="480" spans="1:10">
      <c r="A480" s="69" t="str">
        <f t="shared" si="8"/>
        <v/>
      </c>
      <c r="G480" s="99"/>
      <c r="H480" s="27"/>
      <c r="I480" s="27"/>
      <c r="J480" s="27"/>
    </row>
    <row r="481" spans="1:10">
      <c r="A481" s="69" t="str">
        <f t="shared" si="8"/>
        <v/>
      </c>
      <c r="G481" s="99"/>
      <c r="H481" s="27"/>
      <c r="I481" s="27"/>
      <c r="J481" s="27"/>
    </row>
    <row r="482" spans="1:10">
      <c r="A482" s="69" t="str">
        <f t="shared" si="8"/>
        <v/>
      </c>
      <c r="G482" s="99"/>
      <c r="H482" s="27"/>
      <c r="I482" s="27"/>
      <c r="J482" s="27"/>
    </row>
    <row r="483" spans="1:10">
      <c r="A483" s="69" t="str">
        <f t="shared" si="8"/>
        <v/>
      </c>
      <c r="G483" s="99"/>
      <c r="H483" s="27"/>
      <c r="I483" s="27"/>
      <c r="J483" s="27"/>
    </row>
    <row r="484" spans="1:10">
      <c r="A484" s="69" t="str">
        <f t="shared" si="8"/>
        <v/>
      </c>
      <c r="G484" s="99"/>
      <c r="H484" s="27"/>
      <c r="I484" s="27"/>
      <c r="J484" s="27"/>
    </row>
    <row r="485" spans="1:10">
      <c r="A485" s="69" t="str">
        <f t="shared" si="8"/>
        <v/>
      </c>
      <c r="G485" s="99"/>
      <c r="H485" s="27"/>
      <c r="I485" s="27"/>
      <c r="J485" s="27"/>
    </row>
    <row r="486" spans="1:10">
      <c r="A486" s="69" t="str">
        <f t="shared" si="8"/>
        <v/>
      </c>
      <c r="G486" s="99"/>
      <c r="H486" s="27"/>
      <c r="I486" s="27"/>
      <c r="J486" s="27"/>
    </row>
    <row r="487" spans="1:10">
      <c r="A487" s="69" t="str">
        <f t="shared" si="8"/>
        <v/>
      </c>
      <c r="G487" s="99"/>
      <c r="H487" s="27"/>
      <c r="I487" s="27"/>
      <c r="J487" s="27"/>
    </row>
    <row r="488" spans="1:10">
      <c r="A488" s="69" t="str">
        <f t="shared" si="8"/>
        <v/>
      </c>
      <c r="G488" s="99"/>
      <c r="H488" s="27"/>
      <c r="I488" s="27"/>
      <c r="J488" s="27"/>
    </row>
    <row r="489" spans="1:10">
      <c r="A489" s="69" t="str">
        <f t="shared" si="8"/>
        <v/>
      </c>
      <c r="G489" s="99"/>
      <c r="H489" s="27"/>
      <c r="I489" s="27"/>
      <c r="J489" s="27"/>
    </row>
    <row r="490" spans="1:10">
      <c r="A490" s="69" t="str">
        <f t="shared" si="8"/>
        <v/>
      </c>
      <c r="G490" s="99"/>
      <c r="H490" s="27"/>
      <c r="I490" s="27"/>
      <c r="J490" s="27"/>
    </row>
    <row r="491" spans="1:10">
      <c r="A491" s="69" t="str">
        <f t="shared" si="8"/>
        <v/>
      </c>
      <c r="G491" s="99"/>
      <c r="H491" s="27"/>
      <c r="I491" s="27"/>
      <c r="J491" s="27"/>
    </row>
    <row r="492" spans="1:10">
      <c r="A492" s="69" t="str">
        <f t="shared" si="8"/>
        <v/>
      </c>
      <c r="G492" s="99"/>
      <c r="H492" s="27"/>
      <c r="I492" s="27"/>
      <c r="J492" s="27"/>
    </row>
    <row r="493" spans="1:10">
      <c r="A493" s="69" t="str">
        <f t="shared" si="8"/>
        <v/>
      </c>
      <c r="G493" s="99"/>
      <c r="H493" s="27"/>
      <c r="I493" s="27"/>
      <c r="J493" s="27"/>
    </row>
    <row r="494" spans="1:10">
      <c r="A494" s="69" t="str">
        <f t="shared" si="8"/>
        <v/>
      </c>
      <c r="G494" s="99"/>
      <c r="H494" s="27"/>
      <c r="I494" s="27"/>
      <c r="J494" s="27"/>
    </row>
    <row r="495" spans="1:10">
      <c r="A495" s="69" t="str">
        <f t="shared" si="8"/>
        <v/>
      </c>
      <c r="G495" s="99"/>
      <c r="H495" s="27"/>
      <c r="I495" s="27"/>
      <c r="J495" s="27"/>
    </row>
    <row r="496" spans="1:10">
      <c r="A496" s="69" t="str">
        <f t="shared" si="8"/>
        <v/>
      </c>
      <c r="G496" s="99"/>
      <c r="H496" s="27"/>
      <c r="I496" s="27"/>
      <c r="J496" s="27"/>
    </row>
    <row r="497" spans="1:10">
      <c r="A497" s="69" t="str">
        <f t="shared" si="8"/>
        <v/>
      </c>
      <c r="G497" s="99"/>
      <c r="H497" s="27"/>
      <c r="I497" s="27"/>
      <c r="J497" s="27"/>
    </row>
    <row r="498" spans="1:10">
      <c r="A498" s="69" t="str">
        <f t="shared" si="8"/>
        <v/>
      </c>
      <c r="G498" s="99"/>
      <c r="H498" s="27"/>
      <c r="I498" s="27"/>
      <c r="J498" s="27"/>
    </row>
    <row r="499" spans="1:10">
      <c r="A499" s="69" t="str">
        <f t="shared" si="8"/>
        <v/>
      </c>
      <c r="G499" s="99"/>
      <c r="H499" s="27"/>
      <c r="I499" s="27"/>
      <c r="J499" s="27"/>
    </row>
    <row r="500" spans="1:10">
      <c r="A500" s="69" t="str">
        <f t="shared" si="8"/>
        <v/>
      </c>
      <c r="G500" s="99"/>
      <c r="H500" s="27"/>
      <c r="I500" s="27"/>
      <c r="J500" s="27"/>
    </row>
    <row r="501" spans="1:10">
      <c r="A501" s="69" t="str">
        <f t="shared" si="8"/>
        <v/>
      </c>
      <c r="G501" s="99"/>
      <c r="H501" s="27"/>
      <c r="I501" s="27"/>
      <c r="J501" s="27"/>
    </row>
    <row r="502" spans="1:10">
      <c r="A502" s="69" t="str">
        <f t="shared" si="8"/>
        <v/>
      </c>
      <c r="G502" s="99"/>
      <c r="H502" s="27"/>
      <c r="I502" s="27"/>
      <c r="J502" s="27"/>
    </row>
    <row r="503" spans="1:10">
      <c r="A503" s="69" t="str">
        <f t="shared" si="8"/>
        <v/>
      </c>
      <c r="G503" s="99"/>
      <c r="H503" s="27"/>
      <c r="I503" s="27"/>
      <c r="J503" s="27"/>
    </row>
    <row r="504" spans="1:10">
      <c r="A504" s="69" t="str">
        <f t="shared" si="8"/>
        <v/>
      </c>
      <c r="G504" s="99"/>
      <c r="H504" s="27"/>
      <c r="I504" s="27"/>
      <c r="J504" s="27"/>
    </row>
    <row r="505" spans="1:10">
      <c r="A505" s="69" t="str">
        <f t="shared" si="8"/>
        <v/>
      </c>
      <c r="G505" s="99"/>
      <c r="H505" s="27"/>
      <c r="I505" s="27"/>
      <c r="J505" s="27"/>
    </row>
    <row r="506" spans="1:10">
      <c r="A506" s="69" t="str">
        <f t="shared" si="8"/>
        <v/>
      </c>
      <c r="G506" s="99"/>
      <c r="H506" s="27"/>
      <c r="I506" s="27"/>
      <c r="J506" s="27"/>
    </row>
    <row r="507" spans="1:10">
      <c r="A507" s="69" t="str">
        <f t="shared" si="8"/>
        <v/>
      </c>
      <c r="G507" s="99"/>
      <c r="H507" s="27"/>
      <c r="I507" s="27"/>
      <c r="J507" s="27"/>
    </row>
    <row r="508" spans="1:10">
      <c r="A508" s="69" t="str">
        <f t="shared" si="8"/>
        <v/>
      </c>
      <c r="G508" s="99"/>
      <c r="H508" s="27"/>
      <c r="I508" s="27"/>
      <c r="J508" s="27"/>
    </row>
    <row r="509" spans="1:10">
      <c r="A509" s="69" t="str">
        <f t="shared" si="8"/>
        <v/>
      </c>
      <c r="G509" s="99"/>
      <c r="H509" s="27"/>
      <c r="I509" s="27"/>
      <c r="J509" s="27"/>
    </row>
    <row r="510" spans="1:10">
      <c r="A510" s="69" t="str">
        <f t="shared" si="8"/>
        <v/>
      </c>
      <c r="G510" s="99"/>
      <c r="H510" s="27"/>
      <c r="I510" s="27"/>
      <c r="J510" s="27"/>
    </row>
    <row r="511" spans="1:10">
      <c r="A511" s="69" t="str">
        <f t="shared" si="8"/>
        <v/>
      </c>
      <c r="G511" s="99"/>
      <c r="H511" s="27"/>
      <c r="I511" s="27"/>
      <c r="J511" s="27"/>
    </row>
    <row r="512" spans="1:10">
      <c r="A512" s="69" t="str">
        <f t="shared" si="8"/>
        <v/>
      </c>
      <c r="G512" s="99"/>
      <c r="H512" s="27"/>
      <c r="I512" s="27"/>
      <c r="J512" s="27"/>
    </row>
    <row r="513" spans="1:10">
      <c r="A513" s="69" t="str">
        <f t="shared" si="8"/>
        <v/>
      </c>
      <c r="G513" s="99"/>
      <c r="H513" s="27"/>
      <c r="I513" s="27"/>
      <c r="J513" s="27"/>
    </row>
    <row r="514" spans="1:10">
      <c r="A514" s="69" t="str">
        <f t="shared" si="8"/>
        <v/>
      </c>
      <c r="G514" s="99"/>
      <c r="H514" s="27"/>
      <c r="I514" s="27"/>
      <c r="J514" s="27"/>
    </row>
    <row r="515" spans="1:10">
      <c r="A515" s="69" t="str">
        <f t="shared" si="8"/>
        <v/>
      </c>
      <c r="G515" s="99"/>
      <c r="H515" s="27"/>
      <c r="I515" s="27"/>
      <c r="J515" s="27"/>
    </row>
    <row r="516" spans="1:10">
      <c r="A516" s="69" t="str">
        <f t="shared" si="8"/>
        <v/>
      </c>
      <c r="G516" s="99"/>
      <c r="H516" s="27"/>
      <c r="I516" s="27"/>
      <c r="J516" s="27"/>
    </row>
    <row r="517" spans="1:10">
      <c r="A517" s="69" t="str">
        <f t="shared" si="8"/>
        <v/>
      </c>
      <c r="G517" s="99"/>
      <c r="H517" s="27"/>
      <c r="I517" s="27"/>
      <c r="J517" s="27"/>
    </row>
    <row r="518" spans="1:10">
      <c r="A518" s="69" t="str">
        <f t="shared" si="8"/>
        <v/>
      </c>
      <c r="G518" s="99"/>
      <c r="H518" s="27"/>
      <c r="I518" s="27"/>
      <c r="J518" s="27"/>
    </row>
    <row r="519" spans="1:10">
      <c r="A519" s="69" t="str">
        <f t="shared" si="8"/>
        <v/>
      </c>
      <c r="G519" s="99"/>
      <c r="H519" s="27"/>
      <c r="I519" s="27"/>
      <c r="J519" s="27"/>
    </row>
    <row r="520" spans="1:10">
      <c r="A520" s="69" t="str">
        <f t="shared" si="8"/>
        <v/>
      </c>
      <c r="G520" s="99"/>
      <c r="H520" s="27"/>
      <c r="I520" s="27"/>
      <c r="J520" s="27"/>
    </row>
    <row r="521" spans="1:10">
      <c r="A521" s="69" t="str">
        <f t="shared" si="8"/>
        <v/>
      </c>
      <c r="G521" s="99"/>
      <c r="H521" s="27"/>
      <c r="I521" s="27"/>
      <c r="J521" s="27"/>
    </row>
    <row r="522" spans="1:10">
      <c r="A522" s="69" t="str">
        <f t="shared" si="8"/>
        <v/>
      </c>
      <c r="G522" s="99"/>
      <c r="H522" s="27"/>
      <c r="I522" s="27"/>
      <c r="J522" s="27"/>
    </row>
    <row r="523" spans="1:10">
      <c r="A523" s="69" t="str">
        <f t="shared" ref="A523:A560" si="9">+IF(I523=0,"",UPPER(TEXT(I523,"mmmm")))</f>
        <v/>
      </c>
      <c r="G523" s="99"/>
      <c r="H523" s="27"/>
      <c r="I523" s="27"/>
      <c r="J523" s="27"/>
    </row>
    <row r="524" spans="1:10">
      <c r="A524" s="69" t="str">
        <f t="shared" si="9"/>
        <v/>
      </c>
      <c r="G524" s="99"/>
      <c r="H524" s="27"/>
      <c r="I524" s="27"/>
      <c r="J524" s="27"/>
    </row>
    <row r="525" spans="1:10">
      <c r="A525" s="69" t="str">
        <f t="shared" si="9"/>
        <v/>
      </c>
      <c r="G525" s="99"/>
      <c r="H525" s="27"/>
      <c r="I525" s="27"/>
      <c r="J525" s="27"/>
    </row>
    <row r="526" spans="1:10">
      <c r="A526" s="69" t="str">
        <f t="shared" si="9"/>
        <v/>
      </c>
      <c r="G526" s="99"/>
      <c r="H526" s="27"/>
      <c r="I526" s="27"/>
      <c r="J526" s="27"/>
    </row>
    <row r="527" spans="1:10">
      <c r="A527" s="69" t="str">
        <f t="shared" si="9"/>
        <v/>
      </c>
      <c r="G527" s="99"/>
      <c r="H527" s="27"/>
      <c r="I527" s="27"/>
      <c r="J527" s="27"/>
    </row>
    <row r="528" spans="1:10">
      <c r="A528" s="69" t="str">
        <f t="shared" si="9"/>
        <v/>
      </c>
      <c r="G528" s="99"/>
      <c r="H528" s="27"/>
      <c r="I528" s="27"/>
      <c r="J528" s="27"/>
    </row>
    <row r="529" spans="1:10">
      <c r="A529" s="69" t="str">
        <f t="shared" si="9"/>
        <v/>
      </c>
      <c r="G529" s="99"/>
      <c r="H529" s="27"/>
      <c r="I529" s="27"/>
      <c r="J529" s="27"/>
    </row>
    <row r="530" spans="1:10">
      <c r="A530" s="69" t="str">
        <f t="shared" si="9"/>
        <v/>
      </c>
      <c r="G530" s="99"/>
      <c r="H530" s="27"/>
      <c r="I530" s="27"/>
      <c r="J530" s="27"/>
    </row>
    <row r="531" spans="1:10">
      <c r="A531" s="69" t="str">
        <f t="shared" si="9"/>
        <v/>
      </c>
      <c r="G531" s="99"/>
      <c r="H531" s="27"/>
      <c r="I531" s="27"/>
      <c r="J531" s="27"/>
    </row>
    <row r="532" spans="1:10">
      <c r="A532" s="69" t="str">
        <f t="shared" si="9"/>
        <v/>
      </c>
      <c r="G532" s="99"/>
      <c r="H532" s="27"/>
      <c r="I532" s="27"/>
      <c r="J532" s="27"/>
    </row>
    <row r="533" spans="1:10">
      <c r="A533" s="69" t="str">
        <f t="shared" si="9"/>
        <v/>
      </c>
      <c r="G533" s="99"/>
      <c r="H533" s="27"/>
      <c r="I533" s="27"/>
      <c r="J533" s="27"/>
    </row>
    <row r="534" spans="1:10">
      <c r="A534" s="69" t="str">
        <f t="shared" si="9"/>
        <v/>
      </c>
      <c r="G534" s="99"/>
      <c r="H534" s="27"/>
      <c r="I534" s="27"/>
      <c r="J534" s="27"/>
    </row>
    <row r="535" spans="1:10">
      <c r="A535" s="69" t="str">
        <f t="shared" si="9"/>
        <v/>
      </c>
      <c r="G535" s="99"/>
      <c r="H535" s="27"/>
      <c r="I535" s="27"/>
      <c r="J535" s="27"/>
    </row>
    <row r="536" spans="1:10">
      <c r="A536" s="69" t="str">
        <f t="shared" si="9"/>
        <v/>
      </c>
      <c r="G536" s="99"/>
      <c r="H536" s="27"/>
      <c r="I536" s="27"/>
      <c r="J536" s="27"/>
    </row>
    <row r="537" spans="1:10">
      <c r="A537" s="69" t="str">
        <f t="shared" si="9"/>
        <v/>
      </c>
      <c r="G537" s="99"/>
      <c r="H537" s="27"/>
      <c r="I537" s="27"/>
      <c r="J537" s="27"/>
    </row>
    <row r="538" spans="1:10">
      <c r="A538" s="69" t="str">
        <f t="shared" si="9"/>
        <v/>
      </c>
      <c r="G538" s="99"/>
      <c r="H538" s="27"/>
      <c r="I538" s="27"/>
      <c r="J538" s="27"/>
    </row>
    <row r="539" spans="1:10">
      <c r="A539" s="69" t="str">
        <f t="shared" si="9"/>
        <v/>
      </c>
      <c r="G539" s="99"/>
      <c r="H539" s="27"/>
      <c r="I539" s="27"/>
      <c r="J539" s="27"/>
    </row>
    <row r="540" spans="1:10">
      <c r="A540" s="69" t="str">
        <f t="shared" si="9"/>
        <v/>
      </c>
      <c r="G540" s="99"/>
      <c r="H540" s="27"/>
      <c r="I540" s="27"/>
      <c r="J540" s="27"/>
    </row>
    <row r="541" spans="1:10">
      <c r="A541" s="69" t="str">
        <f t="shared" si="9"/>
        <v/>
      </c>
      <c r="G541" s="99"/>
      <c r="H541" s="27"/>
      <c r="I541" s="27"/>
      <c r="J541" s="27"/>
    </row>
    <row r="542" spans="1:10">
      <c r="A542" s="69" t="str">
        <f t="shared" si="9"/>
        <v/>
      </c>
      <c r="G542" s="99"/>
      <c r="H542" s="27"/>
      <c r="I542" s="27"/>
      <c r="J542" s="27"/>
    </row>
    <row r="543" spans="1:10">
      <c r="A543" s="69" t="str">
        <f t="shared" si="9"/>
        <v/>
      </c>
      <c r="G543" s="99"/>
      <c r="H543" s="27"/>
      <c r="I543" s="27"/>
      <c r="J543" s="27"/>
    </row>
    <row r="544" spans="1:10">
      <c r="A544" s="69" t="str">
        <f t="shared" si="9"/>
        <v/>
      </c>
      <c r="G544" s="99"/>
      <c r="H544" s="27"/>
      <c r="I544" s="27"/>
      <c r="J544" s="27"/>
    </row>
    <row r="545" spans="1:10">
      <c r="A545" s="69" t="str">
        <f t="shared" si="9"/>
        <v/>
      </c>
      <c r="G545" s="99"/>
      <c r="H545" s="27"/>
      <c r="I545" s="27"/>
      <c r="J545" s="27"/>
    </row>
    <row r="546" spans="1:10">
      <c r="A546" s="69" t="str">
        <f t="shared" si="9"/>
        <v/>
      </c>
      <c r="G546" s="99"/>
      <c r="H546" s="27"/>
      <c r="I546" s="27"/>
      <c r="J546" s="27"/>
    </row>
    <row r="547" spans="1:10">
      <c r="A547" s="69" t="str">
        <f t="shared" si="9"/>
        <v/>
      </c>
      <c r="G547" s="99"/>
      <c r="H547" s="27"/>
      <c r="I547" s="27"/>
      <c r="J547" s="27"/>
    </row>
    <row r="548" spans="1:10">
      <c r="A548" s="69" t="str">
        <f t="shared" si="9"/>
        <v/>
      </c>
      <c r="G548" s="99"/>
      <c r="H548" s="27"/>
      <c r="I548" s="27"/>
      <c r="J548" s="27"/>
    </row>
    <row r="549" spans="1:10">
      <c r="A549" s="69" t="str">
        <f t="shared" si="9"/>
        <v/>
      </c>
      <c r="G549" s="99"/>
      <c r="H549" s="27"/>
      <c r="I549" s="27"/>
      <c r="J549" s="27"/>
    </row>
    <row r="550" spans="1:10">
      <c r="A550" s="69" t="str">
        <f t="shared" si="9"/>
        <v/>
      </c>
      <c r="G550" s="99"/>
      <c r="H550" s="27"/>
      <c r="I550" s="27"/>
      <c r="J550" s="27"/>
    </row>
    <row r="551" spans="1:10">
      <c r="A551" s="69" t="str">
        <f t="shared" si="9"/>
        <v/>
      </c>
      <c r="G551" s="99"/>
      <c r="H551" s="27"/>
      <c r="I551" s="27"/>
      <c r="J551" s="27"/>
    </row>
    <row r="552" spans="1:10">
      <c r="A552" s="69" t="str">
        <f t="shared" si="9"/>
        <v/>
      </c>
      <c r="G552" s="99"/>
      <c r="H552" s="27"/>
      <c r="I552" s="27"/>
      <c r="J552" s="27"/>
    </row>
    <row r="553" spans="1:10">
      <c r="A553" s="69" t="str">
        <f t="shared" si="9"/>
        <v/>
      </c>
      <c r="G553" s="99"/>
      <c r="H553" s="27"/>
      <c r="I553" s="27"/>
      <c r="J553" s="27"/>
    </row>
    <row r="554" spans="1:10">
      <c r="A554" s="69" t="str">
        <f t="shared" si="9"/>
        <v/>
      </c>
      <c r="G554" s="99"/>
      <c r="H554" s="27"/>
      <c r="I554" s="27"/>
      <c r="J554" s="27"/>
    </row>
    <row r="555" spans="1:10">
      <c r="A555" s="69" t="str">
        <f t="shared" si="9"/>
        <v/>
      </c>
      <c r="G555" s="99"/>
      <c r="H555" s="27"/>
      <c r="I555" s="27"/>
      <c r="J555" s="27"/>
    </row>
    <row r="556" spans="1:10">
      <c r="A556" s="69" t="str">
        <f t="shared" si="9"/>
        <v/>
      </c>
      <c r="G556" s="99"/>
      <c r="H556" s="27"/>
      <c r="I556" s="27"/>
      <c r="J556" s="27"/>
    </row>
    <row r="557" spans="1:10">
      <c r="A557" s="69" t="str">
        <f t="shared" si="9"/>
        <v/>
      </c>
      <c r="G557" s="99"/>
      <c r="H557" s="27"/>
      <c r="I557" s="27"/>
      <c r="J557" s="27"/>
    </row>
    <row r="558" spans="1:10">
      <c r="A558" s="69" t="str">
        <f t="shared" si="9"/>
        <v/>
      </c>
      <c r="G558" s="99"/>
      <c r="H558" s="27"/>
      <c r="I558" s="27"/>
      <c r="J558" s="27"/>
    </row>
    <row r="559" spans="1:10">
      <c r="A559" s="69" t="str">
        <f t="shared" si="9"/>
        <v/>
      </c>
      <c r="G559" s="99"/>
      <c r="H559" s="27"/>
      <c r="I559" s="27"/>
      <c r="J559" s="27"/>
    </row>
    <row r="560" spans="1:10">
      <c r="A560" s="69" t="str">
        <f t="shared" si="9"/>
        <v/>
      </c>
      <c r="G560" s="99"/>
      <c r="H560" s="27"/>
      <c r="I560" s="27"/>
      <c r="J560" s="27"/>
    </row>
    <row r="561" spans="1:10">
      <c r="A561" s="69"/>
      <c r="G561" s="99"/>
      <c r="H561" s="27"/>
      <c r="I561" s="27"/>
      <c r="J561" s="27"/>
    </row>
    <row r="562" spans="1:10">
      <c r="A562" s="69"/>
      <c r="G562" s="99"/>
      <c r="H562" s="27"/>
      <c r="I562" s="27"/>
      <c r="J562" s="27"/>
    </row>
    <row r="563" spans="1:10">
      <c r="A563" s="69"/>
      <c r="G563" s="99"/>
      <c r="H563" s="27"/>
      <c r="I563" s="27"/>
      <c r="J563" s="27"/>
    </row>
    <row r="564" spans="1:10">
      <c r="A564" s="69"/>
      <c r="G564" s="99"/>
      <c r="H564" s="27"/>
      <c r="I564" s="27"/>
      <c r="J564" s="27"/>
    </row>
    <row r="565" spans="1:10">
      <c r="A565" s="69"/>
      <c r="G565" s="99"/>
      <c r="H565" s="27"/>
      <c r="I565" s="27"/>
      <c r="J565" s="27"/>
    </row>
    <row r="566" spans="1:10">
      <c r="A566" s="69"/>
      <c r="G566" s="99"/>
      <c r="H566" s="27"/>
      <c r="I566" s="27"/>
      <c r="J566" s="27"/>
    </row>
    <row r="567" spans="1:10">
      <c r="A567" s="69"/>
      <c r="G567" s="99"/>
      <c r="H567" s="27"/>
      <c r="I567" s="27"/>
      <c r="J567" s="27"/>
    </row>
    <row r="568" spans="1:10">
      <c r="A568" s="69"/>
      <c r="G568" s="99"/>
      <c r="H568" s="27"/>
      <c r="I568" s="27"/>
      <c r="J568" s="27"/>
    </row>
    <row r="569" spans="1:10">
      <c r="A569" s="69"/>
      <c r="G569" s="99"/>
      <c r="H569" s="27"/>
      <c r="I569" s="27"/>
      <c r="J569" s="27"/>
    </row>
    <row r="570" spans="1:10">
      <c r="G570" s="99"/>
      <c r="H570" s="27"/>
      <c r="I570" s="27"/>
      <c r="J570" s="27"/>
    </row>
    <row r="571" spans="1:10">
      <c r="G571" s="99"/>
      <c r="H571" s="27"/>
      <c r="I571" s="27"/>
      <c r="J571" s="27"/>
    </row>
    <row r="572" spans="1:10">
      <c r="G572" s="99"/>
      <c r="H572" s="27"/>
      <c r="I572" s="27"/>
      <c r="J572" s="27"/>
    </row>
    <row r="573" spans="1:10">
      <c r="G573" s="99"/>
      <c r="H573" s="27"/>
      <c r="I573" s="27"/>
      <c r="J573" s="27"/>
    </row>
    <row r="574" spans="1:10">
      <c r="G574" s="99"/>
      <c r="H574" s="27"/>
      <c r="I574" s="27"/>
      <c r="J574" s="27"/>
    </row>
    <row r="575" spans="1:10">
      <c r="G575" s="99"/>
      <c r="H575" s="27"/>
      <c r="I575" s="27"/>
      <c r="J575" s="27"/>
    </row>
    <row r="576" spans="1:10">
      <c r="G576" s="99"/>
      <c r="H576" s="27"/>
      <c r="I576" s="27"/>
      <c r="J576" s="27"/>
    </row>
    <row r="577" spans="7:10">
      <c r="G577" s="99"/>
      <c r="H577" s="27"/>
      <c r="I577" s="27"/>
      <c r="J577" s="27"/>
    </row>
    <row r="578" spans="7:10">
      <c r="G578" s="99"/>
      <c r="H578" s="27"/>
      <c r="I578" s="27"/>
      <c r="J578" s="27"/>
    </row>
    <row r="579" spans="7:10">
      <c r="G579" s="99"/>
      <c r="H579" s="27"/>
      <c r="I579" s="27"/>
      <c r="J579" s="27"/>
    </row>
    <row r="580" spans="7:10">
      <c r="G580" s="99"/>
      <c r="H580" s="27"/>
      <c r="I580" s="27"/>
      <c r="J580" s="27"/>
    </row>
    <row r="581" spans="7:10">
      <c r="G581" s="99"/>
      <c r="H581" s="27"/>
      <c r="I581" s="27"/>
      <c r="J581" s="27"/>
    </row>
    <row r="582" spans="7:10">
      <c r="G582" s="99"/>
      <c r="H582" s="27"/>
      <c r="I582" s="27"/>
      <c r="J582" s="27"/>
    </row>
    <row r="583" spans="7:10">
      <c r="G583" s="99"/>
      <c r="H583" s="27"/>
      <c r="I583" s="27"/>
      <c r="J583" s="27"/>
    </row>
    <row r="584" spans="7:10">
      <c r="G584" s="99"/>
      <c r="H584" s="27"/>
      <c r="I584" s="27"/>
      <c r="J584" s="27"/>
    </row>
    <row r="585" spans="7:10">
      <c r="G585" s="99"/>
      <c r="H585" s="27"/>
      <c r="I585" s="27"/>
      <c r="J585" s="27"/>
    </row>
    <row r="586" spans="7:10">
      <c r="G586" s="99"/>
      <c r="H586" s="27"/>
      <c r="I586" s="27"/>
      <c r="J586" s="27"/>
    </row>
    <row r="587" spans="7:10">
      <c r="G587" s="99"/>
      <c r="H587" s="27"/>
      <c r="I587" s="27"/>
      <c r="J587" s="27"/>
    </row>
    <row r="588" spans="7:10">
      <c r="G588" s="99"/>
      <c r="H588" s="27"/>
      <c r="I588" s="27"/>
      <c r="J588" s="27"/>
    </row>
    <row r="589" spans="7:10">
      <c r="G589" s="99"/>
      <c r="H589" s="27"/>
      <c r="I589" s="27"/>
      <c r="J589" s="27"/>
    </row>
    <row r="590" spans="7:10">
      <c r="G590" s="99"/>
      <c r="H590" s="27"/>
      <c r="I590" s="27"/>
      <c r="J590" s="27"/>
    </row>
    <row r="591" spans="7:10">
      <c r="G591" s="99"/>
      <c r="H591" s="27"/>
      <c r="I591" s="27"/>
      <c r="J591" s="27"/>
    </row>
    <row r="592" spans="7:10">
      <c r="G592" s="99"/>
      <c r="H592" s="27"/>
      <c r="I592" s="27"/>
      <c r="J592" s="27"/>
    </row>
    <row r="593" spans="7:10">
      <c r="G593" s="99"/>
      <c r="H593" s="27"/>
      <c r="I593" s="27"/>
      <c r="J593" s="27"/>
    </row>
    <row r="594" spans="7:10">
      <c r="G594" s="99"/>
      <c r="H594" s="27"/>
      <c r="I594" s="27"/>
      <c r="J594" s="27"/>
    </row>
    <row r="595" spans="7:10">
      <c r="G595" s="99"/>
      <c r="H595" s="27"/>
      <c r="I595" s="27"/>
      <c r="J595" s="27"/>
    </row>
    <row r="596" spans="7:10">
      <c r="G596" s="99"/>
      <c r="H596" s="27"/>
      <c r="I596" s="27"/>
      <c r="J596" s="27"/>
    </row>
    <row r="597" spans="7:10">
      <c r="G597" s="99"/>
      <c r="H597" s="27"/>
      <c r="I597" s="27"/>
      <c r="J597" s="27"/>
    </row>
    <row r="598" spans="7:10">
      <c r="G598" s="99"/>
      <c r="H598" s="27"/>
      <c r="I598" s="27"/>
      <c r="J598" s="27"/>
    </row>
    <row r="599" spans="7:10">
      <c r="G599" s="99"/>
      <c r="H599" s="27"/>
      <c r="I599" s="27"/>
      <c r="J599" s="27"/>
    </row>
    <row r="600" spans="7:10">
      <c r="G600" s="99"/>
      <c r="H600" s="27"/>
      <c r="I600" s="27"/>
      <c r="J600" s="27"/>
    </row>
    <row r="601" spans="7:10">
      <c r="G601" s="99"/>
      <c r="H601" s="27"/>
      <c r="I601" s="27"/>
      <c r="J601" s="27"/>
    </row>
    <row r="602" spans="7:10">
      <c r="G602" s="99"/>
      <c r="H602" s="27"/>
      <c r="I602" s="27"/>
      <c r="J602" s="27"/>
    </row>
    <row r="603" spans="7:10">
      <c r="G603" s="99"/>
      <c r="H603" s="27"/>
      <c r="I603" s="27"/>
      <c r="J603" s="27"/>
    </row>
    <row r="604" spans="7:10">
      <c r="G604" s="99"/>
      <c r="H604" s="27"/>
      <c r="I604" s="27"/>
      <c r="J604" s="27"/>
    </row>
    <row r="605" spans="7:10">
      <c r="G605" s="99"/>
      <c r="H605" s="27"/>
      <c r="I605" s="27"/>
      <c r="J605" s="27"/>
    </row>
    <row r="606" spans="7:10">
      <c r="G606" s="99"/>
      <c r="H606" s="27"/>
      <c r="I606" s="27"/>
      <c r="J606" s="27"/>
    </row>
    <row r="607" spans="7:10">
      <c r="G607" s="99"/>
      <c r="H607" s="27"/>
      <c r="I607" s="27"/>
      <c r="J607" s="27"/>
    </row>
    <row r="608" spans="7:10">
      <c r="G608" s="99"/>
      <c r="H608" s="27"/>
      <c r="I608" s="27"/>
      <c r="J608" s="27"/>
    </row>
    <row r="609" spans="7:10">
      <c r="G609" s="99"/>
      <c r="H609" s="27"/>
      <c r="I609" s="27"/>
      <c r="J609" s="27"/>
    </row>
    <row r="610" spans="7:10">
      <c r="G610" s="99"/>
      <c r="H610" s="27"/>
      <c r="I610" s="27"/>
      <c r="J610" s="27"/>
    </row>
    <row r="611" spans="7:10">
      <c r="G611" s="99"/>
      <c r="H611" s="27"/>
      <c r="I611" s="27"/>
      <c r="J611" s="27"/>
    </row>
    <row r="612" spans="7:10">
      <c r="G612" s="99"/>
      <c r="H612" s="27"/>
      <c r="I612" s="27"/>
      <c r="J612" s="27"/>
    </row>
    <row r="613" spans="7:10">
      <c r="G613" s="99"/>
      <c r="H613" s="27"/>
      <c r="I613" s="27"/>
      <c r="J613" s="27"/>
    </row>
    <row r="614" spans="7:10">
      <c r="G614" s="99"/>
      <c r="H614" s="27"/>
      <c r="I614" s="27"/>
      <c r="J614" s="27"/>
    </row>
    <row r="615" spans="7:10">
      <c r="G615" s="99"/>
      <c r="H615" s="27"/>
      <c r="I615" s="27"/>
      <c r="J615" s="27"/>
    </row>
    <row r="616" spans="7:10">
      <c r="G616" s="99"/>
      <c r="H616" s="27"/>
      <c r="I616" s="27"/>
      <c r="J616" s="27"/>
    </row>
    <row r="617" spans="7:10">
      <c r="G617" s="99"/>
      <c r="H617" s="27"/>
      <c r="I617" s="27"/>
      <c r="J617" s="27"/>
    </row>
    <row r="618" spans="7:10">
      <c r="G618" s="99"/>
      <c r="H618" s="27"/>
      <c r="I618" s="27"/>
      <c r="J618" s="27"/>
    </row>
    <row r="619" spans="7:10">
      <c r="G619" s="99"/>
      <c r="H619" s="27"/>
      <c r="I619" s="27"/>
      <c r="J619" s="27"/>
    </row>
    <row r="620" spans="7:10">
      <c r="G620" s="99"/>
      <c r="H620" s="27"/>
      <c r="I620" s="27"/>
      <c r="J620" s="27"/>
    </row>
    <row r="621" spans="7:10">
      <c r="G621" s="99"/>
      <c r="H621" s="27"/>
      <c r="I621" s="27"/>
      <c r="J621" s="27"/>
    </row>
    <row r="622" spans="7:10">
      <c r="G622" s="99"/>
      <c r="H622" s="27"/>
      <c r="I622" s="27"/>
      <c r="J622" s="27"/>
    </row>
    <row r="623" spans="7:10">
      <c r="G623" s="99"/>
      <c r="H623" s="27"/>
      <c r="I623" s="27"/>
      <c r="J623" s="27"/>
    </row>
    <row r="624" spans="7:10">
      <c r="G624" s="99"/>
      <c r="H624" s="27"/>
      <c r="I624" s="27"/>
      <c r="J624" s="27"/>
    </row>
    <row r="625" spans="7:10">
      <c r="G625" s="99"/>
      <c r="H625" s="27"/>
      <c r="I625" s="27"/>
      <c r="J625" s="27"/>
    </row>
    <row r="626" spans="7:10">
      <c r="G626" s="99"/>
      <c r="H626" s="27"/>
      <c r="I626" s="27"/>
      <c r="J626" s="27"/>
    </row>
    <row r="627" spans="7:10">
      <c r="G627" s="99"/>
      <c r="H627" s="27"/>
      <c r="I627" s="27"/>
      <c r="J627" s="27"/>
    </row>
    <row r="628" spans="7:10">
      <c r="G628" s="99"/>
      <c r="H628" s="27"/>
      <c r="I628" s="27"/>
      <c r="J628" s="27"/>
    </row>
    <row r="629" spans="7:10">
      <c r="G629" s="99"/>
      <c r="H629" s="27"/>
      <c r="I629" s="27"/>
      <c r="J629" s="27"/>
    </row>
    <row r="630" spans="7:10">
      <c r="G630" s="99"/>
      <c r="H630" s="27"/>
      <c r="I630" s="27"/>
      <c r="J630" s="27"/>
    </row>
    <row r="631" spans="7:10">
      <c r="G631" s="99"/>
      <c r="H631" s="27"/>
      <c r="I631" s="27"/>
      <c r="J631" s="27"/>
    </row>
    <row r="632" spans="7:10">
      <c r="G632" s="99"/>
      <c r="H632" s="27"/>
      <c r="I632" s="27"/>
      <c r="J632" s="27"/>
    </row>
    <row r="633" spans="7:10">
      <c r="G633" s="99"/>
      <c r="H633" s="27"/>
      <c r="I633" s="27"/>
      <c r="J633" s="27"/>
    </row>
    <row r="634" spans="7:10">
      <c r="G634" s="99"/>
      <c r="H634" s="27"/>
      <c r="I634" s="27"/>
      <c r="J634" s="27"/>
    </row>
    <row r="635" spans="7:10">
      <c r="G635" s="99"/>
      <c r="H635" s="27"/>
      <c r="I635" s="27"/>
      <c r="J635" s="27"/>
    </row>
    <row r="636" spans="7:10">
      <c r="G636" s="99"/>
      <c r="H636" s="27"/>
      <c r="I636" s="27"/>
      <c r="J636" s="27"/>
    </row>
    <row r="637" spans="7:10">
      <c r="G637" s="99"/>
      <c r="H637" s="27"/>
      <c r="I637" s="27"/>
      <c r="J637" s="27"/>
    </row>
    <row r="638" spans="7:10">
      <c r="G638" s="99"/>
      <c r="H638" s="27"/>
      <c r="I638" s="27"/>
      <c r="J638" s="27"/>
    </row>
    <row r="639" spans="7:10">
      <c r="G639" s="99"/>
      <c r="H639" s="27"/>
      <c r="I639" s="27"/>
      <c r="J639" s="27"/>
    </row>
    <row r="640" spans="7:10">
      <c r="G640" s="99"/>
      <c r="H640" s="27"/>
      <c r="I640" s="27"/>
      <c r="J640" s="27"/>
    </row>
    <row r="641" spans="7:10">
      <c r="G641" s="99"/>
      <c r="H641" s="27"/>
      <c r="I641" s="27"/>
      <c r="J641" s="27"/>
    </row>
    <row r="642" spans="7:10">
      <c r="G642" s="99"/>
      <c r="H642" s="27"/>
      <c r="I642" s="27"/>
      <c r="J642" s="27"/>
    </row>
    <row r="643" spans="7:10">
      <c r="G643" s="99"/>
      <c r="H643" s="27"/>
      <c r="I643" s="27"/>
      <c r="J643" s="27"/>
    </row>
    <row r="644" spans="7:10">
      <c r="G644" s="99"/>
      <c r="H644" s="27"/>
      <c r="I644" s="27"/>
      <c r="J644" s="27"/>
    </row>
    <row r="645" spans="7:10">
      <c r="G645" s="99"/>
      <c r="H645" s="27"/>
      <c r="I645" s="27"/>
      <c r="J645" s="27"/>
    </row>
    <row r="646" spans="7:10">
      <c r="G646" s="99"/>
      <c r="H646" s="27"/>
      <c r="I646" s="27"/>
      <c r="J646" s="27"/>
    </row>
    <row r="647" spans="7:10">
      <c r="G647" s="99"/>
      <c r="H647" s="27"/>
      <c r="I647" s="27"/>
      <c r="J647" s="27"/>
    </row>
    <row r="648" spans="7:10">
      <c r="G648" s="99"/>
      <c r="H648" s="27"/>
      <c r="I648" s="27"/>
      <c r="J648" s="27"/>
    </row>
    <row r="649" spans="7:10">
      <c r="G649" s="99"/>
      <c r="H649" s="27"/>
      <c r="I649" s="27"/>
      <c r="J649" s="27"/>
    </row>
    <row r="650" spans="7:10">
      <c r="G650" s="99"/>
      <c r="H650" s="27"/>
      <c r="I650" s="27"/>
      <c r="J650" s="27"/>
    </row>
    <row r="651" spans="7:10">
      <c r="G651" s="99"/>
      <c r="H651" s="27"/>
      <c r="I651" s="27"/>
      <c r="J651" s="27"/>
    </row>
    <row r="652" spans="7:10">
      <c r="G652" s="99"/>
      <c r="H652" s="27"/>
      <c r="I652" s="27"/>
      <c r="J652" s="27"/>
    </row>
    <row r="653" spans="7:10">
      <c r="G653" s="99"/>
      <c r="H653" s="27"/>
      <c r="I653" s="27"/>
      <c r="J653" s="27"/>
    </row>
    <row r="654" spans="7:10">
      <c r="G654" s="99"/>
      <c r="H654" s="27"/>
      <c r="I654" s="27"/>
      <c r="J654" s="27"/>
    </row>
    <row r="655" spans="7:10">
      <c r="G655" s="99"/>
      <c r="H655" s="27"/>
      <c r="I655" s="27"/>
      <c r="J655" s="27"/>
    </row>
    <row r="656" spans="7:10">
      <c r="G656" s="99"/>
      <c r="H656" s="27"/>
      <c r="I656" s="27"/>
      <c r="J656" s="27"/>
    </row>
    <row r="657" spans="7:10">
      <c r="G657" s="99"/>
      <c r="H657" s="27"/>
      <c r="I657" s="27"/>
      <c r="J657" s="27"/>
    </row>
    <row r="658" spans="7:10">
      <c r="G658" s="99"/>
      <c r="H658" s="27"/>
      <c r="I658" s="27"/>
      <c r="J658" s="27"/>
    </row>
    <row r="659" spans="7:10">
      <c r="G659" s="99"/>
      <c r="H659" s="27"/>
      <c r="I659" s="27"/>
      <c r="J659" s="27"/>
    </row>
    <row r="660" spans="7:10">
      <c r="G660" s="99"/>
      <c r="H660" s="27"/>
      <c r="I660" s="27"/>
      <c r="J660" s="27"/>
    </row>
    <row r="661" spans="7:10">
      <c r="G661" s="99"/>
      <c r="H661" s="27"/>
      <c r="I661" s="27"/>
      <c r="J661" s="27"/>
    </row>
    <row r="662" spans="7:10">
      <c r="G662" s="99"/>
      <c r="H662" s="27"/>
      <c r="I662" s="27"/>
      <c r="J662" s="27"/>
    </row>
    <row r="663" spans="7:10">
      <c r="G663" s="99"/>
      <c r="H663" s="27"/>
      <c r="I663" s="27"/>
      <c r="J663" s="27"/>
    </row>
    <row r="664" spans="7:10">
      <c r="G664" s="99"/>
      <c r="H664" s="27"/>
      <c r="I664" s="27"/>
      <c r="J664" s="27"/>
    </row>
    <row r="665" spans="7:10">
      <c r="G665" s="99"/>
      <c r="H665" s="27"/>
      <c r="I665" s="27"/>
      <c r="J665" s="27"/>
    </row>
    <row r="666" spans="7:10">
      <c r="G666" s="99"/>
      <c r="H666" s="27"/>
      <c r="I666" s="27"/>
      <c r="J666" s="27"/>
    </row>
    <row r="667" spans="7:10">
      <c r="G667" s="99"/>
      <c r="H667" s="27"/>
      <c r="I667" s="27"/>
      <c r="J667" s="27"/>
    </row>
    <row r="668" spans="7:10">
      <c r="G668" s="99"/>
      <c r="H668" s="27"/>
      <c r="I668" s="27"/>
      <c r="J668" s="27"/>
    </row>
    <row r="669" spans="7:10">
      <c r="G669" s="99"/>
      <c r="H669" s="27"/>
      <c r="I669" s="27"/>
      <c r="J669" s="27"/>
    </row>
    <row r="670" spans="7:10">
      <c r="G670" s="99"/>
      <c r="H670" s="27"/>
      <c r="I670" s="27"/>
      <c r="J670" s="27"/>
    </row>
    <row r="671" spans="7:10">
      <c r="G671" s="99"/>
      <c r="H671" s="27"/>
      <c r="I671" s="27"/>
      <c r="J671" s="27"/>
    </row>
    <row r="672" spans="7:10">
      <c r="G672" s="99"/>
      <c r="H672" s="27"/>
      <c r="I672" s="27"/>
      <c r="J672" s="27"/>
    </row>
    <row r="673" spans="7:10">
      <c r="G673" s="99"/>
      <c r="H673" s="27"/>
      <c r="I673" s="27"/>
      <c r="J673" s="27"/>
    </row>
    <row r="674" spans="7:10">
      <c r="G674" s="99"/>
      <c r="H674" s="27"/>
      <c r="I674" s="27"/>
      <c r="J674" s="27"/>
    </row>
    <row r="675" spans="7:10">
      <c r="G675" s="99"/>
      <c r="H675" s="27"/>
      <c r="I675" s="27"/>
      <c r="J675" s="27"/>
    </row>
    <row r="676" spans="7:10">
      <c r="G676" s="99"/>
      <c r="H676" s="27"/>
      <c r="I676" s="27"/>
      <c r="J676" s="27"/>
    </row>
    <row r="677" spans="7:10">
      <c r="G677" s="99"/>
      <c r="H677" s="27"/>
      <c r="I677" s="27"/>
      <c r="J677" s="27"/>
    </row>
    <row r="678" spans="7:10">
      <c r="G678" s="99"/>
      <c r="H678" s="27"/>
      <c r="I678" s="27"/>
      <c r="J678" s="27"/>
    </row>
    <row r="679" spans="7:10">
      <c r="G679" s="99"/>
      <c r="H679" s="27"/>
      <c r="I679" s="27"/>
      <c r="J679" s="27"/>
    </row>
    <row r="680" spans="7:10">
      <c r="G680" s="99"/>
      <c r="H680" s="27"/>
      <c r="I680" s="27"/>
      <c r="J680" s="27"/>
    </row>
    <row r="681" spans="7:10">
      <c r="G681" s="99"/>
      <c r="H681" s="27"/>
      <c r="I681" s="27"/>
      <c r="J681" s="27"/>
    </row>
    <row r="682" spans="7:10">
      <c r="G682" s="99"/>
      <c r="H682" s="27"/>
      <c r="I682" s="27"/>
      <c r="J682" s="27"/>
    </row>
    <row r="683" spans="7:10">
      <c r="G683" s="99"/>
      <c r="H683" s="27"/>
      <c r="I683" s="27"/>
      <c r="J683" s="27"/>
    </row>
    <row r="684" spans="7:10">
      <c r="G684" s="99"/>
      <c r="H684" s="27"/>
      <c r="I684" s="27"/>
      <c r="J684" s="27"/>
    </row>
    <row r="685" spans="7:10">
      <c r="G685" s="99"/>
      <c r="H685" s="27"/>
      <c r="I685" s="27"/>
      <c r="J685" s="27"/>
    </row>
    <row r="686" spans="7:10">
      <c r="G686" s="99"/>
      <c r="H686" s="27"/>
      <c r="I686" s="27"/>
      <c r="J686" s="27"/>
    </row>
    <row r="687" spans="7:10">
      <c r="G687" s="99"/>
      <c r="H687" s="27"/>
      <c r="I687" s="27"/>
      <c r="J687" s="27"/>
    </row>
    <row r="688" spans="7:10">
      <c r="G688" s="99"/>
      <c r="H688" s="27"/>
      <c r="I688" s="27"/>
      <c r="J688" s="27"/>
    </row>
    <row r="689" spans="7:10">
      <c r="G689" s="99"/>
      <c r="H689" s="27"/>
      <c r="I689" s="27"/>
      <c r="J689" s="27"/>
    </row>
    <row r="690" spans="7:10">
      <c r="G690" s="99"/>
      <c r="H690" s="27"/>
      <c r="I690" s="27"/>
      <c r="J690" s="27"/>
    </row>
    <row r="691" spans="7:10">
      <c r="G691" s="99"/>
      <c r="H691" s="27"/>
      <c r="I691" s="27"/>
      <c r="J691" s="27"/>
    </row>
    <row r="692" spans="7:10">
      <c r="G692" s="99"/>
      <c r="H692" s="27"/>
      <c r="I692" s="27"/>
      <c r="J692" s="27"/>
    </row>
    <row r="693" spans="7:10">
      <c r="G693" s="99"/>
      <c r="H693" s="27"/>
      <c r="I693" s="27"/>
      <c r="J693" s="27"/>
    </row>
    <row r="694" spans="7:10">
      <c r="G694" s="99"/>
      <c r="H694" s="27"/>
      <c r="I694" s="27"/>
      <c r="J694" s="27"/>
    </row>
    <row r="695" spans="7:10">
      <c r="G695" s="99"/>
      <c r="H695" s="27"/>
      <c r="I695" s="27"/>
      <c r="J695" s="27"/>
    </row>
    <row r="696" spans="7:10">
      <c r="G696" s="99"/>
      <c r="H696" s="27"/>
      <c r="I696" s="27"/>
      <c r="J696" s="27"/>
    </row>
    <row r="697" spans="7:10">
      <c r="G697" s="99"/>
      <c r="H697" s="27"/>
      <c r="I697" s="27"/>
      <c r="J697" s="27"/>
    </row>
    <row r="698" spans="7:10">
      <c r="G698" s="99"/>
      <c r="H698" s="27"/>
      <c r="I698" s="27"/>
      <c r="J698" s="27"/>
    </row>
    <row r="699" spans="7:10">
      <c r="G699" s="99"/>
      <c r="H699" s="27"/>
      <c r="I699" s="27"/>
      <c r="J699" s="27"/>
    </row>
    <row r="700" spans="7:10">
      <c r="G700" s="99"/>
      <c r="H700" s="27"/>
      <c r="I700" s="27"/>
      <c r="J700" s="27"/>
    </row>
    <row r="701" spans="7:10">
      <c r="G701" s="99"/>
      <c r="H701" s="27"/>
      <c r="I701" s="27"/>
      <c r="J701" s="27"/>
    </row>
    <row r="702" spans="7:10">
      <c r="G702" s="99"/>
      <c r="H702" s="27"/>
      <c r="I702" s="27"/>
      <c r="J702" s="27"/>
    </row>
    <row r="703" spans="7:10">
      <c r="G703" s="99"/>
      <c r="H703" s="27"/>
      <c r="I703" s="27"/>
      <c r="J703" s="27"/>
    </row>
    <row r="704" spans="7:10">
      <c r="G704" s="99"/>
      <c r="H704" s="27"/>
      <c r="I704" s="27"/>
      <c r="J704" s="27"/>
    </row>
    <row r="705" spans="7:10">
      <c r="G705" s="99"/>
      <c r="H705" s="27"/>
      <c r="I705" s="27"/>
      <c r="J705" s="27"/>
    </row>
    <row r="706" spans="7:10">
      <c r="G706" s="99"/>
      <c r="H706" s="27"/>
      <c r="I706" s="27"/>
      <c r="J706" s="27"/>
    </row>
    <row r="707" spans="7:10">
      <c r="G707" s="99"/>
      <c r="H707" s="27"/>
      <c r="I707" s="27"/>
      <c r="J707" s="27"/>
    </row>
    <row r="708" spans="7:10">
      <c r="G708" s="99"/>
      <c r="H708" s="27"/>
      <c r="I708" s="27"/>
      <c r="J708" s="27"/>
    </row>
    <row r="709" spans="7:10">
      <c r="G709" s="99"/>
      <c r="H709" s="27"/>
      <c r="I709" s="27"/>
      <c r="J709" s="27"/>
    </row>
    <row r="710" spans="7:10">
      <c r="G710" s="99"/>
      <c r="H710" s="27"/>
      <c r="I710" s="27"/>
      <c r="J710" s="27"/>
    </row>
    <row r="711" spans="7:10">
      <c r="G711" s="99"/>
      <c r="H711" s="27"/>
      <c r="I711" s="27"/>
      <c r="J711" s="27"/>
    </row>
    <row r="712" spans="7:10">
      <c r="G712" s="99"/>
      <c r="H712" s="27"/>
      <c r="I712" s="27"/>
      <c r="J712" s="27"/>
    </row>
    <row r="713" spans="7:10">
      <c r="G713" s="99"/>
      <c r="H713" s="27"/>
      <c r="I713" s="27"/>
      <c r="J713" s="27"/>
    </row>
    <row r="714" spans="7:10">
      <c r="G714" s="99"/>
      <c r="H714" s="27"/>
      <c r="I714" s="27"/>
      <c r="J714" s="27"/>
    </row>
    <row r="715" spans="7:10">
      <c r="G715" s="99"/>
      <c r="H715" s="27"/>
      <c r="I715" s="27"/>
      <c r="J715" s="27"/>
    </row>
    <row r="716" spans="7:10">
      <c r="G716" s="99"/>
      <c r="H716" s="27"/>
      <c r="I716" s="27"/>
      <c r="J716" s="27"/>
    </row>
    <row r="717" spans="7:10">
      <c r="G717" s="99"/>
      <c r="H717" s="27"/>
      <c r="I717" s="27"/>
      <c r="J717" s="27"/>
    </row>
    <row r="718" spans="7:10">
      <c r="G718" s="99"/>
      <c r="H718" s="27"/>
      <c r="I718" s="27"/>
      <c r="J718" s="27"/>
    </row>
    <row r="719" spans="7:10">
      <c r="G719" s="99"/>
      <c r="H719" s="27"/>
      <c r="I719" s="27"/>
      <c r="J719" s="27"/>
    </row>
    <row r="720" spans="7:10">
      <c r="G720" s="99"/>
      <c r="H720" s="27"/>
      <c r="I720" s="27"/>
      <c r="J720" s="27"/>
    </row>
    <row r="721" spans="7:10">
      <c r="G721" s="99"/>
      <c r="H721" s="27"/>
      <c r="I721" s="27"/>
      <c r="J721" s="27"/>
    </row>
    <row r="722" spans="7:10">
      <c r="G722" s="99"/>
      <c r="H722" s="27"/>
      <c r="I722" s="27"/>
      <c r="J722" s="27"/>
    </row>
    <row r="723" spans="7:10">
      <c r="G723" s="99"/>
      <c r="H723" s="27"/>
      <c r="I723" s="27"/>
      <c r="J723" s="27"/>
    </row>
    <row r="724" spans="7:10">
      <c r="G724" s="99"/>
      <c r="H724" s="27"/>
      <c r="I724" s="27"/>
      <c r="J724" s="27"/>
    </row>
    <row r="725" spans="7:10">
      <c r="G725" s="99"/>
      <c r="H725" s="27"/>
      <c r="I725" s="27"/>
      <c r="J725" s="27"/>
    </row>
    <row r="726" spans="7:10">
      <c r="G726" s="99"/>
      <c r="H726" s="27"/>
      <c r="I726" s="27"/>
      <c r="J726" s="27"/>
    </row>
    <row r="727" spans="7:10">
      <c r="G727" s="99"/>
      <c r="H727" s="27"/>
      <c r="I727" s="27"/>
      <c r="J727" s="27"/>
    </row>
    <row r="728" spans="7:10">
      <c r="G728" s="99"/>
      <c r="H728" s="27"/>
      <c r="I728" s="27"/>
      <c r="J728" s="27"/>
    </row>
    <row r="729" spans="7:10">
      <c r="G729" s="99"/>
      <c r="H729" s="27"/>
      <c r="I729" s="27"/>
      <c r="J729" s="27"/>
    </row>
    <row r="730" spans="7:10">
      <c r="G730" s="99"/>
      <c r="H730" s="27"/>
      <c r="I730" s="27"/>
      <c r="J730" s="27"/>
    </row>
    <row r="731" spans="7:10">
      <c r="G731" s="99"/>
      <c r="H731" s="27"/>
      <c r="I731" s="27"/>
      <c r="J731" s="27"/>
    </row>
    <row r="732" spans="7:10">
      <c r="G732" s="99"/>
      <c r="H732" s="27"/>
      <c r="I732" s="27"/>
      <c r="J732" s="27"/>
    </row>
    <row r="733" spans="7:10">
      <c r="G733" s="99"/>
      <c r="H733" s="27"/>
      <c r="I733" s="27"/>
      <c r="J733" s="27"/>
    </row>
    <row r="734" spans="7:10">
      <c r="G734" s="99"/>
      <c r="H734" s="27"/>
      <c r="I734" s="27"/>
      <c r="J734" s="27"/>
    </row>
    <row r="735" spans="7:10">
      <c r="G735" s="99"/>
      <c r="H735" s="27"/>
      <c r="I735" s="27"/>
      <c r="J735" s="27"/>
    </row>
    <row r="736" spans="7:10">
      <c r="G736" s="99"/>
      <c r="H736" s="27"/>
      <c r="I736" s="27"/>
      <c r="J736" s="27"/>
    </row>
    <row r="737" spans="7:10">
      <c r="G737" s="99"/>
      <c r="H737" s="27"/>
      <c r="I737" s="27"/>
      <c r="J737" s="27"/>
    </row>
    <row r="738" spans="7:10">
      <c r="G738" s="99"/>
      <c r="H738" s="27"/>
      <c r="I738" s="27"/>
      <c r="J738" s="27"/>
    </row>
    <row r="739" spans="7:10">
      <c r="G739" s="99"/>
      <c r="H739" s="27"/>
      <c r="I739" s="27"/>
      <c r="J739" s="27"/>
    </row>
    <row r="740" spans="7:10">
      <c r="G740" s="99"/>
      <c r="H740" s="27"/>
      <c r="I740" s="27"/>
      <c r="J740" s="27"/>
    </row>
    <row r="741" spans="7:10">
      <c r="G741" s="99"/>
      <c r="H741" s="27"/>
      <c r="I741" s="27"/>
      <c r="J741" s="27"/>
    </row>
    <row r="742" spans="7:10">
      <c r="G742" s="99"/>
      <c r="H742" s="27"/>
      <c r="I742" s="27"/>
      <c r="J742" s="27"/>
    </row>
    <row r="743" spans="7:10">
      <c r="G743" s="99"/>
      <c r="H743" s="27"/>
      <c r="I743" s="27"/>
      <c r="J743" s="27"/>
    </row>
    <row r="744" spans="7:10">
      <c r="G744" s="99"/>
      <c r="H744" s="27"/>
      <c r="I744" s="27"/>
      <c r="J744" s="27"/>
    </row>
    <row r="745" spans="7:10">
      <c r="G745" s="99"/>
      <c r="H745" s="27"/>
      <c r="I745" s="27"/>
      <c r="J745" s="27"/>
    </row>
    <row r="746" spans="7:10">
      <c r="G746" s="99"/>
      <c r="H746" s="27"/>
      <c r="I746" s="27"/>
      <c r="J746" s="27"/>
    </row>
    <row r="747" spans="7:10">
      <c r="G747" s="99"/>
      <c r="H747" s="27"/>
      <c r="I747" s="27"/>
      <c r="J747" s="27"/>
    </row>
    <row r="748" spans="7:10">
      <c r="G748" s="99"/>
      <c r="H748" s="27"/>
      <c r="I748" s="27"/>
      <c r="J748" s="27"/>
    </row>
    <row r="749" spans="7:10">
      <c r="G749" s="99"/>
      <c r="H749" s="27"/>
      <c r="I749" s="27"/>
      <c r="J749" s="27"/>
    </row>
    <row r="750" spans="7:10">
      <c r="G750" s="99"/>
      <c r="H750" s="27"/>
      <c r="I750" s="27"/>
      <c r="J750" s="27"/>
    </row>
    <row r="751" spans="7:10">
      <c r="G751" s="99"/>
      <c r="H751" s="27"/>
      <c r="I751" s="27"/>
      <c r="J751" s="27"/>
    </row>
  </sheetData>
  <phoneticPr fontId="40" type="noConversion"/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/>
  <dimension ref="A1:S560"/>
  <sheetViews>
    <sheetView topLeftCell="G1" zoomScale="85" zoomScaleNormal="85" workbookViewId="0">
      <selection activeCell="O31" sqref="O31"/>
    </sheetView>
  </sheetViews>
  <sheetFormatPr baseColWidth="10" defaultColWidth="11" defaultRowHeight="15"/>
  <cols>
    <col min="1" max="1" width="9" bestFit="1" customWidth="1"/>
    <col min="2" max="2" width="50.7109375" bestFit="1" customWidth="1"/>
    <col min="3" max="3" width="13.140625" style="31" bestFit="1" customWidth="1"/>
    <col min="6" max="6" width="76.140625" bestFit="1" customWidth="1"/>
    <col min="7" max="7" width="20" style="31" bestFit="1" customWidth="1"/>
    <col min="9" max="9" width="17.5703125" bestFit="1" customWidth="1"/>
    <col min="10" max="10" width="20" bestFit="1" customWidth="1"/>
    <col min="11" max="11" width="70.5703125" bestFit="1" customWidth="1"/>
    <col min="12" max="12" width="21.5703125" style="159" bestFit="1" customWidth="1"/>
    <col min="13" max="13" width="10.5703125" bestFit="1" customWidth="1"/>
    <col min="14" max="14" width="17.5703125" bestFit="1" customWidth="1"/>
    <col min="15" max="15" width="13.42578125" bestFit="1" customWidth="1"/>
    <col min="16" max="16" width="17.85546875" bestFit="1" customWidth="1"/>
    <col min="17" max="17" width="15" bestFit="1" customWidth="1"/>
    <col min="18" max="18" width="14.7109375" bestFit="1" customWidth="1"/>
    <col min="19" max="19" width="13.7109375" bestFit="1" customWidth="1"/>
  </cols>
  <sheetData>
    <row r="1" spans="1:19">
      <c r="A1" t="str">
        <f>+'Compras Acumuladas'!A1</f>
        <v>MES</v>
      </c>
      <c r="B1" t="str">
        <f>+'Compras Acumuladas'!F1</f>
        <v>Razon Social</v>
      </c>
      <c r="C1" s="31" t="str">
        <f>+'Compras Acumuladas'!L1</f>
        <v>Monto Neto</v>
      </c>
    </row>
    <row r="2" spans="1:19">
      <c r="A2" t="str">
        <f>+'Compras Acumuladas'!A2</f>
        <v>ENERO</v>
      </c>
      <c r="B2" t="str">
        <f>+'Compras Acumuladas'!F2</f>
        <v>VERISURE CHILE SPA</v>
      </c>
      <c r="C2" s="31">
        <f>+'Compras Acumuladas'!K2+'Compras Acumuladas'!L2</f>
        <v>49176</v>
      </c>
    </row>
    <row r="3" spans="1:19">
      <c r="A3" t="str">
        <f>+'Compras Acumuladas'!A3</f>
        <v>ENERO</v>
      </c>
      <c r="B3" t="str">
        <f>+'Compras Acumuladas'!F3</f>
        <v>COMERCIAL Y SERVICIOS V Y A LIMITADA</v>
      </c>
      <c r="C3" s="31">
        <f>+'Compras Acumuladas'!K3+'Compras Acumuladas'!L3</f>
        <v>29273</v>
      </c>
      <c r="M3" s="161">
        <v>0.05</v>
      </c>
      <c r="N3" s="161">
        <v>0.15</v>
      </c>
      <c r="Q3" s="161">
        <v>0.05</v>
      </c>
    </row>
    <row r="4" spans="1:19">
      <c r="A4" t="str">
        <f>+'Compras Acumuladas'!A4</f>
        <v>ENERO</v>
      </c>
      <c r="B4" t="str">
        <f>+'Compras Acumuladas'!F4</f>
        <v>ESTACION DE SERVICIOS RM LTDA</v>
      </c>
      <c r="C4" s="31">
        <f>+'Compras Acumuladas'!K4+'Compras Acumuladas'!L4</f>
        <v>15664</v>
      </c>
    </row>
    <row r="5" spans="1:19">
      <c r="A5" t="str">
        <f>+'Compras Acumuladas'!A5</f>
        <v>ENERO</v>
      </c>
      <c r="B5" t="str">
        <f>+'Compras Acumuladas'!F5</f>
        <v>CARLOS ALBERTO ELIAS ZUÑIGA ARTICULOS E.I.R.L</v>
      </c>
      <c r="C5" s="31">
        <f>+'Compras Acumuladas'!K5+'Compras Acumuladas'!L5</f>
        <v>72185</v>
      </c>
      <c r="F5" s="29" t="s">
        <v>154</v>
      </c>
      <c r="G5" t="s">
        <v>156</v>
      </c>
      <c r="I5" s="29" t="s">
        <v>154</v>
      </c>
      <c r="J5" t="s">
        <v>156</v>
      </c>
      <c r="L5" s="163" t="s">
        <v>369</v>
      </c>
      <c r="M5" s="157" t="s">
        <v>358</v>
      </c>
      <c r="N5" s="157" t="s">
        <v>359</v>
      </c>
      <c r="O5" s="157" t="s">
        <v>158</v>
      </c>
      <c r="P5" s="157" t="s">
        <v>367</v>
      </c>
      <c r="Q5" s="157" t="s">
        <v>368</v>
      </c>
    </row>
    <row r="6" spans="1:19">
      <c r="A6" t="str">
        <f>+'Compras Acumuladas'!A6</f>
        <v>ENERO</v>
      </c>
      <c r="B6" t="str">
        <f>+'Compras Acumuladas'!F6</f>
        <v>IMPORTADORA Y EXPORTADORA FLYJUMP LIMITADA</v>
      </c>
      <c r="C6" s="31">
        <f>+'Compras Acumuladas'!K6+'Compras Acumuladas'!L6</f>
        <v>196134</v>
      </c>
      <c r="F6" s="30" t="s">
        <v>172</v>
      </c>
      <c r="G6" s="33">
        <v>315000</v>
      </c>
      <c r="I6" s="30" t="s">
        <v>348</v>
      </c>
      <c r="J6" s="33">
        <v>2983615</v>
      </c>
      <c r="L6" s="164" t="str">
        <f t="shared" ref="L6:L17" si="0">+IF(I6=S6,I6,"")</f>
        <v>ENERO</v>
      </c>
      <c r="M6" s="159">
        <f t="shared" ref="M6:M17" si="1">IFERROR((O6+P6)*5%,"")</f>
        <v>309162.55</v>
      </c>
      <c r="N6" s="159">
        <f>IFERROR((O6+P6)*$N$3,"")</f>
        <v>927487.65</v>
      </c>
      <c r="O6" s="159">
        <f t="shared" ref="O6:O17" si="2">+IF(L6="","",IF($I6=$L6,J6,""))</f>
        <v>2983615</v>
      </c>
      <c r="P6" s="160">
        <f t="shared" ref="P6:P17" si="3">+IFERROR(MAX($O$6:$O$17)-O6,"")</f>
        <v>3199636</v>
      </c>
      <c r="Q6" s="159">
        <f t="shared" ref="Q6:Q17" si="4">IFERROR((O6+P6)*5%,"")</f>
        <v>309162.55</v>
      </c>
      <c r="S6" s="158" t="s">
        <v>348</v>
      </c>
    </row>
    <row r="7" spans="1:19">
      <c r="A7" t="str">
        <f>+'Compras Acumuladas'!A7</f>
        <v>ENERO</v>
      </c>
      <c r="B7" t="str">
        <f>+'Compras Acumuladas'!F7</f>
        <v>GINNA MARCELA PINEDA QUINTERO</v>
      </c>
      <c r="C7" s="31">
        <f>+'Compras Acumuladas'!K7+'Compras Acumuladas'!L7</f>
        <v>53866</v>
      </c>
      <c r="F7" s="30" t="s">
        <v>174</v>
      </c>
      <c r="G7" s="33">
        <v>95608</v>
      </c>
      <c r="I7" s="30" t="s">
        <v>349</v>
      </c>
      <c r="J7" s="33">
        <v>4001029</v>
      </c>
      <c r="L7" s="164" t="str">
        <f t="shared" si="0"/>
        <v>FEBRERO</v>
      </c>
      <c r="M7" s="159">
        <f t="shared" si="1"/>
        <v>309162.55</v>
      </c>
      <c r="N7" s="159">
        <f t="shared" ref="N7:N17" si="5">IFERROR((O7+P7)*$N$3,"")</f>
        <v>927487.65</v>
      </c>
      <c r="O7" s="159">
        <f t="shared" si="2"/>
        <v>4001029</v>
      </c>
      <c r="P7" s="160">
        <f t="shared" si="3"/>
        <v>2182222</v>
      </c>
      <c r="Q7" s="159">
        <f t="shared" si="4"/>
        <v>309162.55</v>
      </c>
      <c r="S7" s="158" t="s">
        <v>349</v>
      </c>
    </row>
    <row r="8" spans="1:19">
      <c r="A8" t="str">
        <f>+'Compras Acumuladas'!A8</f>
        <v>ENERO</v>
      </c>
      <c r="B8" t="str">
        <f>+'Compras Acumuladas'!F8</f>
        <v>EASY RETAIL S.A.</v>
      </c>
      <c r="C8" s="31">
        <f>+'Compras Acumuladas'!K8+'Compras Acumuladas'!L8</f>
        <v>57958</v>
      </c>
      <c r="F8" s="30" t="s">
        <v>177</v>
      </c>
      <c r="G8" s="33">
        <v>51146</v>
      </c>
      <c r="I8" s="30" t="s">
        <v>350</v>
      </c>
      <c r="J8" s="33">
        <v>4487405</v>
      </c>
      <c r="L8" s="164" t="str">
        <f t="shared" si="0"/>
        <v>MARZO</v>
      </c>
      <c r="M8" s="159">
        <f t="shared" si="1"/>
        <v>309162.55</v>
      </c>
      <c r="N8" s="159">
        <f t="shared" si="5"/>
        <v>927487.65</v>
      </c>
      <c r="O8" s="159">
        <f t="shared" si="2"/>
        <v>4487405</v>
      </c>
      <c r="P8" s="160">
        <f t="shared" si="3"/>
        <v>1695846</v>
      </c>
      <c r="Q8" s="159">
        <f t="shared" si="4"/>
        <v>309162.55</v>
      </c>
      <c r="S8" s="158" t="s">
        <v>350</v>
      </c>
    </row>
    <row r="9" spans="1:19">
      <c r="A9" t="str">
        <f>+'Compras Acumuladas'!A9</f>
        <v>ENERO</v>
      </c>
      <c r="B9" t="str">
        <f>+'Compras Acumuladas'!F9</f>
        <v>HOTELERA LAS TERRAZAS LIMITADA</v>
      </c>
      <c r="C9" s="31">
        <f>+'Compras Acumuladas'!K9+'Compras Acumuladas'!L9</f>
        <v>242992</v>
      </c>
      <c r="F9" s="30" t="s">
        <v>179</v>
      </c>
      <c r="G9" s="33">
        <v>189042</v>
      </c>
      <c r="I9" s="30" t="s">
        <v>351</v>
      </c>
      <c r="J9" s="33">
        <v>3984906</v>
      </c>
      <c r="L9" s="164" t="str">
        <f t="shared" si="0"/>
        <v>ABRIL</v>
      </c>
      <c r="M9" s="159">
        <f t="shared" si="1"/>
        <v>309162.55</v>
      </c>
      <c r="N9" s="159">
        <f t="shared" si="5"/>
        <v>927487.65</v>
      </c>
      <c r="O9" s="159">
        <f t="shared" si="2"/>
        <v>3984906</v>
      </c>
      <c r="P9" s="160">
        <f t="shared" si="3"/>
        <v>2198345</v>
      </c>
      <c r="Q9" s="159">
        <f t="shared" si="4"/>
        <v>309162.55</v>
      </c>
      <c r="S9" s="158" t="s">
        <v>351</v>
      </c>
    </row>
    <row r="10" spans="1:19">
      <c r="A10" t="str">
        <f>+'Compras Acumuladas'!A10</f>
        <v>ENERO</v>
      </c>
      <c r="B10" t="str">
        <f>+'Compras Acumuladas'!F10</f>
        <v>CAROLINA XIMENA PISMANTE BELTRAN</v>
      </c>
      <c r="C10" s="31">
        <f>+'Compras Acumuladas'!K10+'Compras Acumuladas'!L10</f>
        <v>95608</v>
      </c>
      <c r="F10" s="30" t="s">
        <v>181</v>
      </c>
      <c r="G10" s="33">
        <v>335555</v>
      </c>
      <c r="I10" s="30" t="s">
        <v>357</v>
      </c>
      <c r="J10" s="33">
        <v>1624577</v>
      </c>
      <c r="L10" s="164" t="str">
        <f t="shared" si="0"/>
        <v>MAYO</v>
      </c>
      <c r="M10" s="159">
        <f t="shared" si="1"/>
        <v>309162.55</v>
      </c>
      <c r="N10" s="159">
        <f t="shared" si="5"/>
        <v>927487.65</v>
      </c>
      <c r="O10" s="159">
        <f t="shared" si="2"/>
        <v>1624577</v>
      </c>
      <c r="P10" s="160">
        <f t="shared" si="3"/>
        <v>4558674</v>
      </c>
      <c r="Q10" s="159">
        <f t="shared" si="4"/>
        <v>309162.55</v>
      </c>
      <c r="S10" s="158" t="s">
        <v>357</v>
      </c>
    </row>
    <row r="11" spans="1:19">
      <c r="A11" t="str">
        <f>+'Compras Acumuladas'!A11</f>
        <v>ENERO</v>
      </c>
      <c r="B11" t="str">
        <f>+'Compras Acumuladas'!F11</f>
        <v>IMPORTADORA ITALFRENOS SPA.</v>
      </c>
      <c r="C11" s="31">
        <f>+'Compras Acumuladas'!K11+'Compras Acumuladas'!L11</f>
        <v>77721</v>
      </c>
      <c r="F11" s="30" t="s">
        <v>183</v>
      </c>
      <c r="G11" s="33">
        <v>277899</v>
      </c>
      <c r="I11" s="30" t="s">
        <v>360</v>
      </c>
      <c r="J11" s="33">
        <v>6183251</v>
      </c>
      <c r="L11" s="164" t="str">
        <f t="shared" si="0"/>
        <v>JUNIO</v>
      </c>
      <c r="M11" s="159">
        <f t="shared" si="1"/>
        <v>309162.55</v>
      </c>
      <c r="N11" s="159">
        <f t="shared" si="5"/>
        <v>927487.65</v>
      </c>
      <c r="O11" s="159">
        <f t="shared" si="2"/>
        <v>6183251</v>
      </c>
      <c r="P11" s="160">
        <f t="shared" si="3"/>
        <v>0</v>
      </c>
      <c r="Q11" s="159">
        <f t="shared" si="4"/>
        <v>309162.55</v>
      </c>
      <c r="S11" s="158" t="s">
        <v>360</v>
      </c>
    </row>
    <row r="12" spans="1:19">
      <c r="A12" t="str">
        <f>+'Compras Acumuladas'!A12</f>
        <v>ENERO</v>
      </c>
      <c r="B12" t="str">
        <f>+'Compras Acumuladas'!F12</f>
        <v>COMERCIALIZADORA DE REPUESTOS Y SERVICIOS AUTOMOTRICES JORGE GOMEZ ESP</v>
      </c>
      <c r="C12" s="31">
        <f>+'Compras Acumuladas'!K12+'Compras Acumuladas'!L12</f>
        <v>150421</v>
      </c>
      <c r="F12" s="30" t="s">
        <v>186</v>
      </c>
      <c r="G12" s="33">
        <v>2810000</v>
      </c>
      <c r="I12" s="30" t="s">
        <v>361</v>
      </c>
      <c r="J12" s="33">
        <v>485916</v>
      </c>
      <c r="L12" s="164" t="str">
        <f t="shared" si="0"/>
        <v>JULIO</v>
      </c>
      <c r="M12" s="159">
        <f t="shared" si="1"/>
        <v>309162.55</v>
      </c>
      <c r="N12" s="159">
        <f t="shared" si="5"/>
        <v>927487.65</v>
      </c>
      <c r="O12" s="159">
        <f t="shared" si="2"/>
        <v>485916</v>
      </c>
      <c r="P12" s="160">
        <f t="shared" si="3"/>
        <v>5697335</v>
      </c>
      <c r="Q12" s="159">
        <f t="shared" si="4"/>
        <v>309162.55</v>
      </c>
      <c r="S12" s="158" t="s">
        <v>361</v>
      </c>
    </row>
    <row r="13" spans="1:19">
      <c r="A13" t="str">
        <f>+'Compras Acumuladas'!A13</f>
        <v>ENERO</v>
      </c>
      <c r="B13" t="str">
        <f>+'Compras Acumuladas'!F13</f>
        <v>ADRIAZOLA REPUESTOS SPA</v>
      </c>
      <c r="C13" s="31">
        <f>+'Compras Acumuladas'!K13+'Compras Acumuladas'!L13</f>
        <v>225378</v>
      </c>
      <c r="F13" s="30" t="s">
        <v>188</v>
      </c>
      <c r="G13" s="33">
        <v>288403</v>
      </c>
      <c r="I13" s="30" t="s">
        <v>155</v>
      </c>
      <c r="J13" s="33">
        <v>23750699</v>
      </c>
      <c r="L13" s="164" t="str">
        <f t="shared" si="0"/>
        <v/>
      </c>
      <c r="M13" s="159" t="str">
        <f t="shared" si="1"/>
        <v/>
      </c>
      <c r="N13" s="159" t="str">
        <f t="shared" si="5"/>
        <v/>
      </c>
      <c r="O13" s="159" t="str">
        <f t="shared" si="2"/>
        <v/>
      </c>
      <c r="P13" s="160" t="str">
        <f t="shared" si="3"/>
        <v/>
      </c>
      <c r="Q13" s="159" t="str">
        <f t="shared" si="4"/>
        <v/>
      </c>
      <c r="S13" s="158" t="s">
        <v>362</v>
      </c>
    </row>
    <row r="14" spans="1:19">
      <c r="A14" t="str">
        <f>+'Compras Acumuladas'!A14</f>
        <v>ENERO</v>
      </c>
      <c r="B14" t="str">
        <f>+'Compras Acumuladas'!F14</f>
        <v>ADRIAZOLA REPUESTOS SPA</v>
      </c>
      <c r="C14" s="31">
        <f>+'Compras Acumuladas'!K14+'Compras Acumuladas'!L14</f>
        <v>40756</v>
      </c>
      <c r="F14" s="30" t="s">
        <v>189</v>
      </c>
      <c r="G14" s="33">
        <v>96471</v>
      </c>
      <c r="L14" s="164" t="str">
        <f t="shared" si="0"/>
        <v/>
      </c>
      <c r="M14" s="159" t="str">
        <f t="shared" si="1"/>
        <v/>
      </c>
      <c r="N14" s="159" t="str">
        <f t="shared" si="5"/>
        <v/>
      </c>
      <c r="O14" s="159" t="str">
        <f t="shared" si="2"/>
        <v/>
      </c>
      <c r="P14" s="160" t="str">
        <f t="shared" si="3"/>
        <v/>
      </c>
      <c r="Q14" s="159" t="str">
        <f t="shared" si="4"/>
        <v/>
      </c>
      <c r="S14" s="158" t="s">
        <v>363</v>
      </c>
    </row>
    <row r="15" spans="1:19">
      <c r="A15" t="str">
        <f>+'Compras Acumuladas'!A15</f>
        <v>ENERO</v>
      </c>
      <c r="B15" t="str">
        <f>+'Compras Acumuladas'!F15</f>
        <v>CARLOS BUNSTER MEDINA Y LORETO REYES PET</v>
      </c>
      <c r="C15" s="31">
        <f>+'Compras Acumuladas'!K15+'Compras Acumuladas'!L15</f>
        <v>33802</v>
      </c>
      <c r="F15" s="30" t="s">
        <v>191</v>
      </c>
      <c r="G15" s="33">
        <v>87191</v>
      </c>
      <c r="L15" s="164" t="str">
        <f t="shared" si="0"/>
        <v/>
      </c>
      <c r="M15" s="159" t="str">
        <f t="shared" si="1"/>
        <v/>
      </c>
      <c r="N15" s="159" t="str">
        <f t="shared" si="5"/>
        <v/>
      </c>
      <c r="O15" s="159" t="str">
        <f t="shared" si="2"/>
        <v/>
      </c>
      <c r="P15" s="160" t="str">
        <f t="shared" si="3"/>
        <v/>
      </c>
      <c r="Q15" s="159" t="str">
        <f t="shared" si="4"/>
        <v/>
      </c>
      <c r="S15" s="158" t="s">
        <v>364</v>
      </c>
    </row>
    <row r="16" spans="1:19">
      <c r="A16" t="str">
        <f>+'Compras Acumuladas'!A16</f>
        <v>ENERO</v>
      </c>
      <c r="B16" t="str">
        <f>+'Compras Acumuladas'!F16</f>
        <v>COMERCIALIZADORA HERNAN EUGENIO CHAVEZ ACUNA E I R L</v>
      </c>
      <c r="C16" s="31">
        <f>+'Compras Acumuladas'!K16+'Compras Acumuladas'!L16</f>
        <v>159664</v>
      </c>
      <c r="F16" s="30" t="s">
        <v>192</v>
      </c>
      <c r="G16" s="33">
        <v>41288</v>
      </c>
      <c r="L16" s="164" t="str">
        <f t="shared" si="0"/>
        <v/>
      </c>
      <c r="M16" s="159" t="str">
        <f t="shared" si="1"/>
        <v/>
      </c>
      <c r="N16" s="159" t="str">
        <f t="shared" si="5"/>
        <v/>
      </c>
      <c r="O16" s="159" t="str">
        <f t="shared" si="2"/>
        <v/>
      </c>
      <c r="P16" s="160" t="str">
        <f t="shared" si="3"/>
        <v/>
      </c>
      <c r="Q16" s="159" t="str">
        <f t="shared" si="4"/>
        <v/>
      </c>
      <c r="S16" s="158" t="s">
        <v>365</v>
      </c>
    </row>
    <row r="17" spans="1:19">
      <c r="A17" t="str">
        <f>+'Compras Acumuladas'!A17</f>
        <v>ENERO</v>
      </c>
      <c r="B17" t="str">
        <f>+'Compras Acumuladas'!F17</f>
        <v>DANIELA GERALDINE ALLENDES CARCAMO</v>
      </c>
      <c r="C17" s="31">
        <f>+'Compras Acumuladas'!K17+'Compras Acumuladas'!L17</f>
        <v>310924</v>
      </c>
      <c r="F17" s="30" t="s">
        <v>196</v>
      </c>
      <c r="G17" s="33">
        <v>495461</v>
      </c>
      <c r="L17" s="164" t="str">
        <f t="shared" si="0"/>
        <v/>
      </c>
      <c r="M17" s="159" t="str">
        <f t="shared" si="1"/>
        <v/>
      </c>
      <c r="N17" s="159" t="str">
        <f t="shared" si="5"/>
        <v/>
      </c>
      <c r="O17" s="159" t="str">
        <f t="shared" si="2"/>
        <v/>
      </c>
      <c r="P17" s="160" t="str">
        <f t="shared" si="3"/>
        <v/>
      </c>
      <c r="Q17" s="159" t="str">
        <f t="shared" si="4"/>
        <v/>
      </c>
      <c r="S17" s="158" t="s">
        <v>366</v>
      </c>
    </row>
    <row r="18" spans="1:19">
      <c r="A18" t="str">
        <f>+'Compras Acumuladas'!A18</f>
        <v>ENERO</v>
      </c>
      <c r="B18" t="str">
        <f>+'Compras Acumuladas'!F18</f>
        <v>MS MUEBLES SPA</v>
      </c>
      <c r="C18" s="31">
        <f>+'Compras Acumuladas'!K18+'Compras Acumuladas'!L18</f>
        <v>109244</v>
      </c>
      <c r="F18" s="30" t="s">
        <v>198</v>
      </c>
      <c r="G18" s="33">
        <v>153235</v>
      </c>
    </row>
    <row r="19" spans="1:19">
      <c r="A19" t="str">
        <f>+'Compras Acumuladas'!A19</f>
        <v>ENERO</v>
      </c>
      <c r="B19" t="str">
        <f>+'Compras Acumuladas'!F19</f>
        <v>COMERCIAL FENIX SPA</v>
      </c>
      <c r="C19" s="31">
        <f>+'Compras Acumuladas'!K19+'Compras Acumuladas'!L19</f>
        <v>18941</v>
      </c>
      <c r="F19" s="30" t="s">
        <v>200</v>
      </c>
      <c r="G19" s="33">
        <v>35252</v>
      </c>
      <c r="K19" s="29" t="s">
        <v>154</v>
      </c>
      <c r="L19" s="160" t="s">
        <v>441</v>
      </c>
      <c r="N19" s="29" t="s">
        <v>154</v>
      </c>
      <c r="O19" t="s">
        <v>370</v>
      </c>
      <c r="P19" t="s">
        <v>371</v>
      </c>
      <c r="Q19" t="s">
        <v>374</v>
      </c>
      <c r="R19" t="s">
        <v>373</v>
      </c>
      <c r="S19" t="s">
        <v>372</v>
      </c>
    </row>
    <row r="20" spans="1:19">
      <c r="A20" t="str">
        <f>+'Compras Acumuladas'!A20</f>
        <v>ENERO</v>
      </c>
      <c r="B20" t="str">
        <f>+'Compras Acumuladas'!F20</f>
        <v>GARCIA Y COMPAÑIA LTDA.</v>
      </c>
      <c r="C20" s="31">
        <f>+'Compras Acumuladas'!K20+'Compras Acumuladas'!L20</f>
        <v>8016</v>
      </c>
      <c r="F20" s="30" t="s">
        <v>202</v>
      </c>
      <c r="G20" s="33">
        <v>68825</v>
      </c>
      <c r="K20" s="30" t="s">
        <v>238</v>
      </c>
      <c r="L20" s="160">
        <v>5517950</v>
      </c>
      <c r="N20" s="30" t="s">
        <v>348</v>
      </c>
      <c r="O20" s="160">
        <v>309162.55</v>
      </c>
      <c r="P20" s="160">
        <v>927487.65</v>
      </c>
      <c r="Q20" s="160">
        <v>2983615</v>
      </c>
      <c r="R20" s="160">
        <v>3199636</v>
      </c>
      <c r="S20" s="160">
        <v>309162.55</v>
      </c>
    </row>
    <row r="21" spans="1:19">
      <c r="A21" t="str">
        <f>+'Compras Acumuladas'!A21</f>
        <v>ENERO</v>
      </c>
      <c r="B21" t="str">
        <f>+'Compras Acumuladas'!F21</f>
        <v>CARLOS BUNSTER MEDINA Y LORETO REYES PET</v>
      </c>
      <c r="C21" s="31">
        <f>+'Compras Acumuladas'!K21+'Compras Acumuladas'!L21</f>
        <v>35023</v>
      </c>
      <c r="F21" s="30" t="s">
        <v>204</v>
      </c>
      <c r="G21" s="33">
        <v>350886</v>
      </c>
      <c r="K21" s="30" t="s">
        <v>410</v>
      </c>
      <c r="L21" s="160">
        <v>5295500</v>
      </c>
      <c r="N21" s="30" t="s">
        <v>349</v>
      </c>
      <c r="O21" s="160">
        <v>309162.55</v>
      </c>
      <c r="P21" s="160">
        <v>927487.65</v>
      </c>
      <c r="Q21" s="160">
        <v>4001029</v>
      </c>
      <c r="R21" s="160">
        <v>2182222</v>
      </c>
      <c r="S21" s="160">
        <v>309162.55</v>
      </c>
    </row>
    <row r="22" spans="1:19">
      <c r="A22" t="str">
        <f>+'Compras Acumuladas'!A22</f>
        <v>ENERO</v>
      </c>
      <c r="B22" t="str">
        <f>+'Compras Acumuladas'!F22</f>
        <v>IMPORTADORA Y EXPORTADORA ZAFIRO LIMITADA</v>
      </c>
      <c r="C22" s="31">
        <f>+'Compras Acumuladas'!K22+'Compras Acumuladas'!L22</f>
        <v>71597</v>
      </c>
      <c r="F22" s="30" t="s">
        <v>208</v>
      </c>
      <c r="G22" s="33">
        <v>29273</v>
      </c>
      <c r="K22" s="30" t="s">
        <v>186</v>
      </c>
      <c r="L22" s="160">
        <v>3460000</v>
      </c>
      <c r="N22" s="30" t="s">
        <v>350</v>
      </c>
      <c r="O22" s="160">
        <v>309162.55</v>
      </c>
      <c r="P22" s="160">
        <v>927487.65</v>
      </c>
      <c r="Q22" s="160">
        <v>4487405</v>
      </c>
      <c r="R22" s="160">
        <v>1695846</v>
      </c>
      <c r="S22" s="160">
        <v>309162.55</v>
      </c>
    </row>
    <row r="23" spans="1:19">
      <c r="A23" t="str">
        <f>+'Compras Acumuladas'!A23</f>
        <v>ENERO</v>
      </c>
      <c r="B23" t="str">
        <f>+'Compras Acumuladas'!F23</f>
        <v>IMPORTADORA Y EXPORTADORA 1 MI STORE LIMITADA</v>
      </c>
      <c r="C23" s="31">
        <f>+'Compras Acumuladas'!K23+'Compras Acumuladas'!L23</f>
        <v>35252</v>
      </c>
      <c r="F23" s="30" t="s">
        <v>210</v>
      </c>
      <c r="G23" s="33">
        <v>15664</v>
      </c>
      <c r="K23" s="30" t="s">
        <v>280</v>
      </c>
      <c r="L23" s="160">
        <v>932977</v>
      </c>
      <c r="N23" s="30" t="s">
        <v>351</v>
      </c>
      <c r="O23" s="160">
        <v>309162.55</v>
      </c>
      <c r="P23" s="160">
        <v>927487.65</v>
      </c>
      <c r="Q23" s="160">
        <v>3984906</v>
      </c>
      <c r="R23" s="160">
        <v>2198345</v>
      </c>
      <c r="S23" s="160">
        <v>309162.55</v>
      </c>
    </row>
    <row r="24" spans="1:19">
      <c r="A24" t="str">
        <f>+'Compras Acumuladas'!A24</f>
        <v>ENERO</v>
      </c>
      <c r="B24" t="str">
        <f>+'Compras Acumuladas'!F24</f>
        <v>Innovacion y Tecnologia Empresarial ITEM Ltda.</v>
      </c>
      <c r="C24" s="31">
        <f>+'Compras Acumuladas'!K24+'Compras Acumuladas'!L24</f>
        <v>168042</v>
      </c>
      <c r="F24" s="30" t="s">
        <v>212</v>
      </c>
      <c r="G24" s="33">
        <v>372100</v>
      </c>
      <c r="K24" s="30" t="s">
        <v>252</v>
      </c>
      <c r="L24" s="160">
        <v>889064</v>
      </c>
      <c r="N24" s="30" t="s">
        <v>357</v>
      </c>
      <c r="O24" s="160">
        <v>309162.55</v>
      </c>
      <c r="P24" s="160">
        <v>927487.65</v>
      </c>
      <c r="Q24" s="160">
        <v>1624577</v>
      </c>
      <c r="R24" s="160">
        <v>4558674</v>
      </c>
      <c r="S24" s="160">
        <v>309162.55</v>
      </c>
    </row>
    <row r="25" spans="1:19">
      <c r="A25" t="str">
        <f>+'Compras Acumuladas'!A25</f>
        <v>ENERO</v>
      </c>
      <c r="B25" t="str">
        <f>+'Compras Acumuladas'!F25</f>
        <v>Innovacion y Tecnologia Empresarial ITEM Ltda.</v>
      </c>
      <c r="C25" s="31">
        <f>+'Compras Acumuladas'!K25+'Compras Acumuladas'!L25</f>
        <v>21000</v>
      </c>
      <c r="F25" s="30" t="s">
        <v>214</v>
      </c>
      <c r="G25" s="33">
        <v>53866</v>
      </c>
      <c r="K25" s="30" t="s">
        <v>155</v>
      </c>
      <c r="L25" s="160">
        <v>16095491</v>
      </c>
      <c r="N25" s="30" t="s">
        <v>360</v>
      </c>
      <c r="O25" s="160">
        <v>309162.55</v>
      </c>
      <c r="P25" s="160">
        <v>927487.65</v>
      </c>
      <c r="Q25" s="160">
        <v>6183251</v>
      </c>
      <c r="R25" s="160">
        <v>0</v>
      </c>
      <c r="S25" s="160">
        <v>309162.55</v>
      </c>
    </row>
    <row r="26" spans="1:19">
      <c r="A26" t="str">
        <f>+'Compras Acumuladas'!A26</f>
        <v>ENERO</v>
      </c>
      <c r="B26" t="str">
        <f>+'Compras Acumuladas'!F26</f>
        <v>INVERSIONES ENEX S.A.</v>
      </c>
      <c r="C26" s="31">
        <f>+'Compras Acumuladas'!K26+'Compras Acumuladas'!L26</f>
        <v>16636</v>
      </c>
      <c r="F26" s="30" t="s">
        <v>216</v>
      </c>
      <c r="G26" s="33">
        <v>242992</v>
      </c>
      <c r="N26" s="30" t="s">
        <v>361</v>
      </c>
      <c r="O26" s="160">
        <v>309162.55</v>
      </c>
      <c r="P26" s="160">
        <v>927487.65</v>
      </c>
      <c r="Q26" s="160">
        <v>485916</v>
      </c>
      <c r="R26" s="160">
        <v>5697335</v>
      </c>
      <c r="S26" s="160">
        <v>309162.55</v>
      </c>
    </row>
    <row r="27" spans="1:19">
      <c r="A27" t="str">
        <f>+'Compras Acumuladas'!A27</f>
        <v>ENERO</v>
      </c>
      <c r="B27" t="str">
        <f>+'Compras Acumuladas'!F27</f>
        <v>INVERSIONES ENEX S.A.</v>
      </c>
      <c r="C27" s="31">
        <f>+'Compras Acumuladas'!K27+'Compras Acumuladas'!L27</f>
        <v>35400</v>
      </c>
      <c r="F27" s="30" t="s">
        <v>218</v>
      </c>
      <c r="G27" s="33">
        <v>77721</v>
      </c>
      <c r="K27" s="29" t="s">
        <v>153</v>
      </c>
      <c r="L27" t="s">
        <v>361</v>
      </c>
      <c r="N27" s="30" t="s">
        <v>155</v>
      </c>
      <c r="O27" s="160">
        <v>2164137.85</v>
      </c>
      <c r="P27" s="160">
        <v>6492413.5500000007</v>
      </c>
      <c r="Q27" s="160">
        <v>23750699</v>
      </c>
      <c r="R27" s="160">
        <v>19532058</v>
      </c>
      <c r="S27" s="160">
        <v>2164137.85</v>
      </c>
    </row>
    <row r="28" spans="1:19">
      <c r="A28" t="str">
        <f>+'Compras Acumuladas'!A28</f>
        <v>ENERO</v>
      </c>
      <c r="B28" t="str">
        <f>+'Compras Acumuladas'!F28</f>
        <v>GARCIA Y COMPAÑIA LTDA.</v>
      </c>
      <c r="C28" s="31">
        <f>+'Compras Acumuladas'!K28+'Compras Acumuladas'!L28</f>
        <v>16636</v>
      </c>
      <c r="F28" s="30" t="s">
        <v>220</v>
      </c>
      <c r="G28" s="33">
        <v>229415</v>
      </c>
    </row>
    <row r="29" spans="1:19">
      <c r="A29" t="str">
        <f>+'Compras Acumuladas'!A29</f>
        <v>ENERO</v>
      </c>
      <c r="B29" t="str">
        <f>+'Compras Acumuladas'!F29</f>
        <v>IMPORTADORA Y EXPORTADORA FLYJUMP LIMITADA</v>
      </c>
      <c r="C29" s="31">
        <f>+'Compras Acumuladas'!K29+'Compras Acumuladas'!L29</f>
        <v>175966</v>
      </c>
      <c r="F29" s="30" t="s">
        <v>222</v>
      </c>
      <c r="G29" s="33">
        <v>159664</v>
      </c>
      <c r="K29" s="29" t="s">
        <v>154</v>
      </c>
      <c r="L29" s="160" t="s">
        <v>441</v>
      </c>
    </row>
    <row r="30" spans="1:19">
      <c r="A30" t="str">
        <f>+'Compras Acumuladas'!A30</f>
        <v>ENERO</v>
      </c>
      <c r="B30" t="str">
        <f>+'Compras Acumuladas'!F30</f>
        <v>2737 IMPORTADORA Y EXPORTADORA LIMITADA</v>
      </c>
      <c r="C30" s="31">
        <f>+'Compras Acumuladas'!K30+'Compras Acumuladas'!L30</f>
        <v>153235</v>
      </c>
      <c r="F30" s="30" t="s">
        <v>224</v>
      </c>
      <c r="G30" s="33">
        <v>310924</v>
      </c>
      <c r="K30" s="30" t="s">
        <v>460</v>
      </c>
      <c r="L30" s="160">
        <v>213963</v>
      </c>
    </row>
    <row r="31" spans="1:19">
      <c r="A31" t="str">
        <f>+'Compras Acumuladas'!A31</f>
        <v>ENERO</v>
      </c>
      <c r="B31" t="str">
        <f>+'Compras Acumuladas'!F31</f>
        <v>GARCIA Y COMPAÑIA LTDA.</v>
      </c>
      <c r="C31" s="31">
        <f>+'Compras Acumuladas'!K31+'Compras Acumuladas'!L31</f>
        <v>16636</v>
      </c>
      <c r="F31" s="30" t="s">
        <v>226</v>
      </c>
      <c r="G31" s="33">
        <v>109244</v>
      </c>
      <c r="K31" s="30" t="s">
        <v>415</v>
      </c>
      <c r="L31" s="160">
        <v>135000</v>
      </c>
    </row>
    <row r="32" spans="1:19">
      <c r="A32" t="str">
        <f>+'Compras Acumuladas'!A32</f>
        <v>ENERO</v>
      </c>
      <c r="B32" t="str">
        <f>+'Compras Acumuladas'!F32</f>
        <v>CARLOS ALBERTO ELIAS ZUÑIGA ARTICULOS E.I.R.L</v>
      </c>
      <c r="C32" s="31">
        <f>+'Compras Acumuladas'!K32+'Compras Acumuladas'!L32</f>
        <v>24286</v>
      </c>
      <c r="F32" s="30" t="s">
        <v>238</v>
      </c>
      <c r="G32" s="33">
        <v>4216933</v>
      </c>
      <c r="K32" s="30" t="s">
        <v>464</v>
      </c>
      <c r="L32" s="160">
        <v>77127</v>
      </c>
    </row>
    <row r="33" spans="1:12">
      <c r="A33" t="str">
        <f>+'Compras Acumuladas'!A33</f>
        <v>ENERO</v>
      </c>
      <c r="B33" t="str">
        <f>+'Compras Acumuladas'!F33</f>
        <v>BODAS WP CHILE SPA</v>
      </c>
      <c r="C33" s="31">
        <f>+'Compras Acumuladas'!K33+'Compras Acumuladas'!L33</f>
        <v>61183</v>
      </c>
      <c r="F33" s="30" t="s">
        <v>240</v>
      </c>
      <c r="G33" s="33">
        <v>9244</v>
      </c>
      <c r="K33" s="30" t="s">
        <v>462</v>
      </c>
      <c r="L33" s="160">
        <v>57723</v>
      </c>
    </row>
    <row r="34" spans="1:12">
      <c r="A34" t="str">
        <f>+'Compras Acumuladas'!A34</f>
        <v>ENERO</v>
      </c>
      <c r="B34" t="str">
        <f>+'Compras Acumuladas'!F34</f>
        <v>AT CONTADORES SERVICIOS PROFESIONALES LIMITADA</v>
      </c>
      <c r="C34" s="31">
        <f>+'Compras Acumuladas'!K34+'Compras Acumuladas'!L34</f>
        <v>45000</v>
      </c>
      <c r="F34" s="30" t="s">
        <v>242</v>
      </c>
      <c r="G34" s="33">
        <v>26244</v>
      </c>
      <c r="K34" s="30" t="s">
        <v>458</v>
      </c>
      <c r="L34" s="160">
        <v>34551</v>
      </c>
    </row>
    <row r="35" spans="1:12">
      <c r="A35" t="str">
        <f>+'Compras Acumuladas'!A35</f>
        <v>ENERO</v>
      </c>
      <c r="B35" t="str">
        <f>+'Compras Acumuladas'!F35</f>
        <v>CLTRANSPORTES SPA</v>
      </c>
      <c r="C35" s="31">
        <f>+'Compras Acumuladas'!K35+'Compras Acumuladas'!L35</f>
        <v>80000</v>
      </c>
      <c r="F35" s="30" t="s">
        <v>244</v>
      </c>
      <c r="G35" s="33">
        <v>542948</v>
      </c>
      <c r="K35" s="30" t="s">
        <v>155</v>
      </c>
      <c r="L35" s="160">
        <v>518364</v>
      </c>
    </row>
    <row r="36" spans="1:12">
      <c r="A36" t="str">
        <f>+'Compras Acumuladas'!A36</f>
        <v>ENERO</v>
      </c>
      <c r="B36" t="str">
        <f>+'Compras Acumuladas'!F36</f>
        <v>CLTRANSPORTES SPA</v>
      </c>
      <c r="C36" s="31">
        <f>+'Compras Acumuladas'!K36+'Compras Acumuladas'!L36</f>
        <v>80000</v>
      </c>
      <c r="F36" s="30" t="s">
        <v>246</v>
      </c>
      <c r="G36" s="33">
        <v>32758</v>
      </c>
      <c r="L36"/>
    </row>
    <row r="37" spans="1:12">
      <c r="A37" t="str">
        <f>+'Compras Acumuladas'!A37</f>
        <v>FEBRERO</v>
      </c>
      <c r="B37" t="str">
        <f>+'Compras Acumuladas'!F37</f>
        <v>VERISURE CHILE SPA</v>
      </c>
      <c r="C37" s="31">
        <f>+'Compras Acumuladas'!K37+'Compras Acumuladas'!L37</f>
        <v>49129</v>
      </c>
      <c r="F37" s="30" t="s">
        <v>248</v>
      </c>
      <c r="G37" s="33">
        <v>39000</v>
      </c>
      <c r="L37"/>
    </row>
    <row r="38" spans="1:12">
      <c r="A38" t="str">
        <f>+'Compras Acumuladas'!A38</f>
        <v>FEBRERO</v>
      </c>
      <c r="B38" t="str">
        <f>+'Compras Acumuladas'!F38</f>
        <v>ARTE PIERROT SPA</v>
      </c>
      <c r="C38" s="31">
        <f>+'Compras Acumuladas'!K38+'Compras Acumuladas'!L38</f>
        <v>70000</v>
      </c>
      <c r="F38" s="30" t="s">
        <v>250</v>
      </c>
      <c r="G38" s="33">
        <v>344490</v>
      </c>
      <c r="L38"/>
    </row>
    <row r="39" spans="1:12">
      <c r="A39" t="str">
        <f>+'Compras Acumuladas'!A39</f>
        <v>FEBRERO</v>
      </c>
      <c r="B39" t="str">
        <f>+'Compras Acumuladas'!F39</f>
        <v>ARTE PIERROT SPA</v>
      </c>
      <c r="C39" s="31">
        <f>+'Compras Acumuladas'!K39+'Compras Acumuladas'!L39</f>
        <v>230000</v>
      </c>
      <c r="F39" s="30" t="s">
        <v>252</v>
      </c>
      <c r="G39" s="33">
        <v>747112</v>
      </c>
      <c r="L39"/>
    </row>
    <row r="40" spans="1:12">
      <c r="A40" t="str">
        <f>+'Compras Acumuladas'!A40</f>
        <v>FEBRERO</v>
      </c>
      <c r="B40" t="str">
        <f>+'Compras Acumuladas'!F40</f>
        <v>ARTE PIERROT SPA</v>
      </c>
      <c r="C40" s="31">
        <f>+'Compras Acumuladas'!K40+'Compras Acumuladas'!L40</f>
        <v>110000</v>
      </c>
      <c r="F40" s="30" t="s">
        <v>254</v>
      </c>
      <c r="G40" s="33">
        <v>129629</v>
      </c>
      <c r="L40"/>
    </row>
    <row r="41" spans="1:12">
      <c r="A41" t="str">
        <f>+'Compras Acumuladas'!A41</f>
        <v>FEBRERO</v>
      </c>
      <c r="B41" t="str">
        <f>+'Compras Acumuladas'!F41</f>
        <v>ARTE PIERROT SPA</v>
      </c>
      <c r="C41" s="31">
        <f>+'Compras Acumuladas'!K41+'Compras Acumuladas'!L41</f>
        <v>120000</v>
      </c>
      <c r="F41" s="30" t="s">
        <v>270</v>
      </c>
      <c r="G41" s="33">
        <v>35008</v>
      </c>
      <c r="L41"/>
    </row>
    <row r="42" spans="1:12">
      <c r="A42" t="str">
        <f>+'Compras Acumuladas'!A42</f>
        <v>FEBRERO</v>
      </c>
      <c r="B42" t="str">
        <f>+'Compras Acumuladas'!F42</f>
        <v>ARTE PIERROT SPA</v>
      </c>
      <c r="C42" s="31">
        <f>+'Compras Acumuladas'!K42+'Compras Acumuladas'!L42</f>
        <v>140000</v>
      </c>
      <c r="F42" s="30" t="s">
        <v>272</v>
      </c>
      <c r="G42" s="33">
        <v>281532</v>
      </c>
      <c r="L42"/>
    </row>
    <row r="43" spans="1:12">
      <c r="A43" t="str">
        <f>+'Compras Acumuladas'!A43</f>
        <v>FEBRERO</v>
      </c>
      <c r="B43" t="str">
        <f>+'Compras Acumuladas'!F43</f>
        <v>VERISURE CHILE SPA</v>
      </c>
      <c r="C43" s="31">
        <f>+'Compras Acumuladas'!K43+'Compras Acumuladas'!L43</f>
        <v>298</v>
      </c>
      <c r="F43" s="30" t="s">
        <v>274</v>
      </c>
      <c r="G43" s="33">
        <v>160280</v>
      </c>
      <c r="L43"/>
    </row>
    <row r="44" spans="1:12">
      <c r="A44" t="str">
        <f>+'Compras Acumuladas'!A44</f>
        <v>FEBRERO</v>
      </c>
      <c r="B44" t="str">
        <f>+'Compras Acumuladas'!F44</f>
        <v>VERISURE CHILE SPA</v>
      </c>
      <c r="C44" s="31">
        <f>+'Compras Acumuladas'!K44+'Compras Acumuladas'!L44</f>
        <v>95980</v>
      </c>
      <c r="F44" s="30" t="s">
        <v>276</v>
      </c>
      <c r="G44" s="33">
        <v>130672</v>
      </c>
      <c r="L44"/>
    </row>
    <row r="45" spans="1:12">
      <c r="A45" t="str">
        <f>+'Compras Acumuladas'!A45</f>
        <v>FEBRERO</v>
      </c>
      <c r="B45" t="str">
        <f>+'Compras Acumuladas'!F45</f>
        <v>SOCIEDAD COMERCIAL AILANI LIMITADA</v>
      </c>
      <c r="C45" s="31">
        <f>+'Compras Acumuladas'!K45+'Compras Acumuladas'!L45</f>
        <v>9244</v>
      </c>
      <c r="F45" s="30" t="s">
        <v>278</v>
      </c>
      <c r="G45" s="33">
        <v>162857</v>
      </c>
      <c r="L45"/>
    </row>
    <row r="46" spans="1:12">
      <c r="A46" t="str">
        <f>+'Compras Acumuladas'!A46</f>
        <v>FEBRERO</v>
      </c>
      <c r="B46" t="str">
        <f>+'Compras Acumuladas'!F46</f>
        <v>ADRIAZOLA REPUESTOS SPA</v>
      </c>
      <c r="C46" s="31">
        <f>+'Compras Acumuladas'!K46+'Compras Acumuladas'!L46</f>
        <v>103782</v>
      </c>
      <c r="F46" s="30" t="s">
        <v>280</v>
      </c>
      <c r="G46" s="33">
        <v>573930</v>
      </c>
      <c r="L46"/>
    </row>
    <row r="47" spans="1:12">
      <c r="A47" t="str">
        <f>+'Compras Acumuladas'!A47</f>
        <v>FEBRERO</v>
      </c>
      <c r="B47" t="str">
        <f>+'Compras Acumuladas'!F47</f>
        <v>ITALO SCOLARI SEPULVEDA</v>
      </c>
      <c r="C47" s="31">
        <f>+'Compras Acumuladas'!K47+'Compras Acumuladas'!L47</f>
        <v>26244</v>
      </c>
      <c r="F47" s="30" t="s">
        <v>282</v>
      </c>
      <c r="G47" s="33">
        <v>325733</v>
      </c>
      <c r="L47"/>
    </row>
    <row r="48" spans="1:12">
      <c r="A48" t="str">
        <f>+'Compras Acumuladas'!A48</f>
        <v>FEBRERO</v>
      </c>
      <c r="B48" t="str">
        <f>+'Compras Acumuladas'!F48</f>
        <v>IKEA</v>
      </c>
      <c r="C48" s="31">
        <f>+'Compras Acumuladas'!K48+'Compras Acumuladas'!L48</f>
        <v>542948</v>
      </c>
      <c r="F48" s="30" t="s">
        <v>284</v>
      </c>
      <c r="G48" s="33">
        <v>68891</v>
      </c>
      <c r="L48"/>
    </row>
    <row r="49" spans="1:12">
      <c r="A49" t="str">
        <f>+'Compras Acumuladas'!A49</f>
        <v>FEBRERO</v>
      </c>
      <c r="B49" t="str">
        <f>+'Compras Acumuladas'!F49</f>
        <v>SOCI COMERCIALIZADORA SIETEMAS</v>
      </c>
      <c r="C49" s="31">
        <f>+'Compras Acumuladas'!K49+'Compras Acumuladas'!L49</f>
        <v>32758</v>
      </c>
      <c r="F49" s="30" t="s">
        <v>286</v>
      </c>
      <c r="G49" s="33">
        <v>90252</v>
      </c>
      <c r="L49"/>
    </row>
    <row r="50" spans="1:12">
      <c r="A50" t="str">
        <f>+'Compras Acumuladas'!A50</f>
        <v>FEBRERO</v>
      </c>
      <c r="B50" t="str">
        <f>+'Compras Acumuladas'!F50</f>
        <v>IMPORTADORA Y EXPORTADORA ZAFIRO LIMITADA</v>
      </c>
      <c r="C50" s="31">
        <f>+'Compras Acumuladas'!K50+'Compras Acumuladas'!L50</f>
        <v>81176</v>
      </c>
      <c r="F50" s="30" t="s">
        <v>288</v>
      </c>
      <c r="G50" s="33">
        <v>30669</v>
      </c>
      <c r="L50"/>
    </row>
    <row r="51" spans="1:12">
      <c r="A51" t="str">
        <f>+'Compras Acumuladas'!A51</f>
        <v>FEBRERO</v>
      </c>
      <c r="B51" t="str">
        <f>+'Compras Acumuladas'!F51</f>
        <v>LIANGDI PELUCAS CHILE LIMITADA</v>
      </c>
      <c r="C51" s="31">
        <f>+'Compras Acumuladas'!K51+'Compras Acumuladas'!L51</f>
        <v>39000</v>
      </c>
      <c r="F51" s="30" t="s">
        <v>290</v>
      </c>
      <c r="G51" s="33">
        <v>176511</v>
      </c>
      <c r="L51"/>
    </row>
    <row r="52" spans="1:12">
      <c r="A52" t="str">
        <f>+'Compras Acumuladas'!A52</f>
        <v>FEBRERO</v>
      </c>
      <c r="B52" t="str">
        <f>+'Compras Acumuladas'!F52</f>
        <v>IX Comercio Chile SPA</v>
      </c>
      <c r="C52" s="31">
        <f>+'Compras Acumuladas'!K52+'Compras Acumuladas'!L52</f>
        <v>109228</v>
      </c>
      <c r="F52" s="30" t="s">
        <v>293</v>
      </c>
      <c r="G52" s="33">
        <v>40336</v>
      </c>
      <c r="L52"/>
    </row>
    <row r="53" spans="1:12">
      <c r="A53" t="str">
        <f>+'Compras Acumuladas'!A53</f>
        <v>FEBRERO</v>
      </c>
      <c r="B53" t="str">
        <f>+'Compras Acumuladas'!F53</f>
        <v>SODIMAC S.A.</v>
      </c>
      <c r="C53" s="31">
        <f>+'Compras Acumuladas'!K53+'Compras Acumuladas'!L53</f>
        <v>139338</v>
      </c>
      <c r="F53" s="30" t="s">
        <v>295</v>
      </c>
      <c r="G53" s="33">
        <v>47711</v>
      </c>
      <c r="L53"/>
    </row>
    <row r="54" spans="1:12">
      <c r="A54" t="str">
        <f>+'Compras Acumuladas'!A54</f>
        <v>FEBRERO</v>
      </c>
      <c r="B54" t="str">
        <f>+'Compras Acumuladas'!F54</f>
        <v>Mall Chino Centro Hogar</v>
      </c>
      <c r="C54" s="31">
        <f>+'Compras Acumuladas'!K54+'Compras Acumuladas'!L54</f>
        <v>57984</v>
      </c>
      <c r="F54" s="30" t="s">
        <v>297</v>
      </c>
      <c r="G54" s="33">
        <v>20891</v>
      </c>
      <c r="L54"/>
    </row>
    <row r="55" spans="1:12">
      <c r="A55" t="str">
        <f>+'Compras Acumuladas'!A55</f>
        <v>FEBRERO</v>
      </c>
      <c r="B55" t="str">
        <f>+'Compras Acumuladas'!F55</f>
        <v>Mall Chino Centro Hogar</v>
      </c>
      <c r="C55" s="31">
        <f>+'Compras Acumuladas'!K55+'Compras Acumuladas'!L55</f>
        <v>4082</v>
      </c>
      <c r="F55" s="30" t="s">
        <v>299</v>
      </c>
      <c r="G55" s="33">
        <v>370000</v>
      </c>
      <c r="L55"/>
    </row>
    <row r="56" spans="1:12">
      <c r="A56" t="str">
        <f>+'Compras Acumuladas'!A56</f>
        <v>FEBRERO</v>
      </c>
      <c r="B56" t="str">
        <f>+'Compras Acumuladas'!F56</f>
        <v>BODAS WP CHILE SPA</v>
      </c>
      <c r="C56" s="31">
        <f>+'Compras Acumuladas'!K56+'Compras Acumuladas'!L56</f>
        <v>61183</v>
      </c>
      <c r="F56" s="30" t="s">
        <v>317</v>
      </c>
      <c r="G56" s="33">
        <v>21676</v>
      </c>
      <c r="L56"/>
    </row>
    <row r="57" spans="1:12">
      <c r="A57" t="str">
        <f>+'Compras Acumuladas'!A57</f>
        <v>FEBRERO</v>
      </c>
      <c r="B57" t="str">
        <f>+'Compras Acumuladas'!F57</f>
        <v>ARTE PIERROT SPA</v>
      </c>
      <c r="C57" s="31">
        <f>+'Compras Acumuladas'!K57+'Compras Acumuladas'!L57</f>
        <v>60000</v>
      </c>
      <c r="F57" s="30" t="s">
        <v>319</v>
      </c>
      <c r="G57" s="33">
        <v>32943</v>
      </c>
      <c r="L57"/>
    </row>
    <row r="58" spans="1:12">
      <c r="A58" t="str">
        <f>+'Compras Acumuladas'!A58</f>
        <v>FEBRERO</v>
      </c>
      <c r="B58" t="str">
        <f>+'Compras Acumuladas'!F58</f>
        <v>ARTE PIERROT SPA</v>
      </c>
      <c r="C58" s="31">
        <f>+'Compras Acumuladas'!K58+'Compras Acumuladas'!L58</f>
        <v>140000</v>
      </c>
      <c r="F58" s="30" t="s">
        <v>321</v>
      </c>
      <c r="G58" s="33">
        <v>317812</v>
      </c>
      <c r="L58"/>
    </row>
    <row r="59" spans="1:12">
      <c r="A59" t="str">
        <f>+'Compras Acumuladas'!A59</f>
        <v>FEBRERO</v>
      </c>
      <c r="B59" t="str">
        <f>+'Compras Acumuladas'!F59</f>
        <v>ARTE PIERROT SPA</v>
      </c>
      <c r="C59" s="31">
        <f>+'Compras Acumuladas'!K59+'Compras Acumuladas'!L59</f>
        <v>320000</v>
      </c>
      <c r="F59" s="30" t="s">
        <v>323</v>
      </c>
      <c r="G59" s="33">
        <v>61139</v>
      </c>
      <c r="L59"/>
    </row>
    <row r="60" spans="1:12">
      <c r="A60" t="str">
        <f>+'Compras Acumuladas'!A60</f>
        <v>FEBRERO</v>
      </c>
      <c r="B60" t="str">
        <f>+'Compras Acumuladas'!F60</f>
        <v>ARTE PIERROT SPA</v>
      </c>
      <c r="C60" s="31">
        <f>+'Compras Acumuladas'!K60+'Compras Acumuladas'!L60</f>
        <v>45000</v>
      </c>
      <c r="F60" s="30" t="s">
        <v>325</v>
      </c>
      <c r="G60" s="33">
        <v>199939</v>
      </c>
      <c r="L60"/>
    </row>
    <row r="61" spans="1:12">
      <c r="A61" t="str">
        <f>+'Compras Acumuladas'!A61</f>
        <v>FEBRERO</v>
      </c>
      <c r="B61" t="str">
        <f>+'Compras Acumuladas'!F61</f>
        <v>ARTE PIERROT SPA</v>
      </c>
      <c r="C61" s="31">
        <f>+'Compras Acumuladas'!K61+'Compras Acumuladas'!L61</f>
        <v>230000</v>
      </c>
      <c r="F61" s="30" t="s">
        <v>327</v>
      </c>
      <c r="G61" s="33">
        <v>140000</v>
      </c>
      <c r="L61"/>
    </row>
    <row r="62" spans="1:12">
      <c r="A62" t="str">
        <f>+'Compras Acumuladas'!A62</f>
        <v>FEBRERO</v>
      </c>
      <c r="B62" t="str">
        <f>+'Compras Acumuladas'!F62</f>
        <v>AT CONTADORES SERVICIOS PROFESIONALES LIMITADA</v>
      </c>
      <c r="C62" s="31">
        <f>+'Compras Acumuladas'!K62+'Compras Acumuladas'!L62</f>
        <v>45000</v>
      </c>
      <c r="F62" s="30" t="s">
        <v>342</v>
      </c>
      <c r="G62" s="33">
        <v>82474</v>
      </c>
      <c r="L62"/>
    </row>
    <row r="63" spans="1:12">
      <c r="A63" t="str">
        <f>+'Compras Acumuladas'!A63</f>
        <v>FEBRERO</v>
      </c>
      <c r="B63" t="str">
        <f>+'Compras Acumuladas'!F63</f>
        <v>CLTRANSPORTES SPA</v>
      </c>
      <c r="C63" s="31">
        <f>+'Compras Acumuladas'!K63+'Compras Acumuladas'!L63</f>
        <v>270000</v>
      </c>
      <c r="F63" s="30" t="s">
        <v>343</v>
      </c>
      <c r="G63" s="33">
        <v>40233</v>
      </c>
      <c r="L63"/>
    </row>
    <row r="64" spans="1:12">
      <c r="A64" t="str">
        <f>+'Compras Acumuladas'!A64</f>
        <v>FEBRERO</v>
      </c>
      <c r="B64" t="str">
        <f>+'Compras Acumuladas'!F64</f>
        <v>CLTRANSPORTES SPA</v>
      </c>
      <c r="C64" s="31">
        <f>+'Compras Acumuladas'!K64+'Compras Acumuladas'!L64</f>
        <v>70000</v>
      </c>
      <c r="F64" s="30" t="s">
        <v>344</v>
      </c>
      <c r="G64" s="33">
        <v>71723</v>
      </c>
      <c r="L64"/>
    </row>
    <row r="65" spans="1:12">
      <c r="A65" t="str">
        <f>+'Compras Acumuladas'!A65</f>
        <v>FEBRERO</v>
      </c>
      <c r="B65" t="str">
        <f>+'Compras Acumuladas'!F65</f>
        <v>CLTRANSPORTES SPA</v>
      </c>
      <c r="C65" s="31">
        <f>+'Compras Acumuladas'!K65+'Compras Acumuladas'!L65</f>
        <v>100000</v>
      </c>
      <c r="F65" s="30" t="s">
        <v>345</v>
      </c>
      <c r="G65" s="33">
        <v>38655</v>
      </c>
      <c r="L65"/>
    </row>
    <row r="66" spans="1:12">
      <c r="A66" t="str">
        <f>+'Compras Acumuladas'!A66</f>
        <v>FEBRERO</v>
      </c>
      <c r="B66" t="str">
        <f>+'Compras Acumuladas'!F66</f>
        <v>CLTRANSPORTES SPA</v>
      </c>
      <c r="C66" s="31">
        <f>+'Compras Acumuladas'!K66+'Compras Acumuladas'!L66</f>
        <v>650000</v>
      </c>
      <c r="F66" s="30" t="s">
        <v>346</v>
      </c>
      <c r="G66" s="33">
        <v>150000</v>
      </c>
      <c r="L66"/>
    </row>
    <row r="67" spans="1:12">
      <c r="A67" t="str">
        <f>+'Compras Acumuladas'!A67</f>
        <v>FEBRERO</v>
      </c>
      <c r="B67" t="str">
        <f>+'Compras Acumuladas'!F67</f>
        <v>ADRIAZOLA REPUESTOS SPA</v>
      </c>
      <c r="C67" s="31">
        <f>+'Compras Acumuladas'!K67+'Compras Acumuladas'!L67</f>
        <v>48655</v>
      </c>
      <c r="F67" s="30" t="s">
        <v>347</v>
      </c>
      <c r="G67" s="33">
        <v>29182</v>
      </c>
      <c r="L67"/>
    </row>
    <row r="68" spans="1:12">
      <c r="A68" t="str">
        <f>+'Compras Acumuladas'!A68</f>
        <v>MARZO</v>
      </c>
      <c r="B68" t="str">
        <f>+'Compras Acumuladas'!F68</f>
        <v>EDUARDO ESPINOZA ORELLANA E I R L</v>
      </c>
      <c r="C68" s="31">
        <f>+'Compras Acumuladas'!K68+'Compras Acumuladas'!L68</f>
        <v>35008</v>
      </c>
      <c r="F68" s="30" t="s">
        <v>155</v>
      </c>
      <c r="G68" s="33">
        <v>17081532</v>
      </c>
      <c r="L68"/>
    </row>
    <row r="69" spans="1:12">
      <c r="A69" t="str">
        <f>+'Compras Acumuladas'!A69</f>
        <v>MARZO</v>
      </c>
      <c r="B69" t="str">
        <f>+'Compras Acumuladas'!F69</f>
        <v>VERISURE CHILE SPA</v>
      </c>
      <c r="C69" s="31">
        <f>+'Compras Acumuladas'!K69+'Compras Acumuladas'!L69</f>
        <v>51808</v>
      </c>
      <c r="G69"/>
      <c r="L69"/>
    </row>
    <row r="70" spans="1:12">
      <c r="A70" t="str">
        <f>+'Compras Acumuladas'!A70</f>
        <v>MARZO</v>
      </c>
      <c r="B70" t="str">
        <f>+'Compras Acumuladas'!F70</f>
        <v>MANNHEIM SpA</v>
      </c>
      <c r="C70" s="31">
        <f>+'Compras Acumuladas'!K70+'Compras Acumuladas'!L70</f>
        <v>281532</v>
      </c>
      <c r="G70"/>
      <c r="L70"/>
    </row>
    <row r="71" spans="1:12">
      <c r="A71" t="str">
        <f>+'Compras Acumuladas'!A71</f>
        <v>MARZO</v>
      </c>
      <c r="B71" t="str">
        <f>+'Compras Acumuladas'!F71</f>
        <v>ADRIAZOLA REPUESTOS SPA</v>
      </c>
      <c r="C71" s="31">
        <f>+'Compras Acumuladas'!K71+'Compras Acumuladas'!L71</f>
        <v>26050</v>
      </c>
      <c r="G71"/>
      <c r="L71"/>
    </row>
    <row r="72" spans="1:12">
      <c r="A72" t="str">
        <f>+'Compras Acumuladas'!A72</f>
        <v>MARZO</v>
      </c>
      <c r="B72" t="str">
        <f>+'Compras Acumuladas'!F72</f>
        <v>LUIS RICARDO LUCERO ROJAS</v>
      </c>
      <c r="C72" s="31">
        <f>+'Compras Acumuladas'!K72+'Compras Acumuladas'!L72</f>
        <v>33843</v>
      </c>
      <c r="G72"/>
      <c r="L72"/>
    </row>
    <row r="73" spans="1:12">
      <c r="A73" t="str">
        <f>+'Compras Acumuladas'!A73</f>
        <v>MARZO</v>
      </c>
      <c r="B73" t="str">
        <f>+'Compras Acumuladas'!F73</f>
        <v>Mall Chino Centro Hogar</v>
      </c>
      <c r="C73" s="31">
        <f>+'Compras Acumuladas'!K73+'Compras Acumuladas'!L73</f>
        <v>67563</v>
      </c>
      <c r="G73"/>
      <c r="L73"/>
    </row>
    <row r="74" spans="1:12">
      <c r="A74" t="str">
        <f>+'Compras Acumuladas'!A74</f>
        <v>MARZO</v>
      </c>
      <c r="B74" t="str">
        <f>+'Compras Acumuladas'!F74</f>
        <v>DANIEL ISAAC ORTIZ BURGOS, COMERCIALIZADORA ELECTROOFERTAS E.I.R.L.</v>
      </c>
      <c r="C74" s="31">
        <f>+'Compras Acumuladas'!K74+'Compras Acumuladas'!L74</f>
        <v>130672</v>
      </c>
      <c r="G74"/>
      <c r="L74"/>
    </row>
    <row r="75" spans="1:12">
      <c r="A75" t="str">
        <f>+'Compras Acumuladas'!A75</f>
        <v>MARZO</v>
      </c>
      <c r="B75" t="str">
        <f>+'Compras Acumuladas'!F75</f>
        <v>ELECTRONICA KOLM LIMITADA</v>
      </c>
      <c r="C75" s="31">
        <f>+'Compras Acumuladas'!K75+'Compras Acumuladas'!L75</f>
        <v>162857</v>
      </c>
      <c r="G75"/>
      <c r="L75"/>
    </row>
    <row r="76" spans="1:12">
      <c r="A76" t="str">
        <f>+'Compras Acumuladas'!A76</f>
        <v>MARZO</v>
      </c>
      <c r="B76" t="str">
        <f>+'Compras Acumuladas'!F76</f>
        <v>EDUARDO RAZAZI SERVICIO INTEGRAL AUTOMOTRIZ E I R L</v>
      </c>
      <c r="C76" s="31">
        <f>+'Compras Acumuladas'!K76+'Compras Acumuladas'!L76</f>
        <v>365544</v>
      </c>
      <c r="G76"/>
      <c r="L76"/>
    </row>
    <row r="77" spans="1:12">
      <c r="A77" t="str">
        <f>+'Compras Acumuladas'!A77</f>
        <v>MARZO</v>
      </c>
      <c r="B77" t="str">
        <f>+'Compras Acumuladas'!F77</f>
        <v>HDI SEGUROS S.A.</v>
      </c>
      <c r="C77" s="31">
        <f>+'Compras Acumuladas'!K77+'Compras Acumuladas'!L77</f>
        <v>53997</v>
      </c>
      <c r="G77"/>
      <c r="L77"/>
    </row>
    <row r="78" spans="1:12">
      <c r="A78" t="str">
        <f>+'Compras Acumuladas'!A78</f>
        <v>MARZO</v>
      </c>
      <c r="B78" t="str">
        <f>+'Compras Acumuladas'!F78</f>
        <v>IX Comercio Chile SPA</v>
      </c>
      <c r="C78" s="31">
        <f>+'Compras Acumuladas'!K78+'Compras Acumuladas'!L78</f>
        <v>75622</v>
      </c>
      <c r="G78"/>
      <c r="L78"/>
    </row>
    <row r="79" spans="1:12">
      <c r="A79" t="str">
        <f>+'Compras Acumuladas'!A79</f>
        <v>MARZO</v>
      </c>
      <c r="B79" t="str">
        <f>+'Compras Acumuladas'!F79</f>
        <v>IX Comercio Chile SPA</v>
      </c>
      <c r="C79" s="31">
        <f>+'Compras Acumuladas'!K79+'Compras Acumuladas'!L79</f>
        <v>105026</v>
      </c>
      <c r="G79"/>
      <c r="L79"/>
    </row>
    <row r="80" spans="1:12">
      <c r="A80" t="str">
        <f>+'Compras Acumuladas'!A80</f>
        <v>MARZO</v>
      </c>
      <c r="B80" t="str">
        <f>+'Compras Acumuladas'!F80</f>
        <v>EASY RETAIL S.A.</v>
      </c>
      <c r="C80" s="31">
        <f>+'Compras Acumuladas'!K80+'Compras Acumuladas'!L80</f>
        <v>107437</v>
      </c>
      <c r="G80"/>
      <c r="L80"/>
    </row>
    <row r="81" spans="1:12">
      <c r="A81" t="str">
        <f>+'Compras Acumuladas'!A81</f>
        <v>MARZO</v>
      </c>
      <c r="B81" t="str">
        <f>+'Compras Acumuladas'!F81</f>
        <v>SODIMAC S.A.</v>
      </c>
      <c r="C81" s="31">
        <f>+'Compras Acumuladas'!K81+'Compras Acumuladas'!L81</f>
        <v>18203</v>
      </c>
      <c r="G81"/>
      <c r="L81"/>
    </row>
    <row r="82" spans="1:12">
      <c r="A82" t="str">
        <f>+'Compras Acumuladas'!A82</f>
        <v>MARZO</v>
      </c>
      <c r="B82" t="str">
        <f>+'Compras Acumuladas'!F82</f>
        <v>LUIS RICARDO LUCERO ROJAS</v>
      </c>
      <c r="C82" s="31">
        <f>+'Compras Acumuladas'!K82+'Compras Acumuladas'!L82</f>
        <v>34275</v>
      </c>
      <c r="G82"/>
      <c r="L82"/>
    </row>
    <row r="83" spans="1:12">
      <c r="A83" t="str">
        <f>+'Compras Acumuladas'!A83</f>
        <v>MARZO</v>
      </c>
      <c r="B83" t="str">
        <f>+'Compras Acumuladas'!F83</f>
        <v>SODIMAC S.A.</v>
      </c>
      <c r="C83" s="31">
        <f>+'Compras Acumuladas'!K83+'Compras Acumuladas'!L83</f>
        <v>217831</v>
      </c>
      <c r="G83"/>
      <c r="L83"/>
    </row>
    <row r="84" spans="1:12">
      <c r="A84" t="str">
        <f>+'Compras Acumuladas'!A84</f>
        <v>MARZO</v>
      </c>
      <c r="B84" t="str">
        <f>+'Compras Acumuladas'!F84</f>
        <v>ELECTRONICA RETAIL LIMITADA</v>
      </c>
      <c r="C84" s="31">
        <f>+'Compras Acumuladas'!K84+'Compras Acumuladas'!L84</f>
        <v>68891</v>
      </c>
      <c r="G84"/>
      <c r="L84"/>
    </row>
    <row r="85" spans="1:12">
      <c r="A85" t="str">
        <f>+'Compras Acumuladas'!A85</f>
        <v>MARZO</v>
      </c>
      <c r="B85" t="str">
        <f>+'Compras Acumuladas'!F85</f>
        <v>IMPORTADORA Y EXPORTADORA ZAFIRO LIMITADA</v>
      </c>
      <c r="C85" s="31">
        <f>+'Compras Acumuladas'!K85+'Compras Acumuladas'!L85</f>
        <v>125126</v>
      </c>
      <c r="G85"/>
      <c r="L85"/>
    </row>
    <row r="86" spans="1:12">
      <c r="A86" t="str">
        <f>+'Compras Acumuladas'!A86</f>
        <v>MARZO</v>
      </c>
      <c r="B86" t="str">
        <f>+'Compras Acumuladas'!F86</f>
        <v>COMERCIAL CANADA LTDA</v>
      </c>
      <c r="C86" s="31">
        <f>+'Compras Acumuladas'!K86+'Compras Acumuladas'!L86</f>
        <v>90252</v>
      </c>
      <c r="G86"/>
      <c r="L86"/>
    </row>
    <row r="87" spans="1:12">
      <c r="A87" t="str">
        <f>+'Compras Acumuladas'!A87</f>
        <v>MARZO</v>
      </c>
      <c r="B87" t="str">
        <f>+'Compras Acumuladas'!F87</f>
        <v>SODIMAC S.A.</v>
      </c>
      <c r="C87" s="31">
        <f>+'Compras Acumuladas'!K87+'Compras Acumuladas'!L87</f>
        <v>36062</v>
      </c>
      <c r="G87"/>
      <c r="L87"/>
    </row>
    <row r="88" spans="1:12">
      <c r="A88" t="str">
        <f>+'Compras Acumuladas'!A88</f>
        <v>MARZO</v>
      </c>
      <c r="B88" t="str">
        <f>+'Compras Acumuladas'!F88</f>
        <v>EASY RETAIL S.A.</v>
      </c>
      <c r="C88" s="31">
        <f>+'Compras Acumuladas'!K88+'Compras Acumuladas'!L88</f>
        <v>99815</v>
      </c>
      <c r="G88"/>
      <c r="L88"/>
    </row>
    <row r="89" spans="1:12">
      <c r="A89" t="str">
        <f>+'Compras Acumuladas'!A89</f>
        <v>MARZO</v>
      </c>
      <c r="B89" t="str">
        <f>+'Compras Acumuladas'!F89</f>
        <v>SODIMAC S.A.</v>
      </c>
      <c r="C89" s="31">
        <f>+'Compras Acumuladas'!K89+'Compras Acumuladas'!L89</f>
        <v>41983</v>
      </c>
      <c r="G89"/>
      <c r="L89"/>
    </row>
    <row r="90" spans="1:12">
      <c r="A90" t="str">
        <f>+'Compras Acumuladas'!A90</f>
        <v>MARZO</v>
      </c>
      <c r="B90" t="str">
        <f>+'Compras Acumuladas'!F90</f>
        <v>COMERCIAL FENIX SPA</v>
      </c>
      <c r="C90" s="31">
        <f>+'Compras Acumuladas'!K90+'Compras Acumuladas'!L90</f>
        <v>14958</v>
      </c>
      <c r="G90"/>
      <c r="L90"/>
    </row>
    <row r="91" spans="1:12">
      <c r="A91" t="str">
        <f>+'Compras Acumuladas'!A91</f>
        <v>MARZO</v>
      </c>
      <c r="B91" t="str">
        <f>+'Compras Acumuladas'!F91</f>
        <v>CENTRO DE SERVICIOS FOCACCI BORQUEZ LTDA</v>
      </c>
      <c r="C91" s="31">
        <f>+'Compras Acumuladas'!K91+'Compras Acumuladas'!L91</f>
        <v>30669</v>
      </c>
      <c r="G91"/>
      <c r="L91"/>
    </row>
    <row r="92" spans="1:12">
      <c r="A92" t="str">
        <f>+'Compras Acumuladas'!A92</f>
        <v>MARZO</v>
      </c>
      <c r="B92" t="str">
        <f>+'Compras Acumuladas'!F92</f>
        <v>SODIMAC S.A.</v>
      </c>
      <c r="C92" s="31">
        <f>+'Compras Acumuladas'!K92+'Compras Acumuladas'!L92</f>
        <v>281939</v>
      </c>
      <c r="G92"/>
      <c r="L92"/>
    </row>
    <row r="93" spans="1:12">
      <c r="A93" t="str">
        <f>+'Compras Acumuladas'!A93</f>
        <v>MARZO</v>
      </c>
      <c r="B93" t="str">
        <f>+'Compras Acumuladas'!F93</f>
        <v>SODIMAC S.A.</v>
      </c>
      <c r="C93" s="31">
        <f>+'Compras Acumuladas'!K93+'Compras Acumuladas'!L93</f>
        <v>11756</v>
      </c>
      <c r="G93"/>
      <c r="L93"/>
    </row>
    <row r="94" spans="1:12">
      <c r="A94" t="str">
        <f>+'Compras Acumuladas'!A94</f>
        <v>MARZO</v>
      </c>
      <c r="B94" t="str">
        <f>+'Compras Acumuladas'!F94</f>
        <v>EDUARDO RAZAZI SERVICIO INTEGRAL AUTOMOTRIZ E I R L</v>
      </c>
      <c r="C94" s="31">
        <f>+'Compras Acumuladas'!K94+'Compras Acumuladas'!L94</f>
        <v>104193</v>
      </c>
      <c r="G94"/>
      <c r="L94"/>
    </row>
    <row r="95" spans="1:12">
      <c r="A95" t="str">
        <f>+'Compras Acumuladas'!A95</f>
        <v>MARZO</v>
      </c>
      <c r="B95" t="str">
        <f>+'Compras Acumuladas'!F95</f>
        <v>EDUARDO RAZAZI SERVICIO INTEGRAL AUTOMOTRIZ E I R L</v>
      </c>
      <c r="C95" s="31">
        <f>+'Compras Acumuladas'!K95+'Compras Acumuladas'!L95</f>
        <v>104193</v>
      </c>
      <c r="G95"/>
      <c r="L95"/>
    </row>
    <row r="96" spans="1:12">
      <c r="A96" t="str">
        <f>+'Compras Acumuladas'!A96</f>
        <v>MARZO</v>
      </c>
      <c r="B96" t="str">
        <f>+'Compras Acumuladas'!F96</f>
        <v>INVERSIONES ENEX S.A.</v>
      </c>
      <c r="C96" s="31">
        <f>+'Compras Acumuladas'!K96+'Compras Acumuladas'!L96</f>
        <v>21122</v>
      </c>
      <c r="G96"/>
      <c r="L96"/>
    </row>
    <row r="97" spans="1:12">
      <c r="A97" t="str">
        <f>+'Compras Acumuladas'!A97</f>
        <v>MARZO</v>
      </c>
      <c r="B97" t="str">
        <f>+'Compras Acumuladas'!F97</f>
        <v>ADMIN. DE SUPERMERCADOS HIPER LIMITADA</v>
      </c>
      <c r="C97" s="31">
        <f>+'Compras Acumuladas'!K97+'Compras Acumuladas'!L97</f>
        <v>176511</v>
      </c>
      <c r="G97"/>
      <c r="L97"/>
    </row>
    <row r="98" spans="1:12">
      <c r="A98" t="str">
        <f>+'Compras Acumuladas'!A98</f>
        <v/>
      </c>
      <c r="B98" t="str">
        <f>+'Compras Acumuladas'!F98</f>
        <v>ADMIN. DE SUPERMERCADOS HIPER LIMITADA</v>
      </c>
      <c r="C98" s="31">
        <f>+'Compras Acumuladas'!K98+'Compras Acumuladas'!L98</f>
        <v>0</v>
      </c>
      <c r="G98"/>
      <c r="L98"/>
    </row>
    <row r="99" spans="1:12">
      <c r="A99" t="str">
        <f>+'Compras Acumuladas'!A99</f>
        <v/>
      </c>
      <c r="B99" t="str">
        <f>+'Compras Acumuladas'!F99</f>
        <v>ADMIN. DE SUPERMERCADOS HIPER LIMITADA</v>
      </c>
      <c r="C99" s="31">
        <f>+'Compras Acumuladas'!K99+'Compras Acumuladas'!L99</f>
        <v>0</v>
      </c>
      <c r="G99"/>
      <c r="L99"/>
    </row>
    <row r="100" spans="1:12">
      <c r="A100" t="str">
        <f>+'Compras Acumuladas'!A100</f>
        <v/>
      </c>
      <c r="B100" t="str">
        <f>+'Compras Acumuladas'!F100</f>
        <v>ADMIN. DE SUPERMERCADOS HIPER LIMITADA</v>
      </c>
      <c r="C100" s="31">
        <f>+'Compras Acumuladas'!K100+'Compras Acumuladas'!L100</f>
        <v>0</v>
      </c>
      <c r="G100"/>
      <c r="L100"/>
    </row>
    <row r="101" spans="1:12">
      <c r="A101" t="str">
        <f>+'Compras Acumuladas'!A101</f>
        <v>MARZO</v>
      </c>
      <c r="B101" t="str">
        <f>+'Compras Acumuladas'!F101</f>
        <v>COMERCIALIZADORA DE REPUESTOS Y SERVICIOS AUTOMOTRICES JORGE GOMEZ ESP</v>
      </c>
      <c r="C101" s="31">
        <f>+'Compras Acumuladas'!K101+'Compras Acumuladas'!L101</f>
        <v>25210</v>
      </c>
      <c r="G101"/>
      <c r="L101"/>
    </row>
    <row r="102" spans="1:12">
      <c r="A102" t="str">
        <f>+'Compras Acumuladas'!A102</f>
        <v>MARZO</v>
      </c>
      <c r="B102" t="str">
        <f>+'Compras Acumuladas'!F102</f>
        <v>COMERCIALIZADORA DE REPUESTOS Y SERVICIOS AUTOMOTRICES JORGE GOMEZ ESP</v>
      </c>
      <c r="C102" s="31">
        <f>+'Compras Acumuladas'!K102+'Compras Acumuladas'!L102</f>
        <v>53784</v>
      </c>
      <c r="G102"/>
      <c r="L102"/>
    </row>
    <row r="103" spans="1:12">
      <c r="A103" t="str">
        <f>+'Compras Acumuladas'!A103</f>
        <v>MARZO</v>
      </c>
      <c r="B103" t="str">
        <f>+'Compras Acumuladas'!F103</f>
        <v>AUTHIEVRE MOTORS LTDA</v>
      </c>
      <c r="C103" s="31">
        <f>+'Compras Acumuladas'!K103+'Compras Acumuladas'!L103</f>
        <v>40336</v>
      </c>
      <c r="G103"/>
      <c r="L103"/>
    </row>
    <row r="104" spans="1:12">
      <c r="A104" t="str">
        <f>+'Compras Acumuladas'!A104</f>
        <v>MARZO</v>
      </c>
      <c r="B104" t="str">
        <f>+'Compras Acumuladas'!F104</f>
        <v>COMBUSTIBLES Y SERVICIOS LIMITADA</v>
      </c>
      <c r="C104" s="31">
        <f>+'Compras Acumuladas'!K104+'Compras Acumuladas'!L104</f>
        <v>14008</v>
      </c>
      <c r="G104"/>
      <c r="L104"/>
    </row>
    <row r="105" spans="1:12">
      <c r="A105" t="str">
        <f>+'Compras Acumuladas'!A105</f>
        <v>MARZO</v>
      </c>
      <c r="B105" t="str">
        <f>+'Compras Acumuladas'!F105</f>
        <v>ESTACION DE SERVICIO CORDILLERA LIMITADA</v>
      </c>
      <c r="C105" s="31">
        <f>+'Compras Acumuladas'!K105+'Compras Acumuladas'!L105</f>
        <v>20891</v>
      </c>
      <c r="G105"/>
      <c r="L105"/>
    </row>
    <row r="106" spans="1:12">
      <c r="A106" t="str">
        <f>+'Compras Acumuladas'!A106</f>
        <v>MARZO</v>
      </c>
      <c r="B106" t="str">
        <f>+'Compras Acumuladas'!F106</f>
        <v>HDI SEGUROS S.A.</v>
      </c>
      <c r="C106" s="31">
        <f>+'Compras Acumuladas'!K106+'Compras Acumuladas'!L106</f>
        <v>53934</v>
      </c>
      <c r="G106"/>
      <c r="L106"/>
    </row>
    <row r="107" spans="1:12">
      <c r="A107" t="str">
        <f>+'Compras Acumuladas'!A107</f>
        <v>MARZO</v>
      </c>
      <c r="B107" t="str">
        <f>+'Compras Acumuladas'!F107</f>
        <v>COMBUSTIBLES Y SERVICIOS LIMITADA</v>
      </c>
      <c r="C107" s="31">
        <f>+'Compras Acumuladas'!K107+'Compras Acumuladas'!L107</f>
        <v>33703</v>
      </c>
      <c r="G107"/>
      <c r="L107"/>
    </row>
    <row r="108" spans="1:12">
      <c r="A108" t="str">
        <f>+'Compras Acumuladas'!A108</f>
        <v>MARZO</v>
      </c>
      <c r="B108" t="str">
        <f>+'Compras Acumuladas'!F108</f>
        <v>BODAS WP CHILE SPA</v>
      </c>
      <c r="C108" s="31">
        <f>+'Compras Acumuladas'!K108+'Compras Acumuladas'!L108</f>
        <v>61187</v>
      </c>
      <c r="G108"/>
      <c r="L108"/>
    </row>
    <row r="109" spans="1:12">
      <c r="A109" t="str">
        <f>+'Compras Acumuladas'!A109</f>
        <v>MARZO</v>
      </c>
      <c r="B109" t="str">
        <f>+'Compras Acumuladas'!F109</f>
        <v>AT CONTADORES SERVICIOS PROFESIONALES LIMITADA</v>
      </c>
      <c r="C109" s="31">
        <f>+'Compras Acumuladas'!K109+'Compras Acumuladas'!L109</f>
        <v>45000</v>
      </c>
      <c r="G109"/>
      <c r="L109"/>
    </row>
    <row r="110" spans="1:12">
      <c r="A110" t="str">
        <f>+'Compras Acumuladas'!A110</f>
        <v>MARZO</v>
      </c>
      <c r="B110" t="str">
        <f>+'Compras Acumuladas'!F110</f>
        <v>MARCELO GONZALO PALAVECINO HELENA</v>
      </c>
      <c r="C110" s="31">
        <f>+'Compras Acumuladas'!K110+'Compras Acumuladas'!L110</f>
        <v>370000</v>
      </c>
      <c r="G110"/>
      <c r="L110"/>
    </row>
    <row r="111" spans="1:12">
      <c r="A111" t="str">
        <f>+'Compras Acumuladas'!A111</f>
        <v>MARZO</v>
      </c>
      <c r="B111" t="str">
        <f>+'Compras Acumuladas'!F111</f>
        <v>IX Comercio Chile SPA</v>
      </c>
      <c r="C111" s="31">
        <f>+'Compras Acumuladas'!K111+'Compras Acumuladas'!L111</f>
        <v>54614</v>
      </c>
      <c r="G111"/>
      <c r="L111"/>
    </row>
    <row r="112" spans="1:12">
      <c r="A112" t="str">
        <f>+'Compras Acumuladas'!A112</f>
        <v>MARZO</v>
      </c>
      <c r="B112" t="str">
        <f>+'Compras Acumuladas'!F112</f>
        <v>ARTE PIERROT SPA</v>
      </c>
      <c r="C112" s="31">
        <f>+'Compras Acumuladas'!K112+'Compras Acumuladas'!L112</f>
        <v>320000</v>
      </c>
      <c r="G112"/>
      <c r="L112"/>
    </row>
    <row r="113" spans="1:12">
      <c r="A113" t="str">
        <f>+'Compras Acumuladas'!A113</f>
        <v>MARZO</v>
      </c>
      <c r="B113" t="str">
        <f>+'Compras Acumuladas'!F113</f>
        <v>ARTE PIERROT SPA</v>
      </c>
      <c r="C113" s="31">
        <f>+'Compras Acumuladas'!K113+'Compras Acumuladas'!L113</f>
        <v>420000</v>
      </c>
      <c r="G113"/>
      <c r="L113"/>
    </row>
    <row r="114" spans="1:12">
      <c r="A114" t="str">
        <f>+'Compras Acumuladas'!A114</f>
        <v>ABRIL</v>
      </c>
      <c r="B114" t="str">
        <f>+'Compras Acumuladas'!F114</f>
        <v>ARTE PIERROT SPA</v>
      </c>
      <c r="C114" s="31">
        <f>+'Compras Acumuladas'!K114+'Compras Acumuladas'!L114</f>
        <v>140000</v>
      </c>
      <c r="G114"/>
      <c r="L114"/>
    </row>
    <row r="115" spans="1:12">
      <c r="A115" t="str">
        <f>+'Compras Acumuladas'!A115</f>
        <v>ABRIL</v>
      </c>
      <c r="B115" t="str">
        <f>+'Compras Acumuladas'!F115</f>
        <v>ARTE PIERROT SPA</v>
      </c>
      <c r="C115" s="31">
        <f>+'Compras Acumuladas'!K115+'Compras Acumuladas'!L115</f>
        <v>140000</v>
      </c>
      <c r="G115"/>
      <c r="L115"/>
    </row>
    <row r="116" spans="1:12">
      <c r="A116" t="str">
        <f>+'Compras Acumuladas'!A116</f>
        <v>ABRIL</v>
      </c>
      <c r="B116" t="str">
        <f>+'Compras Acumuladas'!F116</f>
        <v>ARTE PIERROT SPA</v>
      </c>
      <c r="C116" s="31">
        <f>+'Compras Acumuladas'!K116+'Compras Acumuladas'!L116</f>
        <v>240000</v>
      </c>
      <c r="G116"/>
      <c r="L116"/>
    </row>
    <row r="117" spans="1:12">
      <c r="A117" t="str">
        <f>+'Compras Acumuladas'!A117</f>
        <v>ABRIL</v>
      </c>
      <c r="B117" t="str">
        <f>+'Compras Acumuladas'!F117</f>
        <v>ARTE PIERROT SPA</v>
      </c>
      <c r="C117" s="31">
        <f>+'Compras Acumuladas'!K117+'Compras Acumuladas'!L117</f>
        <v>140000</v>
      </c>
      <c r="G117"/>
      <c r="L117"/>
    </row>
    <row r="118" spans="1:12">
      <c r="A118" t="str">
        <f>+'Compras Acumuladas'!A118</f>
        <v>ABRIL</v>
      </c>
      <c r="B118" t="str">
        <f>+'Compras Acumuladas'!F118</f>
        <v>ARTE PIERROT SPA</v>
      </c>
      <c r="C118" s="31">
        <f>+'Compras Acumuladas'!K118+'Compras Acumuladas'!L118</f>
        <v>140000</v>
      </c>
      <c r="G118"/>
      <c r="L118"/>
    </row>
    <row r="119" spans="1:12">
      <c r="A119" t="str">
        <f>+'Compras Acumuladas'!A119</f>
        <v>ABRIL</v>
      </c>
      <c r="B119" t="str">
        <f>+'Compras Acumuladas'!F119</f>
        <v>ARTE PIERROT SPA</v>
      </c>
      <c r="C119" s="31">
        <f>+'Compras Acumuladas'!K119+'Compras Acumuladas'!L119</f>
        <v>220000</v>
      </c>
      <c r="G119"/>
      <c r="L119"/>
    </row>
    <row r="120" spans="1:12">
      <c r="A120" t="str">
        <f>+'Compras Acumuladas'!A120</f>
        <v>ABRIL</v>
      </c>
      <c r="B120" t="str">
        <f>+'Compras Acumuladas'!F120</f>
        <v>ARTE PIERROT SPA</v>
      </c>
      <c r="C120" s="31">
        <f>+'Compras Acumuladas'!K120+'Compras Acumuladas'!L120</f>
        <v>25210</v>
      </c>
      <c r="G120"/>
      <c r="L120"/>
    </row>
    <row r="121" spans="1:12">
      <c r="A121" t="str">
        <f>+'Compras Acumuladas'!A121</f>
        <v>ABRIL</v>
      </c>
      <c r="B121" t="str">
        <f>+'Compras Acumuladas'!F121</f>
        <v>ARTE PIERROT SPA</v>
      </c>
      <c r="C121" s="31">
        <f>+'Compras Acumuladas'!K121+'Compras Acumuladas'!L121</f>
        <v>140000</v>
      </c>
      <c r="G121"/>
      <c r="L121"/>
    </row>
    <row r="122" spans="1:12">
      <c r="A122" t="str">
        <f>+'Compras Acumuladas'!A122</f>
        <v>ABRIL</v>
      </c>
      <c r="B122" t="str">
        <f>+'Compras Acumuladas'!F122</f>
        <v>ARTE PIERROT SPA</v>
      </c>
      <c r="C122" s="31">
        <f>+'Compras Acumuladas'!K122+'Compras Acumuladas'!L122</f>
        <v>140000</v>
      </c>
      <c r="G122"/>
      <c r="L122"/>
    </row>
    <row r="123" spans="1:12">
      <c r="A123" t="str">
        <f>+'Compras Acumuladas'!A123</f>
        <v>ABRIL</v>
      </c>
      <c r="B123" t="str">
        <f>+'Compras Acumuladas'!F123</f>
        <v>ARTE PIERROT SPA</v>
      </c>
      <c r="C123" s="31">
        <f>+'Compras Acumuladas'!K123+'Compras Acumuladas'!L123</f>
        <v>140000</v>
      </c>
      <c r="G123"/>
      <c r="L123"/>
    </row>
    <row r="124" spans="1:12">
      <c r="A124" t="str">
        <f>+'Compras Acumuladas'!A124</f>
        <v>ABRIL</v>
      </c>
      <c r="B124" t="str">
        <f>+'Compras Acumuladas'!F124</f>
        <v>ARTE PIERROT SPA</v>
      </c>
      <c r="C124" s="31">
        <f>+'Compras Acumuladas'!K124+'Compras Acumuladas'!L124</f>
        <v>56723</v>
      </c>
      <c r="G124"/>
      <c r="L124"/>
    </row>
    <row r="125" spans="1:12">
      <c r="A125" t="str">
        <f>+'Compras Acumuladas'!A125</f>
        <v>ABRIL</v>
      </c>
      <c r="B125" t="str">
        <f>+'Compras Acumuladas'!F125</f>
        <v>VERISURE CHILE SPA</v>
      </c>
      <c r="C125" s="31">
        <f>+'Compras Acumuladas'!K125+'Compras Acumuladas'!L125</f>
        <v>52125</v>
      </c>
      <c r="G125"/>
      <c r="L125"/>
    </row>
    <row r="126" spans="1:12">
      <c r="A126" t="str">
        <f>+'Compras Acumuladas'!A126</f>
        <v>ABRIL</v>
      </c>
      <c r="B126" t="str">
        <f>+'Compras Acumuladas'!F126</f>
        <v>LUIS RICARDO LUCERO ROJAS</v>
      </c>
      <c r="C126" s="31">
        <f>+'Compras Acumuladas'!K126+'Compras Acumuladas'!L126</f>
        <v>14451</v>
      </c>
      <c r="G126"/>
      <c r="L126"/>
    </row>
    <row r="127" spans="1:12">
      <c r="A127" t="str">
        <f>+'Compras Acumuladas'!A127</f>
        <v>ABRIL</v>
      </c>
      <c r="B127" t="str">
        <f>+'Compras Acumuladas'!F127</f>
        <v>COMERCIAL Y SERVICIOS ANTARES LIMITADA</v>
      </c>
      <c r="C127" s="31">
        <f>+'Compras Acumuladas'!K127+'Compras Acumuladas'!L127</f>
        <v>21676</v>
      </c>
      <c r="G127"/>
      <c r="L127"/>
    </row>
    <row r="128" spans="1:12">
      <c r="A128" t="str">
        <f>+'Compras Acumuladas'!A128</f>
        <v>ABRIL</v>
      </c>
      <c r="B128" t="str">
        <f>+'Compras Acumuladas'!F128</f>
        <v>SCHNYDER Y FLORSHEIM LTDA</v>
      </c>
      <c r="C128" s="31">
        <f>+'Compras Acumuladas'!K128+'Compras Acumuladas'!L128</f>
        <v>32943</v>
      </c>
      <c r="G128"/>
      <c r="L128"/>
    </row>
    <row r="129" spans="1:12">
      <c r="A129" t="str">
        <f>+'Compras Acumuladas'!A129</f>
        <v>ABRIL</v>
      </c>
      <c r="B129" t="str">
        <f>+'Compras Acumuladas'!F129</f>
        <v>LUIS RICARDO LUCERO ROJAS</v>
      </c>
      <c r="C129" s="31">
        <f>+'Compras Acumuladas'!K129+'Compras Acumuladas'!L129</f>
        <v>22826</v>
      </c>
      <c r="G129"/>
      <c r="L129"/>
    </row>
    <row r="130" spans="1:12">
      <c r="A130" t="str">
        <f>+'Compras Acumuladas'!A130</f>
        <v>ABRIL</v>
      </c>
      <c r="B130" t="str">
        <f>+'Compras Acumuladas'!F130</f>
        <v>COMERCIAL FENIX SPA</v>
      </c>
      <c r="C130" s="31">
        <f>+'Compras Acumuladas'!K130+'Compras Acumuladas'!L130</f>
        <v>17247</v>
      </c>
      <c r="G130"/>
      <c r="L130"/>
    </row>
    <row r="131" spans="1:12">
      <c r="A131" t="str">
        <f>+'Compras Acumuladas'!A131</f>
        <v>ABRIL</v>
      </c>
      <c r="B131" t="str">
        <f>+'Compras Acumuladas'!F131</f>
        <v>X CAPITAL SPA</v>
      </c>
      <c r="C131" s="31">
        <f>+'Compras Acumuladas'!K131+'Compras Acumuladas'!L131</f>
        <v>64247</v>
      </c>
      <c r="G131"/>
      <c r="L131"/>
    </row>
    <row r="132" spans="1:12">
      <c r="A132" t="str">
        <f>+'Compras Acumuladas'!A132</f>
        <v>ABRIL</v>
      </c>
      <c r="B132" t="str">
        <f>+'Compras Acumuladas'!F132</f>
        <v>EST DE SERV CUATRO INFANTES SPA</v>
      </c>
      <c r="C132" s="31">
        <f>+'Compras Acumuladas'!K132+'Compras Acumuladas'!L132</f>
        <v>32297</v>
      </c>
      <c r="G132"/>
      <c r="L132"/>
    </row>
    <row r="133" spans="1:12">
      <c r="A133" t="str">
        <f>+'Compras Acumuladas'!A133</f>
        <v>ABRIL</v>
      </c>
      <c r="B133" t="str">
        <f>+'Compras Acumuladas'!F133</f>
        <v>X CAPITAL SPA</v>
      </c>
      <c r="C133" s="31">
        <f>+'Compras Acumuladas'!K133+'Compras Acumuladas'!L133</f>
        <v>56684</v>
      </c>
      <c r="G133"/>
      <c r="L133"/>
    </row>
    <row r="134" spans="1:12">
      <c r="A134" t="str">
        <f>+'Compras Acumuladas'!A134</f>
        <v>ABRIL</v>
      </c>
      <c r="B134" t="str">
        <f>+'Compras Acumuladas'!F134</f>
        <v>SERVICIOS HOTELEROS Y TURISTICOS S.A.</v>
      </c>
      <c r="C134" s="31">
        <f>+'Compras Acumuladas'!K134+'Compras Acumuladas'!L134</f>
        <v>199939</v>
      </c>
      <c r="G134"/>
      <c r="L134"/>
    </row>
    <row r="135" spans="1:12">
      <c r="A135" t="str">
        <f>+'Compras Acumuladas'!A135</f>
        <v>ABRIL</v>
      </c>
      <c r="B135" t="str">
        <f>+'Compras Acumuladas'!F135</f>
        <v>Operaciones Integrales Isla Grande S.A.</v>
      </c>
      <c r="C135" s="31">
        <f>+'Compras Acumuladas'!K135+'Compras Acumuladas'!L135</f>
        <v>140000</v>
      </c>
      <c r="G135"/>
      <c r="L135"/>
    </row>
    <row r="136" spans="1:12">
      <c r="A136" t="str">
        <f>+'Compras Acumuladas'!A136</f>
        <v>ABRIL</v>
      </c>
      <c r="B136" t="str">
        <f>+'Compras Acumuladas'!F136</f>
        <v>ARTE PIERROT SPA</v>
      </c>
      <c r="C136" s="31">
        <f>+'Compras Acumuladas'!K136+'Compras Acumuladas'!L136</f>
        <v>210000</v>
      </c>
      <c r="G136"/>
      <c r="L136"/>
    </row>
    <row r="137" spans="1:12">
      <c r="A137" t="str">
        <f>+'Compras Acumuladas'!A137</f>
        <v>ABRIL</v>
      </c>
      <c r="B137" t="str">
        <f>+'Compras Acumuladas'!F137</f>
        <v>X CAPITAL SPA</v>
      </c>
      <c r="C137" s="31">
        <f>+'Compras Acumuladas'!K137+'Compras Acumuladas'!L137</f>
        <v>60466</v>
      </c>
      <c r="G137"/>
      <c r="L137"/>
    </row>
    <row r="138" spans="1:12">
      <c r="A138" t="str">
        <f>+'Compras Acumuladas'!A138</f>
        <v>ABRIL</v>
      </c>
      <c r="B138" t="str">
        <f>+'Compras Acumuladas'!F138</f>
        <v>EASY RETAIL S.A.</v>
      </c>
      <c r="C138" s="31">
        <f>+'Compras Acumuladas'!K138+'Compras Acumuladas'!L138</f>
        <v>27016</v>
      </c>
      <c r="G138"/>
      <c r="L138"/>
    </row>
    <row r="139" spans="1:12">
      <c r="A139" t="str">
        <f>+'Compras Acumuladas'!A139</f>
        <v>ABRIL</v>
      </c>
      <c r="B139" t="str">
        <f>+'Compras Acumuladas'!F139</f>
        <v>LUIS RICARDO LUCERO ROJAS</v>
      </c>
      <c r="C139" s="31">
        <f>+'Compras Acumuladas'!K139+'Compras Acumuladas'!L139</f>
        <v>21324</v>
      </c>
      <c r="G139"/>
      <c r="L139"/>
    </row>
    <row r="140" spans="1:12">
      <c r="A140" t="str">
        <f>+'Compras Acumuladas'!A140</f>
        <v>ABRIL</v>
      </c>
      <c r="B140" t="str">
        <f>+'Compras Acumuladas'!F140</f>
        <v>HDI SEGUROS S.A.</v>
      </c>
      <c r="C140" s="31">
        <f>+'Compras Acumuladas'!K140+'Compras Acumuladas'!L140</f>
        <v>54378</v>
      </c>
      <c r="G140"/>
      <c r="L140"/>
    </row>
    <row r="141" spans="1:12">
      <c r="A141" t="str">
        <f>+'Compras Acumuladas'!A141</f>
        <v>ABRIL</v>
      </c>
      <c r="B141" t="str">
        <f>+'Compras Acumuladas'!F141</f>
        <v>EASY RETAIL S.A.</v>
      </c>
      <c r="C141" s="31">
        <f>+'Compras Acumuladas'!K141+'Compras Acumuladas'!L141</f>
        <v>26959</v>
      </c>
      <c r="G141"/>
      <c r="L141"/>
    </row>
    <row r="142" spans="1:12">
      <c r="A142" t="str">
        <f>+'Compras Acumuladas'!A142</f>
        <v>ABRIL</v>
      </c>
      <c r="B142" t="str">
        <f>+'Compras Acumuladas'!F142</f>
        <v>ARTE PIERROT SPA</v>
      </c>
      <c r="C142" s="31">
        <f>+'Compras Acumuladas'!K142+'Compras Acumuladas'!L142</f>
        <v>70000</v>
      </c>
      <c r="G142"/>
      <c r="L142"/>
    </row>
    <row r="143" spans="1:12">
      <c r="A143" t="str">
        <f>+'Compras Acumuladas'!A143</f>
        <v>ABRIL</v>
      </c>
      <c r="B143" t="str">
        <f>+'Compras Acumuladas'!F143</f>
        <v>AT CONTADORES SERVICIOS PROFESIONALES LIMITADA</v>
      </c>
      <c r="C143" s="31">
        <f>+'Compras Acumuladas'!K143+'Compras Acumuladas'!L143</f>
        <v>45000</v>
      </c>
      <c r="G143"/>
      <c r="L143"/>
    </row>
    <row r="144" spans="1:12">
      <c r="A144" t="str">
        <f>+'Compras Acumuladas'!A144</f>
        <v>ABRIL</v>
      </c>
      <c r="B144" t="str">
        <f>+'Compras Acumuladas'!F144</f>
        <v>AT CONTADORES SERVICIOS PROFESIONALES LIMITADA</v>
      </c>
      <c r="C144" s="31">
        <f>+'Compras Acumuladas'!K144+'Compras Acumuladas'!L144</f>
        <v>90000</v>
      </c>
      <c r="G144"/>
      <c r="L144"/>
    </row>
    <row r="145" spans="1:12">
      <c r="A145" t="str">
        <f>+'Compras Acumuladas'!A145</f>
        <v>ABRIL</v>
      </c>
      <c r="B145" t="str">
        <f>+'Compras Acumuladas'!F145</f>
        <v>CLTRANSPORTES SPA</v>
      </c>
      <c r="C145" s="31">
        <f>+'Compras Acumuladas'!K145+'Compras Acumuladas'!L145</f>
        <v>90000</v>
      </c>
      <c r="G145"/>
      <c r="L145"/>
    </row>
    <row r="146" spans="1:12">
      <c r="A146" t="str">
        <f>+'Compras Acumuladas'!A146</f>
        <v>ABRIL</v>
      </c>
      <c r="B146" t="str">
        <f>+'Compras Acumuladas'!F146</f>
        <v>CLTRANSPORTES SPA</v>
      </c>
      <c r="C146" s="31">
        <f>+'Compras Acumuladas'!K146+'Compras Acumuladas'!L146</f>
        <v>400000</v>
      </c>
      <c r="G146"/>
      <c r="L146"/>
    </row>
    <row r="147" spans="1:12">
      <c r="A147" t="str">
        <f>+'Compras Acumuladas'!A147</f>
        <v>ABRIL</v>
      </c>
      <c r="B147" t="str">
        <f>+'Compras Acumuladas'!F147</f>
        <v>CLTRANSPORTES SPA</v>
      </c>
      <c r="C147" s="31">
        <f>+'Compras Acumuladas'!K147+'Compras Acumuladas'!L147</f>
        <v>515000</v>
      </c>
      <c r="G147"/>
      <c r="L147"/>
    </row>
    <row r="148" spans="1:12">
      <c r="A148" t="str">
        <f>+'Compras Acumuladas'!A148</f>
        <v>ABRIL</v>
      </c>
      <c r="B148" t="str">
        <f>+'Compras Acumuladas'!F148</f>
        <v>CLTRANSPORTES SPA</v>
      </c>
      <c r="C148" s="31">
        <f>+'Compras Acumuladas'!K148+'Compras Acumuladas'!L148</f>
        <v>110000</v>
      </c>
      <c r="G148"/>
      <c r="L148"/>
    </row>
    <row r="149" spans="1:12">
      <c r="A149" t="str">
        <f>+'Compras Acumuladas'!A149</f>
        <v>ABRIL</v>
      </c>
      <c r="B149" t="str">
        <f>+'Compras Acumuladas'!F149</f>
        <v>CLTRANSPORTES SPA</v>
      </c>
      <c r="C149" s="31">
        <f>+'Compras Acumuladas'!K149+'Compras Acumuladas'!L149</f>
        <v>80000</v>
      </c>
      <c r="G149"/>
      <c r="L149"/>
    </row>
    <row r="150" spans="1:12">
      <c r="A150" t="str">
        <f>+'Compras Acumuladas'!A150</f>
        <v>ABRIL</v>
      </c>
      <c r="B150" t="str">
        <f>+'Compras Acumuladas'!F150</f>
        <v>EASY RETAIL S.A.</v>
      </c>
      <c r="C150" s="31">
        <f>+'Compras Acumuladas'!K150+'Compras Acumuladas'!L150</f>
        <v>8395</v>
      </c>
      <c r="G150"/>
      <c r="L150"/>
    </row>
    <row r="151" spans="1:12">
      <c r="A151" t="str">
        <f>+'Compras Acumuladas'!A151</f>
        <v>MAYO</v>
      </c>
      <c r="B151" t="str">
        <f>+IF('Compras Acumuladas'!F151=0,"",'Compras Acumuladas'!F151)</f>
        <v>VERISURE CHILE SPA</v>
      </c>
      <c r="C151" s="31">
        <f>+'Compras Acumuladas'!K151+'Compras Acumuladas'!L151</f>
        <v>52370</v>
      </c>
      <c r="G151"/>
      <c r="L151"/>
    </row>
    <row r="152" spans="1:12">
      <c r="A152" t="str">
        <f>+'Compras Acumuladas'!A152</f>
        <v>MAYO</v>
      </c>
      <c r="B152" t="str">
        <f>+IF('Compras Acumuladas'!F152=0,"",'Compras Acumuladas'!F152)</f>
        <v>BODAS WP CHILE SPA</v>
      </c>
      <c r="C152" s="31">
        <f>+'Compras Acumuladas'!K152+'Compras Acumuladas'!L152</f>
        <v>52425</v>
      </c>
      <c r="G152"/>
      <c r="L152"/>
    </row>
    <row r="153" spans="1:12">
      <c r="A153" t="str">
        <f>+'Compras Acumuladas'!A153</f>
        <v>MAYO</v>
      </c>
      <c r="B153" t="str">
        <f>+IF('Compras Acumuladas'!F153=0,"",'Compras Acumuladas'!F153)</f>
        <v>HDI SEGUROS S.A.</v>
      </c>
      <c r="C153" s="31">
        <f>+'Compras Acumuladas'!K153+'Compras Acumuladas'!L153</f>
        <v>54378</v>
      </c>
      <c r="G153"/>
      <c r="L153"/>
    </row>
    <row r="154" spans="1:12">
      <c r="A154" t="str">
        <f>+'Compras Acumuladas'!A154</f>
        <v>MAYO</v>
      </c>
      <c r="B154" t="str">
        <f>+IF('Compras Acumuladas'!F154=0,"",'Compras Acumuladas'!F154)</f>
        <v>ARTE PIERROT SPA</v>
      </c>
      <c r="C154" s="31">
        <f>+'Compras Acumuladas'!K154+'Compras Acumuladas'!L154</f>
        <v>210000</v>
      </c>
      <c r="G154"/>
      <c r="L154"/>
    </row>
    <row r="155" spans="1:12">
      <c r="A155" t="str">
        <f>+'Compras Acumuladas'!A155</f>
        <v>MAYO</v>
      </c>
      <c r="B155" t="str">
        <f>+IF('Compras Acumuladas'!F155=0,"",'Compras Acumuladas'!F155)</f>
        <v>Banco del Estado de Chile</v>
      </c>
      <c r="C155" s="31">
        <f>+'Compras Acumuladas'!K155+'Compras Acumuladas'!L155</f>
        <v>82474</v>
      </c>
      <c r="G155"/>
      <c r="L155"/>
    </row>
    <row r="156" spans="1:12">
      <c r="A156" t="str">
        <f>+'Compras Acumuladas'!A156</f>
        <v>MAYO</v>
      </c>
      <c r="B156" t="str">
        <f>+IF('Compras Acumuladas'!F156=0,"",'Compras Acumuladas'!F156)</f>
        <v>Soc. Com. y Dist. Cousin Ltda.</v>
      </c>
      <c r="C156" s="31">
        <f>+'Compras Acumuladas'!K156+'Compras Acumuladas'!L156</f>
        <v>13861</v>
      </c>
      <c r="G156"/>
      <c r="L156"/>
    </row>
    <row r="157" spans="1:12">
      <c r="A157" t="str">
        <f>+'Compras Acumuladas'!A157</f>
        <v>MAYO</v>
      </c>
      <c r="B157" t="str">
        <f>+IF('Compras Acumuladas'!F157=0,"",'Compras Acumuladas'!F157)</f>
        <v>MR MUNDOREPUESTOS S.A.</v>
      </c>
      <c r="C157" s="31">
        <f>+'Compras Acumuladas'!K157+'Compras Acumuladas'!L157</f>
        <v>71723</v>
      </c>
      <c r="G157"/>
      <c r="L157"/>
    </row>
    <row r="158" spans="1:12">
      <c r="A158" t="str">
        <f>+'Compras Acumuladas'!A158</f>
        <v>MAYO</v>
      </c>
      <c r="B158" t="str">
        <f>+IF('Compras Acumuladas'!F158=0,"",'Compras Acumuladas'!F158)</f>
        <v>NIETO Y LAGO LIMITADA</v>
      </c>
      <c r="C158" s="31">
        <f>+'Compras Acumuladas'!K158+'Compras Acumuladas'!L158</f>
        <v>38655</v>
      </c>
      <c r="G158"/>
      <c r="L158"/>
    </row>
    <row r="159" spans="1:12">
      <c r="A159" t="str">
        <f>+'Compras Acumuladas'!A159</f>
        <v>MAYO</v>
      </c>
      <c r="B159" t="str">
        <f>+IF('Compras Acumuladas'!F159=0,"",'Compras Acumuladas'!F159)</f>
        <v>EST DE SERV CUATRO INFANTES SPA</v>
      </c>
      <c r="C159" s="31">
        <f>+'Compras Acumuladas'!K159+'Compras Acumuladas'!L159</f>
        <v>28842</v>
      </c>
      <c r="G159"/>
      <c r="L159"/>
    </row>
    <row r="160" spans="1:12">
      <c r="A160" t="str">
        <f>+'Compras Acumuladas'!A160</f>
        <v>MAYO</v>
      </c>
      <c r="B160" t="str">
        <f>+IF('Compras Acumuladas'!F160=0,"",'Compras Acumuladas'!F160)</f>
        <v>ADRIAZOLA REPUESTOS SPA</v>
      </c>
      <c r="C160" s="31">
        <f>+'Compras Acumuladas'!K160+'Compras Acumuladas'!L160</f>
        <v>50840</v>
      </c>
      <c r="G160"/>
      <c r="L160"/>
    </row>
    <row r="161" spans="1:12">
      <c r="A161" t="str">
        <f>+'Compras Acumuladas'!A161</f>
        <v>MAYO</v>
      </c>
      <c r="B161" t="str">
        <f>+IF('Compras Acumuladas'!F161=0,"",'Compras Acumuladas'!F161)</f>
        <v>SIETE PRODUCCIONES SPA</v>
      </c>
      <c r="C161" s="31">
        <f>+'Compras Acumuladas'!K161+'Compras Acumuladas'!L161</f>
        <v>150000</v>
      </c>
      <c r="G161"/>
      <c r="L161"/>
    </row>
    <row r="162" spans="1:12">
      <c r="A162" t="str">
        <f>+'Compras Acumuladas'!A162</f>
        <v>MAYO</v>
      </c>
      <c r="B162" t="str">
        <f>+IF('Compras Acumuladas'!F162=0,"",'Compras Acumuladas'!F162)</f>
        <v>INVERSIONES ENEX S.A.</v>
      </c>
      <c r="C162" s="31">
        <f>+'Compras Acumuladas'!K162+'Compras Acumuladas'!L162</f>
        <v>14033</v>
      </c>
      <c r="G162"/>
      <c r="L162"/>
    </row>
    <row r="163" spans="1:12">
      <c r="A163" t="str">
        <f>+'Compras Acumuladas'!A163</f>
        <v>MAYO</v>
      </c>
      <c r="B163" t="str">
        <f>+IF('Compras Acumuladas'!F163=0,"",'Compras Acumuladas'!F163)</f>
        <v>ADMINISTRADORA DE VENTAS AL DETALLE LTDA</v>
      </c>
      <c r="C163" s="31">
        <f>+'Compras Acumuladas'!K163+'Compras Acumuladas'!L163</f>
        <v>29182</v>
      </c>
      <c r="G163"/>
      <c r="L163"/>
    </row>
    <row r="164" spans="1:12">
      <c r="A164" t="str">
        <f>+'Compras Acumuladas'!A164</f>
        <v>MAYO</v>
      </c>
      <c r="B164" t="str">
        <f>+IF('Compras Acumuladas'!F164=0,"",'Compras Acumuladas'!F164)</f>
        <v>EASY RETAIL S.A.</v>
      </c>
      <c r="C164" s="31">
        <f>+'Compras Acumuladas'!K164+'Compras Acumuladas'!L164</f>
        <v>7975</v>
      </c>
      <c r="G164"/>
      <c r="L164"/>
    </row>
    <row r="165" spans="1:12">
      <c r="A165" t="str">
        <f>+'Compras Acumuladas'!A165</f>
        <v>MAYO</v>
      </c>
      <c r="B165" t="str">
        <f>+IF('Compras Acumuladas'!F165=0,"",'Compras Acumuladas'!F165)</f>
        <v>LUIS RICARDO LUCERO ROJAS</v>
      </c>
      <c r="C165" s="31">
        <f>+'Compras Acumuladas'!K165+'Compras Acumuladas'!L165</f>
        <v>33561</v>
      </c>
      <c r="G165"/>
      <c r="L165"/>
    </row>
    <row r="166" spans="1:12">
      <c r="A166" t="str">
        <f>+'Compras Acumuladas'!A166</f>
        <v>MAYO</v>
      </c>
      <c r="B166" t="str">
        <f>+IF('Compras Acumuladas'!F166=0,"",'Compras Acumuladas'!F166)</f>
        <v>HDI SEGUROS S.A.</v>
      </c>
      <c r="C166" s="31">
        <f>+'Compras Acumuladas'!K166+'Compras Acumuladas'!L166</f>
        <v>54668</v>
      </c>
      <c r="G166"/>
      <c r="L166"/>
    </row>
    <row r="167" spans="1:12">
      <c r="A167" t="str">
        <f>+'Compras Acumuladas'!A167</f>
        <v>MAYO</v>
      </c>
      <c r="B167" t="str">
        <f>+IF('Compras Acumuladas'!F167=0,"",'Compras Acumuladas'!F167)</f>
        <v>X CAPITAL SPA</v>
      </c>
      <c r="C167" s="31">
        <f>+'Compras Acumuladas'!K167+'Compras Acumuladas'!L167</f>
        <v>60466</v>
      </c>
      <c r="G167"/>
      <c r="L167"/>
    </row>
    <row r="168" spans="1:12">
      <c r="A168" t="str">
        <f>+'Compras Acumuladas'!A168</f>
        <v>MAYO</v>
      </c>
      <c r="B168" t="str">
        <f>+IF('Compras Acumuladas'!F168=0,"",'Compras Acumuladas'!F168)</f>
        <v>BODAS WP CHILE SPA</v>
      </c>
      <c r="C168" s="31">
        <f>+'Compras Acumuladas'!K168+'Compras Acumuladas'!L168</f>
        <v>52425</v>
      </c>
      <c r="G168"/>
      <c r="L168"/>
    </row>
    <row r="169" spans="1:12">
      <c r="A169" t="str">
        <f>+'Compras Acumuladas'!A169</f>
        <v>MAYO</v>
      </c>
      <c r="B169" t="str">
        <f>+IF('Compras Acumuladas'!F169=0,"",'Compras Acumuladas'!F169)</f>
        <v>Soc. Com. y Dist. Cousin Ltda.</v>
      </c>
      <c r="C169" s="31">
        <f>+'Compras Acumuladas'!K169+'Compras Acumuladas'!L169</f>
        <v>26372</v>
      </c>
      <c r="G169"/>
      <c r="L169"/>
    </row>
    <row r="170" spans="1:12">
      <c r="A170" t="str">
        <f>+'Compras Acumuladas'!A170</f>
        <v>MAYO</v>
      </c>
      <c r="B170" t="str">
        <f>+IF('Compras Acumuladas'!F170=0,"",'Compras Acumuladas'!F170)</f>
        <v>AT CONTADORES SERVICIOS PROFESIONALES LIMITADA</v>
      </c>
      <c r="C170" s="31">
        <f>+'Compras Acumuladas'!K170+'Compras Acumuladas'!L170</f>
        <v>45000</v>
      </c>
      <c r="G170"/>
      <c r="L170"/>
    </row>
    <row r="171" spans="1:12">
      <c r="A171" t="str">
        <f>+'Compras Acumuladas'!A171</f>
        <v>MAYO</v>
      </c>
      <c r="B171" t="str">
        <f>+IF('Compras Acumuladas'!F171=0,"",'Compras Acumuladas'!F171)</f>
        <v>CLTRANSPORTES SPA</v>
      </c>
      <c r="C171" s="31">
        <f>+'Compras Acumuladas'!K171+'Compras Acumuladas'!L171</f>
        <v>100000</v>
      </c>
      <c r="G171"/>
      <c r="L171"/>
    </row>
    <row r="172" spans="1:12">
      <c r="A172" t="str">
        <f>+'Compras Acumuladas'!A172</f>
        <v>MAYO</v>
      </c>
      <c r="B172" t="str">
        <f>+IF('Compras Acumuladas'!F172=0,"",'Compras Acumuladas'!F172)</f>
        <v>CLTRANSPORTES SPA</v>
      </c>
      <c r="C172" s="31">
        <f>+'Compras Acumuladas'!K172+'Compras Acumuladas'!L172</f>
        <v>80000</v>
      </c>
      <c r="G172"/>
      <c r="L172"/>
    </row>
    <row r="173" spans="1:12">
      <c r="A173" t="str">
        <f>+'Compras Acumuladas'!A173</f>
        <v>MAYO</v>
      </c>
      <c r="B173" t="str">
        <f>+IF('Compras Acumuladas'!F173=0,"",'Compras Acumuladas'!F173)</f>
        <v>CLTRANSPORTES SPA</v>
      </c>
      <c r="C173" s="31">
        <f>+'Compras Acumuladas'!K173+'Compras Acumuladas'!L173</f>
        <v>85000</v>
      </c>
      <c r="G173"/>
      <c r="L173"/>
    </row>
    <row r="174" spans="1:12">
      <c r="A174" t="str">
        <f>+'Compras Acumuladas'!A174</f>
        <v>MAYO</v>
      </c>
      <c r="B174" t="str">
        <f>+IF('Compras Acumuladas'!F174=0,"",'Compras Acumuladas'!F174)</f>
        <v>CLTRANSPORTES SPA</v>
      </c>
      <c r="C174" s="31">
        <f>+'Compras Acumuladas'!K174+'Compras Acumuladas'!L174</f>
        <v>100000</v>
      </c>
      <c r="G174"/>
      <c r="L174"/>
    </row>
    <row r="175" spans="1:12">
      <c r="A175" t="str">
        <f>+'Compras Acumuladas'!A175</f>
        <v>MAYO</v>
      </c>
      <c r="B175" t="str">
        <f>+IF('Compras Acumuladas'!F175=0,"",'Compras Acumuladas'!F175)</f>
        <v>X CAPITAL SPA</v>
      </c>
      <c r="C175" s="31">
        <f>+'Compras Acumuladas'!K175+'Compras Acumuladas'!L175</f>
        <v>75949</v>
      </c>
      <c r="G175"/>
      <c r="L175"/>
    </row>
    <row r="176" spans="1:12">
      <c r="A176" t="str">
        <f>+'Compras Acumuladas'!A176</f>
        <v>MAYO</v>
      </c>
      <c r="B176" t="str">
        <f>+IF('Compras Acumuladas'!F176=0,"",'Compras Acumuladas'!F176)</f>
        <v>HDI SEGUROS S.A.</v>
      </c>
      <c r="C176" s="31">
        <f>+'Compras Acumuladas'!K176+'Compras Acumuladas'!L176</f>
        <v>54378</v>
      </c>
      <c r="G176"/>
      <c r="L176"/>
    </row>
    <row r="177" spans="1:12">
      <c r="A177" t="str">
        <f>+'Compras Acumuladas'!A177</f>
        <v>JUNIO</v>
      </c>
      <c r="B177" t="str">
        <f>+IF('Compras Acumuladas'!F177=0,"",'Compras Acumuladas'!F177)</f>
        <v>VERISURE CHILE SPA</v>
      </c>
      <c r="C177" s="31">
        <f>+'Compras Acumuladas'!K177+'Compras Acumuladas'!L177</f>
        <v>52518</v>
      </c>
      <c r="G177"/>
      <c r="L177"/>
    </row>
    <row r="178" spans="1:12">
      <c r="A178" t="str">
        <f>+'Compras Acumuladas'!A178</f>
        <v>JUNIO</v>
      </c>
      <c r="B178" t="str">
        <f>+IF('Compras Acumuladas'!F178=0,"",'Compras Acumuladas'!F178)</f>
        <v>ADMIN. DE SUPERMERCADOS EXPRESS LIMITADA</v>
      </c>
      <c r="C178" s="31">
        <f>+'Compras Acumuladas'!K178+'Compras Acumuladas'!L178</f>
        <v>73067</v>
      </c>
      <c r="G178"/>
      <c r="L178"/>
    </row>
    <row r="179" spans="1:12">
      <c r="A179" t="str">
        <f>+'Compras Acumuladas'!A179</f>
        <v>JUNIO</v>
      </c>
      <c r="B179" t="str">
        <f>+IF('Compras Acumuladas'!F179=0,"",'Compras Acumuladas'!F179)</f>
        <v>ADMINISTRADORA DE VENTAS AL DETALLE LTDA</v>
      </c>
      <c r="C179" s="31">
        <f>+'Compras Acumuladas'!K179+'Compras Acumuladas'!L179</f>
        <v>21324</v>
      </c>
      <c r="G179"/>
      <c r="L179"/>
    </row>
    <row r="180" spans="1:12">
      <c r="A180" t="str">
        <f>+'Compras Acumuladas'!A180</f>
        <v>JUNIO</v>
      </c>
      <c r="B180" t="str">
        <f>+IF('Compras Acumuladas'!F180=0,"",'Compras Acumuladas'!F180)</f>
        <v>EDUARDO RAZAZI SERVICIO INTEGRAL AUTOMOTRIZ E I R L</v>
      </c>
      <c r="C180" s="31">
        <f>+'Compras Acumuladas'!K180+'Compras Acumuladas'!L180</f>
        <v>210084</v>
      </c>
      <c r="G180"/>
      <c r="L180"/>
    </row>
    <row r="181" spans="1:12">
      <c r="A181" t="str">
        <f>+'Compras Acumuladas'!A181</f>
        <v>JUNIO</v>
      </c>
      <c r="B181" t="str">
        <f>+IF('Compras Acumuladas'!F181=0,"",'Compras Acumuladas'!F181)</f>
        <v>SANTA LUCIA LIMITADA</v>
      </c>
      <c r="C181" s="31">
        <f>+'Compras Acumuladas'!K181+'Compras Acumuladas'!L181</f>
        <v>33515</v>
      </c>
      <c r="G181"/>
      <c r="L181"/>
    </row>
    <row r="182" spans="1:12">
      <c r="A182" t="str">
        <f>+'Compras Acumuladas'!A182</f>
        <v>JUNIO</v>
      </c>
      <c r="B182" t="str">
        <f>+IF('Compras Acumuladas'!F182=0,"",'Compras Acumuladas'!F182)</f>
        <v>MAYA ARQUITECTURA Y CONSTRUCCIÃ“N SPA</v>
      </c>
      <c r="C182" s="31">
        <f>+'Compras Acumuladas'!K182+'Compras Acumuladas'!L182</f>
        <v>4450000</v>
      </c>
      <c r="G182"/>
      <c r="L182"/>
    </row>
    <row r="183" spans="1:12">
      <c r="A183" t="str">
        <f>+'Compras Acumuladas'!A183</f>
        <v>JUNIO</v>
      </c>
      <c r="B183" t="str">
        <f>+IF('Compras Acumuladas'!F183=0,"",'Compras Acumuladas'!F183)</f>
        <v>GARCIA Y COMPAÃ‘IA LTDA.</v>
      </c>
      <c r="C183" s="31">
        <f>+'Compras Acumuladas'!K183+'Compras Acumuladas'!L183</f>
        <v>14598</v>
      </c>
      <c r="G183"/>
      <c r="L183"/>
    </row>
    <row r="184" spans="1:12">
      <c r="A184" t="str">
        <f>+'Compras Acumuladas'!A184</f>
        <v>JUNIO</v>
      </c>
      <c r="B184" t="str">
        <f>+IF('Compras Acumuladas'!F184=0,"",'Compras Acumuladas'!F184)</f>
        <v>HDI SEGUROS S.A.</v>
      </c>
      <c r="C184" s="31">
        <f>+'Compras Acumuladas'!K184+'Compras Acumuladas'!L184</f>
        <v>54934</v>
      </c>
      <c r="G184"/>
      <c r="L184"/>
    </row>
    <row r="185" spans="1:12">
      <c r="A185" t="str">
        <f>+'Compras Acumuladas'!A185</f>
        <v>JUNIO</v>
      </c>
      <c r="B185" t="str">
        <f>+IF('Compras Acumuladas'!F185=0,"",'Compras Acumuladas'!F185)</f>
        <v>VASCOR DISTRIBUCION SPA</v>
      </c>
      <c r="C185" s="31">
        <f>+'Compras Acumuladas'!K185+'Compras Acumuladas'!L185</f>
        <v>15392</v>
      </c>
      <c r="G185"/>
      <c r="L185"/>
    </row>
    <row r="186" spans="1:12">
      <c r="A186" t="str">
        <f>+'Compras Acumuladas'!A186</f>
        <v>JUNIO</v>
      </c>
      <c r="B186" t="str">
        <f>+IF('Compras Acumuladas'!F186=0,"",'Compras Acumuladas'!F186)</f>
        <v>ARTE PIERROT SPA</v>
      </c>
      <c r="C186" s="31">
        <f>+'Compras Acumuladas'!K186+'Compras Acumuladas'!L186</f>
        <v>70000</v>
      </c>
      <c r="G186"/>
      <c r="L186"/>
    </row>
    <row r="187" spans="1:12">
      <c r="A187" t="str">
        <f>+'Compras Acumuladas'!A187</f>
        <v>JUNIO</v>
      </c>
      <c r="B187" t="str">
        <f>+IF('Compras Acumuladas'!F187=0,"",'Compras Acumuladas'!F187)</f>
        <v>ARTE PIERROT SPA</v>
      </c>
      <c r="C187" s="31">
        <f>+'Compras Acumuladas'!K187+'Compras Acumuladas'!L187</f>
        <v>140000</v>
      </c>
      <c r="G187"/>
      <c r="L187"/>
    </row>
    <row r="188" spans="1:12">
      <c r="A188" t="str">
        <f>+'Compras Acumuladas'!A188</f>
        <v>JUNIO</v>
      </c>
      <c r="B188" t="str">
        <f>+IF('Compras Acumuladas'!F188=0,"",'Compras Acumuladas'!F188)</f>
        <v>ARTE PIERROT SPA</v>
      </c>
      <c r="C188" s="31">
        <f>+'Compras Acumuladas'!K188+'Compras Acumuladas'!L188</f>
        <v>140000</v>
      </c>
      <c r="G188"/>
      <c r="L188"/>
    </row>
    <row r="189" spans="1:12">
      <c r="A189" t="str">
        <f>+'Compras Acumuladas'!A189</f>
        <v>JUNIO</v>
      </c>
      <c r="B189" t="str">
        <f>+IF('Compras Acumuladas'!F189=0,"",'Compras Acumuladas'!F189)</f>
        <v>ARTE PIERROT SPA</v>
      </c>
      <c r="C189" s="31">
        <f>+'Compras Acumuladas'!K189+'Compras Acumuladas'!L189</f>
        <v>70000</v>
      </c>
      <c r="G189"/>
      <c r="L189"/>
    </row>
    <row r="190" spans="1:12">
      <c r="A190" t="str">
        <f>+'Compras Acumuladas'!A190</f>
        <v>JUNIO</v>
      </c>
      <c r="B190" t="str">
        <f>+IF('Compras Acumuladas'!F190=0,"",'Compras Acumuladas'!F190)</f>
        <v>BODAS WP CHILE SPA</v>
      </c>
      <c r="C190" s="31">
        <f>+'Compras Acumuladas'!K190+'Compras Acumuladas'!L190</f>
        <v>52425</v>
      </c>
      <c r="L190"/>
    </row>
    <row r="191" spans="1:12">
      <c r="A191" t="str">
        <f>+'Compras Acumuladas'!A191</f>
        <v>JUNIO</v>
      </c>
      <c r="B191" t="str">
        <f>+IF('Compras Acumuladas'!F191=0,"",'Compras Acumuladas'!F191)</f>
        <v>CLAVE TRIBUTARIA CONTADORES LIMITADA</v>
      </c>
      <c r="C191" s="31">
        <f>+'Compras Acumuladas'!K191+'Compras Acumuladas'!L191</f>
        <v>45000</v>
      </c>
      <c r="L191"/>
    </row>
    <row r="192" spans="1:12">
      <c r="A192" t="str">
        <f>+'Compras Acumuladas'!A192</f>
        <v>JUNIO</v>
      </c>
      <c r="B192" t="str">
        <f>+IF('Compras Acumuladas'!F192=0,"",'Compras Acumuladas'!F192)</f>
        <v>CLTRANSPORTES SPA</v>
      </c>
      <c r="C192" s="31">
        <f>+'Compras Acumuladas'!K192+'Compras Acumuladas'!L192</f>
        <v>650000</v>
      </c>
      <c r="L192"/>
    </row>
    <row r="193" spans="1:12">
      <c r="A193" t="str">
        <f>+'Compras Acumuladas'!A193</f>
        <v>JUNIO</v>
      </c>
      <c r="B193" t="str">
        <f>+IF('Compras Acumuladas'!F193=0,"",'Compras Acumuladas'!F193)</f>
        <v>JETSMART AIRLINES SPA</v>
      </c>
      <c r="C193" s="31">
        <f>+'Compras Acumuladas'!K193+'Compras Acumuladas'!L193</f>
        <v>90394</v>
      </c>
      <c r="L193"/>
    </row>
    <row r="194" spans="1:12">
      <c r="A194" t="str">
        <f>+'Compras Acumuladas'!A194</f>
        <v>JULIO</v>
      </c>
      <c r="B194" t="str">
        <f>+IF('Compras Acumuladas'!F194=0,"",'Compras Acumuladas'!F194)</f>
        <v>Transbank S.A</v>
      </c>
      <c r="C194" s="31">
        <f>+'Compras Acumuladas'!K194+'Compras Acumuladas'!L194</f>
        <v>1232</v>
      </c>
    </row>
    <row r="195" spans="1:12">
      <c r="A195" t="str">
        <f>+'Compras Acumuladas'!A195</f>
        <v>JULIO</v>
      </c>
      <c r="B195" t="str">
        <f>+IF('Compras Acumuladas'!F195=0,"",'Compras Acumuladas'!F195)</f>
        <v>VTR Comunicaciones SpA</v>
      </c>
      <c r="C195" s="31">
        <f>+'Compras Acumuladas'!K195+'Compras Acumuladas'!L195</f>
        <v>9678</v>
      </c>
    </row>
    <row r="196" spans="1:12">
      <c r="A196" t="str">
        <f>+'Compras Acumuladas'!A196</f>
        <v>JULIO</v>
      </c>
      <c r="B196" t="str">
        <f>+IF('Compras Acumuladas'!F196=0,"",'Compras Acumuladas'!F196)</f>
        <v>ENCUADRADO SPA</v>
      </c>
      <c r="C196" s="31">
        <f>+'Compras Acumuladas'!K196+'Compras Acumuladas'!L196</f>
        <v>20649</v>
      </c>
    </row>
    <row r="197" spans="1:12">
      <c r="A197" t="str">
        <f>+'Compras Acumuladas'!A197</f>
        <v>JULIO</v>
      </c>
      <c r="B197" t="str">
        <f>+IF('Compras Acumuladas'!F197=0,"",'Compras Acumuladas'!F197)</f>
        <v>ENCUADRADO SPA</v>
      </c>
      <c r="C197" s="31">
        <f>+'Compras Acumuladas'!K197+'Compras Acumuladas'!L197</f>
        <v>39285</v>
      </c>
    </row>
    <row r="198" spans="1:12">
      <c r="A198" t="str">
        <f>+'Compras Acumuladas'!A198</f>
        <v>JULIO</v>
      </c>
      <c r="B198" t="str">
        <f>+IF('Compras Acumuladas'!F198=0,"",'Compras Acumuladas'!F198)</f>
        <v>Santander - Chile</v>
      </c>
      <c r="C198" s="31">
        <f>+'Compras Acumuladas'!K198+'Compras Acumuladas'!L198</f>
        <v>16169</v>
      </c>
    </row>
    <row r="199" spans="1:12">
      <c r="A199" t="str">
        <f>+'Compras Acumuladas'!A199</f>
        <v>JULIO</v>
      </c>
      <c r="B199" t="str">
        <f>+IF('Compras Acumuladas'!F199=0,"",'Compras Acumuladas'!F199)</f>
        <v>Transbank S.A</v>
      </c>
      <c r="C199" s="31">
        <f>+'Compras Acumuladas'!K199+'Compras Acumuladas'!L199</f>
        <v>8355</v>
      </c>
    </row>
    <row r="200" spans="1:12">
      <c r="A200" t="str">
        <f>+'Compras Acumuladas'!A200</f>
        <v>JULIO</v>
      </c>
      <c r="B200" t="str">
        <f>+IF('Compras Acumuladas'!F200=0,"",'Compras Acumuladas'!F200)</f>
        <v>SOCIEDAD OPERADORA DE TARJETAS DE PAGO SANTANDER GETNET CHILE S.A.</v>
      </c>
      <c r="C200" s="31">
        <f>+'Compras Acumuladas'!K200+'Compras Acumuladas'!L200</f>
        <v>21604</v>
      </c>
    </row>
    <row r="201" spans="1:12">
      <c r="A201" t="str">
        <f>+'Compras Acumuladas'!A201</f>
        <v>JULIO</v>
      </c>
      <c r="B201" t="str">
        <f>+IF('Compras Acumuladas'!F201=0,"",'Compras Acumuladas'!F201)</f>
        <v>CLAVE TRIBUTARIA CONTADORES LIMITADA</v>
      </c>
      <c r="C201" s="31">
        <f>+'Compras Acumuladas'!K201+'Compras Acumuladas'!L201</f>
        <v>45000</v>
      </c>
    </row>
    <row r="202" spans="1:12">
      <c r="A202" t="str">
        <f>+'Compras Acumuladas'!A202</f>
        <v>JULIO</v>
      </c>
      <c r="B202" t="str">
        <f>+IF('Compras Acumuladas'!F202=0,"",'Compras Acumuladas'!F202)</f>
        <v>Transbank S.A</v>
      </c>
      <c r="C202" s="31">
        <f>+'Compras Acumuladas'!K202+'Compras Acumuladas'!L202</f>
        <v>1232</v>
      </c>
    </row>
    <row r="203" spans="1:12">
      <c r="A203" t="str">
        <f>+'Compras Acumuladas'!A203</f>
        <v>JULIO</v>
      </c>
      <c r="B203" t="str">
        <f>+IF('Compras Acumuladas'!F203=0,"",'Compras Acumuladas'!F203)</f>
        <v>VTR Comunicaciones SpA</v>
      </c>
      <c r="C203" s="31">
        <f>+'Compras Acumuladas'!K203+'Compras Acumuladas'!L203</f>
        <v>9678</v>
      </c>
    </row>
    <row r="204" spans="1:12">
      <c r="A204" t="str">
        <f>+'Compras Acumuladas'!A204</f>
        <v>JULIO</v>
      </c>
      <c r="B204" t="str">
        <f>+IF('Compras Acumuladas'!F204=0,"",'Compras Acumuladas'!F204)</f>
        <v>ENCUADRADO SPA</v>
      </c>
      <c r="C204" s="31">
        <f>+'Compras Acumuladas'!K204+'Compras Acumuladas'!L204</f>
        <v>20649</v>
      </c>
    </row>
    <row r="205" spans="1:12">
      <c r="A205" t="str">
        <f>+'Compras Acumuladas'!A205</f>
        <v>JULIO</v>
      </c>
      <c r="B205" t="str">
        <f>+IF('Compras Acumuladas'!F205=0,"",'Compras Acumuladas'!F205)</f>
        <v>ENCUADRADO SPA</v>
      </c>
      <c r="C205" s="31">
        <f>+'Compras Acumuladas'!K205+'Compras Acumuladas'!L205</f>
        <v>39285</v>
      </c>
    </row>
    <row r="206" spans="1:12">
      <c r="A206" t="str">
        <f>+'Compras Acumuladas'!A206</f>
        <v>JULIO</v>
      </c>
      <c r="B206" t="str">
        <f>+IF('Compras Acumuladas'!F206=0,"",'Compras Acumuladas'!F206)</f>
        <v>Santander - Chile</v>
      </c>
      <c r="C206" s="31">
        <f>+'Compras Acumuladas'!K206+'Compras Acumuladas'!L206</f>
        <v>16169</v>
      </c>
    </row>
    <row r="207" spans="1:12">
      <c r="A207" t="str">
        <f>+'Compras Acumuladas'!A207</f>
        <v>JULIO</v>
      </c>
      <c r="B207" t="str">
        <f>+IF('Compras Acumuladas'!F207=0,"",'Compras Acumuladas'!F207)</f>
        <v>Transbank S.A</v>
      </c>
      <c r="C207" s="31">
        <f>+'Compras Acumuladas'!K207+'Compras Acumuladas'!L207</f>
        <v>8355</v>
      </c>
    </row>
    <row r="208" spans="1:12">
      <c r="A208" t="str">
        <f>+'Compras Acumuladas'!A208</f>
        <v>JULIO</v>
      </c>
      <c r="B208" t="str">
        <f>+IF('Compras Acumuladas'!F208=0,"",'Compras Acumuladas'!F208)</f>
        <v>SOCIEDAD OPERADORA DE TARJETAS DE PAGO SANTANDER GETNET CHILE S.A.</v>
      </c>
      <c r="C208" s="31">
        <f>+'Compras Acumuladas'!K208+'Compras Acumuladas'!L208</f>
        <v>21604</v>
      </c>
    </row>
    <row r="209" spans="1:3">
      <c r="A209" t="str">
        <f>+'Compras Acumuladas'!A209</f>
        <v>JULIO</v>
      </c>
      <c r="B209" t="str">
        <f>+IF('Compras Acumuladas'!F209=0,"",'Compras Acumuladas'!F209)</f>
        <v>CLAVE TRIBUTARIA CONTADORES LIMITADA</v>
      </c>
      <c r="C209" s="31">
        <f>+'Compras Acumuladas'!K209+'Compras Acumuladas'!L209</f>
        <v>45000</v>
      </c>
    </row>
    <row r="210" spans="1:3">
      <c r="A210" t="str">
        <f>+'Compras Acumuladas'!A210</f>
        <v>JULIO</v>
      </c>
      <c r="B210" t="str">
        <f>+IF('Compras Acumuladas'!F210=0,"",'Compras Acumuladas'!F210)</f>
        <v>Transbank S.A</v>
      </c>
      <c r="C210" s="31">
        <f>+'Compras Acumuladas'!K210+'Compras Acumuladas'!L210</f>
        <v>1232</v>
      </c>
    </row>
    <row r="211" spans="1:3">
      <c r="A211" t="str">
        <f>+'Compras Acumuladas'!A211</f>
        <v>JULIO</v>
      </c>
      <c r="B211" t="str">
        <f>+IF('Compras Acumuladas'!F211=0,"",'Compras Acumuladas'!F211)</f>
        <v>VTR Comunicaciones SpA</v>
      </c>
      <c r="C211" s="31">
        <f>+'Compras Acumuladas'!K211+'Compras Acumuladas'!L211</f>
        <v>9678</v>
      </c>
    </row>
    <row r="212" spans="1:3">
      <c r="A212" t="str">
        <f>+'Compras Acumuladas'!A212</f>
        <v>JULIO</v>
      </c>
      <c r="B212" t="str">
        <f>+IF('Compras Acumuladas'!F212=0,"",'Compras Acumuladas'!F212)</f>
        <v>ENCUADRADO SPA</v>
      </c>
      <c r="C212" s="31">
        <f>+'Compras Acumuladas'!K212+'Compras Acumuladas'!L212</f>
        <v>20649</v>
      </c>
    </row>
    <row r="213" spans="1:3">
      <c r="A213" t="str">
        <f>+'Compras Acumuladas'!A213</f>
        <v>JULIO</v>
      </c>
      <c r="B213" t="str">
        <f>+IF('Compras Acumuladas'!F213=0,"",'Compras Acumuladas'!F213)</f>
        <v>ENCUADRADO SPA</v>
      </c>
      <c r="C213" s="31">
        <f>+'Compras Acumuladas'!K213+'Compras Acumuladas'!L213</f>
        <v>39285</v>
      </c>
    </row>
    <row r="214" spans="1:3">
      <c r="A214" t="str">
        <f>+'Compras Acumuladas'!A214</f>
        <v>JULIO</v>
      </c>
      <c r="B214" t="str">
        <f>+IF('Compras Acumuladas'!F214=0,"",'Compras Acumuladas'!F214)</f>
        <v>Santander - Chile</v>
      </c>
      <c r="C214" s="31">
        <f>+'Compras Acumuladas'!K214+'Compras Acumuladas'!L214</f>
        <v>16169</v>
      </c>
    </row>
    <row r="215" spans="1:3">
      <c r="A215" t="str">
        <f>+'Compras Acumuladas'!A215</f>
        <v>JULIO</v>
      </c>
      <c r="B215" t="str">
        <f>+IF('Compras Acumuladas'!F215=0,"",'Compras Acumuladas'!F215)</f>
        <v>Transbank S.A</v>
      </c>
      <c r="C215" s="31">
        <f>+'Compras Acumuladas'!K215+'Compras Acumuladas'!L215</f>
        <v>8355</v>
      </c>
    </row>
    <row r="216" spans="1:3">
      <c r="A216" t="str">
        <f>+'Compras Acumuladas'!A216</f>
        <v>JULIO</v>
      </c>
      <c r="B216" t="str">
        <f>+IF('Compras Acumuladas'!F216=0,"",'Compras Acumuladas'!F216)</f>
        <v>SOCIEDAD OPERADORA DE TARJETAS DE PAGO SANTANDER GETNET CHILE S.A.</v>
      </c>
      <c r="C216" s="31">
        <f>+'Compras Acumuladas'!K216+'Compras Acumuladas'!L216</f>
        <v>21604</v>
      </c>
    </row>
    <row r="217" spans="1:3">
      <c r="A217" t="str">
        <f>+'Compras Acumuladas'!A217</f>
        <v>JULIO</v>
      </c>
      <c r="B217" t="str">
        <f>+IF('Compras Acumuladas'!F217=0,"",'Compras Acumuladas'!F217)</f>
        <v>CLAVE TRIBUTARIA CONTADORES LIMITADA</v>
      </c>
      <c r="C217" s="31">
        <f>+'Compras Acumuladas'!K217+'Compras Acumuladas'!L217</f>
        <v>45000</v>
      </c>
    </row>
    <row r="218" spans="1:3">
      <c r="A218" t="str">
        <f>+'Compras Acumuladas'!A218</f>
        <v/>
      </c>
      <c r="B218" t="str">
        <f>+IF('Compras Acumuladas'!F218=0,"",'Compras Acumuladas'!F218)</f>
        <v/>
      </c>
      <c r="C218" s="31">
        <f>+'Compras Acumuladas'!K218+'Compras Acumuladas'!L218</f>
        <v>0</v>
      </c>
    </row>
    <row r="219" spans="1:3">
      <c r="A219" t="str">
        <f>+'Compras Acumuladas'!A219</f>
        <v/>
      </c>
      <c r="B219" t="str">
        <f>+IF('Compras Acumuladas'!F219=0,"",'Compras Acumuladas'!F219)</f>
        <v/>
      </c>
      <c r="C219" s="31">
        <f>+'Compras Acumuladas'!K219+'Compras Acumuladas'!L219</f>
        <v>0</v>
      </c>
    </row>
    <row r="220" spans="1:3">
      <c r="A220" t="str">
        <f>+'Compras Acumuladas'!A220</f>
        <v/>
      </c>
      <c r="B220" t="str">
        <f>+IF('Compras Acumuladas'!F220=0,"",'Compras Acumuladas'!F220)</f>
        <v/>
      </c>
      <c r="C220" s="31">
        <f>+'Compras Acumuladas'!K220+'Compras Acumuladas'!L220</f>
        <v>0</v>
      </c>
    </row>
    <row r="221" spans="1:3">
      <c r="A221" t="str">
        <f>+'Compras Acumuladas'!A221</f>
        <v/>
      </c>
      <c r="B221" t="str">
        <f>+IF('Compras Acumuladas'!F221=0,"",'Compras Acumuladas'!F221)</f>
        <v/>
      </c>
      <c r="C221" s="31">
        <f>+'Compras Acumuladas'!K221+'Compras Acumuladas'!L221</f>
        <v>0</v>
      </c>
    </row>
    <row r="222" spans="1:3">
      <c r="A222" t="str">
        <f>+'Compras Acumuladas'!A222</f>
        <v/>
      </c>
      <c r="B222" t="str">
        <f>+IF('Compras Acumuladas'!F222=0,"",'Compras Acumuladas'!F222)</f>
        <v/>
      </c>
      <c r="C222" s="31">
        <f>+'Compras Acumuladas'!K222+'Compras Acumuladas'!L222</f>
        <v>0</v>
      </c>
    </row>
    <row r="223" spans="1:3">
      <c r="A223" t="str">
        <f>+'Compras Acumuladas'!A223</f>
        <v/>
      </c>
      <c r="B223" t="str">
        <f>+IF('Compras Acumuladas'!F223=0,"",'Compras Acumuladas'!F223)</f>
        <v/>
      </c>
      <c r="C223" s="31">
        <f>+'Compras Acumuladas'!K223+'Compras Acumuladas'!L223</f>
        <v>0</v>
      </c>
    </row>
    <row r="224" spans="1:3">
      <c r="A224" t="str">
        <f>+'Compras Acumuladas'!A224</f>
        <v/>
      </c>
      <c r="B224" t="str">
        <f>+IF('Compras Acumuladas'!F224=0,"",'Compras Acumuladas'!F224)</f>
        <v/>
      </c>
      <c r="C224" s="31">
        <f>+'Compras Acumuladas'!K224+'Compras Acumuladas'!L224</f>
        <v>0</v>
      </c>
    </row>
    <row r="225" spans="1:3">
      <c r="A225" t="str">
        <f>+'Compras Acumuladas'!A225</f>
        <v/>
      </c>
      <c r="B225" t="str">
        <f>+IF('Compras Acumuladas'!F225=0,"",'Compras Acumuladas'!F225)</f>
        <v/>
      </c>
      <c r="C225" s="31">
        <f>+'Compras Acumuladas'!K225+'Compras Acumuladas'!L225</f>
        <v>0</v>
      </c>
    </row>
    <row r="226" spans="1:3">
      <c r="A226" t="str">
        <f>+'Compras Acumuladas'!A226</f>
        <v/>
      </c>
      <c r="B226" t="str">
        <f>+IF('Compras Acumuladas'!F226=0,"",'Compras Acumuladas'!F226)</f>
        <v/>
      </c>
      <c r="C226" s="31">
        <f>+'Compras Acumuladas'!K226+'Compras Acumuladas'!L226</f>
        <v>0</v>
      </c>
    </row>
    <row r="227" spans="1:3">
      <c r="A227" t="str">
        <f>+'Compras Acumuladas'!A227</f>
        <v/>
      </c>
      <c r="B227" t="str">
        <f>+IF('Compras Acumuladas'!F227=0,"",'Compras Acumuladas'!F227)</f>
        <v/>
      </c>
      <c r="C227" s="31">
        <f>+'Compras Acumuladas'!K227+'Compras Acumuladas'!L227</f>
        <v>0</v>
      </c>
    </row>
    <row r="228" spans="1:3">
      <c r="A228" t="str">
        <f>+'Compras Acumuladas'!A228</f>
        <v/>
      </c>
      <c r="B228" t="str">
        <f>+IF('Compras Acumuladas'!F228=0,"",'Compras Acumuladas'!F228)</f>
        <v/>
      </c>
      <c r="C228" s="31">
        <f>+'Compras Acumuladas'!K228+'Compras Acumuladas'!L228</f>
        <v>0</v>
      </c>
    </row>
    <row r="229" spans="1:3">
      <c r="A229" t="str">
        <f>+'Compras Acumuladas'!A229</f>
        <v/>
      </c>
      <c r="B229" t="str">
        <f>+IF('Compras Acumuladas'!F229=0,"",'Compras Acumuladas'!F229)</f>
        <v/>
      </c>
      <c r="C229" s="31">
        <f>+'Compras Acumuladas'!K229+'Compras Acumuladas'!L229</f>
        <v>0</v>
      </c>
    </row>
    <row r="230" spans="1:3">
      <c r="A230" t="str">
        <f>+'Compras Acumuladas'!A230</f>
        <v/>
      </c>
      <c r="B230" t="str">
        <f>+IF('Compras Acumuladas'!F230=0,"",'Compras Acumuladas'!F230)</f>
        <v/>
      </c>
      <c r="C230" s="31">
        <f>+'Compras Acumuladas'!K230+'Compras Acumuladas'!L230</f>
        <v>0</v>
      </c>
    </row>
    <row r="231" spans="1:3">
      <c r="A231" t="str">
        <f>+'Compras Acumuladas'!A231</f>
        <v/>
      </c>
      <c r="B231" t="str">
        <f>+IF('Compras Acumuladas'!F231=0,"",'Compras Acumuladas'!F231)</f>
        <v/>
      </c>
      <c r="C231" s="31">
        <f>+'Compras Acumuladas'!K231+'Compras Acumuladas'!L231</f>
        <v>0</v>
      </c>
    </row>
    <row r="232" spans="1:3">
      <c r="A232" t="str">
        <f>+'Compras Acumuladas'!A232</f>
        <v/>
      </c>
      <c r="B232" t="str">
        <f>+IF('Compras Acumuladas'!F232=0,"",'Compras Acumuladas'!F232)</f>
        <v/>
      </c>
      <c r="C232" s="31">
        <f>+'Compras Acumuladas'!K232+'Compras Acumuladas'!L232</f>
        <v>0</v>
      </c>
    </row>
    <row r="233" spans="1:3">
      <c r="A233" t="str">
        <f>+'Compras Acumuladas'!A233</f>
        <v/>
      </c>
      <c r="B233" t="str">
        <f>+IF('Compras Acumuladas'!F233=0,"",'Compras Acumuladas'!F233)</f>
        <v/>
      </c>
      <c r="C233" s="31">
        <f>+'Compras Acumuladas'!K233+'Compras Acumuladas'!L233</f>
        <v>0</v>
      </c>
    </row>
    <row r="234" spans="1:3">
      <c r="A234" t="str">
        <f>+'Compras Acumuladas'!A234</f>
        <v/>
      </c>
      <c r="B234" t="str">
        <f>+IF('Compras Acumuladas'!F234=0,"",'Compras Acumuladas'!F234)</f>
        <v/>
      </c>
      <c r="C234" s="31">
        <f>+'Compras Acumuladas'!K234+'Compras Acumuladas'!L234</f>
        <v>0</v>
      </c>
    </row>
    <row r="235" spans="1:3">
      <c r="A235" t="str">
        <f>+'Compras Acumuladas'!A235</f>
        <v/>
      </c>
      <c r="B235" t="str">
        <f>+IF('Compras Acumuladas'!F235=0,"",'Compras Acumuladas'!F235)</f>
        <v/>
      </c>
      <c r="C235" s="31">
        <f>+'Compras Acumuladas'!K235+'Compras Acumuladas'!L235</f>
        <v>0</v>
      </c>
    </row>
    <row r="236" spans="1:3">
      <c r="A236" t="str">
        <f>+'Compras Acumuladas'!A236</f>
        <v/>
      </c>
      <c r="B236" t="str">
        <f>+IF('Compras Acumuladas'!F236=0,"",'Compras Acumuladas'!F236)</f>
        <v/>
      </c>
      <c r="C236" s="31">
        <f>+'Compras Acumuladas'!K236+'Compras Acumuladas'!L236</f>
        <v>0</v>
      </c>
    </row>
    <row r="237" spans="1:3">
      <c r="A237" t="str">
        <f>+'Compras Acumuladas'!A237</f>
        <v/>
      </c>
      <c r="B237" t="str">
        <f>+IF('Compras Acumuladas'!F237=0,"",'Compras Acumuladas'!F237)</f>
        <v/>
      </c>
      <c r="C237" s="31">
        <f>+'Compras Acumuladas'!K237+'Compras Acumuladas'!L237</f>
        <v>0</v>
      </c>
    </row>
    <row r="238" spans="1:3">
      <c r="A238" t="str">
        <f>+'Compras Acumuladas'!A238</f>
        <v/>
      </c>
      <c r="B238" t="str">
        <f>+IF('Compras Acumuladas'!F238=0,"",'Compras Acumuladas'!F238)</f>
        <v/>
      </c>
      <c r="C238" s="31">
        <f>+'Compras Acumuladas'!K238+'Compras Acumuladas'!L238</f>
        <v>0</v>
      </c>
    </row>
    <row r="239" spans="1:3">
      <c r="A239" t="str">
        <f>+'Compras Acumuladas'!A239</f>
        <v/>
      </c>
      <c r="B239" t="str">
        <f>+IF('Compras Acumuladas'!F239=0,"",'Compras Acumuladas'!F239)</f>
        <v/>
      </c>
      <c r="C239" s="31">
        <f>+'Compras Acumuladas'!K239+'Compras Acumuladas'!L239</f>
        <v>0</v>
      </c>
    </row>
    <row r="240" spans="1:3">
      <c r="A240" t="str">
        <f>+'Compras Acumuladas'!A240</f>
        <v/>
      </c>
      <c r="B240" t="str">
        <f>+IF('Compras Acumuladas'!F240=0,"",'Compras Acumuladas'!F240)</f>
        <v/>
      </c>
      <c r="C240" s="31">
        <f>+'Compras Acumuladas'!K240+'Compras Acumuladas'!L240</f>
        <v>0</v>
      </c>
    </row>
    <row r="241" spans="1:3">
      <c r="A241" t="str">
        <f>+'Compras Acumuladas'!A241</f>
        <v/>
      </c>
      <c r="B241" t="str">
        <f>+IF('Compras Acumuladas'!F241=0,"",'Compras Acumuladas'!F241)</f>
        <v/>
      </c>
      <c r="C241" s="31">
        <f>+'Compras Acumuladas'!K241+'Compras Acumuladas'!L241</f>
        <v>0</v>
      </c>
    </row>
    <row r="242" spans="1:3">
      <c r="A242" t="str">
        <f>+'Compras Acumuladas'!A242</f>
        <v/>
      </c>
      <c r="B242" t="str">
        <f>+IF('Compras Acumuladas'!F242=0,"",'Compras Acumuladas'!F242)</f>
        <v/>
      </c>
      <c r="C242" s="31">
        <f>+'Compras Acumuladas'!K242+'Compras Acumuladas'!L242</f>
        <v>0</v>
      </c>
    </row>
    <row r="243" spans="1:3">
      <c r="A243" t="str">
        <f>+'Compras Acumuladas'!A243</f>
        <v/>
      </c>
      <c r="B243" t="str">
        <f>+IF('Compras Acumuladas'!F243=0,"",'Compras Acumuladas'!F243)</f>
        <v/>
      </c>
      <c r="C243" s="31">
        <f>+'Compras Acumuladas'!K243+'Compras Acumuladas'!L243</f>
        <v>0</v>
      </c>
    </row>
    <row r="244" spans="1:3">
      <c r="A244" t="str">
        <f>+'Compras Acumuladas'!A244</f>
        <v/>
      </c>
      <c r="B244" t="str">
        <f>+IF('Compras Acumuladas'!F244=0,"",'Compras Acumuladas'!F244)</f>
        <v/>
      </c>
      <c r="C244" s="31">
        <f>+'Compras Acumuladas'!K244+'Compras Acumuladas'!L244</f>
        <v>0</v>
      </c>
    </row>
    <row r="245" spans="1:3">
      <c r="A245" t="str">
        <f>+'Compras Acumuladas'!A245</f>
        <v/>
      </c>
      <c r="B245" t="str">
        <f>+IF('Compras Acumuladas'!F245=0,"",'Compras Acumuladas'!F245)</f>
        <v/>
      </c>
      <c r="C245" s="31">
        <f>+'Compras Acumuladas'!K245+'Compras Acumuladas'!L245</f>
        <v>0</v>
      </c>
    </row>
    <row r="246" spans="1:3">
      <c r="A246" t="str">
        <f>+'Compras Acumuladas'!A246</f>
        <v/>
      </c>
      <c r="B246" t="str">
        <f>+IF('Compras Acumuladas'!F246=0,"",'Compras Acumuladas'!F246)</f>
        <v/>
      </c>
      <c r="C246" s="31">
        <f>+'Compras Acumuladas'!K246+'Compras Acumuladas'!L246</f>
        <v>0</v>
      </c>
    </row>
    <row r="247" spans="1:3">
      <c r="A247" t="str">
        <f>+'Compras Acumuladas'!A247</f>
        <v/>
      </c>
      <c r="B247" t="str">
        <f>+IF('Compras Acumuladas'!F247=0,"",'Compras Acumuladas'!F247)</f>
        <v/>
      </c>
      <c r="C247" s="31">
        <f>+'Compras Acumuladas'!K247+'Compras Acumuladas'!L247</f>
        <v>0</v>
      </c>
    </row>
    <row r="248" spans="1:3">
      <c r="A248" t="str">
        <f>+'Compras Acumuladas'!A248</f>
        <v/>
      </c>
      <c r="B248" t="str">
        <f>+IF('Compras Acumuladas'!F248=0,"",'Compras Acumuladas'!F248)</f>
        <v/>
      </c>
      <c r="C248" s="31">
        <f>+'Compras Acumuladas'!K248+'Compras Acumuladas'!L248</f>
        <v>0</v>
      </c>
    </row>
    <row r="249" spans="1:3">
      <c r="A249" t="str">
        <f>+'Compras Acumuladas'!A249</f>
        <v/>
      </c>
      <c r="B249" t="str">
        <f>+IF('Compras Acumuladas'!F249=0,"",'Compras Acumuladas'!F249)</f>
        <v/>
      </c>
      <c r="C249" s="31">
        <f>+'Compras Acumuladas'!K249+'Compras Acumuladas'!L249</f>
        <v>0</v>
      </c>
    </row>
    <row r="250" spans="1:3">
      <c r="A250" t="str">
        <f>+'Compras Acumuladas'!A250</f>
        <v/>
      </c>
      <c r="B250" t="str">
        <f>+IF('Compras Acumuladas'!F250=0,"",'Compras Acumuladas'!F250)</f>
        <v/>
      </c>
      <c r="C250" s="31">
        <f>+'Compras Acumuladas'!K250+'Compras Acumuladas'!L250</f>
        <v>0</v>
      </c>
    </row>
    <row r="251" spans="1:3">
      <c r="A251" t="str">
        <f>+'Compras Acumuladas'!A251</f>
        <v/>
      </c>
      <c r="B251" t="str">
        <f>+IF('Compras Acumuladas'!F251=0,"",'Compras Acumuladas'!F251)</f>
        <v/>
      </c>
      <c r="C251" s="31">
        <f>+'Compras Acumuladas'!K251+'Compras Acumuladas'!L251</f>
        <v>0</v>
      </c>
    </row>
    <row r="252" spans="1:3">
      <c r="A252" t="str">
        <f>+'Compras Acumuladas'!A252</f>
        <v/>
      </c>
      <c r="B252" t="str">
        <f>+IF('Compras Acumuladas'!F252=0,"",'Compras Acumuladas'!F252)</f>
        <v/>
      </c>
      <c r="C252" s="31">
        <f>+'Compras Acumuladas'!K252+'Compras Acumuladas'!L252</f>
        <v>0</v>
      </c>
    </row>
    <row r="253" spans="1:3">
      <c r="A253" t="str">
        <f>+'Compras Acumuladas'!A253</f>
        <v/>
      </c>
      <c r="B253" t="str">
        <f>+IF('Compras Acumuladas'!F253=0,"",'Compras Acumuladas'!F253)</f>
        <v/>
      </c>
      <c r="C253" s="31">
        <f>+'Compras Acumuladas'!K253+'Compras Acumuladas'!L253</f>
        <v>0</v>
      </c>
    </row>
    <row r="254" spans="1:3">
      <c r="A254" t="str">
        <f>+'Compras Acumuladas'!A254</f>
        <v/>
      </c>
      <c r="B254" t="str">
        <f>+IF('Compras Acumuladas'!F254=0,"",'Compras Acumuladas'!F254)</f>
        <v/>
      </c>
      <c r="C254" s="31">
        <f>+'Compras Acumuladas'!K254+'Compras Acumuladas'!L254</f>
        <v>0</v>
      </c>
    </row>
    <row r="255" spans="1:3">
      <c r="A255" t="str">
        <f>+'Compras Acumuladas'!A255</f>
        <v/>
      </c>
      <c r="B255" t="str">
        <f>+IF('Compras Acumuladas'!F255=0,"",'Compras Acumuladas'!F255)</f>
        <v/>
      </c>
      <c r="C255" s="31">
        <f>+'Compras Acumuladas'!K255+'Compras Acumuladas'!L255</f>
        <v>0</v>
      </c>
    </row>
    <row r="256" spans="1:3">
      <c r="A256" t="str">
        <f>+'Compras Acumuladas'!A256</f>
        <v/>
      </c>
      <c r="B256" t="str">
        <f>+IF('Compras Acumuladas'!F256=0,"",'Compras Acumuladas'!F256)</f>
        <v/>
      </c>
      <c r="C256" s="31">
        <f>+'Compras Acumuladas'!K256+'Compras Acumuladas'!L256</f>
        <v>0</v>
      </c>
    </row>
    <row r="257" spans="1:3">
      <c r="A257" t="str">
        <f>+'Compras Acumuladas'!A257</f>
        <v/>
      </c>
      <c r="B257" t="str">
        <f>+IF('Compras Acumuladas'!F257=0,"",'Compras Acumuladas'!F257)</f>
        <v/>
      </c>
      <c r="C257" s="31">
        <f>+'Compras Acumuladas'!K257+'Compras Acumuladas'!L257</f>
        <v>0</v>
      </c>
    </row>
    <row r="258" spans="1:3">
      <c r="A258" t="str">
        <f>+'Compras Acumuladas'!A258</f>
        <v/>
      </c>
      <c r="B258" t="str">
        <f>+IF('Compras Acumuladas'!F258=0,"",'Compras Acumuladas'!F258)</f>
        <v/>
      </c>
      <c r="C258" s="31">
        <f>+'Compras Acumuladas'!K258+'Compras Acumuladas'!L258</f>
        <v>0</v>
      </c>
    </row>
    <row r="259" spans="1:3">
      <c r="A259" t="str">
        <f>+'Compras Acumuladas'!A259</f>
        <v/>
      </c>
      <c r="B259" t="str">
        <f>+IF('Compras Acumuladas'!F259=0,"",'Compras Acumuladas'!F259)</f>
        <v/>
      </c>
      <c r="C259" s="31">
        <f>+'Compras Acumuladas'!K259+'Compras Acumuladas'!L259</f>
        <v>0</v>
      </c>
    </row>
    <row r="260" spans="1:3">
      <c r="A260" t="str">
        <f>+'Compras Acumuladas'!A260</f>
        <v/>
      </c>
      <c r="B260" t="str">
        <f>+IF('Compras Acumuladas'!F260=0,"",'Compras Acumuladas'!F260)</f>
        <v/>
      </c>
      <c r="C260" s="31">
        <f>+'Compras Acumuladas'!K260+'Compras Acumuladas'!L260</f>
        <v>0</v>
      </c>
    </row>
    <row r="261" spans="1:3">
      <c r="A261" t="str">
        <f>+'Compras Acumuladas'!A261</f>
        <v/>
      </c>
      <c r="B261" t="str">
        <f>+IF('Compras Acumuladas'!F261=0,"",'Compras Acumuladas'!F261)</f>
        <v/>
      </c>
      <c r="C261" s="31">
        <f>+'Compras Acumuladas'!K261+'Compras Acumuladas'!L261</f>
        <v>0</v>
      </c>
    </row>
    <row r="262" spans="1:3">
      <c r="A262" t="str">
        <f>+'Compras Acumuladas'!A262</f>
        <v/>
      </c>
      <c r="B262" t="str">
        <f>+IF('Compras Acumuladas'!F262=0,"",'Compras Acumuladas'!F262)</f>
        <v/>
      </c>
      <c r="C262" s="31">
        <f>+'Compras Acumuladas'!K262+'Compras Acumuladas'!L262</f>
        <v>0</v>
      </c>
    </row>
    <row r="263" spans="1:3">
      <c r="A263" t="str">
        <f>+'Compras Acumuladas'!A263</f>
        <v/>
      </c>
      <c r="B263" t="str">
        <f>+IF('Compras Acumuladas'!F263=0,"",'Compras Acumuladas'!F263)</f>
        <v/>
      </c>
      <c r="C263" s="31">
        <f>+'Compras Acumuladas'!K263+'Compras Acumuladas'!L263</f>
        <v>0</v>
      </c>
    </row>
    <row r="264" spans="1:3">
      <c r="A264" t="str">
        <f>+'Compras Acumuladas'!A264</f>
        <v/>
      </c>
      <c r="B264" t="str">
        <f>+IF('Compras Acumuladas'!F264=0,"",'Compras Acumuladas'!F264)</f>
        <v/>
      </c>
      <c r="C264" s="31">
        <f>+'Compras Acumuladas'!K264+'Compras Acumuladas'!L264</f>
        <v>0</v>
      </c>
    </row>
    <row r="265" spans="1:3">
      <c r="A265" t="str">
        <f>+'Compras Acumuladas'!A265</f>
        <v/>
      </c>
      <c r="B265" t="str">
        <f>+IF('Compras Acumuladas'!F265=0,"",'Compras Acumuladas'!F265)</f>
        <v/>
      </c>
      <c r="C265" s="31">
        <f>+'Compras Acumuladas'!K265+'Compras Acumuladas'!L265</f>
        <v>0</v>
      </c>
    </row>
    <row r="266" spans="1:3">
      <c r="A266" t="str">
        <f>+'Compras Acumuladas'!A266</f>
        <v/>
      </c>
      <c r="B266" t="str">
        <f>+IF('Compras Acumuladas'!F266=0,"",'Compras Acumuladas'!F266)</f>
        <v/>
      </c>
      <c r="C266" s="31">
        <f>+'Compras Acumuladas'!K266+'Compras Acumuladas'!L266</f>
        <v>0</v>
      </c>
    </row>
    <row r="267" spans="1:3">
      <c r="A267" t="str">
        <f>+'Compras Acumuladas'!A267</f>
        <v/>
      </c>
      <c r="B267" t="str">
        <f>+IF('Compras Acumuladas'!F267=0,"",'Compras Acumuladas'!F267)</f>
        <v/>
      </c>
      <c r="C267" s="31">
        <f>+'Compras Acumuladas'!K267+'Compras Acumuladas'!L267</f>
        <v>0</v>
      </c>
    </row>
    <row r="268" spans="1:3">
      <c r="A268" t="str">
        <f>+'Compras Acumuladas'!A268</f>
        <v/>
      </c>
      <c r="B268" t="str">
        <f>+IF('Compras Acumuladas'!F268=0,"",'Compras Acumuladas'!F268)</f>
        <v/>
      </c>
      <c r="C268" s="31">
        <f>+'Compras Acumuladas'!K268+'Compras Acumuladas'!L268</f>
        <v>0</v>
      </c>
    </row>
    <row r="269" spans="1:3">
      <c r="A269" t="str">
        <f>+'Compras Acumuladas'!A269</f>
        <v/>
      </c>
      <c r="B269" t="str">
        <f>+IF('Compras Acumuladas'!F269=0,"",'Compras Acumuladas'!F269)</f>
        <v/>
      </c>
      <c r="C269" s="31">
        <f>+'Compras Acumuladas'!K269+'Compras Acumuladas'!L269</f>
        <v>0</v>
      </c>
    </row>
    <row r="270" spans="1:3">
      <c r="A270" t="str">
        <f>+'Compras Acumuladas'!A270</f>
        <v/>
      </c>
      <c r="B270" t="str">
        <f>+IF('Compras Acumuladas'!F270=0,"",'Compras Acumuladas'!F270)</f>
        <v/>
      </c>
      <c r="C270" s="31">
        <f>+'Compras Acumuladas'!K270+'Compras Acumuladas'!L270</f>
        <v>0</v>
      </c>
    </row>
    <row r="271" spans="1:3">
      <c r="A271" t="str">
        <f>+'Compras Acumuladas'!A271</f>
        <v/>
      </c>
      <c r="B271" t="str">
        <f>+IF('Compras Acumuladas'!F271=0,"",'Compras Acumuladas'!F271)</f>
        <v/>
      </c>
      <c r="C271" s="31">
        <f>+'Compras Acumuladas'!K271+'Compras Acumuladas'!L271</f>
        <v>0</v>
      </c>
    </row>
    <row r="272" spans="1:3">
      <c r="A272" t="str">
        <f>+'Compras Acumuladas'!A272</f>
        <v/>
      </c>
      <c r="B272" t="str">
        <f>+IF('Compras Acumuladas'!F272=0,"",'Compras Acumuladas'!F272)</f>
        <v/>
      </c>
      <c r="C272" s="31">
        <f>+'Compras Acumuladas'!K272+'Compras Acumuladas'!L272</f>
        <v>0</v>
      </c>
    </row>
    <row r="273" spans="1:3">
      <c r="A273" t="str">
        <f>+'Compras Acumuladas'!A273</f>
        <v/>
      </c>
      <c r="B273" t="str">
        <f>+IF('Compras Acumuladas'!F273=0,"",'Compras Acumuladas'!F273)</f>
        <v/>
      </c>
      <c r="C273" s="31">
        <f>+'Compras Acumuladas'!K273+'Compras Acumuladas'!L273</f>
        <v>0</v>
      </c>
    </row>
    <row r="274" spans="1:3">
      <c r="A274" t="str">
        <f>+'Compras Acumuladas'!A274</f>
        <v/>
      </c>
      <c r="B274" t="str">
        <f>+IF('Compras Acumuladas'!F274=0,"",'Compras Acumuladas'!F274)</f>
        <v/>
      </c>
      <c r="C274" s="31">
        <f>+'Compras Acumuladas'!K274+'Compras Acumuladas'!L274</f>
        <v>0</v>
      </c>
    </row>
    <row r="275" spans="1:3">
      <c r="A275" t="str">
        <f>+'Compras Acumuladas'!A275</f>
        <v/>
      </c>
      <c r="B275" t="str">
        <f>+IF('Compras Acumuladas'!F275=0,"",'Compras Acumuladas'!F275)</f>
        <v/>
      </c>
      <c r="C275" s="31">
        <f>+'Compras Acumuladas'!K275+'Compras Acumuladas'!L275</f>
        <v>0</v>
      </c>
    </row>
    <row r="276" spans="1:3">
      <c r="A276" t="str">
        <f>+'Compras Acumuladas'!A276</f>
        <v/>
      </c>
      <c r="B276" t="str">
        <f>+IF('Compras Acumuladas'!F276=0,"",'Compras Acumuladas'!F276)</f>
        <v/>
      </c>
      <c r="C276" s="31">
        <f>+'Compras Acumuladas'!K276+'Compras Acumuladas'!L276</f>
        <v>0</v>
      </c>
    </row>
    <row r="277" spans="1:3">
      <c r="A277" t="str">
        <f>+'Compras Acumuladas'!A277</f>
        <v/>
      </c>
      <c r="B277" t="str">
        <f>+IF('Compras Acumuladas'!F277=0,"",'Compras Acumuladas'!F277)</f>
        <v/>
      </c>
      <c r="C277" s="31">
        <f>+'Compras Acumuladas'!K277+'Compras Acumuladas'!L277</f>
        <v>0</v>
      </c>
    </row>
    <row r="278" spans="1:3">
      <c r="A278" t="str">
        <f>+'Compras Acumuladas'!A278</f>
        <v/>
      </c>
      <c r="B278" t="str">
        <f>+IF('Compras Acumuladas'!F278=0,"",'Compras Acumuladas'!F278)</f>
        <v/>
      </c>
      <c r="C278" s="31">
        <f>+'Compras Acumuladas'!K278+'Compras Acumuladas'!L278</f>
        <v>0</v>
      </c>
    </row>
    <row r="279" spans="1:3">
      <c r="A279" t="str">
        <f>+'Compras Acumuladas'!A279</f>
        <v/>
      </c>
      <c r="B279" t="str">
        <f>+IF('Compras Acumuladas'!F279=0,"",'Compras Acumuladas'!F279)</f>
        <v/>
      </c>
      <c r="C279" s="31">
        <f>+'Compras Acumuladas'!K279+'Compras Acumuladas'!L279</f>
        <v>0</v>
      </c>
    </row>
    <row r="280" spans="1:3">
      <c r="A280" t="str">
        <f>+'Compras Acumuladas'!A280</f>
        <v/>
      </c>
      <c r="B280" t="str">
        <f>+IF('Compras Acumuladas'!F280=0,"",'Compras Acumuladas'!F280)</f>
        <v/>
      </c>
      <c r="C280" s="31">
        <f>+'Compras Acumuladas'!K280+'Compras Acumuladas'!L280</f>
        <v>0</v>
      </c>
    </row>
    <row r="281" spans="1:3">
      <c r="A281" t="str">
        <f>+'Compras Acumuladas'!A281</f>
        <v/>
      </c>
      <c r="B281" t="str">
        <f>+IF('Compras Acumuladas'!F281=0,"",'Compras Acumuladas'!F281)</f>
        <v/>
      </c>
      <c r="C281" s="31">
        <f>+'Compras Acumuladas'!K281+'Compras Acumuladas'!L281</f>
        <v>0</v>
      </c>
    </row>
    <row r="282" spans="1:3">
      <c r="A282" t="str">
        <f>+'Compras Acumuladas'!A282</f>
        <v/>
      </c>
      <c r="B282" t="str">
        <f>+IF('Compras Acumuladas'!F282=0,"",'Compras Acumuladas'!F282)</f>
        <v/>
      </c>
      <c r="C282" s="31">
        <f>+'Compras Acumuladas'!K282+'Compras Acumuladas'!L282</f>
        <v>0</v>
      </c>
    </row>
    <row r="283" spans="1:3">
      <c r="A283" t="str">
        <f>+'Compras Acumuladas'!A283</f>
        <v/>
      </c>
      <c r="B283" t="str">
        <f>+IF('Compras Acumuladas'!F283=0,"",'Compras Acumuladas'!F283)</f>
        <v/>
      </c>
      <c r="C283" s="31">
        <f>+'Compras Acumuladas'!K283+'Compras Acumuladas'!L283</f>
        <v>0</v>
      </c>
    </row>
    <row r="284" spans="1:3">
      <c r="A284" t="str">
        <f>+'Compras Acumuladas'!A284</f>
        <v/>
      </c>
      <c r="B284" t="str">
        <f>+IF('Compras Acumuladas'!F284=0,"",'Compras Acumuladas'!F284)</f>
        <v/>
      </c>
      <c r="C284" s="31">
        <f>+'Compras Acumuladas'!K284+'Compras Acumuladas'!L284</f>
        <v>0</v>
      </c>
    </row>
    <row r="285" spans="1:3">
      <c r="A285" t="str">
        <f>+'Compras Acumuladas'!A285</f>
        <v/>
      </c>
      <c r="B285" t="str">
        <f>+IF('Compras Acumuladas'!F285=0,"",'Compras Acumuladas'!F285)</f>
        <v/>
      </c>
      <c r="C285" s="31">
        <f>+'Compras Acumuladas'!K285+'Compras Acumuladas'!L285</f>
        <v>0</v>
      </c>
    </row>
    <row r="286" spans="1:3">
      <c r="A286" t="str">
        <f>+'Compras Acumuladas'!A286</f>
        <v/>
      </c>
      <c r="B286" t="str">
        <f>+IF('Compras Acumuladas'!F286=0,"",'Compras Acumuladas'!F286)</f>
        <v/>
      </c>
      <c r="C286" s="31">
        <f>+'Compras Acumuladas'!K286+'Compras Acumuladas'!L286</f>
        <v>0</v>
      </c>
    </row>
    <row r="287" spans="1:3">
      <c r="A287" t="str">
        <f>+'Compras Acumuladas'!A287</f>
        <v/>
      </c>
      <c r="B287" t="str">
        <f>+IF('Compras Acumuladas'!F287=0,"",'Compras Acumuladas'!F287)</f>
        <v/>
      </c>
      <c r="C287" s="31">
        <f>+'Compras Acumuladas'!K287+'Compras Acumuladas'!L287</f>
        <v>0</v>
      </c>
    </row>
    <row r="288" spans="1:3">
      <c r="A288" t="str">
        <f>+'Compras Acumuladas'!A288</f>
        <v/>
      </c>
      <c r="B288" t="str">
        <f>+IF('Compras Acumuladas'!F288=0,"",'Compras Acumuladas'!F288)</f>
        <v/>
      </c>
      <c r="C288" s="31">
        <f>+'Compras Acumuladas'!K288+'Compras Acumuladas'!L288</f>
        <v>0</v>
      </c>
    </row>
    <row r="289" spans="1:3">
      <c r="A289" t="str">
        <f>+'Compras Acumuladas'!A289</f>
        <v/>
      </c>
      <c r="B289" t="str">
        <f>+IF('Compras Acumuladas'!F289=0,"",'Compras Acumuladas'!F289)</f>
        <v/>
      </c>
      <c r="C289" s="31">
        <f>+'Compras Acumuladas'!K289+'Compras Acumuladas'!L289</f>
        <v>0</v>
      </c>
    </row>
    <row r="290" spans="1:3">
      <c r="A290" t="str">
        <f>+'Compras Acumuladas'!A290</f>
        <v/>
      </c>
      <c r="B290" t="str">
        <f>+IF('Compras Acumuladas'!F290=0,"",'Compras Acumuladas'!F290)</f>
        <v/>
      </c>
      <c r="C290" s="31">
        <f>+'Compras Acumuladas'!K290+'Compras Acumuladas'!L290</f>
        <v>0</v>
      </c>
    </row>
    <row r="291" spans="1:3">
      <c r="A291" t="str">
        <f>+'Compras Acumuladas'!A291</f>
        <v/>
      </c>
      <c r="B291" t="str">
        <f>+IF('Compras Acumuladas'!F291=0,"",'Compras Acumuladas'!F291)</f>
        <v/>
      </c>
      <c r="C291" s="31">
        <f>+'Compras Acumuladas'!K291+'Compras Acumuladas'!L291</f>
        <v>0</v>
      </c>
    </row>
    <row r="292" spans="1:3">
      <c r="A292" t="str">
        <f>+'Compras Acumuladas'!A292</f>
        <v/>
      </c>
      <c r="B292" t="str">
        <f>+IF('Compras Acumuladas'!F292=0,"",'Compras Acumuladas'!F292)</f>
        <v/>
      </c>
      <c r="C292" s="31">
        <f>+'Compras Acumuladas'!K292+'Compras Acumuladas'!L292</f>
        <v>0</v>
      </c>
    </row>
    <row r="293" spans="1:3">
      <c r="A293" t="str">
        <f>+'Compras Acumuladas'!A293</f>
        <v/>
      </c>
      <c r="B293" t="str">
        <f>+IF('Compras Acumuladas'!F293=0,"",'Compras Acumuladas'!F293)</f>
        <v/>
      </c>
      <c r="C293" s="31">
        <f>+'Compras Acumuladas'!K293+'Compras Acumuladas'!L293</f>
        <v>0</v>
      </c>
    </row>
    <row r="294" spans="1:3">
      <c r="A294" t="str">
        <f>+'Compras Acumuladas'!A294</f>
        <v/>
      </c>
      <c r="B294" t="str">
        <f>+IF('Compras Acumuladas'!F294=0,"",'Compras Acumuladas'!F294)</f>
        <v/>
      </c>
      <c r="C294" s="31">
        <f>+'Compras Acumuladas'!K294+'Compras Acumuladas'!L294</f>
        <v>0</v>
      </c>
    </row>
    <row r="295" spans="1:3">
      <c r="A295" t="str">
        <f>+'Compras Acumuladas'!A295</f>
        <v/>
      </c>
      <c r="B295" t="str">
        <f>+IF('Compras Acumuladas'!F295=0,"",'Compras Acumuladas'!F295)</f>
        <v/>
      </c>
      <c r="C295" s="31">
        <f>+'Compras Acumuladas'!K295+'Compras Acumuladas'!L295</f>
        <v>0</v>
      </c>
    </row>
    <row r="296" spans="1:3">
      <c r="A296" t="str">
        <f>+'Compras Acumuladas'!A296</f>
        <v/>
      </c>
      <c r="B296" t="str">
        <f>+IF('Compras Acumuladas'!F296=0,"",'Compras Acumuladas'!F296)</f>
        <v/>
      </c>
      <c r="C296" s="31">
        <f>+'Compras Acumuladas'!K296+'Compras Acumuladas'!L296</f>
        <v>0</v>
      </c>
    </row>
    <row r="297" spans="1:3">
      <c r="A297" t="str">
        <f>+'Compras Acumuladas'!A297</f>
        <v/>
      </c>
      <c r="B297" t="str">
        <f>+IF('Compras Acumuladas'!F297=0,"",'Compras Acumuladas'!F297)</f>
        <v/>
      </c>
      <c r="C297" s="31">
        <f>+'Compras Acumuladas'!K297+'Compras Acumuladas'!L297</f>
        <v>0</v>
      </c>
    </row>
    <row r="298" spans="1:3">
      <c r="A298" t="str">
        <f>+'Compras Acumuladas'!A298</f>
        <v/>
      </c>
      <c r="B298" t="str">
        <f>+IF('Compras Acumuladas'!F298=0,"",'Compras Acumuladas'!F298)</f>
        <v/>
      </c>
      <c r="C298" s="31">
        <f>+'Compras Acumuladas'!K298+'Compras Acumuladas'!L298</f>
        <v>0</v>
      </c>
    </row>
    <row r="299" spans="1:3">
      <c r="A299" t="str">
        <f>+'Compras Acumuladas'!A299</f>
        <v/>
      </c>
      <c r="B299" t="str">
        <f>+IF('Compras Acumuladas'!F299=0,"",'Compras Acumuladas'!F299)</f>
        <v/>
      </c>
      <c r="C299" s="31">
        <f>+'Compras Acumuladas'!K299+'Compras Acumuladas'!L299</f>
        <v>0</v>
      </c>
    </row>
    <row r="300" spans="1:3">
      <c r="A300" t="str">
        <f>+'Compras Acumuladas'!A300</f>
        <v/>
      </c>
      <c r="B300" t="str">
        <f>+IF('Compras Acumuladas'!F300=0,"",'Compras Acumuladas'!F300)</f>
        <v/>
      </c>
      <c r="C300" s="31">
        <f>+'Compras Acumuladas'!K300+'Compras Acumuladas'!L300</f>
        <v>0</v>
      </c>
    </row>
    <row r="301" spans="1:3">
      <c r="A301" t="str">
        <f>+'Compras Acumuladas'!A301</f>
        <v/>
      </c>
      <c r="B301" t="str">
        <f>+IF('Compras Acumuladas'!F301=0,"",'Compras Acumuladas'!F301)</f>
        <v/>
      </c>
      <c r="C301" s="31">
        <f>+'Compras Acumuladas'!K301+'Compras Acumuladas'!L301</f>
        <v>0</v>
      </c>
    </row>
    <row r="302" spans="1:3">
      <c r="A302" t="str">
        <f>+'Compras Acumuladas'!A302</f>
        <v/>
      </c>
      <c r="B302" t="str">
        <f>+IF('Compras Acumuladas'!F302=0,"",'Compras Acumuladas'!F302)</f>
        <v/>
      </c>
      <c r="C302" s="31">
        <f>+'Compras Acumuladas'!K302+'Compras Acumuladas'!L302</f>
        <v>0</v>
      </c>
    </row>
    <row r="303" spans="1:3">
      <c r="A303" t="str">
        <f>+'Compras Acumuladas'!A303</f>
        <v/>
      </c>
      <c r="B303" t="str">
        <f>+IF('Compras Acumuladas'!F303=0,"",'Compras Acumuladas'!F303)</f>
        <v/>
      </c>
      <c r="C303" s="31">
        <f>+'Compras Acumuladas'!K303+'Compras Acumuladas'!L303</f>
        <v>0</v>
      </c>
    </row>
    <row r="304" spans="1:3">
      <c r="A304" t="str">
        <f>+'Compras Acumuladas'!A304</f>
        <v/>
      </c>
      <c r="B304" t="str">
        <f>+IF('Compras Acumuladas'!F304=0,"",'Compras Acumuladas'!F304)</f>
        <v/>
      </c>
      <c r="C304" s="31">
        <f>+'Compras Acumuladas'!K304+'Compras Acumuladas'!L304</f>
        <v>0</v>
      </c>
    </row>
    <row r="305" spans="1:3">
      <c r="A305" t="str">
        <f>+'Compras Acumuladas'!A305</f>
        <v/>
      </c>
      <c r="B305" t="str">
        <f>+IF('Compras Acumuladas'!F305=0,"",'Compras Acumuladas'!F305)</f>
        <v/>
      </c>
      <c r="C305" s="31">
        <f>+'Compras Acumuladas'!K305+'Compras Acumuladas'!L305</f>
        <v>0</v>
      </c>
    </row>
    <row r="306" spans="1:3">
      <c r="A306" t="str">
        <f>+'Compras Acumuladas'!A306</f>
        <v/>
      </c>
      <c r="B306" t="str">
        <f>+IF('Compras Acumuladas'!F306=0,"",'Compras Acumuladas'!F306)</f>
        <v/>
      </c>
      <c r="C306" s="31">
        <f>+'Compras Acumuladas'!K306+'Compras Acumuladas'!L306</f>
        <v>0</v>
      </c>
    </row>
    <row r="307" spans="1:3">
      <c r="A307" t="str">
        <f>+'Compras Acumuladas'!A307</f>
        <v/>
      </c>
      <c r="B307" t="str">
        <f>+IF('Compras Acumuladas'!F307=0,"",'Compras Acumuladas'!F307)</f>
        <v/>
      </c>
      <c r="C307" s="31">
        <f>+'Compras Acumuladas'!K307+'Compras Acumuladas'!L307</f>
        <v>0</v>
      </c>
    </row>
    <row r="308" spans="1:3">
      <c r="A308" t="str">
        <f>+'Compras Acumuladas'!A308</f>
        <v/>
      </c>
      <c r="B308" t="str">
        <f>+IF('Compras Acumuladas'!F308=0,"",'Compras Acumuladas'!F308)</f>
        <v/>
      </c>
      <c r="C308" s="31">
        <f>+'Compras Acumuladas'!K308+'Compras Acumuladas'!L308</f>
        <v>0</v>
      </c>
    </row>
    <row r="309" spans="1:3">
      <c r="A309" t="str">
        <f>+'Compras Acumuladas'!A309</f>
        <v/>
      </c>
      <c r="B309" t="str">
        <f>+IF('Compras Acumuladas'!F309=0,"",'Compras Acumuladas'!F309)</f>
        <v/>
      </c>
      <c r="C309" s="31">
        <f>+'Compras Acumuladas'!K309+'Compras Acumuladas'!L309</f>
        <v>0</v>
      </c>
    </row>
    <row r="310" spans="1:3">
      <c r="A310" t="str">
        <f>+'Compras Acumuladas'!A310</f>
        <v/>
      </c>
      <c r="B310" t="str">
        <f>+IF('Compras Acumuladas'!F310=0,"",'Compras Acumuladas'!F310)</f>
        <v/>
      </c>
      <c r="C310" s="31">
        <f>+'Compras Acumuladas'!K310+'Compras Acumuladas'!L310</f>
        <v>0</v>
      </c>
    </row>
    <row r="311" spans="1:3">
      <c r="A311" t="str">
        <f>+'Compras Acumuladas'!A311</f>
        <v/>
      </c>
      <c r="B311" t="str">
        <f>+IF('Compras Acumuladas'!F311=0,"",'Compras Acumuladas'!F311)</f>
        <v/>
      </c>
      <c r="C311" s="31">
        <f>+'Compras Acumuladas'!K311+'Compras Acumuladas'!L311</f>
        <v>0</v>
      </c>
    </row>
    <row r="312" spans="1:3">
      <c r="A312" t="str">
        <f>+'Compras Acumuladas'!A312</f>
        <v/>
      </c>
      <c r="B312" t="str">
        <f>+IF('Compras Acumuladas'!F312=0,"",'Compras Acumuladas'!F312)</f>
        <v/>
      </c>
      <c r="C312" s="31">
        <f>+'Compras Acumuladas'!K312+'Compras Acumuladas'!L312</f>
        <v>0</v>
      </c>
    </row>
    <row r="313" spans="1:3">
      <c r="A313" t="str">
        <f>+'Compras Acumuladas'!A313</f>
        <v/>
      </c>
      <c r="B313" t="str">
        <f>+IF('Compras Acumuladas'!F313=0,"",'Compras Acumuladas'!F313)</f>
        <v/>
      </c>
      <c r="C313" s="31">
        <f>+'Compras Acumuladas'!K313+'Compras Acumuladas'!L313</f>
        <v>0</v>
      </c>
    </row>
    <row r="314" spans="1:3">
      <c r="A314" t="str">
        <f>+'Compras Acumuladas'!A314</f>
        <v/>
      </c>
      <c r="B314" t="str">
        <f>+IF('Compras Acumuladas'!F314=0,"",'Compras Acumuladas'!F314)</f>
        <v/>
      </c>
      <c r="C314" s="31">
        <f>+'Compras Acumuladas'!K314+'Compras Acumuladas'!L314</f>
        <v>0</v>
      </c>
    </row>
    <row r="315" spans="1:3">
      <c r="A315" t="str">
        <f>+'Compras Acumuladas'!A315</f>
        <v/>
      </c>
      <c r="B315" t="str">
        <f>+IF('Compras Acumuladas'!F315=0,"",'Compras Acumuladas'!F315)</f>
        <v/>
      </c>
      <c r="C315" s="31">
        <f>+'Compras Acumuladas'!K315+'Compras Acumuladas'!L315</f>
        <v>0</v>
      </c>
    </row>
    <row r="316" spans="1:3">
      <c r="A316" t="str">
        <f>+'Compras Acumuladas'!A316</f>
        <v/>
      </c>
      <c r="B316" t="str">
        <f>+IF('Compras Acumuladas'!F316=0,"",'Compras Acumuladas'!F316)</f>
        <v/>
      </c>
      <c r="C316" s="31">
        <f>+'Compras Acumuladas'!K316+'Compras Acumuladas'!L316</f>
        <v>0</v>
      </c>
    </row>
    <row r="317" spans="1:3">
      <c r="A317" t="str">
        <f>+'Compras Acumuladas'!A317</f>
        <v/>
      </c>
      <c r="B317" t="str">
        <f>+IF('Compras Acumuladas'!F317=0,"",'Compras Acumuladas'!F317)</f>
        <v/>
      </c>
      <c r="C317" s="31">
        <f>+'Compras Acumuladas'!K317+'Compras Acumuladas'!L317</f>
        <v>0</v>
      </c>
    </row>
    <row r="318" spans="1:3">
      <c r="A318" t="str">
        <f>+'Compras Acumuladas'!A318</f>
        <v/>
      </c>
      <c r="B318" t="str">
        <f>+IF('Compras Acumuladas'!F318=0,"",'Compras Acumuladas'!F318)</f>
        <v/>
      </c>
      <c r="C318" s="31">
        <f>+'Compras Acumuladas'!K318+'Compras Acumuladas'!L318</f>
        <v>0</v>
      </c>
    </row>
    <row r="319" spans="1:3">
      <c r="A319" t="str">
        <f>+'Compras Acumuladas'!A319</f>
        <v/>
      </c>
      <c r="B319" t="str">
        <f>+IF('Compras Acumuladas'!F319=0,"",'Compras Acumuladas'!F319)</f>
        <v/>
      </c>
      <c r="C319" s="31">
        <f>+'Compras Acumuladas'!K319+'Compras Acumuladas'!L319</f>
        <v>0</v>
      </c>
    </row>
    <row r="320" spans="1:3">
      <c r="A320" t="str">
        <f>+'Compras Acumuladas'!A320</f>
        <v/>
      </c>
      <c r="B320" t="str">
        <f>+IF('Compras Acumuladas'!F320=0,"",'Compras Acumuladas'!F320)</f>
        <v/>
      </c>
      <c r="C320" s="31">
        <f>+'Compras Acumuladas'!K320+'Compras Acumuladas'!L320</f>
        <v>0</v>
      </c>
    </row>
    <row r="321" spans="1:3">
      <c r="A321" t="str">
        <f>+'Compras Acumuladas'!A321</f>
        <v/>
      </c>
      <c r="B321" t="str">
        <f>+IF('Compras Acumuladas'!F321=0,"",'Compras Acumuladas'!F321)</f>
        <v/>
      </c>
      <c r="C321" s="31">
        <f>+'Compras Acumuladas'!K321+'Compras Acumuladas'!L321</f>
        <v>0</v>
      </c>
    </row>
    <row r="322" spans="1:3">
      <c r="A322" t="str">
        <f>+'Compras Acumuladas'!A322</f>
        <v/>
      </c>
      <c r="B322" t="str">
        <f>+IF('Compras Acumuladas'!F322=0,"",'Compras Acumuladas'!F322)</f>
        <v/>
      </c>
      <c r="C322" s="31">
        <f>+'Compras Acumuladas'!K322+'Compras Acumuladas'!L322</f>
        <v>0</v>
      </c>
    </row>
    <row r="323" spans="1:3">
      <c r="A323" t="str">
        <f>+'Compras Acumuladas'!A323</f>
        <v/>
      </c>
      <c r="B323" t="str">
        <f>+IF('Compras Acumuladas'!F323=0,"",'Compras Acumuladas'!F323)</f>
        <v/>
      </c>
      <c r="C323" s="31">
        <f>+'Compras Acumuladas'!K323+'Compras Acumuladas'!L323</f>
        <v>0</v>
      </c>
    </row>
    <row r="324" spans="1:3">
      <c r="A324" t="str">
        <f>+'Compras Acumuladas'!A324</f>
        <v/>
      </c>
      <c r="B324" t="str">
        <f>+IF('Compras Acumuladas'!F324=0,"",'Compras Acumuladas'!F324)</f>
        <v/>
      </c>
      <c r="C324" s="31">
        <f>+'Compras Acumuladas'!K324+'Compras Acumuladas'!L324</f>
        <v>0</v>
      </c>
    </row>
    <row r="325" spans="1:3">
      <c r="A325" t="str">
        <f>+'Compras Acumuladas'!A325</f>
        <v/>
      </c>
      <c r="B325" t="str">
        <f>+IF('Compras Acumuladas'!F325=0,"",'Compras Acumuladas'!F325)</f>
        <v/>
      </c>
      <c r="C325" s="31">
        <f>+'Compras Acumuladas'!K325+'Compras Acumuladas'!L325</f>
        <v>0</v>
      </c>
    </row>
    <row r="326" spans="1:3">
      <c r="A326" t="str">
        <f>+'Compras Acumuladas'!A326</f>
        <v/>
      </c>
      <c r="B326" t="str">
        <f>+IF('Compras Acumuladas'!F326=0,"",'Compras Acumuladas'!F326)</f>
        <v/>
      </c>
      <c r="C326" s="31">
        <f>+'Compras Acumuladas'!K326+'Compras Acumuladas'!L326</f>
        <v>0</v>
      </c>
    </row>
    <row r="327" spans="1:3">
      <c r="A327" t="str">
        <f>+'Compras Acumuladas'!A327</f>
        <v/>
      </c>
      <c r="B327" t="str">
        <f>+IF('Compras Acumuladas'!F327=0,"",'Compras Acumuladas'!F327)</f>
        <v/>
      </c>
      <c r="C327" s="31">
        <f>+'Compras Acumuladas'!K327+'Compras Acumuladas'!L327</f>
        <v>0</v>
      </c>
    </row>
    <row r="328" spans="1:3">
      <c r="A328" t="str">
        <f>+'Compras Acumuladas'!A328</f>
        <v/>
      </c>
      <c r="B328" t="str">
        <f>+IF('Compras Acumuladas'!F328=0,"",'Compras Acumuladas'!F328)</f>
        <v/>
      </c>
      <c r="C328" s="31">
        <f>+'Compras Acumuladas'!K328+'Compras Acumuladas'!L328</f>
        <v>0</v>
      </c>
    </row>
    <row r="329" spans="1:3">
      <c r="A329" t="str">
        <f>+'Compras Acumuladas'!A329</f>
        <v/>
      </c>
      <c r="B329" t="str">
        <f>+IF('Compras Acumuladas'!F329=0,"",'Compras Acumuladas'!F329)</f>
        <v/>
      </c>
      <c r="C329" s="31">
        <f>+'Compras Acumuladas'!K329+'Compras Acumuladas'!L329</f>
        <v>0</v>
      </c>
    </row>
    <row r="330" spans="1:3">
      <c r="A330" t="str">
        <f>+'Compras Acumuladas'!A330</f>
        <v/>
      </c>
      <c r="B330" t="str">
        <f>+IF('Compras Acumuladas'!F330=0,"",'Compras Acumuladas'!F330)</f>
        <v/>
      </c>
      <c r="C330" s="31">
        <f>+'Compras Acumuladas'!K330+'Compras Acumuladas'!L330</f>
        <v>0</v>
      </c>
    </row>
    <row r="331" spans="1:3">
      <c r="A331" t="str">
        <f>+'Compras Acumuladas'!A331</f>
        <v/>
      </c>
      <c r="B331" t="str">
        <f>+IF('Compras Acumuladas'!F331=0,"",'Compras Acumuladas'!F331)</f>
        <v/>
      </c>
      <c r="C331" s="31">
        <f>+'Compras Acumuladas'!K331+'Compras Acumuladas'!L331</f>
        <v>0</v>
      </c>
    </row>
    <row r="332" spans="1:3">
      <c r="A332" t="str">
        <f>+'Compras Acumuladas'!A332</f>
        <v/>
      </c>
      <c r="B332" t="str">
        <f>+IF('Compras Acumuladas'!F332=0,"",'Compras Acumuladas'!F332)</f>
        <v/>
      </c>
      <c r="C332" s="31">
        <f>+'Compras Acumuladas'!K332+'Compras Acumuladas'!L332</f>
        <v>0</v>
      </c>
    </row>
    <row r="333" spans="1:3">
      <c r="A333" t="str">
        <f>+'Compras Acumuladas'!A333</f>
        <v/>
      </c>
      <c r="B333" t="str">
        <f>+IF('Compras Acumuladas'!F333=0,"",'Compras Acumuladas'!F333)</f>
        <v/>
      </c>
      <c r="C333" s="31">
        <f>+'Compras Acumuladas'!K333+'Compras Acumuladas'!L333</f>
        <v>0</v>
      </c>
    </row>
    <row r="334" spans="1:3">
      <c r="A334" t="str">
        <f>+'Compras Acumuladas'!A334</f>
        <v/>
      </c>
      <c r="B334" t="str">
        <f>+IF('Compras Acumuladas'!F334=0,"",'Compras Acumuladas'!F334)</f>
        <v/>
      </c>
      <c r="C334" s="31">
        <f>+'Compras Acumuladas'!K334+'Compras Acumuladas'!L334</f>
        <v>0</v>
      </c>
    </row>
    <row r="335" spans="1:3">
      <c r="A335" t="str">
        <f>+'Compras Acumuladas'!A335</f>
        <v/>
      </c>
      <c r="B335" t="str">
        <f>+IF('Compras Acumuladas'!F335=0,"",'Compras Acumuladas'!F335)</f>
        <v/>
      </c>
      <c r="C335" s="31">
        <f>+'Compras Acumuladas'!K335+'Compras Acumuladas'!L335</f>
        <v>0</v>
      </c>
    </row>
    <row r="336" spans="1:3">
      <c r="A336" t="str">
        <f>+'Compras Acumuladas'!A336</f>
        <v/>
      </c>
      <c r="B336" t="str">
        <f>+IF('Compras Acumuladas'!F336=0,"",'Compras Acumuladas'!F336)</f>
        <v/>
      </c>
      <c r="C336" s="31">
        <f>+'Compras Acumuladas'!K336+'Compras Acumuladas'!L336</f>
        <v>0</v>
      </c>
    </row>
    <row r="337" spans="1:3">
      <c r="A337" t="str">
        <f>+'Compras Acumuladas'!A337</f>
        <v/>
      </c>
      <c r="B337" t="str">
        <f>+IF('Compras Acumuladas'!F337=0,"",'Compras Acumuladas'!F337)</f>
        <v/>
      </c>
      <c r="C337" s="31">
        <f>+'Compras Acumuladas'!K337+'Compras Acumuladas'!L337</f>
        <v>0</v>
      </c>
    </row>
    <row r="338" spans="1:3">
      <c r="A338" t="str">
        <f>+'Compras Acumuladas'!A338</f>
        <v/>
      </c>
      <c r="B338" t="str">
        <f>+IF('Compras Acumuladas'!F338=0,"",'Compras Acumuladas'!F338)</f>
        <v/>
      </c>
      <c r="C338" s="31">
        <f>+'Compras Acumuladas'!K338+'Compras Acumuladas'!L338</f>
        <v>0</v>
      </c>
    </row>
    <row r="339" spans="1:3">
      <c r="A339" t="str">
        <f>+'Compras Acumuladas'!A339</f>
        <v/>
      </c>
      <c r="B339" t="str">
        <f>+IF('Compras Acumuladas'!F339=0,"",'Compras Acumuladas'!F339)</f>
        <v/>
      </c>
      <c r="C339" s="31">
        <f>+'Compras Acumuladas'!K339+'Compras Acumuladas'!L339</f>
        <v>0</v>
      </c>
    </row>
    <row r="340" spans="1:3">
      <c r="A340" t="str">
        <f>+'Compras Acumuladas'!A340</f>
        <v/>
      </c>
      <c r="B340" t="str">
        <f>+IF('Compras Acumuladas'!F340=0,"",'Compras Acumuladas'!F340)</f>
        <v/>
      </c>
      <c r="C340" s="31">
        <f>+'Compras Acumuladas'!K340+'Compras Acumuladas'!L340</f>
        <v>0</v>
      </c>
    </row>
    <row r="341" spans="1:3">
      <c r="A341" t="str">
        <f>+'Compras Acumuladas'!A341</f>
        <v/>
      </c>
      <c r="B341" t="str">
        <f>+IF('Compras Acumuladas'!F341=0,"",'Compras Acumuladas'!F341)</f>
        <v/>
      </c>
      <c r="C341" s="31">
        <f>+'Compras Acumuladas'!K341+'Compras Acumuladas'!L341</f>
        <v>0</v>
      </c>
    </row>
    <row r="342" spans="1:3">
      <c r="A342" t="str">
        <f>+'Compras Acumuladas'!A342</f>
        <v/>
      </c>
      <c r="B342" t="str">
        <f>+IF('Compras Acumuladas'!F342=0,"",'Compras Acumuladas'!F342)</f>
        <v/>
      </c>
      <c r="C342" s="31">
        <f>+'Compras Acumuladas'!K342+'Compras Acumuladas'!L342</f>
        <v>0</v>
      </c>
    </row>
    <row r="343" spans="1:3">
      <c r="A343" t="str">
        <f>+'Compras Acumuladas'!A343</f>
        <v/>
      </c>
      <c r="B343" t="str">
        <f>+IF('Compras Acumuladas'!F343=0,"",'Compras Acumuladas'!F343)</f>
        <v/>
      </c>
      <c r="C343" s="31">
        <f>+'Compras Acumuladas'!K343+'Compras Acumuladas'!L343</f>
        <v>0</v>
      </c>
    </row>
    <row r="344" spans="1:3">
      <c r="A344" t="str">
        <f>+'Compras Acumuladas'!A344</f>
        <v/>
      </c>
      <c r="B344" t="str">
        <f>+IF('Compras Acumuladas'!F344=0,"",'Compras Acumuladas'!F344)</f>
        <v/>
      </c>
      <c r="C344" s="31">
        <f>+'Compras Acumuladas'!K344+'Compras Acumuladas'!L344</f>
        <v>0</v>
      </c>
    </row>
    <row r="345" spans="1:3">
      <c r="A345" t="str">
        <f>+'Compras Acumuladas'!A345</f>
        <v/>
      </c>
      <c r="B345" t="str">
        <f>+IF('Compras Acumuladas'!F345=0,"",'Compras Acumuladas'!F345)</f>
        <v/>
      </c>
      <c r="C345" s="31">
        <f>+'Compras Acumuladas'!K345+'Compras Acumuladas'!L345</f>
        <v>0</v>
      </c>
    </row>
    <row r="346" spans="1:3">
      <c r="A346" t="str">
        <f>+'Compras Acumuladas'!A346</f>
        <v/>
      </c>
      <c r="B346" t="str">
        <f>+IF('Compras Acumuladas'!F346=0,"",'Compras Acumuladas'!F346)</f>
        <v/>
      </c>
      <c r="C346" s="31">
        <f>+'Compras Acumuladas'!K346+'Compras Acumuladas'!L346</f>
        <v>0</v>
      </c>
    </row>
    <row r="347" spans="1:3">
      <c r="A347" t="str">
        <f>+'Compras Acumuladas'!A347</f>
        <v/>
      </c>
      <c r="B347" t="str">
        <f>+IF('Compras Acumuladas'!F347=0,"",'Compras Acumuladas'!F347)</f>
        <v/>
      </c>
      <c r="C347" s="31">
        <f>+'Compras Acumuladas'!K347+'Compras Acumuladas'!L347</f>
        <v>0</v>
      </c>
    </row>
    <row r="348" spans="1:3">
      <c r="A348" t="str">
        <f>+'Compras Acumuladas'!A348</f>
        <v/>
      </c>
      <c r="B348" t="str">
        <f>+IF('Compras Acumuladas'!F348=0,"",'Compras Acumuladas'!F348)</f>
        <v/>
      </c>
      <c r="C348" s="31">
        <f>+'Compras Acumuladas'!K348+'Compras Acumuladas'!L348</f>
        <v>0</v>
      </c>
    </row>
    <row r="349" spans="1:3">
      <c r="A349" t="str">
        <f>+'Compras Acumuladas'!A349</f>
        <v/>
      </c>
      <c r="B349" t="str">
        <f>+IF('Compras Acumuladas'!F349=0,"",'Compras Acumuladas'!F349)</f>
        <v/>
      </c>
      <c r="C349" s="31">
        <f>+'Compras Acumuladas'!K349+'Compras Acumuladas'!L349</f>
        <v>0</v>
      </c>
    </row>
    <row r="350" spans="1:3">
      <c r="A350" t="str">
        <f>+'Compras Acumuladas'!A350</f>
        <v/>
      </c>
      <c r="B350" t="str">
        <f>+IF('Compras Acumuladas'!F350=0,"",'Compras Acumuladas'!F350)</f>
        <v/>
      </c>
      <c r="C350" s="31">
        <f>+'Compras Acumuladas'!K350+'Compras Acumuladas'!L350</f>
        <v>0</v>
      </c>
    </row>
    <row r="351" spans="1:3">
      <c r="A351" t="str">
        <f>+'Compras Acumuladas'!A351</f>
        <v/>
      </c>
      <c r="B351" t="str">
        <f>+IF('Compras Acumuladas'!F351=0,"",'Compras Acumuladas'!F351)</f>
        <v/>
      </c>
      <c r="C351" s="31">
        <f>+'Compras Acumuladas'!K351+'Compras Acumuladas'!L351</f>
        <v>0</v>
      </c>
    </row>
    <row r="352" spans="1:3">
      <c r="A352" t="str">
        <f>+'Compras Acumuladas'!A352</f>
        <v/>
      </c>
      <c r="B352" t="str">
        <f>+IF('Compras Acumuladas'!F352=0,"",'Compras Acumuladas'!F352)</f>
        <v/>
      </c>
      <c r="C352" s="31">
        <f>+'Compras Acumuladas'!K352+'Compras Acumuladas'!L352</f>
        <v>0</v>
      </c>
    </row>
    <row r="353" spans="1:3">
      <c r="A353" t="str">
        <f>+'Compras Acumuladas'!A353</f>
        <v/>
      </c>
      <c r="B353" t="str">
        <f>+IF('Compras Acumuladas'!F353=0,"",'Compras Acumuladas'!F353)</f>
        <v/>
      </c>
      <c r="C353" s="31">
        <f>+'Compras Acumuladas'!K353+'Compras Acumuladas'!L353</f>
        <v>0</v>
      </c>
    </row>
    <row r="354" spans="1:3">
      <c r="A354" t="str">
        <f>+'Compras Acumuladas'!A354</f>
        <v/>
      </c>
      <c r="B354" t="str">
        <f>+IF('Compras Acumuladas'!F354=0,"",'Compras Acumuladas'!F354)</f>
        <v/>
      </c>
      <c r="C354" s="31">
        <f>+'Compras Acumuladas'!K354+'Compras Acumuladas'!L354</f>
        <v>0</v>
      </c>
    </row>
    <row r="355" spans="1:3">
      <c r="A355" t="str">
        <f>+'Compras Acumuladas'!A355</f>
        <v/>
      </c>
      <c r="B355" t="str">
        <f>+IF('Compras Acumuladas'!F355=0,"",'Compras Acumuladas'!F355)</f>
        <v/>
      </c>
      <c r="C355" s="31">
        <f>+'Compras Acumuladas'!K355+'Compras Acumuladas'!L355</f>
        <v>0</v>
      </c>
    </row>
    <row r="356" spans="1:3">
      <c r="A356" t="str">
        <f>+'Compras Acumuladas'!A356</f>
        <v/>
      </c>
      <c r="B356" t="str">
        <f>+IF('Compras Acumuladas'!F356=0,"",'Compras Acumuladas'!F356)</f>
        <v/>
      </c>
      <c r="C356" s="31">
        <f>+'Compras Acumuladas'!K356+'Compras Acumuladas'!L356</f>
        <v>0</v>
      </c>
    </row>
    <row r="357" spans="1:3">
      <c r="A357" t="str">
        <f>+'Compras Acumuladas'!A357</f>
        <v/>
      </c>
      <c r="B357" t="str">
        <f>+IF('Compras Acumuladas'!F357=0,"",'Compras Acumuladas'!F357)</f>
        <v/>
      </c>
      <c r="C357" s="31">
        <f>+'Compras Acumuladas'!K357+'Compras Acumuladas'!L357</f>
        <v>0</v>
      </c>
    </row>
    <row r="358" spans="1:3">
      <c r="A358" t="str">
        <f>+'Compras Acumuladas'!A358</f>
        <v/>
      </c>
      <c r="B358" t="str">
        <f>+IF('Compras Acumuladas'!F358=0,"",'Compras Acumuladas'!F358)</f>
        <v/>
      </c>
      <c r="C358" s="31">
        <f>+'Compras Acumuladas'!K358+'Compras Acumuladas'!L358</f>
        <v>0</v>
      </c>
    </row>
    <row r="359" spans="1:3">
      <c r="A359" t="str">
        <f>+'Compras Acumuladas'!A359</f>
        <v/>
      </c>
      <c r="B359" t="str">
        <f>+IF('Compras Acumuladas'!F359=0,"",'Compras Acumuladas'!F359)</f>
        <v/>
      </c>
      <c r="C359" s="31">
        <f>+'Compras Acumuladas'!K359+'Compras Acumuladas'!L359</f>
        <v>0</v>
      </c>
    </row>
    <row r="360" spans="1:3">
      <c r="A360" t="str">
        <f>+'Compras Acumuladas'!A360</f>
        <v/>
      </c>
      <c r="B360" t="str">
        <f>+IF('Compras Acumuladas'!F360=0,"",'Compras Acumuladas'!F360)</f>
        <v/>
      </c>
      <c r="C360" s="31">
        <f>+'Compras Acumuladas'!K360+'Compras Acumuladas'!L360</f>
        <v>0</v>
      </c>
    </row>
    <row r="361" spans="1:3">
      <c r="A361" t="str">
        <f>+'Compras Acumuladas'!A361</f>
        <v/>
      </c>
      <c r="B361" t="str">
        <f>+IF('Compras Acumuladas'!F361=0,"",'Compras Acumuladas'!F361)</f>
        <v/>
      </c>
      <c r="C361" s="31">
        <f>+'Compras Acumuladas'!K361+'Compras Acumuladas'!L361</f>
        <v>0</v>
      </c>
    </row>
    <row r="362" spans="1:3">
      <c r="A362" t="str">
        <f>+'Compras Acumuladas'!A362</f>
        <v/>
      </c>
      <c r="B362" t="str">
        <f>+IF('Compras Acumuladas'!F362=0,"",'Compras Acumuladas'!F362)</f>
        <v/>
      </c>
      <c r="C362" s="31">
        <f>+'Compras Acumuladas'!K362+'Compras Acumuladas'!L362</f>
        <v>0</v>
      </c>
    </row>
    <row r="363" spans="1:3">
      <c r="A363" t="str">
        <f>+'Compras Acumuladas'!A363</f>
        <v/>
      </c>
      <c r="B363" t="str">
        <f>+IF('Compras Acumuladas'!F363=0,"",'Compras Acumuladas'!F363)</f>
        <v/>
      </c>
      <c r="C363" s="31">
        <f>+'Compras Acumuladas'!K363+'Compras Acumuladas'!L363</f>
        <v>0</v>
      </c>
    </row>
    <row r="364" spans="1:3">
      <c r="A364" t="str">
        <f>+'Compras Acumuladas'!A364</f>
        <v/>
      </c>
      <c r="B364" t="str">
        <f>+IF('Compras Acumuladas'!F364=0,"",'Compras Acumuladas'!F364)</f>
        <v/>
      </c>
      <c r="C364" s="31">
        <f>+'Compras Acumuladas'!K364+'Compras Acumuladas'!L364</f>
        <v>0</v>
      </c>
    </row>
    <row r="365" spans="1:3">
      <c r="A365" t="str">
        <f>+'Compras Acumuladas'!A365</f>
        <v/>
      </c>
      <c r="B365" t="str">
        <f>+IF('Compras Acumuladas'!F365=0,"",'Compras Acumuladas'!F365)</f>
        <v/>
      </c>
      <c r="C365" s="31">
        <f>+'Compras Acumuladas'!K365+'Compras Acumuladas'!L365</f>
        <v>0</v>
      </c>
    </row>
    <row r="366" spans="1:3">
      <c r="A366" t="str">
        <f>+'Compras Acumuladas'!A366</f>
        <v/>
      </c>
      <c r="B366" t="str">
        <f>+IF('Compras Acumuladas'!F366=0,"",'Compras Acumuladas'!F366)</f>
        <v/>
      </c>
      <c r="C366" s="31">
        <f>+'Compras Acumuladas'!K366+'Compras Acumuladas'!L366</f>
        <v>0</v>
      </c>
    </row>
    <row r="367" spans="1:3">
      <c r="A367" t="str">
        <f>+'Compras Acumuladas'!A367</f>
        <v/>
      </c>
      <c r="B367" t="str">
        <f>+IF('Compras Acumuladas'!F367=0,"",'Compras Acumuladas'!F367)</f>
        <v/>
      </c>
      <c r="C367" s="31">
        <f>+'Compras Acumuladas'!K367+'Compras Acumuladas'!L367</f>
        <v>0</v>
      </c>
    </row>
    <row r="368" spans="1:3">
      <c r="A368" t="str">
        <f>+'Compras Acumuladas'!A368</f>
        <v/>
      </c>
      <c r="B368" t="str">
        <f>+IF('Compras Acumuladas'!F368=0,"",'Compras Acumuladas'!F368)</f>
        <v/>
      </c>
      <c r="C368" s="31">
        <f>+'Compras Acumuladas'!K368+'Compras Acumuladas'!L368</f>
        <v>0</v>
      </c>
    </row>
    <row r="369" spans="1:3">
      <c r="A369" t="str">
        <f>+'Compras Acumuladas'!A369</f>
        <v/>
      </c>
      <c r="B369" t="str">
        <f>+IF('Compras Acumuladas'!F369=0,"",'Compras Acumuladas'!F369)</f>
        <v/>
      </c>
      <c r="C369" s="31">
        <f>+'Compras Acumuladas'!K369+'Compras Acumuladas'!L369</f>
        <v>0</v>
      </c>
    </row>
    <row r="370" spans="1:3">
      <c r="A370" t="str">
        <f>+'Compras Acumuladas'!A370</f>
        <v/>
      </c>
      <c r="B370" t="str">
        <f>+IF('Compras Acumuladas'!F370=0,"",'Compras Acumuladas'!F370)</f>
        <v/>
      </c>
      <c r="C370" s="31">
        <f>+'Compras Acumuladas'!K370+'Compras Acumuladas'!L370</f>
        <v>0</v>
      </c>
    </row>
    <row r="371" spans="1:3">
      <c r="A371" t="str">
        <f>+'Compras Acumuladas'!A371</f>
        <v/>
      </c>
      <c r="B371" t="str">
        <f>+IF('Compras Acumuladas'!F371=0,"",'Compras Acumuladas'!F371)</f>
        <v/>
      </c>
      <c r="C371" s="31">
        <f>+'Compras Acumuladas'!K371+'Compras Acumuladas'!L371</f>
        <v>0</v>
      </c>
    </row>
    <row r="372" spans="1:3">
      <c r="A372" t="str">
        <f>+'Compras Acumuladas'!A372</f>
        <v/>
      </c>
      <c r="B372" t="str">
        <f>+IF('Compras Acumuladas'!F372=0,"",'Compras Acumuladas'!F372)</f>
        <v/>
      </c>
      <c r="C372" s="31">
        <f>+'Compras Acumuladas'!K372+'Compras Acumuladas'!L372</f>
        <v>0</v>
      </c>
    </row>
    <row r="373" spans="1:3">
      <c r="A373" t="str">
        <f>+'Compras Acumuladas'!A373</f>
        <v/>
      </c>
      <c r="B373" t="str">
        <f>+IF('Compras Acumuladas'!F373=0,"",'Compras Acumuladas'!F373)</f>
        <v/>
      </c>
      <c r="C373" s="31">
        <f>+'Compras Acumuladas'!K373+'Compras Acumuladas'!L373</f>
        <v>0</v>
      </c>
    </row>
    <row r="374" spans="1:3">
      <c r="A374" t="str">
        <f>+'Compras Acumuladas'!A374</f>
        <v/>
      </c>
      <c r="B374" t="str">
        <f>+IF('Compras Acumuladas'!F374=0,"",'Compras Acumuladas'!F374)</f>
        <v/>
      </c>
      <c r="C374" s="31">
        <f>+'Compras Acumuladas'!K374+'Compras Acumuladas'!L374</f>
        <v>0</v>
      </c>
    </row>
    <row r="375" spans="1:3">
      <c r="A375" t="str">
        <f>+'Compras Acumuladas'!A375</f>
        <v/>
      </c>
      <c r="B375" t="str">
        <f>+IF('Compras Acumuladas'!F375=0,"",'Compras Acumuladas'!F375)</f>
        <v/>
      </c>
      <c r="C375" s="31">
        <f>+'Compras Acumuladas'!K375+'Compras Acumuladas'!L375</f>
        <v>0</v>
      </c>
    </row>
    <row r="376" spans="1:3">
      <c r="A376" t="str">
        <f>+'Compras Acumuladas'!A376</f>
        <v/>
      </c>
      <c r="B376" t="str">
        <f>+IF('Compras Acumuladas'!F376=0,"",'Compras Acumuladas'!F376)</f>
        <v/>
      </c>
      <c r="C376" s="31">
        <f>+'Compras Acumuladas'!K376+'Compras Acumuladas'!L376</f>
        <v>0</v>
      </c>
    </row>
    <row r="377" spans="1:3">
      <c r="A377" t="str">
        <f>+'Compras Acumuladas'!A377</f>
        <v/>
      </c>
      <c r="B377" t="str">
        <f>+IF('Compras Acumuladas'!F377=0,"",'Compras Acumuladas'!F377)</f>
        <v/>
      </c>
      <c r="C377" s="31">
        <f>+'Compras Acumuladas'!K377+'Compras Acumuladas'!L377</f>
        <v>0</v>
      </c>
    </row>
    <row r="378" spans="1:3">
      <c r="A378" t="str">
        <f>+'Compras Acumuladas'!A378</f>
        <v/>
      </c>
      <c r="B378" t="str">
        <f>+IF('Compras Acumuladas'!F378=0,"",'Compras Acumuladas'!F378)</f>
        <v/>
      </c>
      <c r="C378" s="31">
        <f>+'Compras Acumuladas'!K378+'Compras Acumuladas'!L378</f>
        <v>0</v>
      </c>
    </row>
    <row r="379" spans="1:3">
      <c r="A379" t="str">
        <f>+'Compras Acumuladas'!A379</f>
        <v/>
      </c>
      <c r="B379" t="str">
        <f>+IF('Compras Acumuladas'!F379=0,"",'Compras Acumuladas'!F379)</f>
        <v/>
      </c>
      <c r="C379" s="31">
        <f>+'Compras Acumuladas'!K379+'Compras Acumuladas'!L379</f>
        <v>0</v>
      </c>
    </row>
    <row r="380" spans="1:3">
      <c r="A380" t="str">
        <f>+'Compras Acumuladas'!A380</f>
        <v/>
      </c>
      <c r="B380" t="str">
        <f>+IF('Compras Acumuladas'!F380=0,"",'Compras Acumuladas'!F380)</f>
        <v/>
      </c>
      <c r="C380" s="31">
        <f>+'Compras Acumuladas'!K380+'Compras Acumuladas'!L380</f>
        <v>0</v>
      </c>
    </row>
    <row r="381" spans="1:3">
      <c r="A381" t="str">
        <f>+'Compras Acumuladas'!A381</f>
        <v/>
      </c>
      <c r="B381" t="str">
        <f>+IF('Compras Acumuladas'!F381=0,"",'Compras Acumuladas'!F381)</f>
        <v/>
      </c>
      <c r="C381" s="31">
        <f>+'Compras Acumuladas'!K381+'Compras Acumuladas'!L381</f>
        <v>0</v>
      </c>
    </row>
    <row r="382" spans="1:3">
      <c r="A382" t="str">
        <f>+'Compras Acumuladas'!A382</f>
        <v/>
      </c>
      <c r="B382" t="str">
        <f>+IF('Compras Acumuladas'!F382=0,"",'Compras Acumuladas'!F382)</f>
        <v/>
      </c>
      <c r="C382" s="31">
        <f>+'Compras Acumuladas'!K382+'Compras Acumuladas'!L382</f>
        <v>0</v>
      </c>
    </row>
    <row r="383" spans="1:3">
      <c r="A383" t="str">
        <f>+'Compras Acumuladas'!A383</f>
        <v/>
      </c>
      <c r="B383" t="str">
        <f>+IF('Compras Acumuladas'!F383=0,"",'Compras Acumuladas'!F383)</f>
        <v/>
      </c>
      <c r="C383" s="31">
        <f>+'Compras Acumuladas'!K383+'Compras Acumuladas'!L383</f>
        <v>0</v>
      </c>
    </row>
    <row r="384" spans="1:3">
      <c r="A384" t="str">
        <f>+'Compras Acumuladas'!A384</f>
        <v/>
      </c>
      <c r="B384" t="str">
        <f>+IF('Compras Acumuladas'!F384=0,"",'Compras Acumuladas'!F384)</f>
        <v/>
      </c>
      <c r="C384" s="31">
        <f>+'Compras Acumuladas'!K384+'Compras Acumuladas'!L384</f>
        <v>0</v>
      </c>
    </row>
    <row r="385" spans="1:3">
      <c r="A385" t="str">
        <f>+'Compras Acumuladas'!A385</f>
        <v/>
      </c>
      <c r="B385" t="str">
        <f>+IF('Compras Acumuladas'!F385=0,"",'Compras Acumuladas'!F385)</f>
        <v/>
      </c>
      <c r="C385" s="31">
        <f>+'Compras Acumuladas'!K385+'Compras Acumuladas'!L385</f>
        <v>0</v>
      </c>
    </row>
    <row r="386" spans="1:3">
      <c r="A386" t="str">
        <f>+'Compras Acumuladas'!A386</f>
        <v/>
      </c>
      <c r="B386" t="str">
        <f>+IF('Compras Acumuladas'!F386=0,"",'Compras Acumuladas'!F386)</f>
        <v/>
      </c>
      <c r="C386" s="31">
        <f>+'Compras Acumuladas'!K386+'Compras Acumuladas'!L386</f>
        <v>0</v>
      </c>
    </row>
    <row r="387" spans="1:3">
      <c r="A387" t="str">
        <f>+'Compras Acumuladas'!A387</f>
        <v/>
      </c>
      <c r="B387" t="str">
        <f>+IF('Compras Acumuladas'!F387=0,"",'Compras Acumuladas'!F387)</f>
        <v/>
      </c>
      <c r="C387" s="31">
        <f>+'Compras Acumuladas'!K387+'Compras Acumuladas'!L387</f>
        <v>0</v>
      </c>
    </row>
    <row r="388" spans="1:3">
      <c r="A388" t="str">
        <f>+'Compras Acumuladas'!A388</f>
        <v/>
      </c>
      <c r="B388" t="str">
        <f>+IF('Compras Acumuladas'!F388=0,"",'Compras Acumuladas'!F388)</f>
        <v/>
      </c>
      <c r="C388" s="31">
        <f>+'Compras Acumuladas'!K388+'Compras Acumuladas'!L388</f>
        <v>0</v>
      </c>
    </row>
    <row r="389" spans="1:3">
      <c r="A389" t="str">
        <f>+'Compras Acumuladas'!A389</f>
        <v/>
      </c>
      <c r="B389" t="str">
        <f>+IF('Compras Acumuladas'!F389=0,"",'Compras Acumuladas'!F389)</f>
        <v/>
      </c>
      <c r="C389" s="31">
        <f>+'Compras Acumuladas'!K389+'Compras Acumuladas'!L389</f>
        <v>0</v>
      </c>
    </row>
    <row r="390" spans="1:3">
      <c r="A390" t="str">
        <f>+'Compras Acumuladas'!A390</f>
        <v/>
      </c>
      <c r="B390" t="str">
        <f>+IF('Compras Acumuladas'!F390=0,"",'Compras Acumuladas'!F390)</f>
        <v/>
      </c>
      <c r="C390" s="31">
        <f>+'Compras Acumuladas'!K390+'Compras Acumuladas'!L390</f>
        <v>0</v>
      </c>
    </row>
    <row r="391" spans="1:3">
      <c r="A391" t="str">
        <f>+'Compras Acumuladas'!A391</f>
        <v/>
      </c>
      <c r="B391" t="str">
        <f>+IF('Compras Acumuladas'!F391=0,"",'Compras Acumuladas'!F391)</f>
        <v/>
      </c>
      <c r="C391" s="31">
        <f>+'Compras Acumuladas'!K391+'Compras Acumuladas'!L391</f>
        <v>0</v>
      </c>
    </row>
    <row r="392" spans="1:3">
      <c r="A392" t="str">
        <f>+'Compras Acumuladas'!A392</f>
        <v/>
      </c>
      <c r="B392" t="str">
        <f>+IF('Compras Acumuladas'!F392=0,"",'Compras Acumuladas'!F392)</f>
        <v/>
      </c>
      <c r="C392" s="31">
        <f>+'Compras Acumuladas'!K392+'Compras Acumuladas'!L392</f>
        <v>0</v>
      </c>
    </row>
    <row r="393" spans="1:3">
      <c r="A393" t="str">
        <f>+'Compras Acumuladas'!A393</f>
        <v/>
      </c>
      <c r="B393" t="str">
        <f>+IF('Compras Acumuladas'!F393=0,"",'Compras Acumuladas'!F393)</f>
        <v/>
      </c>
      <c r="C393" s="31">
        <f>+'Compras Acumuladas'!K393+'Compras Acumuladas'!L393</f>
        <v>0</v>
      </c>
    </row>
    <row r="394" spans="1:3">
      <c r="A394" t="str">
        <f>+'Compras Acumuladas'!A394</f>
        <v/>
      </c>
      <c r="B394" t="str">
        <f>+IF('Compras Acumuladas'!F394=0,"",'Compras Acumuladas'!F394)</f>
        <v/>
      </c>
      <c r="C394" s="31">
        <f>+'Compras Acumuladas'!K394+'Compras Acumuladas'!L394</f>
        <v>0</v>
      </c>
    </row>
    <row r="395" spans="1:3">
      <c r="A395" t="str">
        <f>+'Compras Acumuladas'!A395</f>
        <v/>
      </c>
      <c r="B395" t="str">
        <f>+IF('Compras Acumuladas'!F395=0,"",'Compras Acumuladas'!F395)</f>
        <v/>
      </c>
      <c r="C395" s="31">
        <f>+'Compras Acumuladas'!K395+'Compras Acumuladas'!L395</f>
        <v>0</v>
      </c>
    </row>
    <row r="396" spans="1:3">
      <c r="A396" t="str">
        <f>+'Compras Acumuladas'!A396</f>
        <v/>
      </c>
      <c r="B396" t="str">
        <f>+IF('Compras Acumuladas'!F396=0,"",'Compras Acumuladas'!F396)</f>
        <v/>
      </c>
      <c r="C396" s="31">
        <f>+'Compras Acumuladas'!K396+'Compras Acumuladas'!L396</f>
        <v>0</v>
      </c>
    </row>
    <row r="397" spans="1:3">
      <c r="A397" t="str">
        <f>+'Compras Acumuladas'!A397</f>
        <v/>
      </c>
      <c r="B397" t="str">
        <f>+IF('Compras Acumuladas'!F397=0,"",'Compras Acumuladas'!F397)</f>
        <v/>
      </c>
      <c r="C397" s="31">
        <f>+'Compras Acumuladas'!K397+'Compras Acumuladas'!L397</f>
        <v>0</v>
      </c>
    </row>
    <row r="398" spans="1:3">
      <c r="A398" t="str">
        <f>+'Compras Acumuladas'!A398</f>
        <v/>
      </c>
      <c r="B398" t="str">
        <f>+IF('Compras Acumuladas'!F398=0,"",'Compras Acumuladas'!F398)</f>
        <v/>
      </c>
      <c r="C398" s="31">
        <f>+'Compras Acumuladas'!K398+'Compras Acumuladas'!L398</f>
        <v>0</v>
      </c>
    </row>
    <row r="399" spans="1:3">
      <c r="A399" t="str">
        <f>+'Compras Acumuladas'!A399</f>
        <v/>
      </c>
      <c r="B399" t="str">
        <f>+IF('Compras Acumuladas'!F399=0,"",'Compras Acumuladas'!F399)</f>
        <v/>
      </c>
      <c r="C399" s="31">
        <f>+'Compras Acumuladas'!K399+'Compras Acumuladas'!L399</f>
        <v>0</v>
      </c>
    </row>
    <row r="400" spans="1:3">
      <c r="A400" t="str">
        <f>+'Compras Acumuladas'!A400</f>
        <v/>
      </c>
      <c r="B400" t="str">
        <f>+IF('Compras Acumuladas'!F400=0,"",'Compras Acumuladas'!F400)</f>
        <v/>
      </c>
      <c r="C400" s="31">
        <f>+'Compras Acumuladas'!K400+'Compras Acumuladas'!L400</f>
        <v>0</v>
      </c>
    </row>
    <row r="401" spans="1:3">
      <c r="A401" t="str">
        <f>+'Compras Acumuladas'!A401</f>
        <v/>
      </c>
      <c r="B401" t="str">
        <f>+IF('Compras Acumuladas'!F401=0,"",'Compras Acumuladas'!F401)</f>
        <v/>
      </c>
      <c r="C401" s="31">
        <f>+'Compras Acumuladas'!K401+'Compras Acumuladas'!L401</f>
        <v>0</v>
      </c>
    </row>
    <row r="402" spans="1:3">
      <c r="A402" t="str">
        <f>+'Compras Acumuladas'!A402</f>
        <v/>
      </c>
      <c r="B402" t="str">
        <f>+IF('Compras Acumuladas'!F402=0,"",'Compras Acumuladas'!F402)</f>
        <v/>
      </c>
      <c r="C402" s="31">
        <f>+'Compras Acumuladas'!K402+'Compras Acumuladas'!L402</f>
        <v>0</v>
      </c>
    </row>
    <row r="403" spans="1:3">
      <c r="A403" t="str">
        <f>+'Compras Acumuladas'!A403</f>
        <v/>
      </c>
      <c r="B403" t="str">
        <f>+IF('Compras Acumuladas'!F403=0,"",'Compras Acumuladas'!F403)</f>
        <v/>
      </c>
      <c r="C403" s="31">
        <f>+'Compras Acumuladas'!K403+'Compras Acumuladas'!L403</f>
        <v>0</v>
      </c>
    </row>
    <row r="404" spans="1:3">
      <c r="A404" t="str">
        <f>+'Compras Acumuladas'!A404</f>
        <v/>
      </c>
      <c r="B404" t="str">
        <f>+IF('Compras Acumuladas'!F404=0,"",'Compras Acumuladas'!F404)</f>
        <v/>
      </c>
      <c r="C404" s="31">
        <f>+'Compras Acumuladas'!K404+'Compras Acumuladas'!L404</f>
        <v>0</v>
      </c>
    </row>
    <row r="405" spans="1:3">
      <c r="A405" t="str">
        <f>+'Compras Acumuladas'!A405</f>
        <v/>
      </c>
      <c r="B405" t="str">
        <f>+IF('Compras Acumuladas'!F405=0,"",'Compras Acumuladas'!F405)</f>
        <v/>
      </c>
      <c r="C405" s="31">
        <f>+'Compras Acumuladas'!K405+'Compras Acumuladas'!L405</f>
        <v>0</v>
      </c>
    </row>
    <row r="406" spans="1:3">
      <c r="A406" t="str">
        <f>+'Compras Acumuladas'!A406</f>
        <v/>
      </c>
      <c r="B406" t="str">
        <f>+IF('Compras Acumuladas'!F406=0,"",'Compras Acumuladas'!F406)</f>
        <v/>
      </c>
      <c r="C406" s="31">
        <f>+'Compras Acumuladas'!K406+'Compras Acumuladas'!L406</f>
        <v>0</v>
      </c>
    </row>
    <row r="407" spans="1:3">
      <c r="A407" t="str">
        <f>+'Compras Acumuladas'!A407</f>
        <v/>
      </c>
      <c r="B407" t="str">
        <f>+IF('Compras Acumuladas'!F407=0,"",'Compras Acumuladas'!F407)</f>
        <v/>
      </c>
      <c r="C407" s="31">
        <f>+'Compras Acumuladas'!K407+'Compras Acumuladas'!L407</f>
        <v>0</v>
      </c>
    </row>
    <row r="408" spans="1:3">
      <c r="A408" t="str">
        <f>+'Compras Acumuladas'!A408</f>
        <v/>
      </c>
      <c r="B408" t="str">
        <f>+IF('Compras Acumuladas'!F408=0,"",'Compras Acumuladas'!F408)</f>
        <v/>
      </c>
      <c r="C408" s="31">
        <f>+'Compras Acumuladas'!K408+'Compras Acumuladas'!L408</f>
        <v>0</v>
      </c>
    </row>
    <row r="409" spans="1:3">
      <c r="A409" t="str">
        <f>+'Compras Acumuladas'!A409</f>
        <v/>
      </c>
      <c r="B409" t="str">
        <f>+IF('Compras Acumuladas'!F409=0,"",'Compras Acumuladas'!F409)</f>
        <v/>
      </c>
      <c r="C409" s="31">
        <f>+'Compras Acumuladas'!K409+'Compras Acumuladas'!L409</f>
        <v>0</v>
      </c>
    </row>
    <row r="410" spans="1:3">
      <c r="A410" t="str">
        <f>+'Compras Acumuladas'!A410</f>
        <v/>
      </c>
      <c r="B410" t="str">
        <f>+IF('Compras Acumuladas'!F410=0,"",'Compras Acumuladas'!F410)</f>
        <v/>
      </c>
      <c r="C410" s="31">
        <f>+'Compras Acumuladas'!K410+'Compras Acumuladas'!L410</f>
        <v>0</v>
      </c>
    </row>
    <row r="411" spans="1:3">
      <c r="A411" t="str">
        <f>+'Compras Acumuladas'!A411</f>
        <v/>
      </c>
      <c r="B411" t="str">
        <f>+IF('Compras Acumuladas'!F411=0,"",'Compras Acumuladas'!F411)</f>
        <v/>
      </c>
      <c r="C411" s="31">
        <f>+'Compras Acumuladas'!K411+'Compras Acumuladas'!L411</f>
        <v>0</v>
      </c>
    </row>
    <row r="412" spans="1:3">
      <c r="A412" t="str">
        <f>+'Compras Acumuladas'!A412</f>
        <v/>
      </c>
      <c r="B412" t="str">
        <f>+IF('Compras Acumuladas'!F412=0,"",'Compras Acumuladas'!F412)</f>
        <v/>
      </c>
      <c r="C412" s="31">
        <f>+'Compras Acumuladas'!K412+'Compras Acumuladas'!L412</f>
        <v>0</v>
      </c>
    </row>
    <row r="413" spans="1:3">
      <c r="A413" t="str">
        <f>+'Compras Acumuladas'!A413</f>
        <v/>
      </c>
      <c r="B413" t="str">
        <f>+IF('Compras Acumuladas'!F413=0,"",'Compras Acumuladas'!F413)</f>
        <v/>
      </c>
      <c r="C413" s="31">
        <f>+'Compras Acumuladas'!K413+'Compras Acumuladas'!L413</f>
        <v>0</v>
      </c>
    </row>
    <row r="414" spans="1:3">
      <c r="A414" t="str">
        <f>+'Compras Acumuladas'!A414</f>
        <v/>
      </c>
      <c r="B414" t="str">
        <f>+IF('Compras Acumuladas'!F414=0,"",'Compras Acumuladas'!F414)</f>
        <v/>
      </c>
      <c r="C414" s="31">
        <f>+'Compras Acumuladas'!K414+'Compras Acumuladas'!L414</f>
        <v>0</v>
      </c>
    </row>
    <row r="415" spans="1:3">
      <c r="A415" t="str">
        <f>+'Compras Acumuladas'!A415</f>
        <v/>
      </c>
      <c r="B415" t="str">
        <f>+IF('Compras Acumuladas'!F415=0,"",'Compras Acumuladas'!F415)</f>
        <v/>
      </c>
      <c r="C415" s="31">
        <f>+'Compras Acumuladas'!K415+'Compras Acumuladas'!L415</f>
        <v>0</v>
      </c>
    </row>
    <row r="416" spans="1:3">
      <c r="A416" t="str">
        <f>+'Compras Acumuladas'!A416</f>
        <v/>
      </c>
      <c r="B416" t="str">
        <f>+IF('Compras Acumuladas'!F416=0,"",'Compras Acumuladas'!F416)</f>
        <v/>
      </c>
      <c r="C416" s="31">
        <f>+'Compras Acumuladas'!K416+'Compras Acumuladas'!L416</f>
        <v>0</v>
      </c>
    </row>
    <row r="417" spans="1:3">
      <c r="A417" t="str">
        <f>+'Compras Acumuladas'!A417</f>
        <v/>
      </c>
      <c r="B417" t="str">
        <f>+IF('Compras Acumuladas'!F417=0,"",'Compras Acumuladas'!F417)</f>
        <v/>
      </c>
      <c r="C417" s="31">
        <f>+'Compras Acumuladas'!K417+'Compras Acumuladas'!L417</f>
        <v>0</v>
      </c>
    </row>
    <row r="418" spans="1:3">
      <c r="A418" t="str">
        <f>+'Compras Acumuladas'!A418</f>
        <v/>
      </c>
      <c r="B418" t="str">
        <f>+IF('Compras Acumuladas'!F418=0,"",'Compras Acumuladas'!F418)</f>
        <v/>
      </c>
      <c r="C418" s="31">
        <f>+'Compras Acumuladas'!K418+'Compras Acumuladas'!L418</f>
        <v>0</v>
      </c>
    </row>
    <row r="419" spans="1:3">
      <c r="A419" t="str">
        <f>+'Compras Acumuladas'!A419</f>
        <v/>
      </c>
      <c r="B419" t="str">
        <f>+IF('Compras Acumuladas'!F419=0,"",'Compras Acumuladas'!F419)</f>
        <v/>
      </c>
      <c r="C419" s="31">
        <f>+'Compras Acumuladas'!K419+'Compras Acumuladas'!L419</f>
        <v>0</v>
      </c>
    </row>
    <row r="420" spans="1:3">
      <c r="A420" t="str">
        <f>+'Compras Acumuladas'!A420</f>
        <v/>
      </c>
      <c r="B420" t="str">
        <f>+IF('Compras Acumuladas'!F420=0,"",'Compras Acumuladas'!F420)</f>
        <v/>
      </c>
      <c r="C420" s="31">
        <f>+'Compras Acumuladas'!K420+'Compras Acumuladas'!L420</f>
        <v>0</v>
      </c>
    </row>
    <row r="421" spans="1:3">
      <c r="A421" t="str">
        <f>+'Compras Acumuladas'!A421</f>
        <v/>
      </c>
      <c r="B421" t="str">
        <f>+IF('Compras Acumuladas'!F421=0,"",'Compras Acumuladas'!F421)</f>
        <v/>
      </c>
      <c r="C421" s="31">
        <f>+'Compras Acumuladas'!K421+'Compras Acumuladas'!L421</f>
        <v>0</v>
      </c>
    </row>
    <row r="422" spans="1:3">
      <c r="A422" t="str">
        <f>+'Compras Acumuladas'!A422</f>
        <v/>
      </c>
      <c r="B422" t="str">
        <f>+IF('Compras Acumuladas'!F422=0,"",'Compras Acumuladas'!F422)</f>
        <v/>
      </c>
      <c r="C422" s="31">
        <f>+'Compras Acumuladas'!K422+'Compras Acumuladas'!L422</f>
        <v>0</v>
      </c>
    </row>
    <row r="423" spans="1:3">
      <c r="A423" t="str">
        <f>+'Compras Acumuladas'!A423</f>
        <v/>
      </c>
      <c r="B423" t="str">
        <f>+IF('Compras Acumuladas'!F423=0,"",'Compras Acumuladas'!F423)</f>
        <v/>
      </c>
      <c r="C423" s="31">
        <f>+'Compras Acumuladas'!K423+'Compras Acumuladas'!L423</f>
        <v>0</v>
      </c>
    </row>
    <row r="424" spans="1:3">
      <c r="A424" t="str">
        <f>+'Compras Acumuladas'!A424</f>
        <v/>
      </c>
      <c r="B424" t="str">
        <f>+IF('Compras Acumuladas'!F424=0,"",'Compras Acumuladas'!F424)</f>
        <v/>
      </c>
      <c r="C424" s="31">
        <f>+'Compras Acumuladas'!K424+'Compras Acumuladas'!L424</f>
        <v>0</v>
      </c>
    </row>
    <row r="425" spans="1:3">
      <c r="A425" t="str">
        <f>+'Compras Acumuladas'!A425</f>
        <v/>
      </c>
      <c r="B425" t="str">
        <f>+IF('Compras Acumuladas'!F425=0,"",'Compras Acumuladas'!F425)</f>
        <v/>
      </c>
      <c r="C425" s="31">
        <f>+'Compras Acumuladas'!K425+'Compras Acumuladas'!L425</f>
        <v>0</v>
      </c>
    </row>
    <row r="426" spans="1:3">
      <c r="A426" t="str">
        <f>+'Compras Acumuladas'!A426</f>
        <v/>
      </c>
      <c r="B426" t="str">
        <f>+IF('Compras Acumuladas'!F426=0,"",'Compras Acumuladas'!F426)</f>
        <v/>
      </c>
      <c r="C426" s="31">
        <f>+'Compras Acumuladas'!K426+'Compras Acumuladas'!L426</f>
        <v>0</v>
      </c>
    </row>
    <row r="427" spans="1:3">
      <c r="A427" t="str">
        <f>+'Compras Acumuladas'!A427</f>
        <v/>
      </c>
      <c r="B427" t="str">
        <f>+IF('Compras Acumuladas'!F427=0,"",'Compras Acumuladas'!F427)</f>
        <v/>
      </c>
      <c r="C427" s="31">
        <f>+'Compras Acumuladas'!K427+'Compras Acumuladas'!L427</f>
        <v>0</v>
      </c>
    </row>
    <row r="428" spans="1:3">
      <c r="A428" t="str">
        <f>+'Compras Acumuladas'!A428</f>
        <v/>
      </c>
      <c r="B428" t="str">
        <f>+IF('Compras Acumuladas'!F428=0,"",'Compras Acumuladas'!F428)</f>
        <v/>
      </c>
      <c r="C428" s="31">
        <f>+'Compras Acumuladas'!K428+'Compras Acumuladas'!L428</f>
        <v>0</v>
      </c>
    </row>
    <row r="429" spans="1:3">
      <c r="A429" t="str">
        <f>+'Compras Acumuladas'!A429</f>
        <v/>
      </c>
      <c r="B429" t="str">
        <f>+IF('Compras Acumuladas'!F429=0,"",'Compras Acumuladas'!F429)</f>
        <v/>
      </c>
      <c r="C429" s="31">
        <f>+'Compras Acumuladas'!K429+'Compras Acumuladas'!L429</f>
        <v>0</v>
      </c>
    </row>
    <row r="430" spans="1:3">
      <c r="A430" t="str">
        <f>+'Compras Acumuladas'!A430</f>
        <v/>
      </c>
      <c r="B430" t="str">
        <f>+IF('Compras Acumuladas'!F430=0,"",'Compras Acumuladas'!F430)</f>
        <v/>
      </c>
      <c r="C430" s="31">
        <f>+'Compras Acumuladas'!K430+'Compras Acumuladas'!L430</f>
        <v>0</v>
      </c>
    </row>
    <row r="431" spans="1:3">
      <c r="A431" t="str">
        <f>+'Compras Acumuladas'!A431</f>
        <v/>
      </c>
      <c r="B431" t="str">
        <f>+IF('Compras Acumuladas'!F431=0,"",'Compras Acumuladas'!F431)</f>
        <v/>
      </c>
      <c r="C431" s="31">
        <f>+'Compras Acumuladas'!K431+'Compras Acumuladas'!L431</f>
        <v>0</v>
      </c>
    </row>
    <row r="432" spans="1:3">
      <c r="A432" t="str">
        <f>+'Compras Acumuladas'!A432</f>
        <v/>
      </c>
      <c r="B432" t="str">
        <f>+IF('Compras Acumuladas'!F432=0,"",'Compras Acumuladas'!F432)</f>
        <v/>
      </c>
      <c r="C432" s="31">
        <f>+'Compras Acumuladas'!K432+'Compras Acumuladas'!L432</f>
        <v>0</v>
      </c>
    </row>
    <row r="433" spans="1:3">
      <c r="A433" t="str">
        <f>+'Compras Acumuladas'!A433</f>
        <v/>
      </c>
      <c r="B433" t="str">
        <f>+IF('Compras Acumuladas'!F433=0,"",'Compras Acumuladas'!F433)</f>
        <v/>
      </c>
      <c r="C433" s="31">
        <f>+'Compras Acumuladas'!K433+'Compras Acumuladas'!L433</f>
        <v>0</v>
      </c>
    </row>
    <row r="434" spans="1:3">
      <c r="A434" t="str">
        <f>+'Compras Acumuladas'!A434</f>
        <v/>
      </c>
      <c r="B434" t="str">
        <f>+IF('Compras Acumuladas'!F434=0,"",'Compras Acumuladas'!F434)</f>
        <v/>
      </c>
      <c r="C434" s="31">
        <f>+'Compras Acumuladas'!K434+'Compras Acumuladas'!L434</f>
        <v>0</v>
      </c>
    </row>
    <row r="435" spans="1:3">
      <c r="A435" t="str">
        <f>+'Compras Acumuladas'!A435</f>
        <v/>
      </c>
      <c r="B435" t="str">
        <f>+IF('Compras Acumuladas'!F435=0,"",'Compras Acumuladas'!F435)</f>
        <v/>
      </c>
      <c r="C435" s="31">
        <f>+'Compras Acumuladas'!K435+'Compras Acumuladas'!L435</f>
        <v>0</v>
      </c>
    </row>
    <row r="436" spans="1:3">
      <c r="A436" t="str">
        <f>+'Compras Acumuladas'!A436</f>
        <v/>
      </c>
      <c r="B436" t="str">
        <f>+IF('Compras Acumuladas'!F436=0,"",'Compras Acumuladas'!F436)</f>
        <v/>
      </c>
      <c r="C436" s="31">
        <f>+'Compras Acumuladas'!K436+'Compras Acumuladas'!L436</f>
        <v>0</v>
      </c>
    </row>
    <row r="437" spans="1:3">
      <c r="A437" t="str">
        <f>+'Compras Acumuladas'!A437</f>
        <v/>
      </c>
      <c r="B437" t="str">
        <f>+IF('Compras Acumuladas'!F437=0,"",'Compras Acumuladas'!F437)</f>
        <v/>
      </c>
      <c r="C437" s="31">
        <f>+'Compras Acumuladas'!K437+'Compras Acumuladas'!L437</f>
        <v>0</v>
      </c>
    </row>
    <row r="438" spans="1:3">
      <c r="A438" t="str">
        <f>+'Compras Acumuladas'!A438</f>
        <v/>
      </c>
      <c r="B438" t="str">
        <f>+IF('Compras Acumuladas'!F438=0,"",'Compras Acumuladas'!F438)</f>
        <v/>
      </c>
      <c r="C438" s="31">
        <f>+'Compras Acumuladas'!K438+'Compras Acumuladas'!L438</f>
        <v>0</v>
      </c>
    </row>
    <row r="439" spans="1:3">
      <c r="A439" t="str">
        <f>+'Compras Acumuladas'!A439</f>
        <v/>
      </c>
      <c r="B439" t="str">
        <f>+IF('Compras Acumuladas'!F439=0,"",'Compras Acumuladas'!F439)</f>
        <v/>
      </c>
      <c r="C439" s="31">
        <f>+'Compras Acumuladas'!K439+'Compras Acumuladas'!L439</f>
        <v>0</v>
      </c>
    </row>
    <row r="440" spans="1:3">
      <c r="A440" t="str">
        <f>+'Compras Acumuladas'!A440</f>
        <v/>
      </c>
      <c r="B440" t="str">
        <f>+IF('Compras Acumuladas'!F440=0,"",'Compras Acumuladas'!F440)</f>
        <v/>
      </c>
      <c r="C440" s="31">
        <f>+'Compras Acumuladas'!K440+'Compras Acumuladas'!L440</f>
        <v>0</v>
      </c>
    </row>
    <row r="441" spans="1:3">
      <c r="A441" t="str">
        <f>+'Compras Acumuladas'!A441</f>
        <v/>
      </c>
      <c r="B441" t="str">
        <f>+IF('Compras Acumuladas'!F441=0,"",'Compras Acumuladas'!F441)</f>
        <v/>
      </c>
      <c r="C441" s="31">
        <f>+'Compras Acumuladas'!K441+'Compras Acumuladas'!L441</f>
        <v>0</v>
      </c>
    </row>
    <row r="442" spans="1:3">
      <c r="A442" t="str">
        <f>+'Compras Acumuladas'!A442</f>
        <v/>
      </c>
      <c r="B442" t="str">
        <f>+IF('Compras Acumuladas'!F442=0,"",'Compras Acumuladas'!F442)</f>
        <v/>
      </c>
      <c r="C442" s="31">
        <f>+'Compras Acumuladas'!K442+'Compras Acumuladas'!L442</f>
        <v>0</v>
      </c>
    </row>
    <row r="443" spans="1:3">
      <c r="A443" t="str">
        <f>+'Compras Acumuladas'!A443</f>
        <v/>
      </c>
      <c r="B443" t="str">
        <f>+IF('Compras Acumuladas'!F443=0,"",'Compras Acumuladas'!F443)</f>
        <v/>
      </c>
      <c r="C443" s="31">
        <f>+'Compras Acumuladas'!K443+'Compras Acumuladas'!L443</f>
        <v>0</v>
      </c>
    </row>
    <row r="444" spans="1:3">
      <c r="A444" t="str">
        <f>+'Compras Acumuladas'!A444</f>
        <v/>
      </c>
      <c r="B444" t="str">
        <f>+IF('Compras Acumuladas'!F444=0,"",'Compras Acumuladas'!F444)</f>
        <v/>
      </c>
      <c r="C444" s="31">
        <f>+'Compras Acumuladas'!K444+'Compras Acumuladas'!L444</f>
        <v>0</v>
      </c>
    </row>
    <row r="445" spans="1:3">
      <c r="A445" t="str">
        <f>+'Compras Acumuladas'!A445</f>
        <v/>
      </c>
      <c r="B445" t="str">
        <f>+IF('Compras Acumuladas'!F445=0,"",'Compras Acumuladas'!F445)</f>
        <v/>
      </c>
      <c r="C445" s="31">
        <f>+'Compras Acumuladas'!K445+'Compras Acumuladas'!L445</f>
        <v>0</v>
      </c>
    </row>
    <row r="446" spans="1:3">
      <c r="A446" t="str">
        <f>+'Compras Acumuladas'!A446</f>
        <v/>
      </c>
      <c r="B446" t="str">
        <f>+IF('Compras Acumuladas'!F446=0,"",'Compras Acumuladas'!F446)</f>
        <v/>
      </c>
      <c r="C446" s="31">
        <f>+'Compras Acumuladas'!K446+'Compras Acumuladas'!L446</f>
        <v>0</v>
      </c>
    </row>
    <row r="447" spans="1:3">
      <c r="A447" t="str">
        <f>+'Compras Acumuladas'!A447</f>
        <v/>
      </c>
      <c r="B447" t="str">
        <f>+IF('Compras Acumuladas'!F447=0,"",'Compras Acumuladas'!F447)</f>
        <v/>
      </c>
      <c r="C447" s="31">
        <f>+'Compras Acumuladas'!K447+'Compras Acumuladas'!L447</f>
        <v>0</v>
      </c>
    </row>
    <row r="448" spans="1:3">
      <c r="A448" t="str">
        <f>+'Compras Acumuladas'!A448</f>
        <v/>
      </c>
      <c r="B448" t="str">
        <f>+IF('Compras Acumuladas'!F448=0,"",'Compras Acumuladas'!F448)</f>
        <v/>
      </c>
      <c r="C448" s="31">
        <f>+'Compras Acumuladas'!K448+'Compras Acumuladas'!L448</f>
        <v>0</v>
      </c>
    </row>
    <row r="449" spans="1:3">
      <c r="A449" t="str">
        <f>+'Compras Acumuladas'!A449</f>
        <v/>
      </c>
      <c r="B449" t="str">
        <f>+IF('Compras Acumuladas'!F449=0,"",'Compras Acumuladas'!F449)</f>
        <v/>
      </c>
      <c r="C449" s="31">
        <f>+'Compras Acumuladas'!K449+'Compras Acumuladas'!L449</f>
        <v>0</v>
      </c>
    </row>
    <row r="450" spans="1:3">
      <c r="A450" t="str">
        <f>+'Compras Acumuladas'!A450</f>
        <v/>
      </c>
      <c r="B450" t="str">
        <f>+IF('Compras Acumuladas'!F450=0,"",'Compras Acumuladas'!F450)</f>
        <v/>
      </c>
      <c r="C450" s="31">
        <f>+'Compras Acumuladas'!K450+'Compras Acumuladas'!L450</f>
        <v>0</v>
      </c>
    </row>
    <row r="451" spans="1:3">
      <c r="A451" t="str">
        <f>+'Compras Acumuladas'!A451</f>
        <v/>
      </c>
      <c r="B451" t="str">
        <f>+IF('Compras Acumuladas'!F451=0,"",'Compras Acumuladas'!F451)</f>
        <v/>
      </c>
      <c r="C451" s="31">
        <f>+'Compras Acumuladas'!K451+'Compras Acumuladas'!L451</f>
        <v>0</v>
      </c>
    </row>
    <row r="452" spans="1:3">
      <c r="A452" t="str">
        <f>+'Compras Acumuladas'!A452</f>
        <v/>
      </c>
    </row>
    <row r="453" spans="1:3">
      <c r="A453" t="str">
        <f>+'Compras Acumuladas'!A453</f>
        <v/>
      </c>
    </row>
    <row r="454" spans="1:3">
      <c r="A454" t="str">
        <f>+'Compras Acumuladas'!A454</f>
        <v/>
      </c>
    </row>
    <row r="455" spans="1:3">
      <c r="A455" t="str">
        <f>+'Compras Acumuladas'!A455</f>
        <v/>
      </c>
    </row>
    <row r="456" spans="1:3">
      <c r="A456" t="str">
        <f>+'Compras Acumuladas'!A456</f>
        <v/>
      </c>
    </row>
    <row r="457" spans="1:3">
      <c r="A457" t="str">
        <f>+'Compras Acumuladas'!A457</f>
        <v/>
      </c>
    </row>
    <row r="458" spans="1:3">
      <c r="A458" t="str">
        <f>+'Compras Acumuladas'!A458</f>
        <v/>
      </c>
    </row>
    <row r="459" spans="1:3">
      <c r="A459" t="str">
        <f>+'Compras Acumuladas'!A459</f>
        <v/>
      </c>
    </row>
    <row r="460" spans="1:3">
      <c r="A460" t="str">
        <f>+'Compras Acumuladas'!A460</f>
        <v/>
      </c>
    </row>
    <row r="461" spans="1:3">
      <c r="A461" t="str">
        <f>+'Compras Acumuladas'!A461</f>
        <v/>
      </c>
    </row>
    <row r="462" spans="1:3">
      <c r="A462" t="str">
        <f>+'Compras Acumuladas'!A462</f>
        <v/>
      </c>
    </row>
    <row r="463" spans="1:3">
      <c r="A463" t="str">
        <f>+'Compras Acumuladas'!A463</f>
        <v/>
      </c>
    </row>
    <row r="464" spans="1:3">
      <c r="A464" t="str">
        <f>+'Compras Acumuladas'!A464</f>
        <v/>
      </c>
    </row>
    <row r="465" spans="1:1">
      <c r="A465" t="str">
        <f>+'Compras Acumuladas'!A465</f>
        <v/>
      </c>
    </row>
    <row r="466" spans="1:1">
      <c r="A466" t="str">
        <f>+'Compras Acumuladas'!A466</f>
        <v/>
      </c>
    </row>
    <row r="467" spans="1:1">
      <c r="A467" t="str">
        <f>+'Compras Acumuladas'!A467</f>
        <v/>
      </c>
    </row>
    <row r="468" spans="1:1">
      <c r="A468" t="str">
        <f>+'Compras Acumuladas'!A468</f>
        <v/>
      </c>
    </row>
    <row r="469" spans="1:1">
      <c r="A469" t="str">
        <f>+'Compras Acumuladas'!A469</f>
        <v/>
      </c>
    </row>
    <row r="470" spans="1:1">
      <c r="A470" t="str">
        <f>+'Compras Acumuladas'!A470</f>
        <v/>
      </c>
    </row>
    <row r="471" spans="1:1">
      <c r="A471" t="str">
        <f>+'Compras Acumuladas'!A471</f>
        <v/>
      </c>
    </row>
    <row r="472" spans="1:1">
      <c r="A472" t="str">
        <f>+'Compras Acumuladas'!A472</f>
        <v/>
      </c>
    </row>
    <row r="473" spans="1:1">
      <c r="A473" t="str">
        <f>+'Compras Acumuladas'!A473</f>
        <v/>
      </c>
    </row>
    <row r="474" spans="1:1">
      <c r="A474" t="str">
        <f>+'Compras Acumuladas'!A474</f>
        <v/>
      </c>
    </row>
    <row r="475" spans="1:1">
      <c r="A475" t="str">
        <f>+'Compras Acumuladas'!A475</f>
        <v/>
      </c>
    </row>
    <row r="476" spans="1:1">
      <c r="A476" t="str">
        <f>+'Compras Acumuladas'!A476</f>
        <v/>
      </c>
    </row>
    <row r="477" spans="1:1">
      <c r="A477" t="str">
        <f>+'Compras Acumuladas'!A477</f>
        <v/>
      </c>
    </row>
    <row r="478" spans="1:1">
      <c r="A478" t="str">
        <f>+'Compras Acumuladas'!A478</f>
        <v/>
      </c>
    </row>
    <row r="479" spans="1:1">
      <c r="A479" t="str">
        <f>+'Compras Acumuladas'!A479</f>
        <v/>
      </c>
    </row>
    <row r="480" spans="1:1">
      <c r="A480" t="str">
        <f>+'Compras Acumuladas'!A480</f>
        <v/>
      </c>
    </row>
    <row r="481" spans="1:1">
      <c r="A481" t="str">
        <f>+'Compras Acumuladas'!A481</f>
        <v/>
      </c>
    </row>
    <row r="482" spans="1:1">
      <c r="A482" t="str">
        <f>+'Compras Acumuladas'!A482</f>
        <v/>
      </c>
    </row>
    <row r="483" spans="1:1">
      <c r="A483" t="str">
        <f>+'Compras Acumuladas'!A483</f>
        <v/>
      </c>
    </row>
    <row r="484" spans="1:1">
      <c r="A484" t="str">
        <f>+'Compras Acumuladas'!A484</f>
        <v/>
      </c>
    </row>
    <row r="485" spans="1:1">
      <c r="A485" t="str">
        <f>+'Compras Acumuladas'!A485</f>
        <v/>
      </c>
    </row>
    <row r="486" spans="1:1">
      <c r="A486" t="str">
        <f>+'Compras Acumuladas'!A486</f>
        <v/>
      </c>
    </row>
    <row r="487" spans="1:1">
      <c r="A487" t="str">
        <f>+'Compras Acumuladas'!A487</f>
        <v/>
      </c>
    </row>
    <row r="488" spans="1:1">
      <c r="A488" t="str">
        <f>+'Compras Acumuladas'!A488</f>
        <v/>
      </c>
    </row>
    <row r="489" spans="1:1">
      <c r="A489" t="str">
        <f>+'Compras Acumuladas'!A489</f>
        <v/>
      </c>
    </row>
    <row r="490" spans="1:1">
      <c r="A490" t="str">
        <f>+'Compras Acumuladas'!A490</f>
        <v/>
      </c>
    </row>
    <row r="491" spans="1:1">
      <c r="A491" t="str">
        <f>+'Compras Acumuladas'!A491</f>
        <v/>
      </c>
    </row>
    <row r="492" spans="1:1">
      <c r="A492" t="str">
        <f>+'Compras Acumuladas'!A492</f>
        <v/>
      </c>
    </row>
    <row r="493" spans="1:1">
      <c r="A493" t="str">
        <f>+'Compras Acumuladas'!A493</f>
        <v/>
      </c>
    </row>
    <row r="494" spans="1:1">
      <c r="A494" t="str">
        <f>+'Compras Acumuladas'!A494</f>
        <v/>
      </c>
    </row>
    <row r="495" spans="1:1">
      <c r="A495" t="str">
        <f>+'Compras Acumuladas'!A495</f>
        <v/>
      </c>
    </row>
    <row r="496" spans="1:1">
      <c r="A496" t="str">
        <f>+'Compras Acumuladas'!A496</f>
        <v/>
      </c>
    </row>
    <row r="497" spans="1:1">
      <c r="A497" t="str">
        <f>+'Compras Acumuladas'!A497</f>
        <v/>
      </c>
    </row>
    <row r="498" spans="1:1">
      <c r="A498" t="str">
        <f>+'Compras Acumuladas'!A498</f>
        <v/>
      </c>
    </row>
    <row r="499" spans="1:1">
      <c r="A499" t="str">
        <f>+'Compras Acumuladas'!A499</f>
        <v/>
      </c>
    </row>
    <row r="500" spans="1:1">
      <c r="A500" t="str">
        <f>+'Compras Acumuladas'!A500</f>
        <v/>
      </c>
    </row>
    <row r="501" spans="1:1">
      <c r="A501" t="str">
        <f>+'Compras Acumuladas'!A501</f>
        <v/>
      </c>
    </row>
    <row r="502" spans="1:1">
      <c r="A502" t="str">
        <f>+'Compras Acumuladas'!A502</f>
        <v/>
      </c>
    </row>
    <row r="503" spans="1:1">
      <c r="A503" t="str">
        <f>+'Compras Acumuladas'!A503</f>
        <v/>
      </c>
    </row>
    <row r="504" spans="1:1">
      <c r="A504" t="str">
        <f>+'Compras Acumuladas'!A504</f>
        <v/>
      </c>
    </row>
    <row r="505" spans="1:1">
      <c r="A505" t="str">
        <f>+'Compras Acumuladas'!A505</f>
        <v/>
      </c>
    </row>
    <row r="506" spans="1:1">
      <c r="A506" t="str">
        <f>+'Compras Acumuladas'!A506</f>
        <v/>
      </c>
    </row>
    <row r="507" spans="1:1">
      <c r="A507" t="str">
        <f>+'Compras Acumuladas'!A507</f>
        <v/>
      </c>
    </row>
    <row r="508" spans="1:1">
      <c r="A508" t="str">
        <f>+'Compras Acumuladas'!A508</f>
        <v/>
      </c>
    </row>
    <row r="509" spans="1:1">
      <c r="A509" t="str">
        <f>+'Compras Acumuladas'!A509</f>
        <v/>
      </c>
    </row>
    <row r="510" spans="1:1">
      <c r="A510" t="str">
        <f>+'Compras Acumuladas'!A510</f>
        <v/>
      </c>
    </row>
    <row r="511" spans="1:1">
      <c r="A511" t="str">
        <f>+'Compras Acumuladas'!A511</f>
        <v/>
      </c>
    </row>
    <row r="512" spans="1:1">
      <c r="A512" t="str">
        <f>+'Compras Acumuladas'!A512</f>
        <v/>
      </c>
    </row>
    <row r="513" spans="1:1">
      <c r="A513" t="str">
        <f>+'Compras Acumuladas'!A513</f>
        <v/>
      </c>
    </row>
    <row r="514" spans="1:1">
      <c r="A514" t="str">
        <f>+'Compras Acumuladas'!A514</f>
        <v/>
      </c>
    </row>
    <row r="515" spans="1:1">
      <c r="A515" t="str">
        <f>+'Compras Acumuladas'!A515</f>
        <v/>
      </c>
    </row>
    <row r="516" spans="1:1">
      <c r="A516" t="str">
        <f>+'Compras Acumuladas'!A516</f>
        <v/>
      </c>
    </row>
    <row r="517" spans="1:1">
      <c r="A517" t="str">
        <f>+'Compras Acumuladas'!A517</f>
        <v/>
      </c>
    </row>
    <row r="518" spans="1:1">
      <c r="A518" t="str">
        <f>+'Compras Acumuladas'!A518</f>
        <v/>
      </c>
    </row>
    <row r="519" spans="1:1">
      <c r="A519" t="str">
        <f>+'Compras Acumuladas'!A519</f>
        <v/>
      </c>
    </row>
    <row r="520" spans="1:1">
      <c r="A520" t="str">
        <f>+'Compras Acumuladas'!A520</f>
        <v/>
      </c>
    </row>
    <row r="521" spans="1:1">
      <c r="A521" t="str">
        <f>+'Compras Acumuladas'!A521</f>
        <v/>
      </c>
    </row>
    <row r="522" spans="1:1">
      <c r="A522" t="str">
        <f>+'Compras Acumuladas'!A522</f>
        <v/>
      </c>
    </row>
    <row r="523" spans="1:1">
      <c r="A523" t="str">
        <f>+'Compras Acumuladas'!A523</f>
        <v/>
      </c>
    </row>
    <row r="524" spans="1:1">
      <c r="A524" t="str">
        <f>+'Compras Acumuladas'!A524</f>
        <v/>
      </c>
    </row>
    <row r="525" spans="1:1">
      <c r="A525" t="str">
        <f>+'Compras Acumuladas'!A525</f>
        <v/>
      </c>
    </row>
    <row r="526" spans="1:1">
      <c r="A526" t="str">
        <f>+'Compras Acumuladas'!A526</f>
        <v/>
      </c>
    </row>
    <row r="527" spans="1:1">
      <c r="A527" t="str">
        <f>+'Compras Acumuladas'!A527</f>
        <v/>
      </c>
    </row>
    <row r="528" spans="1:1">
      <c r="A528" t="str">
        <f>+'Compras Acumuladas'!A528</f>
        <v/>
      </c>
    </row>
    <row r="529" spans="1:1">
      <c r="A529" t="str">
        <f>+'Compras Acumuladas'!A529</f>
        <v/>
      </c>
    </row>
    <row r="530" spans="1:1">
      <c r="A530" t="str">
        <f>+'Compras Acumuladas'!A530</f>
        <v/>
      </c>
    </row>
    <row r="531" spans="1:1">
      <c r="A531" t="str">
        <f>+'Compras Acumuladas'!A531</f>
        <v/>
      </c>
    </row>
    <row r="532" spans="1:1">
      <c r="A532" t="str">
        <f>+'Compras Acumuladas'!A532</f>
        <v/>
      </c>
    </row>
    <row r="533" spans="1:1">
      <c r="A533" t="str">
        <f>+'Compras Acumuladas'!A533</f>
        <v/>
      </c>
    </row>
    <row r="534" spans="1:1">
      <c r="A534" t="str">
        <f>+'Compras Acumuladas'!A534</f>
        <v/>
      </c>
    </row>
    <row r="535" spans="1:1">
      <c r="A535" t="str">
        <f>+'Compras Acumuladas'!A535</f>
        <v/>
      </c>
    </row>
    <row r="536" spans="1:1">
      <c r="A536" t="str">
        <f>+'Compras Acumuladas'!A536</f>
        <v/>
      </c>
    </row>
    <row r="537" spans="1:1">
      <c r="A537" t="str">
        <f>+'Compras Acumuladas'!A537</f>
        <v/>
      </c>
    </row>
    <row r="538" spans="1:1">
      <c r="A538" t="str">
        <f>+'Compras Acumuladas'!A538</f>
        <v/>
      </c>
    </row>
    <row r="539" spans="1:1">
      <c r="A539" t="str">
        <f>+'Compras Acumuladas'!A539</f>
        <v/>
      </c>
    </row>
    <row r="540" spans="1:1">
      <c r="A540" t="str">
        <f>+'Compras Acumuladas'!A540</f>
        <v/>
      </c>
    </row>
    <row r="541" spans="1:1">
      <c r="A541" t="str">
        <f>+'Compras Acumuladas'!A541</f>
        <v/>
      </c>
    </row>
    <row r="542" spans="1:1">
      <c r="A542" t="str">
        <f>+'Compras Acumuladas'!A542</f>
        <v/>
      </c>
    </row>
    <row r="543" spans="1:1">
      <c r="A543" t="str">
        <f>+'Compras Acumuladas'!A543</f>
        <v/>
      </c>
    </row>
    <row r="544" spans="1:1">
      <c r="A544" t="str">
        <f>+'Compras Acumuladas'!A544</f>
        <v/>
      </c>
    </row>
    <row r="545" spans="1:1">
      <c r="A545" t="str">
        <f>+'Compras Acumuladas'!A545</f>
        <v/>
      </c>
    </row>
    <row r="546" spans="1:1">
      <c r="A546" t="str">
        <f>+'Compras Acumuladas'!A546</f>
        <v/>
      </c>
    </row>
    <row r="547" spans="1:1">
      <c r="A547" t="str">
        <f>+'Compras Acumuladas'!A547</f>
        <v/>
      </c>
    </row>
    <row r="548" spans="1:1">
      <c r="A548" t="str">
        <f>+'Compras Acumuladas'!A548</f>
        <v/>
      </c>
    </row>
    <row r="549" spans="1:1">
      <c r="A549" t="str">
        <f>+'Compras Acumuladas'!A549</f>
        <v/>
      </c>
    </row>
    <row r="550" spans="1:1">
      <c r="A550" t="str">
        <f>+'Compras Acumuladas'!A550</f>
        <v/>
      </c>
    </row>
    <row r="551" spans="1:1">
      <c r="A551" t="str">
        <f>+'Compras Acumuladas'!A551</f>
        <v/>
      </c>
    </row>
    <row r="552" spans="1:1">
      <c r="A552" t="str">
        <f>+'Compras Acumuladas'!A552</f>
        <v/>
      </c>
    </row>
    <row r="553" spans="1:1">
      <c r="A553" t="str">
        <f>+'Compras Acumuladas'!A553</f>
        <v/>
      </c>
    </row>
    <row r="554" spans="1:1">
      <c r="A554" t="str">
        <f>+'Compras Acumuladas'!A554</f>
        <v/>
      </c>
    </row>
    <row r="555" spans="1:1">
      <c r="A555" t="str">
        <f>+'Compras Acumuladas'!A555</f>
        <v/>
      </c>
    </row>
    <row r="556" spans="1:1">
      <c r="A556" t="str">
        <f>+'Compras Acumuladas'!A556</f>
        <v/>
      </c>
    </row>
    <row r="557" spans="1:1">
      <c r="A557" t="str">
        <f>+'Compras Acumuladas'!A557</f>
        <v/>
      </c>
    </row>
    <row r="558" spans="1:1">
      <c r="A558" t="str">
        <f>+'Compras Acumuladas'!A558</f>
        <v/>
      </c>
    </row>
    <row r="559" spans="1:1">
      <c r="A559" t="str">
        <f>+'Compras Acumuladas'!A559</f>
        <v/>
      </c>
    </row>
    <row r="560" spans="1:1">
      <c r="A560" t="str">
        <f>+'Compras Acumuladas'!A560</f>
        <v/>
      </c>
    </row>
  </sheetData>
  <phoneticPr fontId="40" type="noConversion"/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AS997"/>
  <sheetViews>
    <sheetView topLeftCell="A51" zoomScale="85" zoomScaleNormal="85" workbookViewId="0">
      <selection activeCell="B77" sqref="B77:AB1065"/>
    </sheetView>
  </sheetViews>
  <sheetFormatPr baseColWidth="10" defaultRowHeight="15"/>
  <cols>
    <col min="1" max="1" width="11.42578125" style="28"/>
  </cols>
  <sheetData>
    <row r="1" spans="1:45">
      <c r="A1" s="60" t="s">
        <v>153</v>
      </c>
      <c r="B1" t="s">
        <v>36</v>
      </c>
      <c r="C1" t="s">
        <v>37</v>
      </c>
      <c r="D1" t="s">
        <v>64</v>
      </c>
      <c r="E1" t="s">
        <v>65</v>
      </c>
      <c r="F1" t="s">
        <v>40</v>
      </c>
      <c r="G1" t="s">
        <v>41</v>
      </c>
      <c r="H1" t="s">
        <v>42</v>
      </c>
      <c r="I1" t="s">
        <v>43</v>
      </c>
      <c r="J1" t="s">
        <v>66</v>
      </c>
      <c r="K1" t="s">
        <v>67</v>
      </c>
      <c r="L1" t="s">
        <v>45</v>
      </c>
      <c r="M1" t="s">
        <v>46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74</v>
      </c>
      <c r="U1" t="s">
        <v>75</v>
      </c>
      <c r="V1" t="s">
        <v>76</v>
      </c>
      <c r="W1" t="s">
        <v>77</v>
      </c>
      <c r="X1" t="s">
        <v>78</v>
      </c>
      <c r="Y1" t="s">
        <v>79</v>
      </c>
      <c r="Z1" t="s">
        <v>80</v>
      </c>
      <c r="AA1" t="s">
        <v>81</v>
      </c>
      <c r="AB1" t="s">
        <v>82</v>
      </c>
      <c r="AC1" t="s">
        <v>83</v>
      </c>
      <c r="AD1" t="s">
        <v>84</v>
      </c>
      <c r="AE1" t="s">
        <v>85</v>
      </c>
      <c r="AF1" t="s">
        <v>86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59</v>
      </c>
      <c r="AP1" t="s">
        <v>95</v>
      </c>
      <c r="AQ1" t="s">
        <v>96</v>
      </c>
      <c r="AR1" t="s">
        <v>97</v>
      </c>
    </row>
    <row r="2" spans="1:45" ht="15.75">
      <c r="A2" s="69" t="str">
        <f>+IF(H2=0,"",UPPER(TEXT(H2,"mmmm")))</f>
        <v>ENERO</v>
      </c>
      <c r="B2" s="61">
        <v>1</v>
      </c>
      <c r="C2" s="63">
        <v>33</v>
      </c>
      <c r="D2" s="63" t="s">
        <v>63</v>
      </c>
      <c r="E2" s="63" t="s">
        <v>227</v>
      </c>
      <c r="F2" s="63" t="s">
        <v>228</v>
      </c>
      <c r="G2" s="63">
        <v>411</v>
      </c>
      <c r="H2" s="64">
        <v>45680</v>
      </c>
      <c r="I2" s="65">
        <v>45680.570706018516</v>
      </c>
      <c r="J2" s="65">
        <v>45687.456018518518</v>
      </c>
      <c r="K2" s="62"/>
      <c r="L2" s="63">
        <v>0</v>
      </c>
      <c r="M2" s="63">
        <v>1300000</v>
      </c>
      <c r="N2" s="63">
        <v>247000</v>
      </c>
      <c r="O2" s="63">
        <v>1547000</v>
      </c>
      <c r="P2" s="63">
        <v>0</v>
      </c>
      <c r="Q2" s="63">
        <v>0</v>
      </c>
      <c r="R2" s="63">
        <v>0</v>
      </c>
      <c r="S2" s="63">
        <v>0</v>
      </c>
      <c r="T2" s="63">
        <v>0</v>
      </c>
      <c r="U2" s="63" t="s">
        <v>169</v>
      </c>
      <c r="V2" s="63">
        <v>0</v>
      </c>
      <c r="W2" s="63">
        <v>0</v>
      </c>
      <c r="X2" s="63">
        <v>0</v>
      </c>
      <c r="Y2" s="63">
        <v>0</v>
      </c>
      <c r="Z2" s="63">
        <v>0</v>
      </c>
      <c r="AA2" s="62"/>
      <c r="AB2" s="62"/>
      <c r="AC2" s="62"/>
      <c r="AD2" s="63">
        <v>0</v>
      </c>
      <c r="AE2" s="62"/>
      <c r="AF2" s="63">
        <v>0</v>
      </c>
      <c r="AG2" s="63">
        <v>2</v>
      </c>
      <c r="AH2" s="63">
        <v>0</v>
      </c>
      <c r="AI2" s="63">
        <v>0</v>
      </c>
      <c r="AJ2" s="63">
        <v>0</v>
      </c>
      <c r="AK2" s="62"/>
      <c r="AL2" s="62"/>
      <c r="AM2" s="62"/>
      <c r="AN2" s="63">
        <v>80351647</v>
      </c>
      <c r="AO2" s="62"/>
      <c r="AP2" s="62"/>
      <c r="AQ2" s="62"/>
      <c r="AR2" s="62"/>
      <c r="AS2" s="62"/>
    </row>
    <row r="3" spans="1:45" ht="15.75">
      <c r="A3" s="69" t="str">
        <f t="shared" ref="A3:A66" si="0">+IF(H3=0,"",UPPER(TEXT(H3,"mmmm")))</f>
        <v>ENERO</v>
      </c>
      <c r="B3" s="61">
        <v>2</v>
      </c>
      <c r="C3" s="63">
        <v>33</v>
      </c>
      <c r="D3" s="63" t="s">
        <v>63</v>
      </c>
      <c r="E3" s="63" t="s">
        <v>229</v>
      </c>
      <c r="F3" s="63" t="s">
        <v>230</v>
      </c>
      <c r="G3" s="63">
        <v>412</v>
      </c>
      <c r="H3" s="64">
        <v>45680</v>
      </c>
      <c r="I3" s="65">
        <v>45680.58865740741</v>
      </c>
      <c r="J3" s="62"/>
      <c r="K3" s="62"/>
      <c r="L3" s="63">
        <v>0</v>
      </c>
      <c r="M3" s="63">
        <v>1970000</v>
      </c>
      <c r="N3" s="63">
        <v>374300</v>
      </c>
      <c r="O3" s="63">
        <v>2344300</v>
      </c>
      <c r="P3" s="63">
        <v>0</v>
      </c>
      <c r="Q3" s="63">
        <v>0</v>
      </c>
      <c r="R3" s="63">
        <v>0</v>
      </c>
      <c r="S3" s="63">
        <v>0</v>
      </c>
      <c r="T3" s="63">
        <v>0</v>
      </c>
      <c r="U3" s="63" t="s">
        <v>169</v>
      </c>
      <c r="V3" s="63">
        <v>0</v>
      </c>
      <c r="W3" s="63">
        <v>0</v>
      </c>
      <c r="X3" s="63">
        <v>0</v>
      </c>
      <c r="Y3" s="63">
        <v>0</v>
      </c>
      <c r="Z3" s="63">
        <v>0</v>
      </c>
      <c r="AA3" s="62"/>
      <c r="AB3" s="62"/>
      <c r="AC3" s="62"/>
      <c r="AD3" s="63">
        <v>0</v>
      </c>
      <c r="AE3" s="62"/>
      <c r="AF3" s="63">
        <v>0</v>
      </c>
      <c r="AG3" s="63">
        <v>2</v>
      </c>
      <c r="AH3" s="63">
        <v>0</v>
      </c>
      <c r="AI3" s="63">
        <v>0</v>
      </c>
      <c r="AJ3" s="63">
        <v>0</v>
      </c>
      <c r="AK3" s="62"/>
      <c r="AL3" s="62"/>
      <c r="AM3" s="62"/>
      <c r="AN3" s="63">
        <v>80351647</v>
      </c>
      <c r="AO3" s="62"/>
      <c r="AP3" s="62"/>
      <c r="AQ3" s="62"/>
      <c r="AR3" s="62"/>
      <c r="AS3" s="62"/>
    </row>
    <row r="4" spans="1:45" ht="15.75">
      <c r="A4" s="69" t="str">
        <f t="shared" si="0"/>
        <v>ENERO</v>
      </c>
      <c r="B4" s="61">
        <v>3</v>
      </c>
      <c r="C4" s="63">
        <v>34</v>
      </c>
      <c r="D4" s="63" t="s">
        <v>63</v>
      </c>
      <c r="E4" s="63" t="s">
        <v>205</v>
      </c>
      <c r="F4" s="63" t="s">
        <v>206</v>
      </c>
      <c r="G4" s="63">
        <v>226</v>
      </c>
      <c r="H4" s="64">
        <v>45659</v>
      </c>
      <c r="I4" s="65">
        <v>45652.870625000003</v>
      </c>
      <c r="J4" s="62"/>
      <c r="K4" s="62"/>
      <c r="L4" s="63">
        <v>19970000</v>
      </c>
      <c r="M4" s="63">
        <v>0</v>
      </c>
      <c r="N4" s="63">
        <v>0</v>
      </c>
      <c r="O4" s="63">
        <v>19970000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 t="s">
        <v>169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2"/>
      <c r="AB4" s="62"/>
      <c r="AC4" s="62"/>
      <c r="AD4" s="63">
        <v>0</v>
      </c>
      <c r="AE4" s="62"/>
      <c r="AF4" s="63">
        <v>0</v>
      </c>
      <c r="AG4" s="63">
        <v>2</v>
      </c>
      <c r="AH4" s="63">
        <v>0</v>
      </c>
      <c r="AI4" s="63">
        <v>0</v>
      </c>
      <c r="AJ4" s="63">
        <v>0</v>
      </c>
      <c r="AK4" s="62"/>
      <c r="AL4" s="62"/>
      <c r="AM4" s="62"/>
      <c r="AN4" s="63">
        <v>80351647</v>
      </c>
      <c r="AO4" s="62"/>
      <c r="AP4" s="62"/>
      <c r="AQ4" s="62"/>
      <c r="AR4" s="62"/>
      <c r="AS4" s="62"/>
    </row>
    <row r="5" spans="1:45" ht="15.75">
      <c r="A5" s="69" t="str">
        <f t="shared" si="0"/>
        <v>ENERO</v>
      </c>
      <c r="B5" s="61">
        <v>4</v>
      </c>
      <c r="C5" s="63">
        <v>34</v>
      </c>
      <c r="D5" s="63" t="s">
        <v>63</v>
      </c>
      <c r="E5" s="63" t="s">
        <v>193</v>
      </c>
      <c r="F5" s="63" t="s">
        <v>194</v>
      </c>
      <c r="G5" s="63">
        <v>230</v>
      </c>
      <c r="H5" s="64">
        <v>45677</v>
      </c>
      <c r="I5" s="65">
        <v>45677.523425925923</v>
      </c>
      <c r="J5" s="62"/>
      <c r="K5" s="62"/>
      <c r="L5" s="63">
        <v>490330</v>
      </c>
      <c r="M5" s="63">
        <v>0</v>
      </c>
      <c r="N5" s="63">
        <v>0</v>
      </c>
      <c r="O5" s="63">
        <v>490330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 t="s">
        <v>169</v>
      </c>
      <c r="V5" s="63">
        <v>0</v>
      </c>
      <c r="W5" s="63">
        <v>0</v>
      </c>
      <c r="X5" s="63">
        <v>0</v>
      </c>
      <c r="Y5" s="63">
        <v>0</v>
      </c>
      <c r="Z5" s="63">
        <v>0</v>
      </c>
      <c r="AA5" s="62"/>
      <c r="AB5" s="62"/>
      <c r="AC5" s="62"/>
      <c r="AD5" s="63">
        <v>0</v>
      </c>
      <c r="AE5" s="62"/>
      <c r="AF5" s="63">
        <v>0</v>
      </c>
      <c r="AG5" s="63">
        <v>1</v>
      </c>
      <c r="AH5" s="63">
        <v>0</v>
      </c>
      <c r="AI5" s="63">
        <v>0</v>
      </c>
      <c r="AJ5" s="63">
        <v>0</v>
      </c>
      <c r="AK5" s="62"/>
      <c r="AL5" s="62"/>
      <c r="AM5" s="62"/>
      <c r="AN5" s="63">
        <v>80351647</v>
      </c>
      <c r="AO5" s="62"/>
      <c r="AP5" s="62"/>
      <c r="AQ5" s="62"/>
      <c r="AR5" s="62"/>
      <c r="AS5" s="62"/>
    </row>
    <row r="6" spans="1:45" ht="15.75">
      <c r="A6" s="69" t="str">
        <f t="shared" si="0"/>
        <v>ENERO</v>
      </c>
      <c r="B6" s="61">
        <v>5</v>
      </c>
      <c r="C6" s="63">
        <v>34</v>
      </c>
      <c r="D6" s="63" t="s">
        <v>63</v>
      </c>
      <c r="E6" s="63" t="s">
        <v>231</v>
      </c>
      <c r="F6" s="63" t="s">
        <v>232</v>
      </c>
      <c r="G6" s="63">
        <v>231</v>
      </c>
      <c r="H6" s="64">
        <v>45679</v>
      </c>
      <c r="I6" s="65">
        <v>45679.613969907405</v>
      </c>
      <c r="J6" s="62"/>
      <c r="K6" s="62"/>
      <c r="L6" s="63">
        <v>550000</v>
      </c>
      <c r="M6" s="63">
        <v>0</v>
      </c>
      <c r="N6" s="63">
        <v>0</v>
      </c>
      <c r="O6" s="63">
        <v>550000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 t="s">
        <v>169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2"/>
      <c r="AB6" s="62"/>
      <c r="AC6" s="62"/>
      <c r="AD6" s="63">
        <v>0</v>
      </c>
      <c r="AE6" s="62"/>
      <c r="AF6" s="63">
        <v>0</v>
      </c>
      <c r="AG6" s="63">
        <v>1</v>
      </c>
      <c r="AH6" s="63">
        <v>0</v>
      </c>
      <c r="AI6" s="63">
        <v>0</v>
      </c>
      <c r="AJ6" s="63">
        <v>0</v>
      </c>
      <c r="AK6" s="62"/>
      <c r="AL6" s="62"/>
      <c r="AM6" s="62"/>
      <c r="AN6" s="63">
        <v>80351647</v>
      </c>
      <c r="AO6" s="62"/>
      <c r="AP6" s="62"/>
      <c r="AQ6" s="62"/>
      <c r="AR6" s="62"/>
      <c r="AS6" s="62"/>
    </row>
    <row r="7" spans="1:45" ht="15.75">
      <c r="A7" s="69" t="str">
        <f t="shared" si="0"/>
        <v>ENERO</v>
      </c>
      <c r="B7" s="61">
        <v>6</v>
      </c>
      <c r="C7" s="63">
        <v>34</v>
      </c>
      <c r="D7" s="63" t="s">
        <v>63</v>
      </c>
      <c r="E7" s="63" t="s">
        <v>233</v>
      </c>
      <c r="F7" s="63" t="s">
        <v>234</v>
      </c>
      <c r="G7" s="63">
        <v>232</v>
      </c>
      <c r="H7" s="64">
        <v>45680</v>
      </c>
      <c r="I7" s="65">
        <v>45680.69703703704</v>
      </c>
      <c r="J7" s="62"/>
      <c r="K7" s="62"/>
      <c r="L7" s="63">
        <v>563334</v>
      </c>
      <c r="M7" s="63">
        <v>0</v>
      </c>
      <c r="N7" s="63">
        <v>0</v>
      </c>
      <c r="O7" s="63">
        <v>563334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 t="s">
        <v>169</v>
      </c>
      <c r="V7" s="63">
        <v>0</v>
      </c>
      <c r="W7" s="63">
        <v>0</v>
      </c>
      <c r="X7" s="63">
        <v>0</v>
      </c>
      <c r="Y7" s="63">
        <v>0</v>
      </c>
      <c r="Z7" s="63">
        <v>0</v>
      </c>
      <c r="AA7" s="62"/>
      <c r="AB7" s="62"/>
      <c r="AC7" s="62"/>
      <c r="AD7" s="63">
        <v>0</v>
      </c>
      <c r="AE7" s="62"/>
      <c r="AF7" s="63">
        <v>0</v>
      </c>
      <c r="AG7" s="63">
        <v>1</v>
      </c>
      <c r="AH7" s="63">
        <v>0</v>
      </c>
      <c r="AI7" s="63">
        <v>0</v>
      </c>
      <c r="AJ7" s="63">
        <v>0</v>
      </c>
      <c r="AK7" s="62"/>
      <c r="AL7" s="62"/>
      <c r="AM7" s="62"/>
      <c r="AN7" s="63">
        <v>80351647</v>
      </c>
      <c r="AO7" s="62"/>
      <c r="AP7" s="62"/>
      <c r="AQ7" s="62"/>
      <c r="AR7" s="62"/>
      <c r="AS7" s="62"/>
    </row>
    <row r="8" spans="1:45" ht="15.75">
      <c r="A8" s="69" t="str">
        <f t="shared" si="0"/>
        <v>ENERO</v>
      </c>
      <c r="B8" s="61">
        <v>7</v>
      </c>
      <c r="C8" s="63">
        <v>34</v>
      </c>
      <c r="D8" s="63" t="s">
        <v>63</v>
      </c>
      <c r="E8" s="63" t="s">
        <v>235</v>
      </c>
      <c r="F8" s="63" t="s">
        <v>236</v>
      </c>
      <c r="G8" s="63">
        <v>233</v>
      </c>
      <c r="H8" s="64">
        <v>45685</v>
      </c>
      <c r="I8" s="65">
        <v>45685.578645833331</v>
      </c>
      <c r="J8" s="62"/>
      <c r="K8" s="62"/>
      <c r="L8" s="63">
        <v>900000</v>
      </c>
      <c r="M8" s="63">
        <v>0</v>
      </c>
      <c r="N8" s="63">
        <v>0</v>
      </c>
      <c r="O8" s="63">
        <v>900000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3" t="s">
        <v>169</v>
      </c>
      <c r="V8" s="63">
        <v>0</v>
      </c>
      <c r="W8" s="63">
        <v>0</v>
      </c>
      <c r="X8" s="63">
        <v>0</v>
      </c>
      <c r="Y8" s="63">
        <v>0</v>
      </c>
      <c r="Z8" s="63">
        <v>0</v>
      </c>
      <c r="AA8" s="62"/>
      <c r="AB8" s="62"/>
      <c r="AC8" s="62"/>
      <c r="AD8" s="63">
        <v>0</v>
      </c>
      <c r="AE8" s="62"/>
      <c r="AF8" s="63">
        <v>0</v>
      </c>
      <c r="AG8" s="63">
        <v>1</v>
      </c>
      <c r="AH8" s="63">
        <v>0</v>
      </c>
      <c r="AI8" s="63">
        <v>0</v>
      </c>
      <c r="AJ8" s="63">
        <v>0</v>
      </c>
      <c r="AK8" s="62"/>
      <c r="AL8" s="62"/>
      <c r="AM8" s="62"/>
      <c r="AN8" s="63">
        <v>80351647</v>
      </c>
      <c r="AO8" s="62"/>
      <c r="AP8" s="62"/>
      <c r="AQ8" s="62"/>
      <c r="AR8" s="62"/>
      <c r="AS8" s="62"/>
    </row>
    <row r="9" spans="1:45" ht="15.75">
      <c r="A9" s="69" t="str">
        <f t="shared" si="0"/>
        <v>FEBRERO</v>
      </c>
      <c r="B9" s="61">
        <v>1</v>
      </c>
      <c r="C9" s="63">
        <v>33</v>
      </c>
      <c r="D9" s="63" t="s">
        <v>63</v>
      </c>
      <c r="E9" s="63" t="s">
        <v>255</v>
      </c>
      <c r="F9" s="63" t="s">
        <v>256</v>
      </c>
      <c r="G9" s="63">
        <v>413</v>
      </c>
      <c r="H9" s="64">
        <v>45713</v>
      </c>
      <c r="I9" s="65">
        <v>45713.46974537037</v>
      </c>
      <c r="J9" s="65">
        <v>45714.383449074077</v>
      </c>
      <c r="K9" s="62"/>
      <c r="L9" s="63">
        <v>0</v>
      </c>
      <c r="M9" s="63">
        <v>850000</v>
      </c>
      <c r="N9" s="63">
        <v>161500</v>
      </c>
      <c r="O9" s="63">
        <v>1011500</v>
      </c>
      <c r="P9" s="63">
        <v>0</v>
      </c>
      <c r="Q9" s="63">
        <v>0</v>
      </c>
      <c r="R9" s="63">
        <v>0</v>
      </c>
      <c r="S9" s="63">
        <v>0</v>
      </c>
      <c r="T9" s="63">
        <v>0</v>
      </c>
      <c r="U9" s="63" t="s">
        <v>169</v>
      </c>
      <c r="V9" s="63">
        <v>0</v>
      </c>
      <c r="W9" s="63">
        <v>0</v>
      </c>
      <c r="X9" s="63">
        <v>0</v>
      </c>
      <c r="Y9" s="63">
        <v>0</v>
      </c>
      <c r="Z9" s="63">
        <v>0</v>
      </c>
      <c r="AA9" s="62"/>
      <c r="AB9" s="62"/>
      <c r="AC9" s="62"/>
      <c r="AD9" s="63">
        <v>0</v>
      </c>
      <c r="AE9" s="62"/>
      <c r="AF9" s="63">
        <v>0</v>
      </c>
      <c r="AG9" s="63">
        <v>2</v>
      </c>
      <c r="AH9" s="63">
        <v>0</v>
      </c>
      <c r="AI9" s="63">
        <v>0</v>
      </c>
      <c r="AJ9" s="63">
        <v>0</v>
      </c>
      <c r="AK9" s="62"/>
      <c r="AL9" s="62"/>
      <c r="AM9" s="62"/>
      <c r="AN9" s="63">
        <v>80351647</v>
      </c>
      <c r="AO9" s="62"/>
      <c r="AP9" s="62"/>
      <c r="AQ9" s="62"/>
      <c r="AR9" s="62"/>
      <c r="AS9" s="62"/>
    </row>
    <row r="10" spans="1:45" ht="15.75">
      <c r="A10" s="69" t="str">
        <f t="shared" si="0"/>
        <v>FEBRERO</v>
      </c>
      <c r="B10" s="61">
        <v>2</v>
      </c>
      <c r="C10" s="63">
        <v>34</v>
      </c>
      <c r="D10" s="63" t="s">
        <v>63</v>
      </c>
      <c r="E10" s="63" t="s">
        <v>257</v>
      </c>
      <c r="F10" s="63" t="s">
        <v>258</v>
      </c>
      <c r="G10" s="63">
        <v>234</v>
      </c>
      <c r="H10" s="64">
        <v>45691</v>
      </c>
      <c r="I10" s="65">
        <v>45691.484976851854</v>
      </c>
      <c r="J10" s="62"/>
      <c r="K10" s="62"/>
      <c r="L10" s="63">
        <v>1312500</v>
      </c>
      <c r="M10" s="63">
        <v>0</v>
      </c>
      <c r="N10" s="63">
        <v>0</v>
      </c>
      <c r="O10" s="63">
        <v>1312500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3" t="s">
        <v>169</v>
      </c>
      <c r="V10" s="63">
        <v>0</v>
      </c>
      <c r="W10" s="63">
        <v>0</v>
      </c>
      <c r="X10" s="63">
        <v>0</v>
      </c>
      <c r="Y10" s="63">
        <v>0</v>
      </c>
      <c r="Z10" s="63">
        <v>0</v>
      </c>
      <c r="AA10" s="62"/>
      <c r="AB10" s="62"/>
      <c r="AC10" s="62"/>
      <c r="AD10" s="63">
        <v>0</v>
      </c>
      <c r="AE10" s="62"/>
      <c r="AF10" s="63">
        <v>0</v>
      </c>
      <c r="AG10" s="63">
        <v>1</v>
      </c>
      <c r="AH10" s="63">
        <v>0</v>
      </c>
      <c r="AI10" s="63">
        <v>0</v>
      </c>
      <c r="AJ10" s="63">
        <v>0</v>
      </c>
      <c r="AK10" s="62"/>
      <c r="AL10" s="62"/>
      <c r="AM10" s="62"/>
      <c r="AN10" s="63">
        <v>80351647</v>
      </c>
      <c r="AO10" s="62"/>
      <c r="AP10" s="62"/>
      <c r="AQ10" s="62"/>
      <c r="AR10" s="62"/>
      <c r="AS10" s="62"/>
    </row>
    <row r="11" spans="1:45" ht="15.75">
      <c r="A11" s="69" t="str">
        <f t="shared" si="0"/>
        <v>FEBRERO</v>
      </c>
      <c r="B11" s="61">
        <v>3</v>
      </c>
      <c r="C11" s="63">
        <v>34</v>
      </c>
      <c r="D11" s="63" t="s">
        <v>63</v>
      </c>
      <c r="E11" s="63" t="s">
        <v>259</v>
      </c>
      <c r="F11" s="63" t="s">
        <v>260</v>
      </c>
      <c r="G11" s="63">
        <v>235</v>
      </c>
      <c r="H11" s="64">
        <v>45691</v>
      </c>
      <c r="I11" s="65">
        <v>45691.488078703704</v>
      </c>
      <c r="J11" s="62"/>
      <c r="K11" s="62"/>
      <c r="L11" s="63">
        <v>400000</v>
      </c>
      <c r="M11" s="63">
        <v>0</v>
      </c>
      <c r="N11" s="63">
        <v>0</v>
      </c>
      <c r="O11" s="63">
        <v>400000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 t="s">
        <v>169</v>
      </c>
      <c r="V11" s="63">
        <v>0</v>
      </c>
      <c r="W11" s="63">
        <v>0</v>
      </c>
      <c r="X11" s="63">
        <v>0</v>
      </c>
      <c r="Y11" s="63">
        <v>0</v>
      </c>
      <c r="Z11" s="63">
        <v>0</v>
      </c>
      <c r="AA11" s="62"/>
      <c r="AB11" s="62"/>
      <c r="AC11" s="62"/>
      <c r="AD11" s="63">
        <v>0</v>
      </c>
      <c r="AE11" s="62"/>
      <c r="AF11" s="63">
        <v>0</v>
      </c>
      <c r="AG11" s="63">
        <v>1</v>
      </c>
      <c r="AH11" s="63">
        <v>0</v>
      </c>
      <c r="AI11" s="63">
        <v>0</v>
      </c>
      <c r="AJ11" s="63">
        <v>0</v>
      </c>
      <c r="AK11" s="62"/>
      <c r="AL11" s="62"/>
      <c r="AM11" s="62"/>
      <c r="AN11" s="63">
        <v>80351647</v>
      </c>
      <c r="AO11" s="62"/>
      <c r="AP11" s="62"/>
      <c r="AQ11" s="62"/>
      <c r="AR11" s="62"/>
      <c r="AS11" s="62"/>
    </row>
    <row r="12" spans="1:45" ht="15.75">
      <c r="A12" s="69" t="str">
        <f t="shared" si="0"/>
        <v>FEBRERO</v>
      </c>
      <c r="B12" s="61">
        <v>4</v>
      </c>
      <c r="C12" s="63">
        <v>34</v>
      </c>
      <c r="D12" s="63" t="s">
        <v>63</v>
      </c>
      <c r="E12" s="63" t="s">
        <v>261</v>
      </c>
      <c r="F12" s="63" t="s">
        <v>262</v>
      </c>
      <c r="G12" s="63">
        <v>236</v>
      </c>
      <c r="H12" s="64">
        <v>45695</v>
      </c>
      <c r="I12" s="65">
        <v>45695.546469907407</v>
      </c>
      <c r="J12" s="62"/>
      <c r="K12" s="62"/>
      <c r="L12" s="63">
        <v>2390000</v>
      </c>
      <c r="M12" s="63">
        <v>0</v>
      </c>
      <c r="N12" s="63">
        <v>0</v>
      </c>
      <c r="O12" s="63">
        <v>2390000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 t="s">
        <v>169</v>
      </c>
      <c r="V12" s="63">
        <v>0</v>
      </c>
      <c r="W12" s="63">
        <v>0</v>
      </c>
      <c r="X12" s="63">
        <v>0</v>
      </c>
      <c r="Y12" s="63">
        <v>0</v>
      </c>
      <c r="Z12" s="63">
        <v>0</v>
      </c>
      <c r="AA12" s="62"/>
      <c r="AB12" s="62"/>
      <c r="AC12" s="62"/>
      <c r="AD12" s="63">
        <v>0</v>
      </c>
      <c r="AE12" s="62"/>
      <c r="AF12" s="63">
        <v>0</v>
      </c>
      <c r="AG12" s="63">
        <v>2</v>
      </c>
      <c r="AH12" s="63">
        <v>0</v>
      </c>
      <c r="AI12" s="63">
        <v>0</v>
      </c>
      <c r="AJ12" s="63">
        <v>0</v>
      </c>
      <c r="AK12" s="62"/>
      <c r="AL12" s="62"/>
      <c r="AM12" s="62"/>
      <c r="AN12" s="63">
        <v>80351647</v>
      </c>
      <c r="AO12" s="62"/>
      <c r="AP12" s="62"/>
      <c r="AQ12" s="62"/>
      <c r="AR12" s="62"/>
      <c r="AS12" s="62"/>
    </row>
    <row r="13" spans="1:45" ht="15.75">
      <c r="A13" s="69" t="str">
        <f t="shared" si="0"/>
        <v>FEBRERO</v>
      </c>
      <c r="B13" s="61">
        <v>5</v>
      </c>
      <c r="C13" s="63">
        <v>34</v>
      </c>
      <c r="D13" s="63" t="s">
        <v>63</v>
      </c>
      <c r="E13" s="63" t="s">
        <v>263</v>
      </c>
      <c r="F13" s="63" t="s">
        <v>264</v>
      </c>
      <c r="G13" s="63">
        <v>237</v>
      </c>
      <c r="H13" s="64">
        <v>45700</v>
      </c>
      <c r="I13" s="65">
        <v>45700.669456018521</v>
      </c>
      <c r="J13" s="62"/>
      <c r="K13" s="62"/>
      <c r="L13" s="63">
        <v>490000</v>
      </c>
      <c r="M13" s="63">
        <v>0</v>
      </c>
      <c r="N13" s="63">
        <v>0</v>
      </c>
      <c r="O13" s="63">
        <v>490000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 t="s">
        <v>169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2"/>
      <c r="AB13" s="62"/>
      <c r="AC13" s="62"/>
      <c r="AD13" s="63">
        <v>0</v>
      </c>
      <c r="AE13" s="62"/>
      <c r="AF13" s="63">
        <v>0</v>
      </c>
      <c r="AG13" s="63">
        <v>1</v>
      </c>
      <c r="AH13" s="63">
        <v>0</v>
      </c>
      <c r="AI13" s="63">
        <v>0</v>
      </c>
      <c r="AJ13" s="63">
        <v>0</v>
      </c>
      <c r="AK13" s="62"/>
      <c r="AL13" s="62"/>
      <c r="AM13" s="62"/>
      <c r="AN13" s="63">
        <v>80351647</v>
      </c>
      <c r="AO13" s="62"/>
      <c r="AP13" s="62"/>
      <c r="AQ13" s="62"/>
      <c r="AR13" s="62"/>
      <c r="AS13" s="62"/>
    </row>
    <row r="14" spans="1:45" ht="15.75">
      <c r="A14" s="69" t="str">
        <f t="shared" si="0"/>
        <v>FEBRERO</v>
      </c>
      <c r="B14" s="61">
        <v>6</v>
      </c>
      <c r="C14" s="63">
        <v>34</v>
      </c>
      <c r="D14" s="63" t="s">
        <v>63</v>
      </c>
      <c r="E14" s="63" t="s">
        <v>265</v>
      </c>
      <c r="F14" s="63" t="s">
        <v>266</v>
      </c>
      <c r="G14" s="63">
        <v>238</v>
      </c>
      <c r="H14" s="64">
        <v>45715</v>
      </c>
      <c r="I14" s="65">
        <v>45715.519988425927</v>
      </c>
      <c r="J14" s="62"/>
      <c r="K14" s="62"/>
      <c r="L14" s="63">
        <v>2169330</v>
      </c>
      <c r="M14" s="63">
        <v>0</v>
      </c>
      <c r="N14" s="63">
        <v>0</v>
      </c>
      <c r="O14" s="63">
        <v>2169330</v>
      </c>
      <c r="P14" s="63">
        <v>0</v>
      </c>
      <c r="Q14" s="63">
        <v>0</v>
      </c>
      <c r="R14" s="63">
        <v>0</v>
      </c>
      <c r="S14" s="63">
        <v>0</v>
      </c>
      <c r="T14" s="63">
        <v>0</v>
      </c>
      <c r="U14" s="63" t="s">
        <v>169</v>
      </c>
      <c r="V14" s="63">
        <v>0</v>
      </c>
      <c r="W14" s="63">
        <v>0</v>
      </c>
      <c r="X14" s="63">
        <v>0</v>
      </c>
      <c r="Y14" s="63">
        <v>0</v>
      </c>
      <c r="Z14" s="63">
        <v>0</v>
      </c>
      <c r="AA14" s="62"/>
      <c r="AB14" s="62"/>
      <c r="AC14" s="62"/>
      <c r="AD14" s="63">
        <v>0</v>
      </c>
      <c r="AE14" s="62"/>
      <c r="AF14" s="63">
        <v>0</v>
      </c>
      <c r="AG14" s="63">
        <v>1</v>
      </c>
      <c r="AH14" s="63">
        <v>0</v>
      </c>
      <c r="AI14" s="63">
        <v>0</v>
      </c>
      <c r="AJ14" s="63">
        <v>0</v>
      </c>
      <c r="AK14" s="62"/>
      <c r="AL14" s="62"/>
      <c r="AM14" s="62"/>
      <c r="AN14" s="63">
        <v>80351647</v>
      </c>
      <c r="AO14" s="62"/>
      <c r="AP14" s="62"/>
      <c r="AQ14" s="62"/>
      <c r="AR14" s="62"/>
      <c r="AS14" s="62"/>
    </row>
    <row r="15" spans="1:45" ht="15.75">
      <c r="A15" s="69" t="str">
        <f t="shared" si="0"/>
        <v>FEBRERO</v>
      </c>
      <c r="B15" s="61">
        <v>7</v>
      </c>
      <c r="C15" s="63">
        <v>61</v>
      </c>
      <c r="D15" s="63" t="s">
        <v>63</v>
      </c>
      <c r="E15" s="63" t="s">
        <v>267</v>
      </c>
      <c r="F15" s="63" t="s">
        <v>268</v>
      </c>
      <c r="G15" s="63">
        <v>38</v>
      </c>
      <c r="H15" s="64">
        <v>45695</v>
      </c>
      <c r="I15" s="65">
        <v>45695.544189814813</v>
      </c>
      <c r="J15" s="62"/>
      <c r="K15" s="62"/>
      <c r="L15" s="63">
        <v>2390000</v>
      </c>
      <c r="M15" s="63">
        <v>0</v>
      </c>
      <c r="N15" s="63">
        <v>0</v>
      </c>
      <c r="O15" s="63">
        <v>2390000</v>
      </c>
      <c r="P15" s="63">
        <v>0</v>
      </c>
      <c r="Q15" s="63">
        <v>0</v>
      </c>
      <c r="R15" s="63">
        <v>0</v>
      </c>
      <c r="S15" s="63">
        <v>0</v>
      </c>
      <c r="T15" s="63">
        <v>0</v>
      </c>
      <c r="U15" s="63" t="s">
        <v>169</v>
      </c>
      <c r="V15" s="63">
        <v>0</v>
      </c>
      <c r="W15" s="63">
        <v>0</v>
      </c>
      <c r="X15" s="63">
        <v>0</v>
      </c>
      <c r="Y15" s="63">
        <v>0</v>
      </c>
      <c r="Z15" s="63">
        <v>34</v>
      </c>
      <c r="AA15" s="63">
        <v>227</v>
      </c>
      <c r="AB15" s="62"/>
      <c r="AC15" s="62"/>
      <c r="AD15" s="63">
        <v>0</v>
      </c>
      <c r="AE15" s="62"/>
      <c r="AF15" s="63">
        <v>0</v>
      </c>
      <c r="AG15" s="63">
        <v>0</v>
      </c>
      <c r="AH15" s="63">
        <v>0</v>
      </c>
      <c r="AI15" s="63">
        <v>0</v>
      </c>
      <c r="AJ15" s="63">
        <v>0</v>
      </c>
      <c r="AK15" s="62"/>
      <c r="AL15" s="62"/>
      <c r="AM15" s="62"/>
      <c r="AN15" s="63">
        <v>80351647</v>
      </c>
      <c r="AO15" s="62"/>
      <c r="AP15" s="62"/>
      <c r="AQ15" s="62"/>
      <c r="AR15" s="62"/>
      <c r="AS15" s="62"/>
    </row>
    <row r="16" spans="1:45" ht="15.75">
      <c r="A16" s="69" t="str">
        <f t="shared" si="0"/>
        <v>MARZO</v>
      </c>
      <c r="B16" s="61">
        <v>1</v>
      </c>
      <c r="C16" s="63">
        <v>33</v>
      </c>
      <c r="D16" s="63" t="s">
        <v>63</v>
      </c>
      <c r="E16" s="63" t="s">
        <v>300</v>
      </c>
      <c r="F16" s="63" t="s">
        <v>301</v>
      </c>
      <c r="G16" s="63">
        <v>414</v>
      </c>
      <c r="H16" s="64">
        <v>45721</v>
      </c>
      <c r="I16" s="65">
        <v>45721.44734953704</v>
      </c>
      <c r="J16" s="65">
        <v>45721.65966435185</v>
      </c>
      <c r="K16" s="62"/>
      <c r="L16" s="63">
        <v>0</v>
      </c>
      <c r="M16" s="63">
        <v>850000</v>
      </c>
      <c r="N16" s="63">
        <v>161500</v>
      </c>
      <c r="O16" s="63">
        <v>1011500</v>
      </c>
      <c r="P16" s="63">
        <v>0</v>
      </c>
      <c r="Q16" s="63">
        <v>0</v>
      </c>
      <c r="R16" s="63">
        <v>0</v>
      </c>
      <c r="S16" s="63">
        <v>0</v>
      </c>
      <c r="T16" s="63">
        <v>0</v>
      </c>
      <c r="U16" s="63" t="s">
        <v>169</v>
      </c>
      <c r="V16" s="63">
        <v>0</v>
      </c>
      <c r="W16" s="63">
        <v>0</v>
      </c>
      <c r="X16" s="63">
        <v>0</v>
      </c>
      <c r="Y16" s="63">
        <v>0</v>
      </c>
      <c r="Z16" s="63">
        <v>0</v>
      </c>
      <c r="AA16" s="62"/>
      <c r="AB16" s="62"/>
      <c r="AC16" s="62"/>
      <c r="AD16" s="63">
        <v>0</v>
      </c>
      <c r="AE16" s="62"/>
      <c r="AF16" s="63">
        <v>0</v>
      </c>
      <c r="AG16" s="63">
        <v>2</v>
      </c>
      <c r="AH16" s="63">
        <v>0</v>
      </c>
      <c r="AI16" s="63">
        <v>0</v>
      </c>
      <c r="AJ16" s="63">
        <v>0</v>
      </c>
      <c r="AK16" s="62"/>
      <c r="AL16" s="62"/>
      <c r="AM16" s="62"/>
      <c r="AN16" s="63">
        <v>80351647</v>
      </c>
      <c r="AO16" s="62"/>
      <c r="AP16" s="62"/>
      <c r="AQ16" s="62"/>
      <c r="AR16" s="62"/>
      <c r="AS16" s="62"/>
    </row>
    <row r="17" spans="1:45" ht="15.75">
      <c r="A17" s="69" t="str">
        <f t="shared" si="0"/>
        <v>MARZO</v>
      </c>
      <c r="B17" s="61">
        <v>2</v>
      </c>
      <c r="C17" s="63">
        <v>33</v>
      </c>
      <c r="D17" s="63" t="s">
        <v>63</v>
      </c>
      <c r="E17" s="63" t="s">
        <v>302</v>
      </c>
      <c r="F17" s="63" t="s">
        <v>303</v>
      </c>
      <c r="G17" s="63">
        <v>415</v>
      </c>
      <c r="H17" s="64">
        <v>45729</v>
      </c>
      <c r="I17" s="65">
        <v>45729.594444444447</v>
      </c>
      <c r="J17" s="62"/>
      <c r="K17" s="62"/>
      <c r="L17" s="63">
        <v>0</v>
      </c>
      <c r="M17" s="63">
        <v>2490000</v>
      </c>
      <c r="N17" s="63">
        <v>473100</v>
      </c>
      <c r="O17" s="63">
        <v>2963100</v>
      </c>
      <c r="P17" s="63">
        <v>0</v>
      </c>
      <c r="Q17" s="63">
        <v>0</v>
      </c>
      <c r="R17" s="63">
        <v>0</v>
      </c>
      <c r="S17" s="63">
        <v>0</v>
      </c>
      <c r="T17" s="63">
        <v>0</v>
      </c>
      <c r="U17" s="63" t="s">
        <v>169</v>
      </c>
      <c r="V17" s="63">
        <v>0</v>
      </c>
      <c r="W17" s="63">
        <v>0</v>
      </c>
      <c r="X17" s="63">
        <v>0</v>
      </c>
      <c r="Y17" s="63">
        <v>0</v>
      </c>
      <c r="Z17" s="63">
        <v>0</v>
      </c>
      <c r="AA17" s="62"/>
      <c r="AB17" s="62"/>
      <c r="AC17" s="62"/>
      <c r="AD17" s="63">
        <v>0</v>
      </c>
      <c r="AE17" s="62"/>
      <c r="AF17" s="63">
        <v>0</v>
      </c>
      <c r="AG17" s="63">
        <v>2</v>
      </c>
      <c r="AH17" s="63">
        <v>0</v>
      </c>
      <c r="AI17" s="63">
        <v>0</v>
      </c>
      <c r="AJ17" s="63">
        <v>0</v>
      </c>
      <c r="AK17" s="62"/>
      <c r="AL17" s="62"/>
      <c r="AM17" s="62"/>
      <c r="AN17" s="63">
        <v>80351647</v>
      </c>
      <c r="AO17" s="62"/>
      <c r="AP17" s="62"/>
      <c r="AQ17" s="62"/>
      <c r="AR17" s="62"/>
      <c r="AS17" s="62"/>
    </row>
    <row r="18" spans="1:45" ht="15.75">
      <c r="A18" s="69" t="str">
        <f t="shared" si="0"/>
        <v>MARZO</v>
      </c>
      <c r="B18" s="61">
        <v>3</v>
      </c>
      <c r="C18" s="63">
        <v>33</v>
      </c>
      <c r="D18" s="63" t="s">
        <v>63</v>
      </c>
      <c r="E18" s="63" t="s">
        <v>304</v>
      </c>
      <c r="F18" s="63" t="s">
        <v>305</v>
      </c>
      <c r="G18" s="63">
        <v>416</v>
      </c>
      <c r="H18" s="64">
        <v>45736</v>
      </c>
      <c r="I18" s="65">
        <v>45736.440555555557</v>
      </c>
      <c r="J18" s="62"/>
      <c r="K18" s="62"/>
      <c r="L18" s="63">
        <v>0</v>
      </c>
      <c r="M18" s="63">
        <v>3128000</v>
      </c>
      <c r="N18" s="63">
        <v>594320</v>
      </c>
      <c r="O18" s="63">
        <v>3722320</v>
      </c>
      <c r="P18" s="63">
        <v>0</v>
      </c>
      <c r="Q18" s="63">
        <v>0</v>
      </c>
      <c r="R18" s="63">
        <v>0</v>
      </c>
      <c r="S18" s="63">
        <v>0</v>
      </c>
      <c r="T18" s="63">
        <v>0</v>
      </c>
      <c r="U18" s="63" t="s">
        <v>169</v>
      </c>
      <c r="V18" s="63">
        <v>0</v>
      </c>
      <c r="W18" s="63">
        <v>0</v>
      </c>
      <c r="X18" s="63">
        <v>0</v>
      </c>
      <c r="Y18" s="63">
        <v>0</v>
      </c>
      <c r="Z18" s="63">
        <v>0</v>
      </c>
      <c r="AA18" s="62"/>
      <c r="AB18" s="62"/>
      <c r="AC18" s="62"/>
      <c r="AD18" s="63">
        <v>0</v>
      </c>
      <c r="AE18" s="62"/>
      <c r="AF18" s="63">
        <v>0</v>
      </c>
      <c r="AG18" s="63">
        <v>2</v>
      </c>
      <c r="AH18" s="63">
        <v>0</v>
      </c>
      <c r="AI18" s="63">
        <v>0</v>
      </c>
      <c r="AJ18" s="63">
        <v>0</v>
      </c>
      <c r="AK18" s="62"/>
      <c r="AL18" s="62"/>
      <c r="AM18" s="62"/>
      <c r="AN18" s="63">
        <v>80351647</v>
      </c>
      <c r="AO18" s="62"/>
      <c r="AP18" s="62"/>
      <c r="AQ18" s="62"/>
      <c r="AR18" s="62"/>
      <c r="AS18" s="62"/>
    </row>
    <row r="19" spans="1:45" ht="15.75">
      <c r="A19" s="69" t="str">
        <f t="shared" si="0"/>
        <v>MARZO</v>
      </c>
      <c r="B19" s="61">
        <v>4</v>
      </c>
      <c r="C19" s="63">
        <v>33</v>
      </c>
      <c r="D19" s="63" t="s">
        <v>63</v>
      </c>
      <c r="E19" s="63" t="s">
        <v>302</v>
      </c>
      <c r="F19" s="63" t="s">
        <v>303</v>
      </c>
      <c r="G19" s="63">
        <v>417</v>
      </c>
      <c r="H19" s="64">
        <v>45740</v>
      </c>
      <c r="I19" s="65">
        <v>45740.755057870374</v>
      </c>
      <c r="J19" s="62"/>
      <c r="K19" s="62"/>
      <c r="L19" s="63">
        <v>0</v>
      </c>
      <c r="M19" s="63">
        <v>990000</v>
      </c>
      <c r="N19" s="63">
        <v>188100</v>
      </c>
      <c r="O19" s="63">
        <v>1178100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63" t="s">
        <v>169</v>
      </c>
      <c r="V19" s="63">
        <v>0</v>
      </c>
      <c r="W19" s="63">
        <v>0</v>
      </c>
      <c r="X19" s="63">
        <v>0</v>
      </c>
      <c r="Y19" s="63">
        <v>0</v>
      </c>
      <c r="Z19" s="63">
        <v>0</v>
      </c>
      <c r="AA19" s="62"/>
      <c r="AB19" s="62"/>
      <c r="AC19" s="62"/>
      <c r="AD19" s="63">
        <v>0</v>
      </c>
      <c r="AE19" s="62"/>
      <c r="AF19" s="63">
        <v>0</v>
      </c>
      <c r="AG19" s="63">
        <v>2</v>
      </c>
      <c r="AH19" s="63">
        <v>0</v>
      </c>
      <c r="AI19" s="63">
        <v>0</v>
      </c>
      <c r="AJ19" s="63">
        <v>0</v>
      </c>
      <c r="AK19" s="62"/>
      <c r="AL19" s="62"/>
      <c r="AM19" s="62"/>
      <c r="AN19" s="63">
        <v>80351647</v>
      </c>
      <c r="AO19" s="62"/>
      <c r="AP19" s="62"/>
      <c r="AQ19" s="62"/>
      <c r="AR19" s="62"/>
      <c r="AS19" s="62"/>
    </row>
    <row r="20" spans="1:45" ht="15.75">
      <c r="A20" s="69" t="str">
        <f t="shared" si="0"/>
        <v>MARZO</v>
      </c>
      <c r="B20" s="61">
        <v>5</v>
      </c>
      <c r="C20" s="63">
        <v>34</v>
      </c>
      <c r="D20" s="63" t="s">
        <v>63</v>
      </c>
      <c r="E20" s="63" t="s">
        <v>306</v>
      </c>
      <c r="F20" s="63" t="s">
        <v>307</v>
      </c>
      <c r="G20" s="63">
        <v>239</v>
      </c>
      <c r="H20" s="64">
        <v>45726</v>
      </c>
      <c r="I20" s="65">
        <v>45726.718391203707</v>
      </c>
      <c r="J20" s="62"/>
      <c r="K20" s="65">
        <v>45726.766527777778</v>
      </c>
      <c r="L20" s="63">
        <v>2500000</v>
      </c>
      <c r="M20" s="63">
        <v>0</v>
      </c>
      <c r="N20" s="63">
        <v>0</v>
      </c>
      <c r="O20" s="63">
        <v>2500000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 t="s">
        <v>169</v>
      </c>
      <c r="V20" s="63">
        <v>0</v>
      </c>
      <c r="W20" s="63">
        <v>0</v>
      </c>
      <c r="X20" s="63">
        <v>0</v>
      </c>
      <c r="Y20" s="63">
        <v>0</v>
      </c>
      <c r="Z20" s="63">
        <v>0</v>
      </c>
      <c r="AA20" s="62"/>
      <c r="AB20" s="62"/>
      <c r="AC20" s="62"/>
      <c r="AD20" s="63">
        <v>0</v>
      </c>
      <c r="AE20" s="62"/>
      <c r="AF20" s="63">
        <v>0</v>
      </c>
      <c r="AG20" s="63">
        <v>2</v>
      </c>
      <c r="AH20" s="63">
        <v>0</v>
      </c>
      <c r="AI20" s="63">
        <v>0</v>
      </c>
      <c r="AJ20" s="63">
        <v>0</v>
      </c>
      <c r="AK20" s="62"/>
      <c r="AL20" s="62"/>
      <c r="AM20" s="62"/>
      <c r="AN20" s="63">
        <v>80351647</v>
      </c>
      <c r="AO20" s="62"/>
      <c r="AP20" s="62"/>
      <c r="AQ20" s="62"/>
      <c r="AR20" s="62"/>
      <c r="AS20" s="62"/>
    </row>
    <row r="21" spans="1:45" ht="15.75">
      <c r="A21" s="69" t="str">
        <f t="shared" si="0"/>
        <v>MARZO</v>
      </c>
      <c r="B21" s="61">
        <v>6</v>
      </c>
      <c r="C21" s="63">
        <v>34</v>
      </c>
      <c r="D21" s="63" t="s">
        <v>63</v>
      </c>
      <c r="E21" s="63" t="s">
        <v>308</v>
      </c>
      <c r="F21" s="63" t="s">
        <v>309</v>
      </c>
      <c r="G21" s="63">
        <v>240</v>
      </c>
      <c r="H21" s="64">
        <v>45735</v>
      </c>
      <c r="I21" s="65">
        <v>45735.678020833337</v>
      </c>
      <c r="J21" s="62"/>
      <c r="K21" s="62"/>
      <c r="L21" s="63">
        <v>1414000</v>
      </c>
      <c r="M21" s="63">
        <v>0</v>
      </c>
      <c r="N21" s="63">
        <v>0</v>
      </c>
      <c r="O21" s="63">
        <v>1414000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 t="s">
        <v>169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2"/>
      <c r="AB21" s="62"/>
      <c r="AC21" s="62"/>
      <c r="AD21" s="63">
        <v>0</v>
      </c>
      <c r="AE21" s="62"/>
      <c r="AF21" s="63">
        <v>0</v>
      </c>
      <c r="AG21" s="63">
        <v>2</v>
      </c>
      <c r="AH21" s="63">
        <v>0</v>
      </c>
      <c r="AI21" s="63">
        <v>0</v>
      </c>
      <c r="AJ21" s="63">
        <v>0</v>
      </c>
      <c r="AK21" s="62"/>
      <c r="AL21" s="62"/>
      <c r="AM21" s="62"/>
      <c r="AN21" s="63">
        <v>80351647</v>
      </c>
      <c r="AO21" s="62"/>
      <c r="AP21" s="62"/>
      <c r="AQ21" s="62"/>
      <c r="AR21" s="62"/>
      <c r="AS21" s="62"/>
    </row>
    <row r="22" spans="1:45" ht="15.75">
      <c r="A22" s="69" t="str">
        <f t="shared" si="0"/>
        <v>MARZO</v>
      </c>
      <c r="B22" s="61">
        <v>7</v>
      </c>
      <c r="C22" s="63">
        <v>34</v>
      </c>
      <c r="D22" s="63" t="s">
        <v>63</v>
      </c>
      <c r="E22" s="63" t="s">
        <v>310</v>
      </c>
      <c r="F22" s="63" t="s">
        <v>311</v>
      </c>
      <c r="G22" s="63">
        <v>241</v>
      </c>
      <c r="H22" s="64">
        <v>45735</v>
      </c>
      <c r="I22" s="65">
        <v>45735.720891203702</v>
      </c>
      <c r="J22" s="65">
        <v>45741.853645833333</v>
      </c>
      <c r="K22" s="62"/>
      <c r="L22" s="63">
        <v>1790000</v>
      </c>
      <c r="M22" s="63">
        <v>0</v>
      </c>
      <c r="N22" s="63">
        <v>0</v>
      </c>
      <c r="O22" s="63">
        <v>1790000</v>
      </c>
      <c r="P22" s="63">
        <v>0</v>
      </c>
      <c r="Q22" s="63">
        <v>0</v>
      </c>
      <c r="R22" s="63">
        <v>0</v>
      </c>
      <c r="S22" s="63">
        <v>0</v>
      </c>
      <c r="T22" s="63">
        <v>0</v>
      </c>
      <c r="U22" s="63" t="s">
        <v>169</v>
      </c>
      <c r="V22" s="63">
        <v>0</v>
      </c>
      <c r="W22" s="63">
        <v>0</v>
      </c>
      <c r="X22" s="63">
        <v>0</v>
      </c>
      <c r="Y22" s="63">
        <v>0</v>
      </c>
      <c r="Z22" s="63">
        <v>0</v>
      </c>
      <c r="AA22" s="62"/>
      <c r="AB22" s="62"/>
      <c r="AC22" s="62"/>
      <c r="AD22" s="63">
        <v>0</v>
      </c>
      <c r="AE22" s="62"/>
      <c r="AF22" s="63">
        <v>0</v>
      </c>
      <c r="AG22" s="63">
        <v>2</v>
      </c>
      <c r="AH22" s="63">
        <v>0</v>
      </c>
      <c r="AI22" s="63">
        <v>0</v>
      </c>
      <c r="AJ22" s="63">
        <v>0</v>
      </c>
      <c r="AK22" s="62"/>
      <c r="AL22" s="62"/>
      <c r="AM22" s="62"/>
      <c r="AN22" s="63">
        <v>80351647</v>
      </c>
      <c r="AO22" s="62"/>
      <c r="AP22" s="62"/>
      <c r="AQ22" s="62"/>
      <c r="AR22" s="62"/>
      <c r="AS22" s="62"/>
    </row>
    <row r="23" spans="1:45" ht="15.75">
      <c r="A23" s="69" t="str">
        <f t="shared" si="0"/>
        <v>MARZO</v>
      </c>
      <c r="B23" s="61">
        <v>8</v>
      </c>
      <c r="C23" s="63">
        <v>34</v>
      </c>
      <c r="D23" s="63" t="s">
        <v>63</v>
      </c>
      <c r="E23" s="63" t="s">
        <v>306</v>
      </c>
      <c r="F23" s="63" t="s">
        <v>307</v>
      </c>
      <c r="G23" s="63">
        <v>244</v>
      </c>
      <c r="H23" s="64">
        <v>45736</v>
      </c>
      <c r="I23" s="65">
        <v>45736.601886574077</v>
      </c>
      <c r="J23" s="62"/>
      <c r="K23" s="65">
        <v>45743.001805555556</v>
      </c>
      <c r="L23" s="63">
        <v>2500000</v>
      </c>
      <c r="M23" s="63">
        <v>0</v>
      </c>
      <c r="N23" s="63">
        <v>0</v>
      </c>
      <c r="O23" s="63">
        <v>2500000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 t="s">
        <v>169</v>
      </c>
      <c r="V23" s="63">
        <v>0</v>
      </c>
      <c r="W23" s="63">
        <v>0</v>
      </c>
      <c r="X23" s="63">
        <v>0</v>
      </c>
      <c r="Y23" s="63">
        <v>0</v>
      </c>
      <c r="Z23" s="62"/>
      <c r="AA23" s="62"/>
      <c r="AB23" s="62"/>
      <c r="AC23" s="62"/>
      <c r="AD23" s="63">
        <v>0</v>
      </c>
      <c r="AE23" s="62"/>
      <c r="AF23" s="63">
        <v>0</v>
      </c>
      <c r="AG23" s="63">
        <v>2</v>
      </c>
      <c r="AH23" s="63">
        <v>0</v>
      </c>
      <c r="AI23" s="63">
        <v>0</v>
      </c>
      <c r="AJ23" s="63">
        <v>0</v>
      </c>
      <c r="AK23" s="62"/>
      <c r="AL23" s="62"/>
      <c r="AM23" s="62"/>
      <c r="AN23" s="63">
        <v>80351647</v>
      </c>
      <c r="AO23" s="62"/>
      <c r="AP23" s="62"/>
      <c r="AQ23" s="62"/>
      <c r="AR23" s="62"/>
      <c r="AS23" s="62"/>
    </row>
    <row r="24" spans="1:45" ht="15.75">
      <c r="A24" s="69" t="str">
        <f t="shared" si="0"/>
        <v>MARZO</v>
      </c>
      <c r="B24" s="61">
        <v>9</v>
      </c>
      <c r="C24" s="63">
        <v>34</v>
      </c>
      <c r="D24" s="63" t="s">
        <v>63</v>
      </c>
      <c r="E24" s="63" t="s">
        <v>302</v>
      </c>
      <c r="F24" s="63" t="s">
        <v>303</v>
      </c>
      <c r="G24" s="63">
        <v>246</v>
      </c>
      <c r="H24" s="64">
        <v>45740</v>
      </c>
      <c r="I24" s="65">
        <v>45740.704907407409</v>
      </c>
      <c r="J24" s="62"/>
      <c r="K24" s="62"/>
      <c r="L24" s="63">
        <v>2490000</v>
      </c>
      <c r="M24" s="63">
        <v>0</v>
      </c>
      <c r="N24" s="63">
        <v>0</v>
      </c>
      <c r="O24" s="63">
        <v>2490000</v>
      </c>
      <c r="P24" s="63">
        <v>0</v>
      </c>
      <c r="Q24" s="63">
        <v>0</v>
      </c>
      <c r="R24" s="63">
        <v>0</v>
      </c>
      <c r="S24" s="63">
        <v>0</v>
      </c>
      <c r="T24" s="63">
        <v>0</v>
      </c>
      <c r="U24" s="63" t="s">
        <v>169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2"/>
      <c r="AB24" s="62"/>
      <c r="AC24" s="62"/>
      <c r="AD24" s="63">
        <v>0</v>
      </c>
      <c r="AE24" s="62"/>
      <c r="AF24" s="63">
        <v>0</v>
      </c>
      <c r="AG24" s="63">
        <v>2</v>
      </c>
      <c r="AH24" s="63">
        <v>0</v>
      </c>
      <c r="AI24" s="63">
        <v>0</v>
      </c>
      <c r="AJ24" s="63">
        <v>0</v>
      </c>
      <c r="AK24" s="62"/>
      <c r="AL24" s="62"/>
      <c r="AM24" s="62"/>
      <c r="AN24" s="63">
        <v>80351647</v>
      </c>
      <c r="AO24" s="62"/>
      <c r="AP24" s="62"/>
      <c r="AQ24" s="62"/>
      <c r="AR24" s="62"/>
      <c r="AS24" s="62"/>
    </row>
    <row r="25" spans="1:45" ht="15.75">
      <c r="A25" s="69" t="str">
        <f t="shared" si="0"/>
        <v>MARZO</v>
      </c>
      <c r="B25" s="61">
        <v>10</v>
      </c>
      <c r="C25" s="63">
        <v>34</v>
      </c>
      <c r="D25" s="63" t="s">
        <v>63</v>
      </c>
      <c r="E25" s="63" t="s">
        <v>312</v>
      </c>
      <c r="F25" s="63" t="s">
        <v>313</v>
      </c>
      <c r="G25" s="63">
        <v>247</v>
      </c>
      <c r="H25" s="64">
        <v>45740</v>
      </c>
      <c r="I25" s="65">
        <v>45740.74145833333</v>
      </c>
      <c r="J25" s="62"/>
      <c r="K25" s="62"/>
      <c r="L25" s="63">
        <v>1650000</v>
      </c>
      <c r="M25" s="63">
        <v>0</v>
      </c>
      <c r="N25" s="63">
        <v>0</v>
      </c>
      <c r="O25" s="63">
        <v>1650000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 t="s">
        <v>169</v>
      </c>
      <c r="V25" s="63">
        <v>0</v>
      </c>
      <c r="W25" s="63">
        <v>0</v>
      </c>
      <c r="X25" s="63">
        <v>0</v>
      </c>
      <c r="Y25" s="63">
        <v>0</v>
      </c>
      <c r="Z25" s="63">
        <v>0</v>
      </c>
      <c r="AA25" s="62"/>
      <c r="AB25" s="62"/>
      <c r="AC25" s="62"/>
      <c r="AD25" s="63">
        <v>0</v>
      </c>
      <c r="AE25" s="62"/>
      <c r="AF25" s="63">
        <v>0</v>
      </c>
      <c r="AG25" s="63">
        <v>2</v>
      </c>
      <c r="AH25" s="63">
        <v>0</v>
      </c>
      <c r="AI25" s="63">
        <v>0</v>
      </c>
      <c r="AJ25" s="63">
        <v>0</v>
      </c>
      <c r="AK25" s="62"/>
      <c r="AL25" s="62"/>
      <c r="AM25" s="62"/>
      <c r="AN25" s="63">
        <v>80351647</v>
      </c>
      <c r="AO25" s="62"/>
      <c r="AP25" s="62"/>
      <c r="AQ25" s="62"/>
      <c r="AR25" s="62"/>
      <c r="AS25" s="62"/>
    </row>
    <row r="26" spans="1:45" ht="15.75">
      <c r="A26" s="69" t="str">
        <f t="shared" si="0"/>
        <v>MARZO</v>
      </c>
      <c r="B26" s="61">
        <v>11</v>
      </c>
      <c r="C26" s="63">
        <v>34</v>
      </c>
      <c r="D26" s="63" t="s">
        <v>63</v>
      </c>
      <c r="E26" s="63" t="s">
        <v>233</v>
      </c>
      <c r="F26" s="63" t="s">
        <v>234</v>
      </c>
      <c r="G26" s="63">
        <v>248</v>
      </c>
      <c r="H26" s="64">
        <v>45741</v>
      </c>
      <c r="I26" s="65">
        <v>45741.71402777778</v>
      </c>
      <c r="J26" s="62"/>
      <c r="K26" s="62"/>
      <c r="L26" s="63">
        <v>563330</v>
      </c>
      <c r="M26" s="63">
        <v>0</v>
      </c>
      <c r="N26" s="63">
        <v>0</v>
      </c>
      <c r="O26" s="63">
        <v>563330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 t="s">
        <v>169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62"/>
      <c r="AB26" s="62"/>
      <c r="AC26" s="62"/>
      <c r="AD26" s="63">
        <v>0</v>
      </c>
      <c r="AE26" s="62"/>
      <c r="AF26" s="63">
        <v>0</v>
      </c>
      <c r="AG26" s="63">
        <v>1</v>
      </c>
      <c r="AH26" s="63">
        <v>0</v>
      </c>
      <c r="AI26" s="63">
        <v>0</v>
      </c>
      <c r="AJ26" s="63">
        <v>0</v>
      </c>
      <c r="AK26" s="62"/>
      <c r="AL26" s="62"/>
      <c r="AM26" s="62"/>
      <c r="AN26" s="63">
        <v>80351647</v>
      </c>
      <c r="AO26" s="62"/>
      <c r="AP26" s="62"/>
      <c r="AQ26" s="62"/>
      <c r="AR26" s="62"/>
      <c r="AS26" s="62"/>
    </row>
    <row r="27" spans="1:45" ht="15.75">
      <c r="A27" s="69" t="str">
        <f t="shared" si="0"/>
        <v>MARZO</v>
      </c>
      <c r="B27" s="61">
        <v>12</v>
      </c>
      <c r="C27" s="63">
        <v>34</v>
      </c>
      <c r="D27" s="63" t="s">
        <v>63</v>
      </c>
      <c r="E27" s="63" t="s">
        <v>314</v>
      </c>
      <c r="F27" s="63" t="s">
        <v>315</v>
      </c>
      <c r="G27" s="63">
        <v>249</v>
      </c>
      <c r="H27" s="64">
        <v>45742</v>
      </c>
      <c r="I27" s="65">
        <v>45742.440729166665</v>
      </c>
      <c r="J27" s="62"/>
      <c r="K27" s="62"/>
      <c r="L27" s="63">
        <v>1990000</v>
      </c>
      <c r="M27" s="63">
        <v>0</v>
      </c>
      <c r="N27" s="63">
        <v>0</v>
      </c>
      <c r="O27" s="63">
        <v>1990000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 t="s">
        <v>169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2"/>
      <c r="AB27" s="62"/>
      <c r="AC27" s="62"/>
      <c r="AD27" s="63">
        <v>0</v>
      </c>
      <c r="AE27" s="62"/>
      <c r="AF27" s="63">
        <v>0</v>
      </c>
      <c r="AG27" s="63">
        <v>1</v>
      </c>
      <c r="AH27" s="63">
        <v>0</v>
      </c>
      <c r="AI27" s="63">
        <v>0</v>
      </c>
      <c r="AJ27" s="63">
        <v>0</v>
      </c>
      <c r="AK27" s="62"/>
      <c r="AL27" s="62"/>
      <c r="AM27" s="62"/>
      <c r="AN27" s="63">
        <v>80351647</v>
      </c>
      <c r="AO27" s="62"/>
      <c r="AP27" s="62"/>
      <c r="AQ27" s="62"/>
      <c r="AR27" s="62"/>
      <c r="AS27" s="62"/>
    </row>
    <row r="28" spans="1:45" ht="15.75">
      <c r="A28" s="69" t="str">
        <f t="shared" si="0"/>
        <v>MARZO</v>
      </c>
      <c r="B28" s="61">
        <v>13</v>
      </c>
      <c r="C28" s="63">
        <v>61</v>
      </c>
      <c r="D28" s="63" t="s">
        <v>63</v>
      </c>
      <c r="E28" s="63" t="s">
        <v>306</v>
      </c>
      <c r="F28" s="63" t="s">
        <v>307</v>
      </c>
      <c r="G28" s="63">
        <v>39</v>
      </c>
      <c r="H28" s="64">
        <v>45736</v>
      </c>
      <c r="I28" s="65">
        <v>45736.584687499999</v>
      </c>
      <c r="J28" s="62"/>
      <c r="K28" s="62"/>
      <c r="L28" s="63">
        <v>2500000</v>
      </c>
      <c r="M28" s="63">
        <v>0</v>
      </c>
      <c r="N28" s="63">
        <v>0</v>
      </c>
      <c r="O28" s="63">
        <v>2500000</v>
      </c>
      <c r="P28" s="63">
        <v>0</v>
      </c>
      <c r="Q28" s="63">
        <v>0</v>
      </c>
      <c r="R28" s="63">
        <v>0</v>
      </c>
      <c r="S28" s="63">
        <v>0</v>
      </c>
      <c r="T28" s="63">
        <v>0</v>
      </c>
      <c r="U28" s="63" t="s">
        <v>169</v>
      </c>
      <c r="V28" s="63">
        <v>0</v>
      </c>
      <c r="W28" s="63">
        <v>0</v>
      </c>
      <c r="X28" s="63">
        <v>0</v>
      </c>
      <c r="Y28" s="63">
        <v>0</v>
      </c>
      <c r="Z28" s="63">
        <v>34</v>
      </c>
      <c r="AA28" s="63">
        <v>239</v>
      </c>
      <c r="AB28" s="62"/>
      <c r="AC28" s="62"/>
      <c r="AD28" s="63">
        <v>0</v>
      </c>
      <c r="AE28" s="62"/>
      <c r="AF28" s="63">
        <v>0</v>
      </c>
      <c r="AG28" s="63">
        <v>0</v>
      </c>
      <c r="AH28" s="63">
        <v>0</v>
      </c>
      <c r="AI28" s="63">
        <v>0</v>
      </c>
      <c r="AJ28" s="63">
        <v>0</v>
      </c>
      <c r="AK28" s="62"/>
      <c r="AL28" s="62"/>
      <c r="AM28" s="62"/>
      <c r="AN28" s="63">
        <v>80351647</v>
      </c>
      <c r="AO28" s="62"/>
      <c r="AP28" s="62"/>
      <c r="AQ28" s="62"/>
      <c r="AR28" s="62"/>
      <c r="AS28" s="62"/>
    </row>
    <row r="29" spans="1:45" ht="15.75">
      <c r="A29" s="69" t="str">
        <f t="shared" si="0"/>
        <v>MARZO</v>
      </c>
      <c r="B29" s="61">
        <v>14</v>
      </c>
      <c r="C29" s="63">
        <v>61</v>
      </c>
      <c r="D29" s="63" t="s">
        <v>63</v>
      </c>
      <c r="E29" s="63" t="s">
        <v>302</v>
      </c>
      <c r="F29" s="63" t="s">
        <v>303</v>
      </c>
      <c r="G29" s="63">
        <v>40</v>
      </c>
      <c r="H29" s="64">
        <v>45740</v>
      </c>
      <c r="I29" s="65">
        <v>45740.731319444443</v>
      </c>
      <c r="J29" s="62"/>
      <c r="K29" s="62"/>
      <c r="L29" s="63">
        <v>0</v>
      </c>
      <c r="M29" s="63">
        <v>2490000</v>
      </c>
      <c r="N29" s="63">
        <v>473100</v>
      </c>
      <c r="O29" s="63">
        <v>2963100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 t="s">
        <v>169</v>
      </c>
      <c r="V29" s="63">
        <v>0</v>
      </c>
      <c r="W29" s="63">
        <v>0</v>
      </c>
      <c r="X29" s="63">
        <v>0</v>
      </c>
      <c r="Y29" s="63">
        <v>0</v>
      </c>
      <c r="Z29" s="63">
        <v>33</v>
      </c>
      <c r="AA29" s="63">
        <v>415</v>
      </c>
      <c r="AB29" s="62"/>
      <c r="AC29" s="62"/>
      <c r="AD29" s="63">
        <v>0</v>
      </c>
      <c r="AE29" s="62"/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2"/>
      <c r="AL29" s="62"/>
      <c r="AM29" s="62"/>
      <c r="AN29" s="63">
        <v>80351647</v>
      </c>
      <c r="AO29" s="62"/>
      <c r="AP29" s="62"/>
      <c r="AQ29" s="62"/>
      <c r="AR29" s="62"/>
      <c r="AS29" s="62"/>
    </row>
    <row r="30" spans="1:45" ht="15.75">
      <c r="A30" s="69" t="str">
        <f t="shared" si="0"/>
        <v>ABRIL</v>
      </c>
      <c r="B30" s="61">
        <v>1</v>
      </c>
      <c r="C30" s="63">
        <v>33</v>
      </c>
      <c r="D30" s="63" t="s">
        <v>63</v>
      </c>
      <c r="E30" s="63" t="s">
        <v>302</v>
      </c>
      <c r="F30" s="63" t="s">
        <v>303</v>
      </c>
      <c r="G30" s="63">
        <v>418</v>
      </c>
      <c r="H30" s="64">
        <v>45751</v>
      </c>
      <c r="I30" s="65">
        <v>45751.550104166665</v>
      </c>
      <c r="J30" s="62"/>
      <c r="K30" s="62"/>
      <c r="L30" s="63">
        <v>0</v>
      </c>
      <c r="M30" s="63">
        <v>3150000</v>
      </c>
      <c r="N30" s="63">
        <v>598500</v>
      </c>
      <c r="O30" s="63">
        <v>3748500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 t="s">
        <v>169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62"/>
      <c r="AB30" s="62"/>
      <c r="AC30" s="62"/>
      <c r="AD30" s="63">
        <v>0</v>
      </c>
      <c r="AE30" s="62"/>
      <c r="AF30" s="63">
        <v>0</v>
      </c>
      <c r="AG30" s="63">
        <v>2</v>
      </c>
      <c r="AH30" s="63">
        <v>0</v>
      </c>
      <c r="AI30" s="63">
        <v>0</v>
      </c>
      <c r="AJ30" s="63">
        <v>0</v>
      </c>
      <c r="AK30" s="62"/>
      <c r="AL30" s="62"/>
      <c r="AM30" s="62"/>
      <c r="AN30" s="63">
        <v>80351647</v>
      </c>
      <c r="AO30" s="62"/>
      <c r="AP30" s="62"/>
      <c r="AQ30" s="62"/>
      <c r="AR30" s="62"/>
      <c r="AS30" s="62"/>
    </row>
    <row r="31" spans="1:45" ht="15.75">
      <c r="A31" s="69" t="str">
        <f t="shared" si="0"/>
        <v>ABRIL</v>
      </c>
      <c r="B31" s="61">
        <v>2</v>
      </c>
      <c r="C31" s="63">
        <v>33</v>
      </c>
      <c r="D31" s="63" t="s">
        <v>63</v>
      </c>
      <c r="E31" s="63" t="s">
        <v>328</v>
      </c>
      <c r="F31" s="63" t="s">
        <v>329</v>
      </c>
      <c r="G31" s="63">
        <v>421</v>
      </c>
      <c r="H31" s="64">
        <v>45755</v>
      </c>
      <c r="I31" s="65">
        <v>45755.530891203707</v>
      </c>
      <c r="J31" s="65">
        <v>45756.596134259256</v>
      </c>
      <c r="K31" s="62"/>
      <c r="L31" s="63">
        <v>0</v>
      </c>
      <c r="M31" s="63">
        <v>690000</v>
      </c>
      <c r="N31" s="63">
        <v>131100</v>
      </c>
      <c r="O31" s="63">
        <v>821100</v>
      </c>
      <c r="P31" s="63">
        <v>0</v>
      </c>
      <c r="Q31" s="63">
        <v>0</v>
      </c>
      <c r="R31" s="63">
        <v>0</v>
      </c>
      <c r="S31" s="63">
        <v>0</v>
      </c>
      <c r="T31" s="63">
        <v>0</v>
      </c>
      <c r="U31" s="63" t="s">
        <v>169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62"/>
      <c r="AB31" s="62"/>
      <c r="AC31" s="62"/>
      <c r="AD31" s="63">
        <v>0</v>
      </c>
      <c r="AE31" s="62"/>
      <c r="AF31" s="63">
        <v>0</v>
      </c>
      <c r="AG31" s="63">
        <v>2</v>
      </c>
      <c r="AH31" s="63">
        <v>0</v>
      </c>
      <c r="AI31" s="63">
        <v>0</v>
      </c>
      <c r="AJ31" s="63">
        <v>0</v>
      </c>
      <c r="AK31" s="62"/>
      <c r="AL31" s="62"/>
      <c r="AM31" s="62"/>
      <c r="AN31" s="63">
        <v>80351647</v>
      </c>
      <c r="AO31" s="62"/>
      <c r="AP31" s="62"/>
      <c r="AQ31" s="62"/>
      <c r="AR31" s="62"/>
      <c r="AS31" s="62"/>
    </row>
    <row r="32" spans="1:45" ht="15.75">
      <c r="A32" s="69" t="str">
        <f t="shared" si="0"/>
        <v>ABRIL</v>
      </c>
      <c r="B32" s="61">
        <v>3</v>
      </c>
      <c r="C32" s="63">
        <v>33</v>
      </c>
      <c r="D32" s="63" t="s">
        <v>63</v>
      </c>
      <c r="E32" s="63" t="s">
        <v>330</v>
      </c>
      <c r="F32" s="63" t="s">
        <v>331</v>
      </c>
      <c r="G32" s="63">
        <v>422</v>
      </c>
      <c r="H32" s="64">
        <v>45764</v>
      </c>
      <c r="I32" s="65">
        <v>45764.739074074074</v>
      </c>
      <c r="J32" s="62"/>
      <c r="K32" s="62"/>
      <c r="L32" s="63">
        <v>0</v>
      </c>
      <c r="M32" s="63">
        <v>875000</v>
      </c>
      <c r="N32" s="63">
        <v>166250</v>
      </c>
      <c r="O32" s="63">
        <v>1041250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 t="s">
        <v>169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2"/>
      <c r="AB32" s="62"/>
      <c r="AC32" s="62"/>
      <c r="AD32" s="63">
        <v>0</v>
      </c>
      <c r="AE32" s="62"/>
      <c r="AF32" s="63">
        <v>0</v>
      </c>
      <c r="AG32" s="63">
        <v>2</v>
      </c>
      <c r="AH32" s="63">
        <v>0</v>
      </c>
      <c r="AI32" s="63">
        <v>0</v>
      </c>
      <c r="AJ32" s="63">
        <v>0</v>
      </c>
      <c r="AK32" s="62"/>
      <c r="AL32" s="62"/>
      <c r="AM32" s="62"/>
      <c r="AN32" s="63">
        <v>80351647</v>
      </c>
      <c r="AO32" s="62"/>
      <c r="AP32" s="62"/>
      <c r="AQ32" s="62"/>
      <c r="AR32" s="62"/>
      <c r="AS32" s="62"/>
    </row>
    <row r="33" spans="1:45" ht="15.75">
      <c r="A33" s="69" t="str">
        <f t="shared" si="0"/>
        <v>ABRIL</v>
      </c>
      <c r="B33" s="61">
        <v>4</v>
      </c>
      <c r="C33" s="63">
        <v>33</v>
      </c>
      <c r="D33" s="63" t="s">
        <v>63</v>
      </c>
      <c r="E33" s="63" t="s">
        <v>330</v>
      </c>
      <c r="F33" s="63" t="s">
        <v>331</v>
      </c>
      <c r="G33" s="63">
        <v>423</v>
      </c>
      <c r="H33" s="64">
        <v>45764</v>
      </c>
      <c r="I33" s="65">
        <v>45764.745208333334</v>
      </c>
      <c r="J33" s="62"/>
      <c r="K33" s="62"/>
      <c r="L33" s="63">
        <v>0</v>
      </c>
      <c r="M33" s="63">
        <v>875000</v>
      </c>
      <c r="N33" s="63">
        <v>166250</v>
      </c>
      <c r="O33" s="63">
        <v>1041250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 t="s">
        <v>169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2"/>
      <c r="AB33" s="62"/>
      <c r="AC33" s="62"/>
      <c r="AD33" s="63">
        <v>0</v>
      </c>
      <c r="AE33" s="62"/>
      <c r="AF33" s="63">
        <v>0</v>
      </c>
      <c r="AG33" s="63">
        <v>2</v>
      </c>
      <c r="AH33" s="63">
        <v>0</v>
      </c>
      <c r="AI33" s="63">
        <v>0</v>
      </c>
      <c r="AJ33" s="63">
        <v>0</v>
      </c>
      <c r="AK33" s="62"/>
      <c r="AL33" s="62"/>
      <c r="AM33" s="62"/>
      <c r="AN33" s="63">
        <v>80351647</v>
      </c>
      <c r="AO33" s="62"/>
      <c r="AP33" s="62"/>
      <c r="AQ33" s="62"/>
      <c r="AR33" s="62"/>
      <c r="AS33" s="62"/>
    </row>
    <row r="34" spans="1:45" ht="15.75">
      <c r="A34" s="69" t="str">
        <f t="shared" si="0"/>
        <v>ABRIL</v>
      </c>
      <c r="B34" s="61">
        <v>5</v>
      </c>
      <c r="C34" s="63">
        <v>33</v>
      </c>
      <c r="D34" s="63" t="s">
        <v>63</v>
      </c>
      <c r="E34" s="63" t="s">
        <v>332</v>
      </c>
      <c r="F34" s="63" t="s">
        <v>333</v>
      </c>
      <c r="G34" s="63">
        <v>424</v>
      </c>
      <c r="H34" s="64">
        <v>45777</v>
      </c>
      <c r="I34" s="65">
        <v>45777.387789351851</v>
      </c>
      <c r="J34" s="65">
        <v>45779.66920138889</v>
      </c>
      <c r="K34" s="62"/>
      <c r="L34" s="63">
        <v>0</v>
      </c>
      <c r="M34" s="63">
        <v>550000</v>
      </c>
      <c r="N34" s="63">
        <v>104500</v>
      </c>
      <c r="O34" s="63">
        <v>654500</v>
      </c>
      <c r="P34" s="63">
        <v>0</v>
      </c>
      <c r="Q34" s="63">
        <v>0</v>
      </c>
      <c r="R34" s="63">
        <v>0</v>
      </c>
      <c r="S34" s="63">
        <v>0</v>
      </c>
      <c r="T34" s="63">
        <v>0</v>
      </c>
      <c r="U34" s="63" t="s">
        <v>169</v>
      </c>
      <c r="V34" s="63">
        <v>0</v>
      </c>
      <c r="W34" s="63">
        <v>0</v>
      </c>
      <c r="X34" s="63">
        <v>0</v>
      </c>
      <c r="Y34" s="63">
        <v>0</v>
      </c>
      <c r="Z34" s="63">
        <v>0</v>
      </c>
      <c r="AA34" s="62"/>
      <c r="AB34" s="62"/>
      <c r="AC34" s="62"/>
      <c r="AD34" s="63">
        <v>0</v>
      </c>
      <c r="AE34" s="62"/>
      <c r="AF34" s="63">
        <v>0</v>
      </c>
      <c r="AG34" s="63">
        <v>2</v>
      </c>
      <c r="AH34" s="63">
        <v>0</v>
      </c>
      <c r="AI34" s="63">
        <v>0</v>
      </c>
      <c r="AJ34" s="63">
        <v>0</v>
      </c>
      <c r="AK34" s="62"/>
      <c r="AL34" s="62"/>
      <c r="AM34" s="62"/>
      <c r="AN34" s="63">
        <v>80351647</v>
      </c>
      <c r="AO34" s="62"/>
      <c r="AP34" s="62"/>
      <c r="AQ34" s="62"/>
      <c r="AR34" s="62"/>
      <c r="AS34" s="62"/>
    </row>
    <row r="35" spans="1:45" ht="15.75">
      <c r="A35" s="69" t="str">
        <f t="shared" si="0"/>
        <v>ABRIL</v>
      </c>
      <c r="B35" s="61">
        <v>6</v>
      </c>
      <c r="C35" s="63">
        <v>34</v>
      </c>
      <c r="D35" s="63" t="s">
        <v>63</v>
      </c>
      <c r="E35" s="63" t="s">
        <v>334</v>
      </c>
      <c r="F35" s="63" t="s">
        <v>335</v>
      </c>
      <c r="G35" s="63">
        <v>250</v>
      </c>
      <c r="H35" s="64">
        <v>45754</v>
      </c>
      <c r="I35" s="65">
        <v>45754.72384259259</v>
      </c>
      <c r="J35" s="62"/>
      <c r="K35" s="62"/>
      <c r="L35" s="63">
        <v>290000</v>
      </c>
      <c r="M35" s="63">
        <v>0</v>
      </c>
      <c r="N35" s="63">
        <v>0</v>
      </c>
      <c r="O35" s="63">
        <v>290000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 t="s">
        <v>169</v>
      </c>
      <c r="V35" s="63">
        <v>0</v>
      </c>
      <c r="W35" s="63">
        <v>0</v>
      </c>
      <c r="X35" s="63">
        <v>0</v>
      </c>
      <c r="Y35" s="63">
        <v>0</v>
      </c>
      <c r="Z35" s="63">
        <v>0</v>
      </c>
      <c r="AA35" s="62"/>
      <c r="AB35" s="62"/>
      <c r="AC35" s="62"/>
      <c r="AD35" s="63">
        <v>0</v>
      </c>
      <c r="AE35" s="62"/>
      <c r="AF35" s="63">
        <v>0</v>
      </c>
      <c r="AG35" s="63">
        <v>2</v>
      </c>
      <c r="AH35" s="63">
        <v>0</v>
      </c>
      <c r="AI35" s="63">
        <v>0</v>
      </c>
      <c r="AJ35" s="63">
        <v>0</v>
      </c>
      <c r="AK35" s="62"/>
      <c r="AL35" s="62"/>
      <c r="AM35" s="62"/>
      <c r="AN35" s="63">
        <v>80351647</v>
      </c>
      <c r="AO35" s="62"/>
      <c r="AP35" s="62"/>
      <c r="AQ35" s="62"/>
      <c r="AR35" s="62"/>
      <c r="AS35" s="62"/>
    </row>
    <row r="36" spans="1:45" ht="15.75">
      <c r="A36" s="69" t="str">
        <f t="shared" si="0"/>
        <v>ABRIL</v>
      </c>
      <c r="B36" s="61">
        <v>7</v>
      </c>
      <c r="C36" s="63">
        <v>34</v>
      </c>
      <c r="D36" s="63" t="s">
        <v>63</v>
      </c>
      <c r="E36" s="63" t="s">
        <v>336</v>
      </c>
      <c r="F36" s="63" t="s">
        <v>337</v>
      </c>
      <c r="G36" s="63">
        <v>251</v>
      </c>
      <c r="H36" s="64">
        <v>45754</v>
      </c>
      <c r="I36" s="65">
        <v>45754.729456018518</v>
      </c>
      <c r="J36" s="62"/>
      <c r="K36" s="62"/>
      <c r="L36" s="63">
        <v>530000</v>
      </c>
      <c r="M36" s="63">
        <v>0</v>
      </c>
      <c r="N36" s="63">
        <v>0</v>
      </c>
      <c r="O36" s="63">
        <v>530000</v>
      </c>
      <c r="P36" s="63">
        <v>0</v>
      </c>
      <c r="Q36" s="63">
        <v>0</v>
      </c>
      <c r="R36" s="63">
        <v>0</v>
      </c>
      <c r="S36" s="63">
        <v>0</v>
      </c>
      <c r="T36" s="63">
        <v>0</v>
      </c>
      <c r="U36" s="63" t="s">
        <v>169</v>
      </c>
      <c r="V36" s="63">
        <v>0</v>
      </c>
      <c r="W36" s="63">
        <v>0</v>
      </c>
      <c r="X36" s="63">
        <v>0</v>
      </c>
      <c r="Y36" s="63">
        <v>0</v>
      </c>
      <c r="Z36" s="63">
        <v>0</v>
      </c>
      <c r="AA36" s="62"/>
      <c r="AB36" s="62"/>
      <c r="AC36" s="62"/>
      <c r="AD36" s="63">
        <v>0</v>
      </c>
      <c r="AE36" s="62"/>
      <c r="AF36" s="63">
        <v>0</v>
      </c>
      <c r="AG36" s="63">
        <v>1</v>
      </c>
      <c r="AH36" s="63">
        <v>0</v>
      </c>
      <c r="AI36" s="63">
        <v>0</v>
      </c>
      <c r="AJ36" s="63">
        <v>0</v>
      </c>
      <c r="AK36" s="62"/>
      <c r="AL36" s="62"/>
      <c r="AM36" s="62"/>
      <c r="AN36" s="63">
        <v>80351647</v>
      </c>
      <c r="AO36" s="62"/>
      <c r="AP36" s="62"/>
      <c r="AQ36" s="62"/>
      <c r="AR36" s="62"/>
      <c r="AS36" s="62"/>
    </row>
    <row r="37" spans="1:45" ht="15.75">
      <c r="A37" s="69" t="str">
        <f t="shared" si="0"/>
        <v>ABRIL</v>
      </c>
      <c r="B37" s="61">
        <v>8</v>
      </c>
      <c r="C37" s="63">
        <v>34</v>
      </c>
      <c r="D37" s="63" t="s">
        <v>63</v>
      </c>
      <c r="E37" s="63" t="s">
        <v>233</v>
      </c>
      <c r="F37" s="63" t="s">
        <v>234</v>
      </c>
      <c r="G37" s="63">
        <v>252</v>
      </c>
      <c r="H37" s="64">
        <v>45756</v>
      </c>
      <c r="I37" s="65">
        <v>45756.419872685183</v>
      </c>
      <c r="J37" s="62"/>
      <c r="K37" s="62"/>
      <c r="L37" s="63">
        <v>563330</v>
      </c>
      <c r="M37" s="63">
        <v>0</v>
      </c>
      <c r="N37" s="63">
        <v>0</v>
      </c>
      <c r="O37" s="63">
        <v>563330</v>
      </c>
      <c r="P37" s="63">
        <v>0</v>
      </c>
      <c r="Q37" s="63">
        <v>0</v>
      </c>
      <c r="R37" s="63">
        <v>0</v>
      </c>
      <c r="S37" s="63">
        <v>0</v>
      </c>
      <c r="T37" s="63">
        <v>0</v>
      </c>
      <c r="U37" s="63" t="s">
        <v>169</v>
      </c>
      <c r="V37" s="63">
        <v>0</v>
      </c>
      <c r="W37" s="63">
        <v>0</v>
      </c>
      <c r="X37" s="63">
        <v>0</v>
      </c>
      <c r="Y37" s="63">
        <v>0</v>
      </c>
      <c r="Z37" s="63">
        <v>0</v>
      </c>
      <c r="AA37" s="62"/>
      <c r="AB37" s="62"/>
      <c r="AC37" s="62"/>
      <c r="AD37" s="63">
        <v>0</v>
      </c>
      <c r="AE37" s="62"/>
      <c r="AF37" s="63">
        <v>0</v>
      </c>
      <c r="AG37" s="63">
        <v>1</v>
      </c>
      <c r="AH37" s="63">
        <v>0</v>
      </c>
      <c r="AI37" s="63">
        <v>0</v>
      </c>
      <c r="AJ37" s="63">
        <v>0</v>
      </c>
      <c r="AK37" s="62"/>
      <c r="AL37" s="62"/>
      <c r="AM37" s="62"/>
      <c r="AN37" s="63">
        <v>80351647</v>
      </c>
      <c r="AO37" s="62"/>
      <c r="AP37" s="62"/>
      <c r="AQ37" s="62"/>
      <c r="AR37" s="62"/>
      <c r="AS37" s="62"/>
    </row>
    <row r="38" spans="1:45" ht="15.75">
      <c r="A38" s="69" t="str">
        <f t="shared" si="0"/>
        <v>ABRIL</v>
      </c>
      <c r="B38" s="61">
        <v>9</v>
      </c>
      <c r="C38" s="63">
        <v>34</v>
      </c>
      <c r="D38" s="63" t="s">
        <v>63</v>
      </c>
      <c r="E38" s="63" t="s">
        <v>338</v>
      </c>
      <c r="F38" s="63" t="s">
        <v>339</v>
      </c>
      <c r="G38" s="63">
        <v>253</v>
      </c>
      <c r="H38" s="64">
        <v>45757</v>
      </c>
      <c r="I38" s="65">
        <v>45757.715312499997</v>
      </c>
      <c r="J38" s="62"/>
      <c r="K38" s="62"/>
      <c r="L38" s="63">
        <v>580000</v>
      </c>
      <c r="M38" s="63">
        <v>0</v>
      </c>
      <c r="N38" s="63">
        <v>0</v>
      </c>
      <c r="O38" s="63">
        <v>580000</v>
      </c>
      <c r="P38" s="63">
        <v>0</v>
      </c>
      <c r="Q38" s="63">
        <v>0</v>
      </c>
      <c r="R38" s="63">
        <v>0</v>
      </c>
      <c r="S38" s="63">
        <v>0</v>
      </c>
      <c r="T38" s="63">
        <v>0</v>
      </c>
      <c r="U38" s="63" t="s">
        <v>169</v>
      </c>
      <c r="V38" s="63">
        <v>0</v>
      </c>
      <c r="W38" s="63">
        <v>0</v>
      </c>
      <c r="X38" s="63">
        <v>0</v>
      </c>
      <c r="Y38" s="63">
        <v>0</v>
      </c>
      <c r="Z38" s="63">
        <v>0</v>
      </c>
      <c r="AA38" s="62"/>
      <c r="AB38" s="62"/>
      <c r="AC38" s="62"/>
      <c r="AD38" s="63">
        <v>0</v>
      </c>
      <c r="AE38" s="62"/>
      <c r="AF38" s="63">
        <v>0</v>
      </c>
      <c r="AG38" s="63">
        <v>1</v>
      </c>
      <c r="AH38" s="63">
        <v>0</v>
      </c>
      <c r="AI38" s="63">
        <v>0</v>
      </c>
      <c r="AJ38" s="63">
        <v>0</v>
      </c>
      <c r="AK38" s="62"/>
      <c r="AL38" s="62"/>
      <c r="AM38" s="62"/>
      <c r="AN38" s="63">
        <v>80351647</v>
      </c>
      <c r="AO38" s="62"/>
      <c r="AP38" s="62"/>
      <c r="AQ38" s="62"/>
      <c r="AR38" s="62"/>
      <c r="AS38" s="62"/>
    </row>
    <row r="39" spans="1:45" ht="15.75">
      <c r="A39" s="69" t="str">
        <f t="shared" si="0"/>
        <v>ABRIL</v>
      </c>
      <c r="B39" s="61">
        <v>10</v>
      </c>
      <c r="C39" s="63">
        <v>34</v>
      </c>
      <c r="D39" s="63" t="s">
        <v>63</v>
      </c>
      <c r="E39" s="63" t="s">
        <v>302</v>
      </c>
      <c r="F39" s="63" t="s">
        <v>303</v>
      </c>
      <c r="G39" s="63">
        <v>254</v>
      </c>
      <c r="H39" s="64">
        <v>45762</v>
      </c>
      <c r="I39" s="65">
        <v>45762.647743055553</v>
      </c>
      <c r="J39" s="62"/>
      <c r="K39" s="62"/>
      <c r="L39" s="63">
        <v>3150000</v>
      </c>
      <c r="M39" s="63">
        <v>0</v>
      </c>
      <c r="N39" s="63">
        <v>0</v>
      </c>
      <c r="O39" s="63">
        <v>3150000</v>
      </c>
      <c r="P39" s="63">
        <v>0</v>
      </c>
      <c r="Q39" s="63">
        <v>0</v>
      </c>
      <c r="R39" s="63">
        <v>0</v>
      </c>
      <c r="S39" s="63">
        <v>0</v>
      </c>
      <c r="T39" s="63">
        <v>0</v>
      </c>
      <c r="U39" s="63" t="s">
        <v>169</v>
      </c>
      <c r="V39" s="63">
        <v>0</v>
      </c>
      <c r="W39" s="63">
        <v>0</v>
      </c>
      <c r="X39" s="63">
        <v>0</v>
      </c>
      <c r="Y39" s="63">
        <v>0</v>
      </c>
      <c r="Z39" s="63">
        <v>0</v>
      </c>
      <c r="AA39" s="62"/>
      <c r="AB39" s="62"/>
      <c r="AC39" s="62"/>
      <c r="AD39" s="63">
        <v>0</v>
      </c>
      <c r="AE39" s="62"/>
      <c r="AF39" s="63">
        <v>0</v>
      </c>
      <c r="AG39" s="63">
        <v>2</v>
      </c>
      <c r="AH39" s="63">
        <v>0</v>
      </c>
      <c r="AI39" s="63">
        <v>0</v>
      </c>
      <c r="AJ39" s="63">
        <v>0</v>
      </c>
      <c r="AK39" s="62"/>
      <c r="AL39" s="62"/>
      <c r="AM39" s="62"/>
      <c r="AN39" s="63">
        <v>80351647</v>
      </c>
      <c r="AO39" s="62"/>
      <c r="AP39" s="62"/>
      <c r="AQ39" s="62"/>
      <c r="AR39" s="62"/>
      <c r="AS39" s="62"/>
    </row>
    <row r="40" spans="1:45" ht="15.75">
      <c r="A40" s="69" t="str">
        <f t="shared" si="0"/>
        <v>ABRIL</v>
      </c>
      <c r="B40" s="61">
        <v>11</v>
      </c>
      <c r="C40" s="63">
        <v>34</v>
      </c>
      <c r="D40" s="63" t="s">
        <v>63</v>
      </c>
      <c r="E40" s="63" t="s">
        <v>340</v>
      </c>
      <c r="F40" s="63" t="s">
        <v>341</v>
      </c>
      <c r="G40" s="63">
        <v>255</v>
      </c>
      <c r="H40" s="64">
        <v>45764</v>
      </c>
      <c r="I40" s="65">
        <v>45764.698900462965</v>
      </c>
      <c r="J40" s="62"/>
      <c r="K40" s="62"/>
      <c r="L40" s="63">
        <v>295000</v>
      </c>
      <c r="M40" s="63">
        <v>0</v>
      </c>
      <c r="N40" s="63">
        <v>0</v>
      </c>
      <c r="O40" s="63">
        <v>295000</v>
      </c>
      <c r="P40" s="63">
        <v>0</v>
      </c>
      <c r="Q40" s="63">
        <v>0</v>
      </c>
      <c r="R40" s="63">
        <v>0</v>
      </c>
      <c r="S40" s="63">
        <v>0</v>
      </c>
      <c r="T40" s="63">
        <v>0</v>
      </c>
      <c r="U40" s="63" t="s">
        <v>169</v>
      </c>
      <c r="V40" s="63">
        <v>0</v>
      </c>
      <c r="W40" s="63">
        <v>0</v>
      </c>
      <c r="X40" s="63">
        <v>0</v>
      </c>
      <c r="Y40" s="63">
        <v>0</v>
      </c>
      <c r="Z40" s="63">
        <v>0</v>
      </c>
      <c r="AA40" s="62"/>
      <c r="AB40" s="62"/>
      <c r="AC40" s="62"/>
      <c r="AD40" s="63">
        <v>0</v>
      </c>
      <c r="AE40" s="62"/>
      <c r="AF40" s="63">
        <v>0</v>
      </c>
      <c r="AG40" s="63">
        <v>1</v>
      </c>
      <c r="AH40" s="63">
        <v>0</v>
      </c>
      <c r="AI40" s="63">
        <v>0</v>
      </c>
      <c r="AJ40" s="63">
        <v>0</v>
      </c>
      <c r="AK40" s="62"/>
      <c r="AL40" s="62"/>
      <c r="AM40" s="62"/>
      <c r="AN40" s="63">
        <v>80351647</v>
      </c>
      <c r="AO40" s="62"/>
      <c r="AP40" s="62"/>
      <c r="AQ40" s="62"/>
      <c r="AR40" s="62"/>
      <c r="AS40" s="62"/>
    </row>
    <row r="41" spans="1:45" ht="15.75">
      <c r="A41" s="69" t="str">
        <f t="shared" si="0"/>
        <v>ABRIL</v>
      </c>
      <c r="B41" s="61">
        <v>12</v>
      </c>
      <c r="C41" s="63">
        <v>34</v>
      </c>
      <c r="D41" s="63" t="s">
        <v>63</v>
      </c>
      <c r="E41" s="63" t="s">
        <v>306</v>
      </c>
      <c r="F41" s="63" t="s">
        <v>307</v>
      </c>
      <c r="G41" s="63">
        <v>257</v>
      </c>
      <c r="H41" s="64">
        <v>45769</v>
      </c>
      <c r="I41" s="65">
        <v>45769.435057870367</v>
      </c>
      <c r="J41" s="62"/>
      <c r="K41" s="65">
        <v>45770.636516203704</v>
      </c>
      <c r="L41" s="63">
        <v>2500000</v>
      </c>
      <c r="M41" s="63">
        <v>0</v>
      </c>
      <c r="N41" s="63">
        <v>0</v>
      </c>
      <c r="O41" s="63">
        <v>2500000</v>
      </c>
      <c r="P41" s="63">
        <v>0</v>
      </c>
      <c r="Q41" s="63">
        <v>0</v>
      </c>
      <c r="R41" s="63">
        <v>0</v>
      </c>
      <c r="S41" s="63">
        <v>0</v>
      </c>
      <c r="T41" s="63">
        <v>0</v>
      </c>
      <c r="U41" s="63" t="s">
        <v>169</v>
      </c>
      <c r="V41" s="63">
        <v>0</v>
      </c>
      <c r="W41" s="63">
        <v>0</v>
      </c>
      <c r="X41" s="63">
        <v>0</v>
      </c>
      <c r="Y41" s="63">
        <v>0</v>
      </c>
      <c r="Z41" s="62"/>
      <c r="AA41" s="62"/>
      <c r="AB41" s="62"/>
      <c r="AC41" s="62"/>
      <c r="AD41" s="63">
        <v>0</v>
      </c>
      <c r="AE41" s="62"/>
      <c r="AF41" s="63">
        <v>0</v>
      </c>
      <c r="AG41" s="63">
        <v>2</v>
      </c>
      <c r="AH41" s="63">
        <v>0</v>
      </c>
      <c r="AI41" s="63">
        <v>0</v>
      </c>
      <c r="AJ41" s="63">
        <v>0</v>
      </c>
      <c r="AK41" s="62"/>
      <c r="AL41" s="62"/>
      <c r="AM41" s="62"/>
      <c r="AN41" s="63">
        <v>80351647</v>
      </c>
      <c r="AO41" s="62"/>
      <c r="AP41" s="62"/>
      <c r="AQ41" s="62"/>
      <c r="AR41" s="62"/>
      <c r="AS41" s="62"/>
    </row>
    <row r="42" spans="1:45" ht="15.75">
      <c r="A42" s="69" t="str">
        <f t="shared" si="0"/>
        <v>ABRIL</v>
      </c>
      <c r="B42" s="61">
        <v>13</v>
      </c>
      <c r="C42" s="63">
        <v>34</v>
      </c>
      <c r="D42" s="63" t="s">
        <v>63</v>
      </c>
      <c r="E42" s="63" t="s">
        <v>306</v>
      </c>
      <c r="F42" s="63" t="s">
        <v>307</v>
      </c>
      <c r="G42" s="63">
        <v>258</v>
      </c>
      <c r="H42" s="64">
        <v>45771</v>
      </c>
      <c r="I42" s="65">
        <v>45771.631249999999</v>
      </c>
      <c r="J42" s="62"/>
      <c r="K42" s="62"/>
      <c r="L42" s="63">
        <v>2500000</v>
      </c>
      <c r="M42" s="63">
        <v>0</v>
      </c>
      <c r="N42" s="63">
        <v>0</v>
      </c>
      <c r="O42" s="63">
        <v>2500000</v>
      </c>
      <c r="P42" s="63">
        <v>0</v>
      </c>
      <c r="Q42" s="63">
        <v>0</v>
      </c>
      <c r="R42" s="63">
        <v>0</v>
      </c>
      <c r="S42" s="63">
        <v>0</v>
      </c>
      <c r="T42" s="63">
        <v>0</v>
      </c>
      <c r="U42" s="63" t="s">
        <v>169</v>
      </c>
      <c r="V42" s="63">
        <v>0</v>
      </c>
      <c r="W42" s="63">
        <v>0</v>
      </c>
      <c r="X42" s="63">
        <v>0</v>
      </c>
      <c r="Y42" s="63">
        <v>0</v>
      </c>
      <c r="Z42" s="62"/>
      <c r="AA42" s="62"/>
      <c r="AB42" s="62"/>
      <c r="AC42" s="62"/>
      <c r="AD42" s="63">
        <v>0</v>
      </c>
      <c r="AE42" s="62"/>
      <c r="AF42" s="63">
        <v>0</v>
      </c>
      <c r="AG42" s="63">
        <v>2</v>
      </c>
      <c r="AH42" s="63">
        <v>0</v>
      </c>
      <c r="AI42" s="63">
        <v>0</v>
      </c>
      <c r="AJ42" s="63">
        <v>0</v>
      </c>
      <c r="AK42" s="62"/>
      <c r="AL42" s="62"/>
      <c r="AM42" s="62"/>
      <c r="AN42" s="63">
        <v>80351647</v>
      </c>
      <c r="AO42" s="62"/>
      <c r="AP42" s="62"/>
      <c r="AQ42" s="62"/>
      <c r="AR42" s="62"/>
      <c r="AS42" s="62"/>
    </row>
    <row r="43" spans="1:45" ht="15.75">
      <c r="A43" s="69" t="str">
        <f t="shared" si="0"/>
        <v>ABRIL</v>
      </c>
      <c r="B43" s="61">
        <v>14</v>
      </c>
      <c r="C43" s="63">
        <v>61</v>
      </c>
      <c r="D43" s="63" t="s">
        <v>63</v>
      </c>
      <c r="E43" s="63" t="s">
        <v>302</v>
      </c>
      <c r="F43" s="63" t="s">
        <v>303</v>
      </c>
      <c r="G43" s="63">
        <v>43</v>
      </c>
      <c r="H43" s="64">
        <v>45762</v>
      </c>
      <c r="I43" s="65">
        <v>45762.624664351853</v>
      </c>
      <c r="J43" s="62"/>
      <c r="K43" s="62"/>
      <c r="L43" s="63">
        <v>0</v>
      </c>
      <c r="M43" s="63">
        <v>3150000</v>
      </c>
      <c r="N43" s="63">
        <v>598500</v>
      </c>
      <c r="O43" s="63">
        <v>3748500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 t="s">
        <v>169</v>
      </c>
      <c r="V43" s="63">
        <v>0</v>
      </c>
      <c r="W43" s="63">
        <v>0</v>
      </c>
      <c r="X43" s="63">
        <v>0</v>
      </c>
      <c r="Y43" s="63">
        <v>0</v>
      </c>
      <c r="Z43" s="63">
        <v>33</v>
      </c>
      <c r="AA43" s="63">
        <v>418</v>
      </c>
      <c r="AB43" s="62"/>
      <c r="AC43" s="62"/>
      <c r="AD43" s="63">
        <v>0</v>
      </c>
      <c r="AE43" s="62"/>
      <c r="AF43" s="63">
        <v>0</v>
      </c>
      <c r="AG43" s="63">
        <v>0</v>
      </c>
      <c r="AH43" s="63">
        <v>0</v>
      </c>
      <c r="AI43" s="63">
        <v>0</v>
      </c>
      <c r="AJ43" s="63">
        <v>0</v>
      </c>
      <c r="AK43" s="62"/>
      <c r="AL43" s="62"/>
      <c r="AM43" s="62"/>
      <c r="AN43" s="63">
        <v>80351647</v>
      </c>
      <c r="AO43" s="62"/>
      <c r="AP43" s="62"/>
      <c r="AQ43" s="62"/>
      <c r="AR43" s="62"/>
      <c r="AS43" s="62"/>
    </row>
    <row r="44" spans="1:45" ht="15.75">
      <c r="A44" s="69" t="str">
        <f t="shared" si="0"/>
        <v>ABRIL</v>
      </c>
      <c r="B44" s="61">
        <v>15</v>
      </c>
      <c r="C44" s="63">
        <v>61</v>
      </c>
      <c r="D44" s="63" t="s">
        <v>63</v>
      </c>
      <c r="E44" s="63" t="s">
        <v>330</v>
      </c>
      <c r="F44" s="63" t="s">
        <v>331</v>
      </c>
      <c r="G44" s="63">
        <v>44</v>
      </c>
      <c r="H44" s="64">
        <v>45764</v>
      </c>
      <c r="I44" s="65">
        <v>45764.741724537038</v>
      </c>
      <c r="J44" s="62"/>
      <c r="K44" s="62"/>
      <c r="L44" s="63">
        <v>0</v>
      </c>
      <c r="M44" s="63">
        <v>875000</v>
      </c>
      <c r="N44" s="63">
        <v>166250</v>
      </c>
      <c r="O44" s="63">
        <v>1041250</v>
      </c>
      <c r="P44" s="63">
        <v>0</v>
      </c>
      <c r="Q44" s="63">
        <v>0</v>
      </c>
      <c r="R44" s="63">
        <v>0</v>
      </c>
      <c r="S44" s="63">
        <v>0</v>
      </c>
      <c r="T44" s="63">
        <v>0</v>
      </c>
      <c r="U44" s="63" t="s">
        <v>169</v>
      </c>
      <c r="V44" s="63">
        <v>0</v>
      </c>
      <c r="W44" s="63">
        <v>0</v>
      </c>
      <c r="X44" s="63">
        <v>0</v>
      </c>
      <c r="Y44" s="63">
        <v>0</v>
      </c>
      <c r="Z44" s="63">
        <v>33</v>
      </c>
      <c r="AA44" s="63">
        <v>422</v>
      </c>
      <c r="AB44" s="62"/>
      <c r="AC44" s="62"/>
      <c r="AD44" s="63">
        <v>0</v>
      </c>
      <c r="AE44" s="62"/>
      <c r="AF44" s="63">
        <v>0</v>
      </c>
      <c r="AG44" s="63">
        <v>0</v>
      </c>
      <c r="AH44" s="63">
        <v>0</v>
      </c>
      <c r="AI44" s="63">
        <v>0</v>
      </c>
      <c r="AJ44" s="63">
        <v>0</v>
      </c>
      <c r="AK44" s="62"/>
      <c r="AL44" s="62"/>
      <c r="AM44" s="62"/>
      <c r="AN44" s="63">
        <v>80351647</v>
      </c>
      <c r="AO44" s="62"/>
      <c r="AP44" s="62"/>
      <c r="AQ44" s="62"/>
      <c r="AR44" s="62"/>
      <c r="AS44" s="62"/>
    </row>
    <row r="45" spans="1:45" ht="15.75">
      <c r="A45" s="69" t="str">
        <f t="shared" si="0"/>
        <v>MAYO</v>
      </c>
      <c r="B45" s="61">
        <v>1</v>
      </c>
      <c r="C45" s="63">
        <v>33</v>
      </c>
      <c r="D45" s="63" t="s">
        <v>63</v>
      </c>
      <c r="E45" s="63" t="s">
        <v>330</v>
      </c>
      <c r="F45" s="63" t="s">
        <v>331</v>
      </c>
      <c r="G45" s="63">
        <v>425</v>
      </c>
      <c r="H45" s="64">
        <v>45782</v>
      </c>
      <c r="I45" s="65">
        <v>45782.704722222225</v>
      </c>
      <c r="J45" s="62">
        <v>45784.680451388886</v>
      </c>
      <c r="K45" s="62"/>
      <c r="L45" s="63">
        <v>0</v>
      </c>
      <c r="M45" s="63">
        <v>875000</v>
      </c>
      <c r="N45" s="63">
        <v>166250</v>
      </c>
      <c r="O45" s="63">
        <v>1041250</v>
      </c>
      <c r="P45" s="63">
        <v>0</v>
      </c>
      <c r="Q45" s="63">
        <v>0</v>
      </c>
      <c r="R45" s="63">
        <v>0</v>
      </c>
      <c r="S45" s="63">
        <v>0</v>
      </c>
      <c r="T45" s="63">
        <v>0</v>
      </c>
      <c r="U45" s="63" t="s">
        <v>169</v>
      </c>
      <c r="V45" s="63">
        <v>0</v>
      </c>
      <c r="W45" s="63">
        <v>0</v>
      </c>
      <c r="X45" s="63">
        <v>0</v>
      </c>
      <c r="Y45" s="63">
        <v>0</v>
      </c>
      <c r="Z45" s="63">
        <v>0</v>
      </c>
      <c r="AA45" s="62"/>
      <c r="AB45" s="62"/>
      <c r="AC45" s="62"/>
      <c r="AD45" s="63"/>
      <c r="AE45" s="62"/>
      <c r="AF45" s="63"/>
      <c r="AG45" s="63"/>
      <c r="AH45" s="63"/>
      <c r="AI45" s="63"/>
      <c r="AJ45" s="63"/>
      <c r="AK45" s="62"/>
      <c r="AL45" s="62"/>
      <c r="AM45" s="62"/>
      <c r="AN45" s="63"/>
      <c r="AO45" s="62"/>
      <c r="AP45" s="62"/>
      <c r="AQ45" s="62"/>
      <c r="AR45" s="62"/>
      <c r="AS45" s="62"/>
    </row>
    <row r="46" spans="1:45" ht="15.75">
      <c r="A46" s="69" t="str">
        <f t="shared" si="0"/>
        <v>MAYO</v>
      </c>
      <c r="B46" s="61">
        <v>2</v>
      </c>
      <c r="C46" s="63">
        <v>33</v>
      </c>
      <c r="D46" s="63" t="s">
        <v>63</v>
      </c>
      <c r="E46" s="63" t="s">
        <v>383</v>
      </c>
      <c r="F46" s="63" t="s">
        <v>384</v>
      </c>
      <c r="G46" s="63">
        <v>426</v>
      </c>
      <c r="H46" s="64">
        <v>45784</v>
      </c>
      <c r="I46" s="65">
        <v>45784.658761574072</v>
      </c>
      <c r="J46" s="62">
        <v>45789.648726851854</v>
      </c>
      <c r="K46" s="62"/>
      <c r="L46" s="63">
        <v>0</v>
      </c>
      <c r="M46" s="63">
        <v>825000</v>
      </c>
      <c r="N46" s="63">
        <v>156750</v>
      </c>
      <c r="O46" s="63">
        <v>981750</v>
      </c>
      <c r="P46" s="63">
        <v>0</v>
      </c>
      <c r="Q46" s="63">
        <v>0</v>
      </c>
      <c r="R46" s="63">
        <v>0</v>
      </c>
      <c r="S46" s="63">
        <v>0</v>
      </c>
      <c r="T46" s="63">
        <v>0</v>
      </c>
      <c r="U46" s="63" t="s">
        <v>169</v>
      </c>
      <c r="V46" s="63">
        <v>0</v>
      </c>
      <c r="W46" s="63">
        <v>0</v>
      </c>
      <c r="X46" s="63">
        <v>0</v>
      </c>
      <c r="Y46" s="63">
        <v>0</v>
      </c>
      <c r="Z46" s="63">
        <v>0</v>
      </c>
      <c r="AA46" s="62"/>
      <c r="AB46" s="62"/>
      <c r="AC46" s="62"/>
      <c r="AD46" s="63"/>
      <c r="AE46" s="62"/>
      <c r="AF46" s="63"/>
      <c r="AG46" s="63"/>
      <c r="AH46" s="63"/>
      <c r="AI46" s="63"/>
      <c r="AJ46" s="63"/>
      <c r="AK46" s="62"/>
      <c r="AL46" s="62"/>
      <c r="AM46" s="62"/>
      <c r="AN46" s="63"/>
      <c r="AO46" s="62"/>
      <c r="AP46" s="62"/>
      <c r="AQ46" s="62"/>
      <c r="AR46" s="62"/>
      <c r="AS46" s="62"/>
    </row>
    <row r="47" spans="1:45" ht="15.75">
      <c r="A47" s="69" t="str">
        <f t="shared" si="0"/>
        <v>MAYO</v>
      </c>
      <c r="B47" s="61">
        <v>3</v>
      </c>
      <c r="C47" s="63">
        <v>33</v>
      </c>
      <c r="D47" s="63" t="s">
        <v>63</v>
      </c>
      <c r="E47" s="63" t="s">
        <v>385</v>
      </c>
      <c r="F47" s="63" t="s">
        <v>386</v>
      </c>
      <c r="G47" s="63">
        <v>428</v>
      </c>
      <c r="H47" s="64">
        <v>45793</v>
      </c>
      <c r="I47" s="65">
        <v>45793.516597222224</v>
      </c>
      <c r="J47" s="62"/>
      <c r="K47" s="62"/>
      <c r="L47" s="63">
        <v>0</v>
      </c>
      <c r="M47" s="63">
        <v>1700000</v>
      </c>
      <c r="N47" s="63">
        <v>323000</v>
      </c>
      <c r="O47" s="63">
        <v>2023000</v>
      </c>
      <c r="P47" s="63">
        <v>0</v>
      </c>
      <c r="Q47" s="63">
        <v>0</v>
      </c>
      <c r="R47" s="63">
        <v>0</v>
      </c>
      <c r="S47" s="63">
        <v>0</v>
      </c>
      <c r="T47" s="63">
        <v>0</v>
      </c>
      <c r="U47" s="63" t="s">
        <v>169</v>
      </c>
      <c r="V47" s="63">
        <v>0</v>
      </c>
      <c r="W47" s="63">
        <v>0</v>
      </c>
      <c r="X47" s="63">
        <v>0</v>
      </c>
      <c r="Y47" s="63">
        <v>0</v>
      </c>
      <c r="Z47" s="63">
        <v>0</v>
      </c>
      <c r="AA47" s="62"/>
      <c r="AB47" s="62"/>
      <c r="AC47" s="62"/>
      <c r="AD47" s="63"/>
      <c r="AE47" s="62"/>
      <c r="AF47" s="63"/>
      <c r="AG47" s="63"/>
      <c r="AH47" s="63"/>
      <c r="AI47" s="63"/>
      <c r="AJ47" s="63"/>
      <c r="AK47" s="62"/>
      <c r="AL47" s="62"/>
      <c r="AM47" s="62"/>
      <c r="AN47" s="63"/>
      <c r="AO47" s="62"/>
      <c r="AP47" s="62"/>
      <c r="AQ47" s="62"/>
      <c r="AR47" s="62"/>
      <c r="AS47" s="62"/>
    </row>
    <row r="48" spans="1:45" ht="15.75">
      <c r="A48" s="69" t="str">
        <f t="shared" si="0"/>
        <v>MAYO</v>
      </c>
      <c r="B48" s="61">
        <v>4</v>
      </c>
      <c r="C48" s="63">
        <v>33</v>
      </c>
      <c r="D48" s="63" t="s">
        <v>63</v>
      </c>
      <c r="E48" s="63" t="s">
        <v>387</v>
      </c>
      <c r="F48" s="63" t="s">
        <v>388</v>
      </c>
      <c r="G48" s="63">
        <v>429</v>
      </c>
      <c r="H48" s="64">
        <v>45799</v>
      </c>
      <c r="I48" s="65">
        <v>45799.459548611114</v>
      </c>
      <c r="J48" s="62">
        <v>45803.869733796295</v>
      </c>
      <c r="K48" s="62"/>
      <c r="L48" s="63">
        <v>0</v>
      </c>
      <c r="M48" s="63">
        <v>750000</v>
      </c>
      <c r="N48" s="63">
        <v>142500</v>
      </c>
      <c r="O48" s="63">
        <v>892500</v>
      </c>
      <c r="P48" s="63">
        <v>0</v>
      </c>
      <c r="Q48" s="63">
        <v>0</v>
      </c>
      <c r="R48" s="63">
        <v>0</v>
      </c>
      <c r="S48" s="63">
        <v>0</v>
      </c>
      <c r="T48" s="63">
        <v>0</v>
      </c>
      <c r="U48" s="63" t="s">
        <v>169</v>
      </c>
      <c r="V48" s="63">
        <v>0</v>
      </c>
      <c r="W48" s="63">
        <v>0</v>
      </c>
      <c r="X48" s="63">
        <v>0</v>
      </c>
      <c r="Y48" s="63">
        <v>0</v>
      </c>
      <c r="Z48" s="63">
        <v>0</v>
      </c>
      <c r="AA48" s="62"/>
      <c r="AB48" s="62"/>
      <c r="AC48" s="62"/>
      <c r="AD48" s="63"/>
      <c r="AE48" s="62"/>
      <c r="AF48" s="63"/>
      <c r="AG48" s="63"/>
      <c r="AH48" s="63"/>
      <c r="AI48" s="63"/>
      <c r="AJ48" s="63"/>
      <c r="AK48" s="62"/>
      <c r="AL48" s="62"/>
      <c r="AM48" s="62"/>
      <c r="AN48" s="63"/>
      <c r="AO48" s="62"/>
      <c r="AP48" s="62"/>
      <c r="AQ48" s="62"/>
      <c r="AR48" s="62"/>
      <c r="AS48" s="62"/>
    </row>
    <row r="49" spans="1:45" ht="15.75">
      <c r="A49" s="69" t="str">
        <f t="shared" si="0"/>
        <v>MAYO</v>
      </c>
      <c r="B49" s="61">
        <v>5</v>
      </c>
      <c r="C49" s="63">
        <v>33</v>
      </c>
      <c r="D49" s="63" t="s">
        <v>63</v>
      </c>
      <c r="E49" s="63" t="s">
        <v>383</v>
      </c>
      <c r="F49" s="63" t="s">
        <v>384</v>
      </c>
      <c r="G49" s="63">
        <v>430</v>
      </c>
      <c r="H49" s="64">
        <v>45799</v>
      </c>
      <c r="I49" s="65">
        <v>45799.464444444442</v>
      </c>
      <c r="J49" s="62">
        <v>45803.653668981482</v>
      </c>
      <c r="K49" s="62"/>
      <c r="L49" s="63">
        <v>0</v>
      </c>
      <c r="M49" s="63">
        <v>825000</v>
      </c>
      <c r="N49" s="63">
        <v>156750</v>
      </c>
      <c r="O49" s="63">
        <v>981750</v>
      </c>
      <c r="P49" s="63">
        <v>0</v>
      </c>
      <c r="Q49" s="63">
        <v>0</v>
      </c>
      <c r="R49" s="63">
        <v>0</v>
      </c>
      <c r="S49" s="63">
        <v>0</v>
      </c>
      <c r="T49" s="63">
        <v>0</v>
      </c>
      <c r="U49" s="63" t="s">
        <v>169</v>
      </c>
      <c r="V49" s="63">
        <v>0</v>
      </c>
      <c r="W49" s="63">
        <v>0</v>
      </c>
      <c r="X49" s="63">
        <v>0</v>
      </c>
      <c r="Y49" s="63">
        <v>0</v>
      </c>
      <c r="Z49" s="63">
        <v>0</v>
      </c>
      <c r="AA49" s="62"/>
      <c r="AB49" s="62"/>
      <c r="AC49" s="62"/>
      <c r="AD49" s="63"/>
      <c r="AE49" s="62"/>
      <c r="AF49" s="63"/>
      <c r="AG49" s="63"/>
      <c r="AH49" s="63"/>
      <c r="AI49" s="63"/>
      <c r="AJ49" s="63"/>
      <c r="AK49" s="62"/>
      <c r="AL49" s="62"/>
      <c r="AM49" s="62"/>
      <c r="AN49" s="63"/>
      <c r="AO49" s="62"/>
      <c r="AP49" s="62"/>
      <c r="AQ49" s="62"/>
      <c r="AR49" s="62"/>
      <c r="AS49" s="62"/>
    </row>
    <row r="50" spans="1:45" ht="15.75">
      <c r="A50" s="69" t="str">
        <f t="shared" si="0"/>
        <v>MAYO</v>
      </c>
      <c r="B50" s="61">
        <v>6</v>
      </c>
      <c r="C50" s="63">
        <v>33</v>
      </c>
      <c r="D50" s="63" t="s">
        <v>63</v>
      </c>
      <c r="E50" s="63" t="s">
        <v>389</v>
      </c>
      <c r="F50" s="63" t="s">
        <v>390</v>
      </c>
      <c r="G50" s="63">
        <v>431</v>
      </c>
      <c r="H50" s="64">
        <v>45807</v>
      </c>
      <c r="I50" s="65">
        <v>45807.857164351852</v>
      </c>
      <c r="J50" s="62"/>
      <c r="K50" s="62"/>
      <c r="L50" s="63">
        <v>0</v>
      </c>
      <c r="M50" s="63">
        <v>700000</v>
      </c>
      <c r="N50" s="63">
        <v>133000</v>
      </c>
      <c r="O50" s="63">
        <v>833000</v>
      </c>
      <c r="P50" s="63">
        <v>0</v>
      </c>
      <c r="Q50" s="63">
        <v>0</v>
      </c>
      <c r="R50" s="63">
        <v>0</v>
      </c>
      <c r="S50" s="63">
        <v>0</v>
      </c>
      <c r="T50" s="63">
        <v>0</v>
      </c>
      <c r="U50" s="63" t="s">
        <v>169</v>
      </c>
      <c r="V50" s="63">
        <v>0</v>
      </c>
      <c r="W50" s="63">
        <v>0</v>
      </c>
      <c r="X50" s="63">
        <v>0</v>
      </c>
      <c r="Y50" s="63">
        <v>0</v>
      </c>
      <c r="Z50" s="63">
        <v>0</v>
      </c>
      <c r="AA50" s="62"/>
      <c r="AB50" s="62"/>
      <c r="AC50" s="62"/>
      <c r="AD50" s="63"/>
      <c r="AE50" s="62"/>
      <c r="AF50" s="63"/>
      <c r="AG50" s="63"/>
      <c r="AH50" s="63"/>
      <c r="AI50" s="63"/>
      <c r="AJ50" s="63"/>
      <c r="AK50" s="62"/>
      <c r="AL50" s="62"/>
      <c r="AM50" s="62"/>
      <c r="AN50" s="63"/>
      <c r="AO50" s="62"/>
      <c r="AP50" s="62"/>
      <c r="AQ50" s="62"/>
      <c r="AR50" s="62"/>
      <c r="AS50" s="62"/>
    </row>
    <row r="51" spans="1:45" ht="15.75">
      <c r="A51" s="69" t="str">
        <f t="shared" si="0"/>
        <v>MAYO</v>
      </c>
      <c r="B51" s="61">
        <v>7</v>
      </c>
      <c r="C51" s="63">
        <v>34</v>
      </c>
      <c r="D51" s="63" t="s">
        <v>63</v>
      </c>
      <c r="E51" s="63" t="s">
        <v>338</v>
      </c>
      <c r="F51" s="63" t="s">
        <v>339</v>
      </c>
      <c r="G51" s="63">
        <v>259</v>
      </c>
      <c r="H51" s="64">
        <v>45784</v>
      </c>
      <c r="I51" s="65">
        <v>45784.654328703706</v>
      </c>
      <c r="J51" s="62"/>
      <c r="K51" s="62"/>
      <c r="L51" s="63">
        <v>435000</v>
      </c>
      <c r="M51" s="63">
        <v>0</v>
      </c>
      <c r="N51" s="63">
        <v>0</v>
      </c>
      <c r="O51" s="63">
        <v>435000</v>
      </c>
      <c r="P51" s="63">
        <v>0</v>
      </c>
      <c r="Q51" s="63">
        <v>0</v>
      </c>
      <c r="R51" s="63">
        <v>0</v>
      </c>
      <c r="S51" s="63">
        <v>0</v>
      </c>
      <c r="T51" s="63">
        <v>0</v>
      </c>
      <c r="U51" s="63" t="s">
        <v>169</v>
      </c>
      <c r="V51" s="63">
        <v>0</v>
      </c>
      <c r="W51" s="63">
        <v>0</v>
      </c>
      <c r="X51" s="63">
        <v>0</v>
      </c>
      <c r="Y51" s="63">
        <v>0</v>
      </c>
      <c r="Z51" s="63">
        <v>0</v>
      </c>
      <c r="AA51" s="62"/>
      <c r="AB51" s="62"/>
      <c r="AC51" s="62"/>
      <c r="AD51" s="63"/>
      <c r="AE51" s="62"/>
      <c r="AF51" s="63"/>
      <c r="AG51" s="63"/>
      <c r="AH51" s="63"/>
      <c r="AI51" s="63"/>
      <c r="AJ51" s="63"/>
      <c r="AK51" s="62"/>
      <c r="AL51" s="62"/>
      <c r="AM51" s="62"/>
      <c r="AN51" s="63"/>
      <c r="AO51" s="62"/>
      <c r="AP51" s="62"/>
      <c r="AQ51" s="62"/>
      <c r="AR51" s="62"/>
      <c r="AS51" s="62"/>
    </row>
    <row r="52" spans="1:45" ht="15.75">
      <c r="A52" s="69" t="str">
        <f t="shared" si="0"/>
        <v>MAYO</v>
      </c>
      <c r="B52" s="61">
        <v>8</v>
      </c>
      <c r="C52" s="63">
        <v>34</v>
      </c>
      <c r="D52" s="63" t="s">
        <v>63</v>
      </c>
      <c r="E52" s="63" t="s">
        <v>231</v>
      </c>
      <c r="F52" s="63" t="s">
        <v>232</v>
      </c>
      <c r="G52" s="63">
        <v>260</v>
      </c>
      <c r="H52" s="64">
        <v>45793</v>
      </c>
      <c r="I52" s="65">
        <v>45793.717997685184</v>
      </c>
      <c r="J52" s="62"/>
      <c r="K52" s="62"/>
      <c r="L52" s="63">
        <v>550000</v>
      </c>
      <c r="M52" s="63">
        <v>0</v>
      </c>
      <c r="N52" s="63">
        <v>0</v>
      </c>
      <c r="O52" s="63">
        <v>550000</v>
      </c>
      <c r="P52" s="63">
        <v>0</v>
      </c>
      <c r="Q52" s="63">
        <v>0</v>
      </c>
      <c r="R52" s="63">
        <v>0</v>
      </c>
      <c r="S52" s="63">
        <v>0</v>
      </c>
      <c r="T52" s="63">
        <v>0</v>
      </c>
      <c r="U52" s="63" t="s">
        <v>169</v>
      </c>
      <c r="V52" s="63">
        <v>0</v>
      </c>
      <c r="W52" s="63">
        <v>0</v>
      </c>
      <c r="X52" s="63">
        <v>0</v>
      </c>
      <c r="Y52" s="63">
        <v>0</v>
      </c>
      <c r="Z52" s="63">
        <v>0</v>
      </c>
      <c r="AA52" s="62"/>
      <c r="AB52" s="62"/>
      <c r="AC52" s="62"/>
      <c r="AD52" s="63"/>
      <c r="AE52" s="62"/>
      <c r="AF52" s="63"/>
      <c r="AG52" s="63"/>
      <c r="AH52" s="63"/>
      <c r="AI52" s="63"/>
      <c r="AJ52" s="63"/>
      <c r="AK52" s="62"/>
      <c r="AL52" s="62"/>
      <c r="AM52" s="62"/>
      <c r="AN52" s="63"/>
      <c r="AO52" s="62"/>
      <c r="AP52" s="62"/>
      <c r="AQ52" s="62"/>
      <c r="AR52" s="62"/>
      <c r="AS52" s="62"/>
    </row>
    <row r="53" spans="1:45" ht="15.75">
      <c r="A53" s="69" t="str">
        <f t="shared" si="0"/>
        <v>MAYO</v>
      </c>
      <c r="B53" s="61">
        <v>9</v>
      </c>
      <c r="C53" s="63">
        <v>34</v>
      </c>
      <c r="D53" s="63" t="s">
        <v>63</v>
      </c>
      <c r="E53" s="63" t="s">
        <v>338</v>
      </c>
      <c r="F53" s="63" t="s">
        <v>339</v>
      </c>
      <c r="G53" s="63">
        <v>261</v>
      </c>
      <c r="H53" s="64">
        <v>45806</v>
      </c>
      <c r="I53" s="65">
        <v>45806.39534722222</v>
      </c>
      <c r="J53" s="62"/>
      <c r="K53" s="62"/>
      <c r="L53" s="63">
        <v>435000</v>
      </c>
      <c r="M53" s="63">
        <v>0</v>
      </c>
      <c r="N53" s="63">
        <v>0</v>
      </c>
      <c r="O53" s="63">
        <v>435000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 t="s">
        <v>169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2"/>
      <c r="AB53" s="62"/>
      <c r="AC53" s="62"/>
      <c r="AD53" s="63"/>
      <c r="AE53" s="62"/>
      <c r="AF53" s="63"/>
      <c r="AG53" s="63"/>
      <c r="AH53" s="63"/>
      <c r="AI53" s="63"/>
      <c r="AJ53" s="63"/>
      <c r="AK53" s="62"/>
      <c r="AL53" s="62"/>
      <c r="AM53" s="62"/>
      <c r="AN53" s="63"/>
      <c r="AO53" s="62"/>
      <c r="AP53" s="62"/>
      <c r="AQ53" s="62"/>
      <c r="AR53" s="62"/>
      <c r="AS53" s="62"/>
    </row>
    <row r="54" spans="1:45" ht="15.75">
      <c r="A54" s="69" t="str">
        <f t="shared" si="0"/>
        <v>MAYO</v>
      </c>
      <c r="B54" s="61">
        <v>10</v>
      </c>
      <c r="C54" s="63">
        <v>34</v>
      </c>
      <c r="D54" s="63" t="s">
        <v>63</v>
      </c>
      <c r="E54" s="63" t="s">
        <v>338</v>
      </c>
      <c r="F54" s="63" t="s">
        <v>339</v>
      </c>
      <c r="G54" s="63">
        <v>262</v>
      </c>
      <c r="H54" s="64">
        <v>45806</v>
      </c>
      <c r="I54" s="65">
        <v>45806.396689814814</v>
      </c>
      <c r="J54" s="62"/>
      <c r="K54" s="62"/>
      <c r="L54" s="63">
        <v>56000</v>
      </c>
      <c r="M54" s="63">
        <v>0</v>
      </c>
      <c r="N54" s="63">
        <v>0</v>
      </c>
      <c r="O54" s="63">
        <v>56000</v>
      </c>
      <c r="P54" s="63">
        <v>0</v>
      </c>
      <c r="Q54" s="63">
        <v>0</v>
      </c>
      <c r="R54" s="63">
        <v>0</v>
      </c>
      <c r="S54" s="63">
        <v>0</v>
      </c>
      <c r="T54" s="63">
        <v>0</v>
      </c>
      <c r="U54" s="63" t="s">
        <v>169</v>
      </c>
      <c r="V54" s="63">
        <v>0</v>
      </c>
      <c r="W54" s="63">
        <v>0</v>
      </c>
      <c r="X54" s="63">
        <v>0</v>
      </c>
      <c r="Y54" s="63">
        <v>0</v>
      </c>
      <c r="Z54" s="63">
        <v>0</v>
      </c>
      <c r="AA54" s="62"/>
      <c r="AB54" s="62"/>
      <c r="AC54" s="62"/>
      <c r="AD54" s="63"/>
      <c r="AE54" s="62"/>
      <c r="AF54" s="63"/>
      <c r="AG54" s="63"/>
      <c r="AH54" s="63"/>
      <c r="AI54" s="63"/>
      <c r="AJ54" s="63"/>
      <c r="AK54" s="62"/>
      <c r="AL54" s="62"/>
      <c r="AM54" s="62"/>
      <c r="AN54" s="63"/>
      <c r="AO54" s="62"/>
      <c r="AP54" s="62"/>
      <c r="AQ54" s="62"/>
      <c r="AR54" s="62"/>
      <c r="AS54" s="62"/>
    </row>
    <row r="55" spans="1:45" ht="15.75">
      <c r="A55" s="69" t="str">
        <f t="shared" si="0"/>
        <v>MAYO</v>
      </c>
      <c r="B55" s="61">
        <v>11</v>
      </c>
      <c r="C55" s="63">
        <v>34</v>
      </c>
      <c r="D55" s="63" t="s">
        <v>63</v>
      </c>
      <c r="E55" s="63" t="s">
        <v>391</v>
      </c>
      <c r="F55" s="63" t="s">
        <v>392</v>
      </c>
      <c r="G55" s="63">
        <v>263</v>
      </c>
      <c r="H55" s="64">
        <v>45806</v>
      </c>
      <c r="I55" s="65">
        <v>45806.441250000003</v>
      </c>
      <c r="J55" s="62"/>
      <c r="K55" s="62"/>
      <c r="L55" s="63">
        <v>496660</v>
      </c>
      <c r="M55" s="63">
        <v>0</v>
      </c>
      <c r="N55" s="63">
        <v>0</v>
      </c>
      <c r="O55" s="63">
        <v>496660</v>
      </c>
      <c r="P55" s="63">
        <v>0</v>
      </c>
      <c r="Q55" s="63">
        <v>0</v>
      </c>
      <c r="R55" s="63">
        <v>0</v>
      </c>
      <c r="S55" s="63">
        <v>0</v>
      </c>
      <c r="T55" s="63">
        <v>0</v>
      </c>
      <c r="U55" s="63" t="s">
        <v>169</v>
      </c>
      <c r="V55" s="63">
        <v>0</v>
      </c>
      <c r="W55" s="63">
        <v>0</v>
      </c>
      <c r="X55" s="63">
        <v>0</v>
      </c>
      <c r="Y55" s="63">
        <v>0</v>
      </c>
      <c r="Z55" s="63">
        <v>0</v>
      </c>
      <c r="AA55" s="62"/>
      <c r="AB55" s="62"/>
      <c r="AC55" s="62"/>
      <c r="AD55" s="63"/>
      <c r="AE55" s="62"/>
      <c r="AF55" s="63"/>
      <c r="AG55" s="63"/>
      <c r="AH55" s="63"/>
      <c r="AI55" s="63"/>
      <c r="AJ55" s="63"/>
      <c r="AK55" s="62"/>
      <c r="AL55" s="62"/>
      <c r="AM55" s="62"/>
      <c r="AN55" s="63"/>
      <c r="AO55" s="62"/>
      <c r="AP55" s="62"/>
      <c r="AQ55" s="62"/>
      <c r="AR55" s="62"/>
      <c r="AS55" s="62"/>
    </row>
    <row r="56" spans="1:45" ht="15.75">
      <c r="A56" s="69" t="str">
        <f t="shared" si="0"/>
        <v>JUNIO</v>
      </c>
      <c r="B56" s="61">
        <v>1</v>
      </c>
      <c r="C56" s="63">
        <v>33</v>
      </c>
      <c r="D56" s="63" t="s">
        <v>63</v>
      </c>
      <c r="E56" s="63" t="s">
        <v>418</v>
      </c>
      <c r="F56" s="63" t="s">
        <v>419</v>
      </c>
      <c r="G56" s="63">
        <v>432</v>
      </c>
      <c r="H56" s="64">
        <v>45811</v>
      </c>
      <c r="I56" s="65">
        <v>45811.62736111111</v>
      </c>
      <c r="J56" s="62"/>
      <c r="K56" s="62"/>
      <c r="L56" s="63">
        <v>0</v>
      </c>
      <c r="M56" s="63">
        <v>1800000</v>
      </c>
      <c r="N56" s="63">
        <v>342000</v>
      </c>
      <c r="O56" s="63">
        <v>2142000</v>
      </c>
      <c r="P56" s="63">
        <v>0</v>
      </c>
      <c r="Q56" s="63">
        <v>0</v>
      </c>
      <c r="R56" s="63">
        <v>0</v>
      </c>
      <c r="S56" s="63">
        <v>0</v>
      </c>
      <c r="T56" s="63">
        <v>0</v>
      </c>
      <c r="U56" s="63" t="s">
        <v>169</v>
      </c>
      <c r="V56" s="63">
        <v>0</v>
      </c>
      <c r="W56" s="63">
        <v>0</v>
      </c>
      <c r="X56" s="63">
        <v>0</v>
      </c>
      <c r="Y56" s="63">
        <v>0</v>
      </c>
      <c r="Z56" s="63">
        <v>0</v>
      </c>
      <c r="AA56" s="62"/>
      <c r="AB56" s="62"/>
      <c r="AC56" s="62"/>
      <c r="AD56" s="63"/>
      <c r="AE56" s="62"/>
      <c r="AF56" s="63"/>
      <c r="AG56" s="63"/>
      <c r="AH56" s="63"/>
      <c r="AI56" s="63"/>
      <c r="AJ56" s="63"/>
      <c r="AK56" s="62"/>
      <c r="AL56" s="62"/>
      <c r="AM56" s="62"/>
      <c r="AN56" s="63"/>
      <c r="AO56" s="62"/>
      <c r="AP56" s="62"/>
      <c r="AQ56" s="62"/>
      <c r="AR56" s="62"/>
      <c r="AS56" s="62"/>
    </row>
    <row r="57" spans="1:45" ht="15.75">
      <c r="A57" s="69" t="str">
        <f t="shared" si="0"/>
        <v>JUNIO</v>
      </c>
      <c r="B57" s="61">
        <v>2</v>
      </c>
      <c r="C57" s="63">
        <v>33</v>
      </c>
      <c r="D57" s="63" t="s">
        <v>63</v>
      </c>
      <c r="E57" s="63" t="s">
        <v>420</v>
      </c>
      <c r="F57" s="63" t="s">
        <v>421</v>
      </c>
      <c r="G57" s="63">
        <v>433</v>
      </c>
      <c r="H57" s="64">
        <v>45835</v>
      </c>
      <c r="I57" s="65">
        <v>45835.453182870369</v>
      </c>
      <c r="J57" s="62"/>
      <c r="K57" s="62"/>
      <c r="L57" s="63">
        <v>0</v>
      </c>
      <c r="M57" s="63">
        <v>640000</v>
      </c>
      <c r="N57" s="63">
        <v>121600</v>
      </c>
      <c r="O57" s="63">
        <v>761600</v>
      </c>
      <c r="P57" s="63">
        <v>0</v>
      </c>
      <c r="Q57" s="63">
        <v>0</v>
      </c>
      <c r="R57" s="63">
        <v>0</v>
      </c>
      <c r="S57" s="63">
        <v>0</v>
      </c>
      <c r="T57" s="63">
        <v>0</v>
      </c>
      <c r="U57" s="63" t="s">
        <v>169</v>
      </c>
      <c r="V57" s="63">
        <v>0</v>
      </c>
      <c r="W57" s="63">
        <v>0</v>
      </c>
      <c r="X57" s="63">
        <v>0</v>
      </c>
      <c r="Y57" s="63">
        <v>0</v>
      </c>
      <c r="Z57" s="63">
        <v>0</v>
      </c>
      <c r="AA57" s="62"/>
      <c r="AB57" s="62"/>
      <c r="AC57" s="62"/>
      <c r="AD57" s="63"/>
      <c r="AE57" s="62"/>
      <c r="AF57" s="63"/>
      <c r="AG57" s="63"/>
      <c r="AH57" s="63"/>
      <c r="AI57" s="63"/>
      <c r="AJ57" s="63"/>
      <c r="AK57" s="62"/>
      <c r="AL57" s="62"/>
      <c r="AM57" s="62"/>
      <c r="AN57" s="63"/>
      <c r="AO57" s="62"/>
      <c r="AP57" s="62"/>
      <c r="AQ57" s="62"/>
      <c r="AR57" s="62"/>
      <c r="AS57" s="62"/>
    </row>
    <row r="58" spans="1:45" ht="15.75">
      <c r="A58" s="69" t="str">
        <f t="shared" si="0"/>
        <v>JUNIO</v>
      </c>
      <c r="B58" s="61">
        <v>3</v>
      </c>
      <c r="C58" s="63">
        <v>33</v>
      </c>
      <c r="D58" s="63" t="s">
        <v>63</v>
      </c>
      <c r="E58" s="63" t="s">
        <v>420</v>
      </c>
      <c r="F58" s="63" t="s">
        <v>421</v>
      </c>
      <c r="G58" s="63">
        <v>434</v>
      </c>
      <c r="H58" s="64">
        <v>45835</v>
      </c>
      <c r="I58" s="65">
        <v>45835.461354166669</v>
      </c>
      <c r="J58" s="62"/>
      <c r="K58" s="62"/>
      <c r="L58" s="63">
        <v>0</v>
      </c>
      <c r="M58" s="63">
        <v>800000</v>
      </c>
      <c r="N58" s="63">
        <v>152000</v>
      </c>
      <c r="O58" s="63">
        <v>952000</v>
      </c>
      <c r="P58" s="63">
        <v>0</v>
      </c>
      <c r="Q58" s="63">
        <v>0</v>
      </c>
      <c r="R58" s="63">
        <v>0</v>
      </c>
      <c r="S58" s="63">
        <v>0</v>
      </c>
      <c r="T58" s="63">
        <v>0</v>
      </c>
      <c r="U58" s="63" t="s">
        <v>169</v>
      </c>
      <c r="V58" s="63">
        <v>0</v>
      </c>
      <c r="W58" s="63">
        <v>0</v>
      </c>
      <c r="X58" s="63">
        <v>0</v>
      </c>
      <c r="Y58" s="63">
        <v>0</v>
      </c>
      <c r="Z58" s="63">
        <v>0</v>
      </c>
      <c r="AA58" s="62"/>
      <c r="AB58" s="62"/>
      <c r="AC58" s="62"/>
      <c r="AD58" s="63"/>
      <c r="AE58" s="62"/>
      <c r="AF58" s="63"/>
      <c r="AG58" s="63"/>
      <c r="AH58" s="63"/>
      <c r="AI58" s="63"/>
      <c r="AJ58" s="63"/>
      <c r="AK58" s="62"/>
      <c r="AL58" s="62"/>
      <c r="AM58" s="62"/>
      <c r="AN58" s="63"/>
      <c r="AO58" s="62"/>
      <c r="AP58" s="62"/>
      <c r="AQ58" s="62"/>
      <c r="AR58" s="62"/>
      <c r="AS58" s="62"/>
    </row>
    <row r="59" spans="1:45" ht="15.75">
      <c r="A59" s="69" t="str">
        <f t="shared" si="0"/>
        <v>JUNIO</v>
      </c>
      <c r="B59" s="61">
        <v>4</v>
      </c>
      <c r="C59" s="63">
        <v>34</v>
      </c>
      <c r="D59" s="63" t="s">
        <v>63</v>
      </c>
      <c r="E59" s="63" t="s">
        <v>422</v>
      </c>
      <c r="F59" s="63" t="s">
        <v>423</v>
      </c>
      <c r="G59" s="63">
        <v>264</v>
      </c>
      <c r="H59" s="64">
        <v>45810</v>
      </c>
      <c r="I59" s="65">
        <v>45810.476018518515</v>
      </c>
      <c r="J59" s="62"/>
      <c r="K59" s="62"/>
      <c r="L59" s="63">
        <v>725000</v>
      </c>
      <c r="M59" s="63">
        <v>0</v>
      </c>
      <c r="N59" s="63">
        <v>0</v>
      </c>
      <c r="O59" s="63">
        <v>725000</v>
      </c>
      <c r="P59" s="63">
        <v>0</v>
      </c>
      <c r="Q59" s="63">
        <v>0</v>
      </c>
      <c r="R59" s="63">
        <v>0</v>
      </c>
      <c r="S59" s="63">
        <v>0</v>
      </c>
      <c r="T59" s="63">
        <v>0</v>
      </c>
      <c r="U59" s="63" t="s">
        <v>169</v>
      </c>
      <c r="V59" s="63">
        <v>0</v>
      </c>
      <c r="W59" s="63">
        <v>0</v>
      </c>
      <c r="X59" s="63">
        <v>0</v>
      </c>
      <c r="Y59" s="63">
        <v>0</v>
      </c>
      <c r="Z59" s="63">
        <v>0</v>
      </c>
      <c r="AA59" s="62"/>
      <c r="AB59" s="62"/>
      <c r="AC59" s="62"/>
      <c r="AD59" s="63"/>
      <c r="AE59" s="62"/>
      <c r="AF59" s="63"/>
      <c r="AG59" s="63"/>
      <c r="AH59" s="63"/>
      <c r="AI59" s="63"/>
      <c r="AJ59" s="63"/>
      <c r="AK59" s="62"/>
      <c r="AL59" s="62"/>
      <c r="AM59" s="62"/>
      <c r="AN59" s="63"/>
      <c r="AO59" s="62"/>
      <c r="AP59" s="62"/>
      <c r="AQ59" s="62"/>
      <c r="AR59" s="62"/>
      <c r="AS59" s="62"/>
    </row>
    <row r="60" spans="1:45" ht="15.75">
      <c r="A60" s="69" t="str">
        <f t="shared" si="0"/>
        <v>JUNIO</v>
      </c>
      <c r="B60" s="61">
        <v>5</v>
      </c>
      <c r="C60" s="63">
        <v>34</v>
      </c>
      <c r="D60" s="63" t="s">
        <v>63</v>
      </c>
      <c r="E60" s="63" t="s">
        <v>424</v>
      </c>
      <c r="F60" s="63" t="s">
        <v>425</v>
      </c>
      <c r="G60" s="63">
        <v>265</v>
      </c>
      <c r="H60" s="64">
        <v>45811</v>
      </c>
      <c r="I60" s="65">
        <v>45811.624062499999</v>
      </c>
      <c r="J60" s="62"/>
      <c r="K60" s="62"/>
      <c r="L60" s="63">
        <v>2900000</v>
      </c>
      <c r="M60" s="63">
        <v>0</v>
      </c>
      <c r="N60" s="63">
        <v>0</v>
      </c>
      <c r="O60" s="63">
        <v>2900000</v>
      </c>
      <c r="P60" s="63">
        <v>0</v>
      </c>
      <c r="Q60" s="63">
        <v>0</v>
      </c>
      <c r="R60" s="63">
        <v>0</v>
      </c>
      <c r="S60" s="63">
        <v>0</v>
      </c>
      <c r="T60" s="63">
        <v>0</v>
      </c>
      <c r="U60" s="63" t="s">
        <v>169</v>
      </c>
      <c r="V60" s="63">
        <v>0</v>
      </c>
      <c r="W60" s="63">
        <v>0</v>
      </c>
      <c r="X60" s="63">
        <v>0</v>
      </c>
      <c r="Y60" s="63">
        <v>0</v>
      </c>
      <c r="Z60" s="63">
        <v>0</v>
      </c>
      <c r="AA60" s="62"/>
      <c r="AB60" s="62"/>
      <c r="AC60" s="62"/>
      <c r="AD60" s="63"/>
      <c r="AE60" s="62"/>
      <c r="AF60" s="63"/>
      <c r="AG60" s="63"/>
      <c r="AH60" s="63"/>
      <c r="AI60" s="63"/>
      <c r="AJ60" s="63"/>
      <c r="AK60" s="62"/>
      <c r="AL60" s="62"/>
      <c r="AM60" s="62"/>
      <c r="AN60" s="63"/>
      <c r="AO60" s="62"/>
      <c r="AP60" s="62"/>
      <c r="AQ60" s="62"/>
      <c r="AR60" s="62"/>
      <c r="AS60" s="62"/>
    </row>
    <row r="61" spans="1:45" ht="15.75">
      <c r="A61" s="69" t="str">
        <f t="shared" si="0"/>
        <v>JUNIO</v>
      </c>
      <c r="B61" s="61">
        <v>6</v>
      </c>
      <c r="C61" s="63">
        <v>34</v>
      </c>
      <c r="D61" s="63" t="s">
        <v>63</v>
      </c>
      <c r="E61" s="63" t="s">
        <v>426</v>
      </c>
      <c r="F61" s="63" t="s">
        <v>427</v>
      </c>
      <c r="G61" s="63">
        <v>266</v>
      </c>
      <c r="H61" s="64">
        <v>45818</v>
      </c>
      <c r="I61" s="65">
        <v>45818.756874999999</v>
      </c>
      <c r="J61" s="62"/>
      <c r="K61" s="62"/>
      <c r="L61" s="63">
        <v>977000</v>
      </c>
      <c r="M61" s="63">
        <v>0</v>
      </c>
      <c r="N61" s="63">
        <v>0</v>
      </c>
      <c r="O61" s="63">
        <v>977000</v>
      </c>
      <c r="P61" s="63">
        <v>0</v>
      </c>
      <c r="Q61" s="63">
        <v>0</v>
      </c>
      <c r="R61" s="63">
        <v>0</v>
      </c>
      <c r="S61" s="63">
        <v>0</v>
      </c>
      <c r="T61" s="63">
        <v>0</v>
      </c>
      <c r="U61" s="63" t="s">
        <v>169</v>
      </c>
      <c r="V61" s="63">
        <v>0</v>
      </c>
      <c r="W61" s="63">
        <v>0</v>
      </c>
      <c r="X61" s="63">
        <v>0</v>
      </c>
      <c r="Y61" s="63">
        <v>0</v>
      </c>
      <c r="Z61" s="63">
        <v>0</v>
      </c>
      <c r="AA61" s="62"/>
      <c r="AB61" s="62"/>
      <c r="AC61" s="62"/>
      <c r="AD61" s="63"/>
      <c r="AE61" s="62"/>
      <c r="AF61" s="63"/>
      <c r="AG61" s="63"/>
      <c r="AH61" s="63"/>
      <c r="AI61" s="63"/>
      <c r="AJ61" s="63"/>
      <c r="AK61" s="62"/>
      <c r="AL61" s="62"/>
      <c r="AM61" s="62"/>
      <c r="AN61" s="63"/>
      <c r="AO61" s="62"/>
      <c r="AP61" s="62"/>
      <c r="AQ61" s="62"/>
      <c r="AR61" s="62"/>
      <c r="AS61" s="62"/>
    </row>
    <row r="62" spans="1:45" ht="15.75">
      <c r="A62" s="69" t="str">
        <f t="shared" si="0"/>
        <v>JUNIO</v>
      </c>
      <c r="B62" s="61">
        <v>7</v>
      </c>
      <c r="C62" s="63">
        <v>34</v>
      </c>
      <c r="D62" s="63" t="s">
        <v>63</v>
      </c>
      <c r="E62" s="63" t="s">
        <v>428</v>
      </c>
      <c r="F62" s="63" t="s">
        <v>429</v>
      </c>
      <c r="G62" s="63">
        <v>267</v>
      </c>
      <c r="H62" s="64">
        <v>45826</v>
      </c>
      <c r="I62" s="65">
        <v>45826.392604166664</v>
      </c>
      <c r="J62" s="62"/>
      <c r="K62" s="62"/>
      <c r="L62" s="63">
        <v>2146500</v>
      </c>
      <c r="M62" s="63">
        <v>0</v>
      </c>
      <c r="N62" s="63">
        <v>0</v>
      </c>
      <c r="O62" s="63">
        <v>2146500</v>
      </c>
      <c r="P62" s="63">
        <v>0</v>
      </c>
      <c r="Q62" s="63">
        <v>0</v>
      </c>
      <c r="R62" s="63">
        <v>0</v>
      </c>
      <c r="S62" s="63">
        <v>0</v>
      </c>
      <c r="T62" s="63">
        <v>0</v>
      </c>
      <c r="U62" s="63" t="s">
        <v>169</v>
      </c>
      <c r="V62" s="63">
        <v>0</v>
      </c>
      <c r="W62" s="63">
        <v>0</v>
      </c>
      <c r="X62" s="63">
        <v>0</v>
      </c>
      <c r="Y62" s="63">
        <v>0</v>
      </c>
      <c r="Z62" s="63">
        <v>0</v>
      </c>
      <c r="AA62" s="62"/>
      <c r="AB62" s="62"/>
      <c r="AC62" s="62"/>
      <c r="AD62" s="63"/>
      <c r="AE62" s="62"/>
      <c r="AF62" s="63"/>
      <c r="AG62" s="63"/>
      <c r="AH62" s="63"/>
      <c r="AI62" s="63"/>
      <c r="AJ62" s="63"/>
      <c r="AK62" s="62"/>
      <c r="AL62" s="62"/>
      <c r="AM62" s="62"/>
      <c r="AN62" s="63"/>
      <c r="AO62" s="62"/>
      <c r="AP62" s="62"/>
      <c r="AQ62" s="62"/>
      <c r="AR62" s="62"/>
      <c r="AS62" s="62"/>
    </row>
    <row r="63" spans="1:45" ht="15.75">
      <c r="A63" s="69" t="str">
        <f t="shared" si="0"/>
        <v>JUNIO</v>
      </c>
      <c r="B63" s="61">
        <v>8</v>
      </c>
      <c r="C63" s="63">
        <v>34</v>
      </c>
      <c r="D63" s="63" t="s">
        <v>63</v>
      </c>
      <c r="E63" s="63" t="s">
        <v>430</v>
      </c>
      <c r="F63" s="63" t="s">
        <v>431</v>
      </c>
      <c r="G63" s="63">
        <v>268</v>
      </c>
      <c r="H63" s="64">
        <v>45827</v>
      </c>
      <c r="I63" s="65">
        <v>45827.378622685188</v>
      </c>
      <c r="J63" s="62"/>
      <c r="K63" s="62"/>
      <c r="L63" s="63">
        <v>1058000</v>
      </c>
      <c r="M63" s="63">
        <v>0</v>
      </c>
      <c r="N63" s="63">
        <v>0</v>
      </c>
      <c r="O63" s="63">
        <v>1058000</v>
      </c>
      <c r="P63" s="63">
        <v>0</v>
      </c>
      <c r="Q63" s="63">
        <v>0</v>
      </c>
      <c r="R63" s="63">
        <v>0</v>
      </c>
      <c r="S63" s="63">
        <v>0</v>
      </c>
      <c r="T63" s="63">
        <v>0</v>
      </c>
      <c r="U63" s="63" t="s">
        <v>169</v>
      </c>
      <c r="V63" s="63">
        <v>0</v>
      </c>
      <c r="W63" s="63">
        <v>0</v>
      </c>
      <c r="X63" s="63">
        <v>0</v>
      </c>
      <c r="Y63" s="63">
        <v>0</v>
      </c>
      <c r="Z63" s="63">
        <v>0</v>
      </c>
      <c r="AA63" s="62"/>
      <c r="AB63" s="62"/>
      <c r="AC63" s="62"/>
      <c r="AD63" s="63"/>
      <c r="AE63" s="62"/>
      <c r="AF63" s="63"/>
      <c r="AG63" s="63"/>
      <c r="AH63" s="63"/>
      <c r="AI63" s="63"/>
      <c r="AJ63" s="63"/>
      <c r="AK63" s="62"/>
      <c r="AL63" s="62"/>
      <c r="AM63" s="62"/>
      <c r="AN63" s="63"/>
      <c r="AO63" s="62"/>
      <c r="AP63" s="62"/>
      <c r="AQ63" s="62"/>
      <c r="AR63" s="62"/>
      <c r="AS63" s="62"/>
    </row>
    <row r="64" spans="1:45" ht="15.75">
      <c r="A64" s="69" t="str">
        <f t="shared" si="0"/>
        <v>JUNIO</v>
      </c>
      <c r="B64" s="61">
        <v>9</v>
      </c>
      <c r="C64" s="63">
        <v>34</v>
      </c>
      <c r="D64" s="63" t="s">
        <v>63</v>
      </c>
      <c r="E64" s="63" t="s">
        <v>432</v>
      </c>
      <c r="F64" s="63" t="s">
        <v>433</v>
      </c>
      <c r="G64" s="63">
        <v>269</v>
      </c>
      <c r="H64" s="64">
        <v>45838</v>
      </c>
      <c r="I64" s="65">
        <v>45838.478275462963</v>
      </c>
      <c r="J64" s="62"/>
      <c r="K64" s="62"/>
      <c r="L64" s="63">
        <v>867500</v>
      </c>
      <c r="M64" s="63">
        <v>0</v>
      </c>
      <c r="N64" s="63">
        <v>0</v>
      </c>
      <c r="O64" s="63">
        <v>867500</v>
      </c>
      <c r="P64" s="63">
        <v>0</v>
      </c>
      <c r="Q64" s="63">
        <v>0</v>
      </c>
      <c r="R64" s="63">
        <v>0</v>
      </c>
      <c r="S64" s="63">
        <v>0</v>
      </c>
      <c r="T64" s="63">
        <v>0</v>
      </c>
      <c r="U64" s="63" t="s">
        <v>169</v>
      </c>
      <c r="V64" s="63">
        <v>0</v>
      </c>
      <c r="W64" s="63">
        <v>0</v>
      </c>
      <c r="X64" s="63">
        <v>0</v>
      </c>
      <c r="Y64" s="63">
        <v>0</v>
      </c>
      <c r="Z64" s="63">
        <v>0</v>
      </c>
      <c r="AA64" s="62"/>
      <c r="AB64" s="62"/>
      <c r="AC64" s="62"/>
      <c r="AD64" s="63"/>
      <c r="AE64" s="62"/>
      <c r="AF64" s="63"/>
      <c r="AG64" s="63"/>
      <c r="AH64" s="63"/>
      <c r="AI64" s="63"/>
      <c r="AJ64" s="63"/>
      <c r="AK64" s="62"/>
      <c r="AL64" s="62"/>
      <c r="AM64" s="62"/>
      <c r="AN64" s="63"/>
      <c r="AO64" s="62"/>
      <c r="AP64" s="62"/>
      <c r="AQ64" s="62"/>
      <c r="AR64" s="62"/>
      <c r="AS64" s="62"/>
    </row>
    <row r="65" spans="1:45" ht="15.75">
      <c r="A65" s="69" t="str">
        <f t="shared" si="0"/>
        <v>JULIO</v>
      </c>
      <c r="B65" s="61">
        <v>1</v>
      </c>
      <c r="C65" s="63">
        <v>34</v>
      </c>
      <c r="D65" s="63" t="s">
        <v>63</v>
      </c>
      <c r="E65" s="63" t="s">
        <v>259</v>
      </c>
      <c r="F65" s="63" t="s">
        <v>260</v>
      </c>
      <c r="G65" s="63">
        <v>270</v>
      </c>
      <c r="H65" s="64">
        <v>45841</v>
      </c>
      <c r="I65" s="65">
        <v>45841.730717592596</v>
      </c>
      <c r="J65" s="62"/>
      <c r="K65" s="62"/>
      <c r="L65" s="63">
        <v>400000</v>
      </c>
      <c r="M65" s="63">
        <v>0</v>
      </c>
      <c r="N65" s="63">
        <v>0</v>
      </c>
      <c r="O65" s="63">
        <v>400000</v>
      </c>
      <c r="P65" s="63">
        <v>0</v>
      </c>
      <c r="Q65" s="63">
        <v>0</v>
      </c>
      <c r="R65" s="63">
        <v>0</v>
      </c>
      <c r="S65" s="63">
        <v>0</v>
      </c>
      <c r="T65" s="63">
        <v>0</v>
      </c>
      <c r="U65" s="63" t="s">
        <v>169</v>
      </c>
      <c r="V65" s="63">
        <v>0</v>
      </c>
      <c r="W65" s="63">
        <v>0</v>
      </c>
      <c r="X65" s="63">
        <v>0</v>
      </c>
      <c r="Y65" s="63">
        <v>0</v>
      </c>
      <c r="Z65" s="63">
        <v>0</v>
      </c>
      <c r="AA65" s="62"/>
      <c r="AB65" s="62"/>
      <c r="AC65" s="62"/>
      <c r="AD65" s="63"/>
      <c r="AE65" s="62"/>
      <c r="AF65" s="63"/>
      <c r="AG65" s="63"/>
      <c r="AH65" s="63"/>
      <c r="AI65" s="63"/>
      <c r="AJ65" s="63"/>
      <c r="AK65" s="62"/>
      <c r="AL65" s="62"/>
      <c r="AM65" s="62"/>
      <c r="AN65" s="63"/>
      <c r="AO65" s="62"/>
      <c r="AP65" s="62"/>
      <c r="AQ65" s="62"/>
      <c r="AR65" s="62"/>
      <c r="AS65" s="62"/>
    </row>
    <row r="66" spans="1:45" ht="15.75">
      <c r="A66" s="69" t="str">
        <f t="shared" si="0"/>
        <v>JULIO</v>
      </c>
      <c r="B66" s="61">
        <v>2</v>
      </c>
      <c r="C66" s="63">
        <v>34</v>
      </c>
      <c r="D66" s="63" t="s">
        <v>63</v>
      </c>
      <c r="E66" s="63" t="s">
        <v>443</v>
      </c>
      <c r="F66" s="63" t="s">
        <v>444</v>
      </c>
      <c r="G66" s="63">
        <v>271</v>
      </c>
      <c r="H66" s="64">
        <v>45858</v>
      </c>
      <c r="I66" s="65">
        <v>45858.957037037035</v>
      </c>
      <c r="J66" s="62"/>
      <c r="K66" s="62"/>
      <c r="L66" s="63">
        <v>613300</v>
      </c>
      <c r="M66" s="63">
        <v>0</v>
      </c>
      <c r="N66" s="63">
        <v>0</v>
      </c>
      <c r="O66" s="63">
        <v>613300</v>
      </c>
      <c r="P66" s="63">
        <v>0</v>
      </c>
      <c r="Q66" s="63">
        <v>0</v>
      </c>
      <c r="R66" s="63">
        <v>0</v>
      </c>
      <c r="S66" s="63">
        <v>0</v>
      </c>
      <c r="T66" s="63">
        <v>0</v>
      </c>
      <c r="U66" s="63" t="s">
        <v>169</v>
      </c>
      <c r="V66" s="63">
        <v>0</v>
      </c>
      <c r="W66" s="63">
        <v>0</v>
      </c>
      <c r="X66" s="63">
        <v>0</v>
      </c>
      <c r="Y66" s="63">
        <v>0</v>
      </c>
      <c r="Z66" s="63">
        <v>0</v>
      </c>
      <c r="AA66" s="62"/>
      <c r="AB66" s="62"/>
      <c r="AC66" s="62"/>
      <c r="AD66" s="63"/>
      <c r="AE66" s="62"/>
      <c r="AF66" s="63"/>
      <c r="AG66" s="63"/>
      <c r="AH66" s="63"/>
      <c r="AI66" s="63"/>
      <c r="AJ66" s="63"/>
      <c r="AK66" s="62"/>
      <c r="AL66" s="62"/>
      <c r="AM66" s="62"/>
      <c r="AN66" s="63"/>
      <c r="AO66" s="62"/>
      <c r="AP66" s="62"/>
      <c r="AQ66" s="62"/>
      <c r="AR66" s="62"/>
      <c r="AS66" s="62"/>
    </row>
    <row r="67" spans="1:45" ht="15.75">
      <c r="A67" s="69" t="str">
        <f t="shared" ref="A67:A127" si="1">+IF(H67=0,"",UPPER(TEXT(H67,"mmmm")))</f>
        <v>JULIO</v>
      </c>
      <c r="B67" s="61">
        <v>3</v>
      </c>
      <c r="C67" s="63">
        <v>34</v>
      </c>
      <c r="D67" s="63" t="s">
        <v>63</v>
      </c>
      <c r="E67" s="63" t="s">
        <v>445</v>
      </c>
      <c r="F67" s="63" t="s">
        <v>446</v>
      </c>
      <c r="G67" s="63">
        <v>272</v>
      </c>
      <c r="H67" s="64">
        <v>45860</v>
      </c>
      <c r="I67" s="65">
        <v>45860.440659722219</v>
      </c>
      <c r="J67" s="62"/>
      <c r="K67" s="62"/>
      <c r="L67" s="63">
        <v>719000</v>
      </c>
      <c r="M67" s="63">
        <v>0</v>
      </c>
      <c r="N67" s="63">
        <v>0</v>
      </c>
      <c r="O67" s="63">
        <v>719000</v>
      </c>
      <c r="P67" s="63">
        <v>0</v>
      </c>
      <c r="Q67" s="63">
        <v>0</v>
      </c>
      <c r="R67" s="63">
        <v>0</v>
      </c>
      <c r="S67" s="63">
        <v>0</v>
      </c>
      <c r="T67" s="63">
        <v>0</v>
      </c>
      <c r="U67" s="63" t="s">
        <v>169</v>
      </c>
      <c r="V67" s="63">
        <v>0</v>
      </c>
      <c r="W67" s="63">
        <v>0</v>
      </c>
      <c r="X67" s="63">
        <v>0</v>
      </c>
      <c r="Y67" s="63">
        <v>0</v>
      </c>
      <c r="Z67" s="63">
        <v>0</v>
      </c>
      <c r="AA67" s="62"/>
      <c r="AB67" s="62"/>
      <c r="AC67" s="62"/>
      <c r="AD67" s="63"/>
      <c r="AE67" s="62"/>
      <c r="AF67" s="63"/>
      <c r="AG67" s="63"/>
      <c r="AH67" s="63"/>
      <c r="AI67" s="63"/>
      <c r="AJ67" s="63"/>
      <c r="AK67" s="62"/>
      <c r="AL67" s="62"/>
      <c r="AM67" s="62"/>
      <c r="AN67" s="63"/>
      <c r="AO67" s="62"/>
      <c r="AP67" s="62"/>
      <c r="AQ67" s="62"/>
      <c r="AR67" s="62"/>
      <c r="AS67" s="62"/>
    </row>
    <row r="68" spans="1:45" ht="15.75">
      <c r="A68" s="69" t="str">
        <f t="shared" si="1"/>
        <v>JULIO</v>
      </c>
      <c r="B68" s="61">
        <v>1</v>
      </c>
      <c r="C68" s="63">
        <v>33</v>
      </c>
      <c r="D68" s="63" t="s">
        <v>63</v>
      </c>
      <c r="E68" s="63" t="s">
        <v>451</v>
      </c>
      <c r="F68" s="63" t="s">
        <v>452</v>
      </c>
      <c r="G68" s="63">
        <v>54</v>
      </c>
      <c r="H68" s="64">
        <v>45840</v>
      </c>
      <c r="I68" s="65">
        <v>45840.826666666668</v>
      </c>
      <c r="J68" s="62"/>
      <c r="K68" s="62"/>
      <c r="L68" s="63">
        <v>0</v>
      </c>
      <c r="M68" s="63">
        <v>92810</v>
      </c>
      <c r="N68" s="63">
        <v>17634</v>
      </c>
      <c r="O68" s="63">
        <v>110444</v>
      </c>
      <c r="P68" s="63">
        <v>0</v>
      </c>
      <c r="Q68" s="63">
        <v>0</v>
      </c>
      <c r="R68" s="63">
        <v>0</v>
      </c>
      <c r="S68" s="63">
        <v>0</v>
      </c>
      <c r="T68" s="63">
        <v>0</v>
      </c>
      <c r="U68" s="63" t="s">
        <v>169</v>
      </c>
      <c r="V68" s="63">
        <v>0</v>
      </c>
      <c r="W68" s="63">
        <v>0</v>
      </c>
      <c r="X68" s="63">
        <v>0</v>
      </c>
      <c r="Y68" s="63">
        <v>0</v>
      </c>
      <c r="Z68" s="63">
        <v>0</v>
      </c>
      <c r="AA68" s="62"/>
      <c r="AB68" s="62"/>
      <c r="AC68" s="62"/>
      <c r="AD68" s="63"/>
      <c r="AE68" s="62"/>
      <c r="AF68" s="63"/>
      <c r="AG68" s="63"/>
      <c r="AH68" s="63"/>
      <c r="AI68" s="63"/>
      <c r="AJ68" s="63"/>
      <c r="AK68" s="62"/>
      <c r="AL68" s="62"/>
      <c r="AM68" s="62"/>
      <c r="AN68" s="63"/>
      <c r="AO68" s="62"/>
      <c r="AP68" s="62"/>
      <c r="AQ68" s="62"/>
      <c r="AR68" s="62"/>
      <c r="AS68" s="62"/>
    </row>
    <row r="69" spans="1:45" ht="15.75">
      <c r="A69" s="69" t="str">
        <f t="shared" si="1"/>
        <v>JULIO</v>
      </c>
      <c r="B69" s="61">
        <v>2</v>
      </c>
      <c r="C69" s="63">
        <v>33</v>
      </c>
      <c r="D69" s="63" t="s">
        <v>63</v>
      </c>
      <c r="E69" s="63" t="s">
        <v>453</v>
      </c>
      <c r="F69" s="63" t="s">
        <v>454</v>
      </c>
      <c r="G69" s="63">
        <v>55</v>
      </c>
      <c r="H69" s="64">
        <v>45840</v>
      </c>
      <c r="I69" s="65">
        <v>45840.836458333331</v>
      </c>
      <c r="J69" s="62"/>
      <c r="K69" s="62"/>
      <c r="L69" s="63">
        <v>0</v>
      </c>
      <c r="M69" s="63">
        <v>151614</v>
      </c>
      <c r="N69" s="63">
        <v>28807</v>
      </c>
      <c r="O69" s="63">
        <v>180421</v>
      </c>
      <c r="P69" s="63">
        <v>0</v>
      </c>
      <c r="Q69" s="63">
        <v>0</v>
      </c>
      <c r="R69" s="63">
        <v>0</v>
      </c>
      <c r="S69" s="63">
        <v>0</v>
      </c>
      <c r="T69" s="63">
        <v>0</v>
      </c>
      <c r="U69" s="63" t="s">
        <v>169</v>
      </c>
      <c r="V69" s="63">
        <v>0</v>
      </c>
      <c r="W69" s="63">
        <v>0</v>
      </c>
      <c r="X69" s="63">
        <v>0</v>
      </c>
      <c r="Y69" s="63">
        <v>0</v>
      </c>
      <c r="Z69" s="63">
        <v>0</v>
      </c>
      <c r="AA69" s="62"/>
      <c r="AB69" s="62"/>
      <c r="AC69" s="62"/>
      <c r="AD69" s="63"/>
      <c r="AE69" s="62"/>
      <c r="AF69" s="63"/>
      <c r="AG69" s="63"/>
      <c r="AH69" s="63"/>
      <c r="AI69" s="63"/>
      <c r="AJ69" s="63"/>
      <c r="AK69" s="62"/>
      <c r="AL69" s="62"/>
      <c r="AM69" s="62"/>
      <c r="AN69" s="63"/>
      <c r="AO69" s="62"/>
      <c r="AP69" s="62"/>
      <c r="AQ69" s="62"/>
      <c r="AR69" s="62"/>
      <c r="AS69" s="62"/>
    </row>
    <row r="70" spans="1:45" ht="15.75">
      <c r="A70" s="69" t="str">
        <f t="shared" si="1"/>
        <v>JULIO</v>
      </c>
      <c r="B70" s="61">
        <v>3</v>
      </c>
      <c r="C70" s="63">
        <v>33</v>
      </c>
      <c r="D70" s="63" t="s">
        <v>63</v>
      </c>
      <c r="E70" s="63" t="s">
        <v>453</v>
      </c>
      <c r="F70" s="63" t="s">
        <v>454</v>
      </c>
      <c r="G70" s="63">
        <v>56</v>
      </c>
      <c r="H70" s="64">
        <v>45866</v>
      </c>
      <c r="I70" s="65">
        <v>45866.408321759256</v>
      </c>
      <c r="J70" s="62"/>
      <c r="K70" s="62"/>
      <c r="L70" s="63">
        <v>0</v>
      </c>
      <c r="M70" s="63">
        <v>151614</v>
      </c>
      <c r="N70" s="63">
        <v>28807</v>
      </c>
      <c r="O70" s="63">
        <v>180421</v>
      </c>
      <c r="P70" s="63">
        <v>0</v>
      </c>
      <c r="Q70" s="63">
        <v>0</v>
      </c>
      <c r="R70" s="63">
        <v>0</v>
      </c>
      <c r="S70" s="63">
        <v>0</v>
      </c>
      <c r="T70" s="63">
        <v>0</v>
      </c>
      <c r="U70" s="63" t="s">
        <v>169</v>
      </c>
      <c r="V70" s="63">
        <v>0</v>
      </c>
      <c r="W70" s="63">
        <v>0</v>
      </c>
      <c r="X70" s="63">
        <v>0</v>
      </c>
      <c r="Y70" s="63">
        <v>0</v>
      </c>
      <c r="Z70" s="63">
        <v>0</v>
      </c>
      <c r="AA70" s="62"/>
      <c r="AB70" s="62"/>
      <c r="AC70" s="62"/>
      <c r="AD70" s="63"/>
      <c r="AE70" s="62"/>
      <c r="AF70" s="63"/>
      <c r="AG70" s="63"/>
      <c r="AH70" s="63"/>
      <c r="AI70" s="63"/>
      <c r="AJ70" s="63"/>
      <c r="AK70" s="62"/>
      <c r="AL70" s="62"/>
      <c r="AM70" s="62"/>
      <c r="AN70" s="63"/>
      <c r="AO70" s="62"/>
      <c r="AP70" s="62"/>
      <c r="AQ70" s="62"/>
      <c r="AR70" s="62"/>
      <c r="AS70" s="62"/>
    </row>
    <row r="71" spans="1:45" ht="15.75">
      <c r="A71" s="69" t="str">
        <f t="shared" si="1"/>
        <v>JULIO</v>
      </c>
      <c r="B71" s="61">
        <v>1</v>
      </c>
      <c r="C71" s="63">
        <v>34</v>
      </c>
      <c r="D71" s="63" t="s">
        <v>63</v>
      </c>
      <c r="E71" s="63" t="s">
        <v>465</v>
      </c>
      <c r="F71" s="63" t="s">
        <v>466</v>
      </c>
      <c r="G71" s="63">
        <v>38</v>
      </c>
      <c r="H71" s="64">
        <v>45842</v>
      </c>
      <c r="I71" s="65">
        <v>45842.416666666664</v>
      </c>
      <c r="J71" s="65"/>
      <c r="K71" s="62"/>
      <c r="L71" s="63">
        <v>70000</v>
      </c>
      <c r="M71" s="63">
        <v>0</v>
      </c>
      <c r="N71" s="63">
        <v>0</v>
      </c>
      <c r="O71" s="63">
        <v>70000</v>
      </c>
      <c r="P71" s="63">
        <v>0</v>
      </c>
      <c r="Q71" s="63">
        <v>0</v>
      </c>
      <c r="R71" s="63">
        <v>0</v>
      </c>
      <c r="S71" s="63">
        <v>0</v>
      </c>
      <c r="T71" s="63">
        <v>0</v>
      </c>
      <c r="U71" s="63" t="s">
        <v>169</v>
      </c>
      <c r="V71" s="63">
        <v>0</v>
      </c>
      <c r="W71" s="63">
        <v>0</v>
      </c>
      <c r="X71" s="63">
        <v>0</v>
      </c>
      <c r="Y71" s="63">
        <v>0</v>
      </c>
      <c r="Z71" s="63">
        <v>0</v>
      </c>
      <c r="AA71" s="62"/>
      <c r="AB71" s="62"/>
      <c r="AC71" s="62"/>
      <c r="AD71" s="63"/>
      <c r="AE71" s="62"/>
      <c r="AF71" s="63"/>
      <c r="AG71" s="63"/>
      <c r="AH71" s="63"/>
      <c r="AI71" s="63"/>
      <c r="AJ71" s="63"/>
      <c r="AK71" s="62"/>
      <c r="AL71" s="62"/>
      <c r="AM71" s="62"/>
      <c r="AN71" s="63"/>
      <c r="AO71" s="62"/>
      <c r="AP71" s="62"/>
      <c r="AQ71" s="62"/>
      <c r="AR71" s="62"/>
      <c r="AS71" s="62"/>
    </row>
    <row r="72" spans="1:45" ht="15.75">
      <c r="A72" s="69" t="str">
        <f t="shared" si="1"/>
        <v>JULIO</v>
      </c>
      <c r="B72" s="61">
        <v>2</v>
      </c>
      <c r="C72" s="63">
        <v>34</v>
      </c>
      <c r="D72" s="63" t="s">
        <v>63</v>
      </c>
      <c r="E72" s="63" t="s">
        <v>465</v>
      </c>
      <c r="F72" s="63" t="s">
        <v>466</v>
      </c>
      <c r="G72" s="63">
        <v>39</v>
      </c>
      <c r="H72" s="64">
        <v>45859</v>
      </c>
      <c r="I72" s="65">
        <v>45859.881608796299</v>
      </c>
      <c r="J72" s="62"/>
      <c r="K72" s="62"/>
      <c r="L72" s="63">
        <v>35000</v>
      </c>
      <c r="M72" s="63">
        <v>0</v>
      </c>
      <c r="N72" s="63">
        <v>0</v>
      </c>
      <c r="O72" s="63">
        <v>35000</v>
      </c>
      <c r="P72" s="63">
        <v>0</v>
      </c>
      <c r="Q72" s="63">
        <v>0</v>
      </c>
      <c r="R72" s="63">
        <v>0</v>
      </c>
      <c r="S72" s="63">
        <v>0</v>
      </c>
      <c r="T72" s="63">
        <v>0</v>
      </c>
      <c r="U72" s="63" t="s">
        <v>169</v>
      </c>
      <c r="V72" s="63">
        <v>0</v>
      </c>
      <c r="W72" s="63">
        <v>0</v>
      </c>
      <c r="X72" s="63">
        <v>0</v>
      </c>
      <c r="Y72" s="63">
        <v>0</v>
      </c>
      <c r="Z72" s="63">
        <v>0</v>
      </c>
      <c r="AA72" s="62"/>
      <c r="AB72" s="62"/>
      <c r="AC72" s="62"/>
      <c r="AD72" s="63"/>
      <c r="AE72" s="62"/>
      <c r="AF72" s="63"/>
      <c r="AG72" s="63"/>
      <c r="AH72" s="63"/>
      <c r="AI72" s="63"/>
      <c r="AJ72" s="63"/>
      <c r="AK72" s="62"/>
      <c r="AL72" s="62"/>
      <c r="AM72" s="62"/>
      <c r="AN72" s="63"/>
      <c r="AO72" s="62"/>
      <c r="AP72" s="62"/>
      <c r="AQ72" s="62"/>
      <c r="AR72" s="62"/>
      <c r="AS72" s="62"/>
    </row>
    <row r="73" spans="1:45" ht="15.75">
      <c r="A73" s="69" t="str">
        <f t="shared" si="1"/>
        <v>JULIO</v>
      </c>
      <c r="B73" s="61">
        <v>3</v>
      </c>
      <c r="C73" s="63">
        <v>34</v>
      </c>
      <c r="D73" s="63" t="s">
        <v>63</v>
      </c>
      <c r="E73" s="63" t="s">
        <v>465</v>
      </c>
      <c r="F73" s="63" t="s">
        <v>466</v>
      </c>
      <c r="G73" s="63">
        <v>40</v>
      </c>
      <c r="H73" s="64">
        <v>45862</v>
      </c>
      <c r="I73" s="65">
        <v>45862.440949074073</v>
      </c>
      <c r="J73" s="62"/>
      <c r="K73" s="65"/>
      <c r="L73" s="63">
        <v>49990</v>
      </c>
      <c r="M73" s="63">
        <v>0</v>
      </c>
      <c r="N73" s="63">
        <v>0</v>
      </c>
      <c r="O73" s="63">
        <v>49990</v>
      </c>
      <c r="P73" s="63">
        <v>0</v>
      </c>
      <c r="Q73" s="63">
        <v>0</v>
      </c>
      <c r="R73" s="63">
        <v>0</v>
      </c>
      <c r="S73" s="63">
        <v>0</v>
      </c>
      <c r="T73" s="63">
        <v>0</v>
      </c>
      <c r="U73" s="63" t="s">
        <v>169</v>
      </c>
      <c r="V73" s="63">
        <v>0</v>
      </c>
      <c r="W73" s="63">
        <v>0</v>
      </c>
      <c r="X73" s="63">
        <v>0</v>
      </c>
      <c r="Y73" s="63">
        <v>0</v>
      </c>
      <c r="Z73" s="63">
        <v>0</v>
      </c>
      <c r="AA73" s="62"/>
      <c r="AB73" s="62"/>
      <c r="AC73" s="62"/>
      <c r="AD73" s="63"/>
      <c r="AE73" s="62"/>
      <c r="AF73" s="63"/>
      <c r="AG73" s="63"/>
      <c r="AH73" s="63"/>
      <c r="AI73" s="63"/>
      <c r="AJ73" s="63"/>
      <c r="AK73" s="62"/>
      <c r="AL73" s="62"/>
      <c r="AM73" s="62"/>
      <c r="AN73" s="63"/>
      <c r="AO73" s="62"/>
      <c r="AP73" s="62"/>
      <c r="AQ73" s="62"/>
      <c r="AR73" s="62"/>
      <c r="AS73" s="62"/>
    </row>
    <row r="74" spans="1:45" ht="15.75">
      <c r="A74" s="69" t="str">
        <f t="shared" si="1"/>
        <v>JULIO</v>
      </c>
      <c r="B74" s="61">
        <v>1</v>
      </c>
      <c r="C74" s="63">
        <v>34</v>
      </c>
      <c r="D74" s="63" t="s">
        <v>63</v>
      </c>
      <c r="E74" s="63" t="s">
        <v>465</v>
      </c>
      <c r="F74" s="63" t="s">
        <v>466</v>
      </c>
      <c r="G74" s="63">
        <v>38</v>
      </c>
      <c r="H74" s="64">
        <v>45842</v>
      </c>
      <c r="I74" s="65">
        <v>45842.416666666664</v>
      </c>
      <c r="J74" s="62"/>
      <c r="K74" s="62"/>
      <c r="L74" s="63">
        <v>70000</v>
      </c>
      <c r="M74" s="63">
        <v>0</v>
      </c>
      <c r="N74" s="63">
        <v>0</v>
      </c>
      <c r="O74" s="63">
        <v>70000</v>
      </c>
      <c r="P74" s="63">
        <v>0</v>
      </c>
      <c r="Q74" s="63">
        <v>0</v>
      </c>
      <c r="R74" s="63">
        <v>0</v>
      </c>
      <c r="S74" s="63">
        <v>0</v>
      </c>
      <c r="T74" s="63">
        <v>0</v>
      </c>
      <c r="U74" s="63" t="s">
        <v>169</v>
      </c>
      <c r="V74" s="63">
        <v>0</v>
      </c>
      <c r="W74" s="63">
        <v>0</v>
      </c>
      <c r="X74" s="63">
        <v>0</v>
      </c>
      <c r="Y74" s="63">
        <v>0</v>
      </c>
      <c r="Z74" s="63">
        <v>0</v>
      </c>
      <c r="AA74" s="62"/>
      <c r="AB74" s="62"/>
      <c r="AC74" s="62"/>
      <c r="AD74" s="63"/>
      <c r="AE74" s="62"/>
      <c r="AF74" s="63"/>
      <c r="AG74" s="63"/>
      <c r="AH74" s="63"/>
      <c r="AI74" s="63"/>
      <c r="AJ74" s="63"/>
      <c r="AK74" s="62"/>
      <c r="AL74" s="62"/>
      <c r="AM74" s="62"/>
      <c r="AN74" s="63"/>
      <c r="AO74" s="62"/>
      <c r="AP74" s="62"/>
      <c r="AQ74" s="62"/>
      <c r="AR74" s="62"/>
      <c r="AS74" s="62"/>
    </row>
    <row r="75" spans="1:45" ht="15.75">
      <c r="A75" s="69" t="str">
        <f t="shared" si="1"/>
        <v>JULIO</v>
      </c>
      <c r="B75" s="61">
        <v>2</v>
      </c>
      <c r="C75" s="63">
        <v>34</v>
      </c>
      <c r="D75" s="63" t="s">
        <v>63</v>
      </c>
      <c r="E75" s="63" t="s">
        <v>465</v>
      </c>
      <c r="F75" s="63" t="s">
        <v>466</v>
      </c>
      <c r="G75" s="63">
        <v>39</v>
      </c>
      <c r="H75" s="64">
        <v>45859</v>
      </c>
      <c r="I75" s="65">
        <v>45859.881608796299</v>
      </c>
      <c r="J75" s="62"/>
      <c r="K75" s="62"/>
      <c r="L75" s="63">
        <v>35000</v>
      </c>
      <c r="M75" s="63">
        <v>0</v>
      </c>
      <c r="N75" s="63">
        <v>0</v>
      </c>
      <c r="O75" s="63">
        <v>35000</v>
      </c>
      <c r="P75" s="63">
        <v>0</v>
      </c>
      <c r="Q75" s="63">
        <v>0</v>
      </c>
      <c r="R75" s="63">
        <v>0</v>
      </c>
      <c r="S75" s="63">
        <v>0</v>
      </c>
      <c r="T75" s="63">
        <v>0</v>
      </c>
      <c r="U75" s="63" t="s">
        <v>169</v>
      </c>
      <c r="V75" s="63">
        <v>0</v>
      </c>
      <c r="W75" s="63">
        <v>0</v>
      </c>
      <c r="X75" s="63">
        <v>0</v>
      </c>
      <c r="Y75" s="63">
        <v>0</v>
      </c>
      <c r="Z75" s="63">
        <v>0</v>
      </c>
      <c r="AA75" s="62"/>
      <c r="AB75" s="62"/>
      <c r="AC75" s="62"/>
      <c r="AD75" s="63"/>
      <c r="AE75" s="62"/>
      <c r="AF75" s="63"/>
      <c r="AG75" s="63"/>
      <c r="AH75" s="63"/>
      <c r="AI75" s="63"/>
      <c r="AJ75" s="63"/>
      <c r="AK75" s="62"/>
      <c r="AL75" s="62"/>
      <c r="AM75" s="62"/>
      <c r="AN75" s="63"/>
      <c r="AO75" s="62"/>
      <c r="AP75" s="62"/>
      <c r="AQ75" s="62"/>
      <c r="AR75" s="62"/>
      <c r="AS75" s="62"/>
    </row>
    <row r="76" spans="1:45" ht="15.75">
      <c r="A76" s="69" t="str">
        <f t="shared" si="1"/>
        <v>JULIO</v>
      </c>
      <c r="B76" s="61">
        <v>3</v>
      </c>
      <c r="C76" s="63">
        <v>34</v>
      </c>
      <c r="D76" s="63" t="s">
        <v>63</v>
      </c>
      <c r="E76" s="63" t="s">
        <v>465</v>
      </c>
      <c r="F76" s="63" t="s">
        <v>466</v>
      </c>
      <c r="G76" s="63">
        <v>40</v>
      </c>
      <c r="H76" s="64">
        <v>45862</v>
      </c>
      <c r="I76" s="65">
        <v>45862.440949074073</v>
      </c>
      <c r="J76" s="62"/>
      <c r="K76" s="62"/>
      <c r="L76" s="63">
        <v>49990</v>
      </c>
      <c r="M76" s="63">
        <v>0</v>
      </c>
      <c r="N76" s="63">
        <v>0</v>
      </c>
      <c r="O76" s="63">
        <v>49990</v>
      </c>
      <c r="P76" s="63">
        <v>0</v>
      </c>
      <c r="Q76" s="63">
        <v>0</v>
      </c>
      <c r="R76" s="63">
        <v>0</v>
      </c>
      <c r="S76" s="63">
        <v>0</v>
      </c>
      <c r="T76" s="63">
        <v>0</v>
      </c>
      <c r="U76" s="63" t="s">
        <v>169</v>
      </c>
      <c r="V76" s="63">
        <v>0</v>
      </c>
      <c r="W76" s="63">
        <v>0</v>
      </c>
      <c r="X76" s="63">
        <v>0</v>
      </c>
      <c r="Y76" s="63">
        <v>0</v>
      </c>
      <c r="Z76" s="63">
        <v>0</v>
      </c>
      <c r="AA76" s="62"/>
      <c r="AB76" s="62"/>
      <c r="AC76" s="62"/>
      <c r="AD76" s="63"/>
      <c r="AE76" s="62"/>
      <c r="AF76" s="63"/>
      <c r="AG76" s="63"/>
      <c r="AH76" s="63"/>
      <c r="AI76" s="63"/>
      <c r="AJ76" s="63"/>
      <c r="AK76" s="62"/>
      <c r="AL76" s="62"/>
      <c r="AM76" s="62"/>
      <c r="AN76" s="63"/>
      <c r="AO76" s="62"/>
      <c r="AP76" s="62"/>
      <c r="AQ76" s="62"/>
      <c r="AR76" s="62"/>
      <c r="AS76" s="62"/>
    </row>
    <row r="77" spans="1:45" ht="15.75">
      <c r="A77" s="69" t="str">
        <f t="shared" si="1"/>
        <v>JULIO</v>
      </c>
      <c r="B77" s="61">
        <v>1</v>
      </c>
      <c r="C77" s="63">
        <v>34</v>
      </c>
      <c r="D77" s="63" t="s">
        <v>63</v>
      </c>
      <c r="E77" s="63" t="s">
        <v>465</v>
      </c>
      <c r="F77" s="63" t="s">
        <v>466</v>
      </c>
      <c r="G77" s="63">
        <v>38</v>
      </c>
      <c r="H77" s="64">
        <v>45842</v>
      </c>
      <c r="I77" s="65">
        <v>45842.416666666664</v>
      </c>
      <c r="J77" s="62"/>
      <c r="K77" s="62"/>
      <c r="L77" s="63">
        <v>70000</v>
      </c>
      <c r="M77" s="63">
        <v>0</v>
      </c>
      <c r="N77" s="63">
        <v>0</v>
      </c>
      <c r="O77" s="63">
        <v>70000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 t="s">
        <v>169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2"/>
      <c r="AB77" s="62"/>
      <c r="AC77" s="62"/>
      <c r="AD77" s="63"/>
      <c r="AE77" s="62"/>
      <c r="AF77" s="63"/>
      <c r="AG77" s="63"/>
      <c r="AH77" s="63"/>
      <c r="AI77" s="63"/>
      <c r="AJ77" s="63"/>
      <c r="AK77" s="62"/>
      <c r="AL77" s="62"/>
      <c r="AM77" s="62"/>
      <c r="AN77" s="63"/>
      <c r="AO77" s="62"/>
      <c r="AP77" s="62"/>
      <c r="AQ77" s="62"/>
      <c r="AR77" s="62"/>
      <c r="AS77" s="62"/>
    </row>
    <row r="78" spans="1:45" ht="15.75">
      <c r="A78" s="69" t="str">
        <f t="shared" si="1"/>
        <v>JULIO</v>
      </c>
      <c r="B78" s="61">
        <v>2</v>
      </c>
      <c r="C78" s="63">
        <v>34</v>
      </c>
      <c r="D78" s="63" t="s">
        <v>63</v>
      </c>
      <c r="E78" s="63" t="s">
        <v>465</v>
      </c>
      <c r="F78" s="63" t="s">
        <v>466</v>
      </c>
      <c r="G78" s="63">
        <v>39</v>
      </c>
      <c r="H78" s="64">
        <v>45859</v>
      </c>
      <c r="I78" s="65">
        <v>45859.881608796299</v>
      </c>
      <c r="J78" s="62"/>
      <c r="K78" s="62"/>
      <c r="L78" s="63">
        <v>35000</v>
      </c>
      <c r="M78" s="63">
        <v>0</v>
      </c>
      <c r="N78" s="63">
        <v>0</v>
      </c>
      <c r="O78" s="63">
        <v>35000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 t="s">
        <v>169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2"/>
      <c r="AB78" s="62"/>
      <c r="AC78" s="62"/>
      <c r="AD78" s="63"/>
      <c r="AE78" s="62"/>
      <c r="AF78" s="63"/>
      <c r="AG78" s="63"/>
      <c r="AH78" s="63"/>
      <c r="AI78" s="63"/>
      <c r="AJ78" s="63"/>
      <c r="AK78" s="62"/>
      <c r="AL78" s="62"/>
      <c r="AM78" s="62"/>
      <c r="AN78" s="63"/>
      <c r="AO78" s="62"/>
      <c r="AP78" s="62"/>
      <c r="AQ78" s="62"/>
      <c r="AR78" s="62"/>
      <c r="AS78" s="62"/>
    </row>
    <row r="79" spans="1:45" ht="15.75">
      <c r="A79" s="69" t="str">
        <f t="shared" si="1"/>
        <v>JULIO</v>
      </c>
      <c r="B79" s="61">
        <v>3</v>
      </c>
      <c r="C79" s="63">
        <v>34</v>
      </c>
      <c r="D79" s="63" t="s">
        <v>63</v>
      </c>
      <c r="E79" s="63" t="s">
        <v>465</v>
      </c>
      <c r="F79" s="63" t="s">
        <v>466</v>
      </c>
      <c r="G79" s="63">
        <v>40</v>
      </c>
      <c r="H79" s="64">
        <v>45862</v>
      </c>
      <c r="I79" s="65">
        <v>45862.440949074073</v>
      </c>
      <c r="J79" s="62"/>
      <c r="K79" s="62"/>
      <c r="L79" s="63">
        <v>49990</v>
      </c>
      <c r="M79" s="63">
        <v>0</v>
      </c>
      <c r="N79" s="63">
        <v>0</v>
      </c>
      <c r="O79" s="63">
        <v>49990</v>
      </c>
      <c r="P79" s="63">
        <v>0</v>
      </c>
      <c r="Q79" s="63">
        <v>0</v>
      </c>
      <c r="R79" s="63">
        <v>0</v>
      </c>
      <c r="S79" s="63">
        <v>0</v>
      </c>
      <c r="T79" s="63">
        <v>0</v>
      </c>
      <c r="U79" s="63" t="s">
        <v>169</v>
      </c>
      <c r="V79" s="63">
        <v>0</v>
      </c>
      <c r="W79" s="63">
        <v>0</v>
      </c>
      <c r="X79" s="63">
        <v>0</v>
      </c>
      <c r="Y79" s="63">
        <v>0</v>
      </c>
      <c r="Z79" s="63">
        <v>0</v>
      </c>
      <c r="AA79" s="62"/>
      <c r="AB79" s="62"/>
      <c r="AC79" s="62"/>
      <c r="AD79" s="63"/>
      <c r="AE79" s="62"/>
      <c r="AF79" s="63"/>
      <c r="AG79" s="63"/>
      <c r="AH79" s="63"/>
      <c r="AI79" s="63"/>
      <c r="AJ79" s="63"/>
      <c r="AK79" s="62"/>
      <c r="AL79" s="62"/>
      <c r="AM79" s="62"/>
      <c r="AN79" s="63"/>
      <c r="AO79" s="62"/>
      <c r="AP79" s="62"/>
      <c r="AQ79" s="62"/>
      <c r="AR79" s="62"/>
      <c r="AS79" s="62"/>
    </row>
    <row r="80" spans="1:45" ht="15.75">
      <c r="A80" s="69" t="str">
        <f t="shared" si="1"/>
        <v/>
      </c>
      <c r="B80" s="61"/>
      <c r="C80" s="63"/>
      <c r="D80" s="63"/>
      <c r="E80" s="63"/>
      <c r="F80" s="63"/>
      <c r="G80" s="63"/>
      <c r="H80" s="64"/>
      <c r="I80" s="65"/>
      <c r="J80" s="62"/>
      <c r="K80" s="62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2"/>
      <c r="AB80" s="62"/>
      <c r="AC80" s="62"/>
      <c r="AD80" s="63"/>
      <c r="AE80" s="62"/>
      <c r="AF80" s="63"/>
      <c r="AG80" s="63"/>
      <c r="AH80" s="63"/>
      <c r="AI80" s="63"/>
      <c r="AJ80" s="63"/>
      <c r="AK80" s="62"/>
      <c r="AL80" s="62"/>
      <c r="AM80" s="62"/>
      <c r="AN80" s="63"/>
      <c r="AO80" s="62"/>
      <c r="AP80" s="62"/>
      <c r="AQ80" s="62"/>
      <c r="AR80" s="62"/>
      <c r="AS80" s="62"/>
    </row>
    <row r="81" spans="1:45" ht="15.75">
      <c r="A81" s="69" t="str">
        <f t="shared" si="1"/>
        <v/>
      </c>
      <c r="B81" s="61"/>
      <c r="C81" s="63"/>
      <c r="D81" s="63"/>
      <c r="E81" s="63"/>
      <c r="F81" s="63"/>
      <c r="G81" s="63"/>
      <c r="H81" s="64"/>
      <c r="I81" s="65"/>
      <c r="J81" s="62"/>
      <c r="K81" s="62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2"/>
      <c r="AB81" s="62"/>
      <c r="AC81" s="62"/>
      <c r="AD81" s="63"/>
      <c r="AE81" s="62"/>
      <c r="AF81" s="63"/>
      <c r="AG81" s="63"/>
      <c r="AH81" s="63"/>
      <c r="AI81" s="63"/>
      <c r="AJ81" s="63"/>
      <c r="AK81" s="62"/>
      <c r="AL81" s="62"/>
      <c r="AM81" s="62"/>
      <c r="AN81" s="63"/>
      <c r="AO81" s="62"/>
      <c r="AP81" s="62"/>
      <c r="AQ81" s="62"/>
      <c r="AR81" s="62"/>
      <c r="AS81" s="62"/>
    </row>
    <row r="82" spans="1:45" ht="15.75">
      <c r="A82" s="69" t="str">
        <f t="shared" si="1"/>
        <v/>
      </c>
      <c r="B82" s="61"/>
      <c r="C82" s="63"/>
      <c r="D82" s="63"/>
      <c r="E82" s="63"/>
      <c r="F82" s="63"/>
      <c r="G82" s="63"/>
      <c r="H82" s="64"/>
      <c r="I82" s="65"/>
      <c r="J82" s="62"/>
      <c r="K82" s="62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2"/>
      <c r="AA82" s="62"/>
      <c r="AB82" s="62"/>
      <c r="AC82" s="62"/>
      <c r="AD82" s="63"/>
      <c r="AE82" s="62"/>
      <c r="AF82" s="63"/>
      <c r="AG82" s="63"/>
      <c r="AH82" s="63"/>
      <c r="AI82" s="63"/>
      <c r="AJ82" s="63"/>
      <c r="AK82" s="62"/>
      <c r="AL82" s="62"/>
      <c r="AM82" s="62"/>
      <c r="AN82" s="63"/>
      <c r="AO82" s="62"/>
      <c r="AP82" s="62"/>
      <c r="AQ82" s="62"/>
      <c r="AR82" s="62"/>
      <c r="AS82" s="62"/>
    </row>
    <row r="83" spans="1:45" ht="15.75">
      <c r="A83" s="69" t="str">
        <f t="shared" si="1"/>
        <v/>
      </c>
      <c r="B83" s="61"/>
      <c r="C83" s="63"/>
      <c r="D83" s="63"/>
      <c r="E83" s="63"/>
      <c r="F83" s="63"/>
      <c r="G83" s="63"/>
      <c r="H83" s="64"/>
      <c r="I83" s="65"/>
      <c r="J83" s="62"/>
      <c r="K83" s="62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2"/>
      <c r="AA83" s="62"/>
      <c r="AB83" s="62"/>
      <c r="AC83" s="62"/>
      <c r="AD83" s="63"/>
      <c r="AE83" s="62"/>
      <c r="AF83" s="63"/>
      <c r="AG83" s="63"/>
      <c r="AH83" s="63"/>
      <c r="AI83" s="63"/>
      <c r="AJ83" s="63"/>
      <c r="AK83" s="62"/>
      <c r="AL83" s="62"/>
      <c r="AM83" s="62"/>
      <c r="AN83" s="63"/>
      <c r="AO83" s="62"/>
      <c r="AP83" s="62"/>
      <c r="AQ83" s="62"/>
      <c r="AR83" s="62"/>
      <c r="AS83" s="62"/>
    </row>
    <row r="84" spans="1:45" ht="15.75">
      <c r="A84" s="69" t="str">
        <f t="shared" si="1"/>
        <v/>
      </c>
      <c r="B84" s="61"/>
      <c r="C84" s="63"/>
      <c r="D84" s="63"/>
      <c r="E84" s="63"/>
      <c r="F84" s="63"/>
      <c r="G84" s="63"/>
      <c r="H84" s="64"/>
      <c r="I84" s="65"/>
      <c r="J84" s="65"/>
      <c r="K84" s="62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2"/>
      <c r="AB84" s="62"/>
      <c r="AC84" s="62"/>
      <c r="AD84" s="63"/>
      <c r="AE84" s="62"/>
      <c r="AF84" s="63"/>
      <c r="AG84" s="63"/>
      <c r="AH84" s="63"/>
      <c r="AI84" s="63"/>
      <c r="AJ84" s="63"/>
      <c r="AK84" s="62"/>
      <c r="AL84" s="62"/>
      <c r="AM84" s="62"/>
      <c r="AN84" s="63"/>
      <c r="AO84" s="62"/>
      <c r="AP84" s="62"/>
      <c r="AQ84" s="62"/>
      <c r="AR84" s="62"/>
      <c r="AS84" s="62"/>
    </row>
    <row r="85" spans="1:45" ht="15.75">
      <c r="A85" s="69" t="str">
        <f t="shared" si="1"/>
        <v/>
      </c>
      <c r="B85" s="61"/>
      <c r="C85" s="63"/>
      <c r="D85" s="63"/>
      <c r="E85" s="63"/>
      <c r="F85" s="63"/>
      <c r="G85" s="63"/>
      <c r="H85" s="64"/>
      <c r="I85" s="65"/>
      <c r="J85" s="65"/>
      <c r="K85" s="62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2"/>
      <c r="AB85" s="62"/>
      <c r="AC85" s="62"/>
      <c r="AD85" s="63"/>
      <c r="AE85" s="62"/>
      <c r="AF85" s="63"/>
      <c r="AG85" s="63"/>
      <c r="AH85" s="63"/>
      <c r="AI85" s="63"/>
      <c r="AJ85" s="63"/>
      <c r="AK85" s="62"/>
      <c r="AL85" s="62"/>
      <c r="AM85" s="62"/>
      <c r="AN85" s="63"/>
      <c r="AO85" s="62"/>
      <c r="AP85" s="62"/>
      <c r="AQ85" s="62"/>
      <c r="AR85" s="62"/>
      <c r="AS85" s="62"/>
    </row>
    <row r="86" spans="1:45" ht="15.75">
      <c r="A86" s="69" t="str">
        <f t="shared" si="1"/>
        <v/>
      </c>
      <c r="B86" s="61"/>
      <c r="C86" s="63"/>
      <c r="D86" s="63"/>
      <c r="E86" s="63"/>
      <c r="F86" s="63"/>
      <c r="G86" s="63"/>
      <c r="H86" s="64"/>
      <c r="I86" s="65"/>
      <c r="J86" s="65"/>
      <c r="K86" s="62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2"/>
      <c r="AB86" s="62"/>
      <c r="AC86" s="62"/>
      <c r="AD86" s="63"/>
      <c r="AE86" s="62"/>
      <c r="AF86" s="63"/>
      <c r="AG86" s="63"/>
      <c r="AH86" s="63"/>
      <c r="AI86" s="63"/>
      <c r="AJ86" s="63"/>
      <c r="AK86" s="62"/>
      <c r="AL86" s="62"/>
      <c r="AM86" s="62"/>
      <c r="AN86" s="63"/>
      <c r="AO86" s="62"/>
      <c r="AP86" s="62"/>
      <c r="AQ86" s="62"/>
      <c r="AR86" s="62"/>
      <c r="AS86" s="62"/>
    </row>
    <row r="87" spans="1:45" ht="15.75">
      <c r="A87" s="69" t="str">
        <f t="shared" si="1"/>
        <v/>
      </c>
      <c r="B87" s="61"/>
      <c r="C87" s="63"/>
      <c r="D87" s="63"/>
      <c r="E87" s="63"/>
      <c r="F87" s="63"/>
      <c r="G87" s="63"/>
      <c r="H87" s="64"/>
      <c r="I87" s="65"/>
      <c r="J87" s="62"/>
      <c r="K87" s="62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2"/>
      <c r="AB87" s="62"/>
      <c r="AC87" s="62"/>
      <c r="AD87" s="63"/>
      <c r="AE87" s="62"/>
      <c r="AF87" s="63"/>
      <c r="AG87" s="63"/>
      <c r="AH87" s="63"/>
      <c r="AI87" s="63"/>
      <c r="AJ87" s="63"/>
      <c r="AK87" s="62"/>
      <c r="AL87" s="62"/>
      <c r="AM87" s="62"/>
      <c r="AN87" s="63"/>
      <c r="AO87" s="62"/>
      <c r="AP87" s="62"/>
      <c r="AQ87" s="62"/>
      <c r="AR87" s="62"/>
      <c r="AS87" s="62"/>
    </row>
    <row r="88" spans="1:45" ht="15.75">
      <c r="A88" s="69" t="str">
        <f t="shared" si="1"/>
        <v/>
      </c>
      <c r="B88" s="61"/>
      <c r="C88" s="63"/>
      <c r="D88" s="63"/>
      <c r="E88" s="63"/>
      <c r="F88" s="63"/>
      <c r="G88" s="63"/>
      <c r="H88" s="64"/>
      <c r="I88" s="65"/>
      <c r="J88" s="62"/>
      <c r="K88" s="62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2"/>
      <c r="AB88" s="62"/>
      <c r="AC88" s="62"/>
      <c r="AD88" s="63"/>
      <c r="AE88" s="62"/>
      <c r="AF88" s="63"/>
      <c r="AG88" s="63"/>
      <c r="AH88" s="63"/>
      <c r="AI88" s="63"/>
      <c r="AJ88" s="63"/>
      <c r="AK88" s="62"/>
      <c r="AL88" s="62"/>
      <c r="AM88" s="62"/>
      <c r="AN88" s="63"/>
      <c r="AO88" s="62"/>
      <c r="AP88" s="62"/>
      <c r="AQ88" s="62"/>
      <c r="AR88" s="62"/>
      <c r="AS88" s="62"/>
    </row>
    <row r="89" spans="1:45" ht="15.75">
      <c r="A89" s="69" t="str">
        <f t="shared" si="1"/>
        <v/>
      </c>
      <c r="B89" s="61"/>
      <c r="C89" s="63"/>
      <c r="D89" s="63"/>
      <c r="E89" s="63"/>
      <c r="F89" s="63"/>
      <c r="G89" s="63"/>
      <c r="H89" s="64"/>
      <c r="I89" s="65"/>
      <c r="J89" s="62"/>
      <c r="K89" s="62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2"/>
      <c r="AB89" s="62"/>
      <c r="AC89" s="62"/>
      <c r="AD89" s="63"/>
      <c r="AE89" s="62"/>
      <c r="AF89" s="63"/>
      <c r="AG89" s="63"/>
      <c r="AH89" s="63"/>
      <c r="AI89" s="63"/>
      <c r="AJ89" s="63"/>
      <c r="AK89" s="62"/>
      <c r="AL89" s="62"/>
      <c r="AM89" s="62"/>
      <c r="AN89" s="63"/>
      <c r="AO89" s="62"/>
      <c r="AP89" s="62"/>
      <c r="AQ89" s="62"/>
      <c r="AR89" s="62"/>
      <c r="AS89" s="62"/>
    </row>
    <row r="90" spans="1:45" ht="15.75">
      <c r="A90" s="69" t="str">
        <f t="shared" si="1"/>
        <v/>
      </c>
      <c r="B90" s="61"/>
      <c r="C90" s="63"/>
      <c r="D90" s="63"/>
      <c r="E90" s="63"/>
      <c r="F90" s="63"/>
      <c r="G90" s="63"/>
      <c r="H90" s="64"/>
      <c r="I90" s="65"/>
      <c r="J90" s="62"/>
      <c r="K90" s="62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2"/>
      <c r="AB90" s="62"/>
      <c r="AC90" s="62"/>
      <c r="AD90" s="63"/>
      <c r="AE90" s="62"/>
      <c r="AF90" s="63"/>
      <c r="AG90" s="63"/>
      <c r="AH90" s="63"/>
      <c r="AI90" s="63"/>
      <c r="AJ90" s="63"/>
      <c r="AK90" s="62"/>
      <c r="AL90" s="62"/>
      <c r="AM90" s="62"/>
      <c r="AN90" s="63"/>
      <c r="AO90" s="62"/>
      <c r="AP90" s="62"/>
      <c r="AQ90" s="62"/>
      <c r="AR90" s="62"/>
      <c r="AS90" s="62"/>
    </row>
    <row r="91" spans="1:45" ht="15.75">
      <c r="A91" s="69" t="str">
        <f t="shared" si="1"/>
        <v/>
      </c>
      <c r="B91" s="61"/>
      <c r="C91" s="63"/>
      <c r="D91" s="63"/>
      <c r="E91" s="63"/>
      <c r="F91" s="63"/>
      <c r="G91" s="63"/>
      <c r="H91" s="64"/>
      <c r="I91" s="65"/>
      <c r="J91" s="62"/>
      <c r="K91" s="62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2"/>
      <c r="AB91" s="62"/>
      <c r="AC91" s="62"/>
      <c r="AD91" s="63"/>
      <c r="AE91" s="62"/>
      <c r="AF91" s="63"/>
      <c r="AG91" s="63"/>
      <c r="AH91" s="63"/>
      <c r="AI91" s="63"/>
      <c r="AJ91" s="63"/>
      <c r="AK91" s="62"/>
      <c r="AL91" s="62"/>
      <c r="AM91" s="62"/>
      <c r="AN91" s="63"/>
      <c r="AO91" s="62"/>
      <c r="AP91" s="62"/>
      <c r="AQ91" s="62"/>
      <c r="AR91" s="62"/>
      <c r="AS91" s="62"/>
    </row>
    <row r="92" spans="1:45" ht="15.75">
      <c r="A92" s="69" t="str">
        <f t="shared" si="1"/>
        <v/>
      </c>
      <c r="B92" s="61"/>
      <c r="C92" s="63"/>
      <c r="D92" s="63"/>
      <c r="E92" s="63"/>
      <c r="F92" s="63"/>
      <c r="G92" s="63"/>
      <c r="H92" s="64"/>
      <c r="I92" s="65"/>
      <c r="J92" s="62"/>
      <c r="K92" s="62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2"/>
      <c r="AB92" s="62"/>
      <c r="AC92" s="62"/>
      <c r="AD92" s="63"/>
      <c r="AE92" s="62"/>
      <c r="AF92" s="63"/>
      <c r="AG92" s="63"/>
      <c r="AH92" s="63"/>
      <c r="AI92" s="63"/>
      <c r="AJ92" s="63"/>
      <c r="AK92" s="62"/>
      <c r="AL92" s="62"/>
      <c r="AM92" s="62"/>
      <c r="AN92" s="63"/>
      <c r="AO92" s="62"/>
      <c r="AP92" s="62"/>
      <c r="AQ92" s="62"/>
      <c r="AR92" s="62"/>
      <c r="AS92" s="62"/>
    </row>
    <row r="93" spans="1:45" ht="15.75">
      <c r="A93" s="69" t="str">
        <f t="shared" si="1"/>
        <v/>
      </c>
      <c r="B93" s="61"/>
      <c r="C93" s="63"/>
      <c r="D93" s="63"/>
      <c r="E93" s="63"/>
      <c r="F93" s="63"/>
      <c r="G93" s="63"/>
      <c r="H93" s="64"/>
      <c r="I93" s="65"/>
      <c r="J93" s="62"/>
      <c r="K93" s="62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2"/>
      <c r="AB93" s="62"/>
      <c r="AC93" s="62"/>
      <c r="AD93" s="63"/>
      <c r="AE93" s="62"/>
      <c r="AF93" s="63"/>
      <c r="AG93" s="63"/>
      <c r="AH93" s="63"/>
      <c r="AI93" s="63"/>
      <c r="AJ93" s="63"/>
      <c r="AK93" s="62"/>
      <c r="AL93" s="62"/>
      <c r="AM93" s="62"/>
      <c r="AN93" s="63"/>
      <c r="AO93" s="62"/>
      <c r="AP93" s="62"/>
      <c r="AQ93" s="62"/>
      <c r="AR93" s="62"/>
      <c r="AS93" s="62"/>
    </row>
    <row r="94" spans="1:45" ht="15.75">
      <c r="A94" s="69" t="str">
        <f t="shared" si="1"/>
        <v/>
      </c>
      <c r="B94" s="61"/>
      <c r="C94" s="63"/>
      <c r="D94" s="63"/>
      <c r="E94" s="63"/>
      <c r="F94" s="63"/>
      <c r="G94" s="63"/>
      <c r="H94" s="64"/>
      <c r="I94" s="65"/>
      <c r="J94" s="62"/>
      <c r="K94" s="62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2"/>
      <c r="AB94" s="62"/>
      <c r="AC94" s="62"/>
      <c r="AD94" s="63"/>
      <c r="AE94" s="62"/>
      <c r="AF94" s="63"/>
      <c r="AG94" s="63"/>
      <c r="AH94" s="63"/>
      <c r="AI94" s="63"/>
      <c r="AJ94" s="63"/>
      <c r="AK94" s="62"/>
      <c r="AL94" s="62"/>
      <c r="AM94" s="62"/>
      <c r="AN94" s="63"/>
      <c r="AO94" s="62"/>
      <c r="AP94" s="62"/>
      <c r="AQ94" s="62"/>
      <c r="AR94" s="62"/>
      <c r="AS94" s="62"/>
    </row>
    <row r="95" spans="1:45" ht="15.75">
      <c r="A95" s="69" t="str">
        <f t="shared" si="1"/>
        <v/>
      </c>
      <c r="B95" s="61"/>
      <c r="C95" s="63"/>
      <c r="D95" s="63"/>
      <c r="E95" s="63"/>
      <c r="F95" s="63"/>
      <c r="G95" s="63"/>
      <c r="H95" s="64"/>
      <c r="I95" s="65"/>
      <c r="J95" s="62"/>
      <c r="K95" s="62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2"/>
      <c r="AB95" s="62"/>
      <c r="AC95" s="62"/>
      <c r="AD95" s="63"/>
      <c r="AE95" s="62"/>
      <c r="AF95" s="63"/>
      <c r="AG95" s="63"/>
      <c r="AH95" s="63"/>
      <c r="AI95" s="63"/>
      <c r="AJ95" s="63"/>
      <c r="AK95" s="62"/>
      <c r="AL95" s="62"/>
      <c r="AM95" s="62"/>
      <c r="AN95" s="63"/>
      <c r="AO95" s="62"/>
      <c r="AP95" s="62"/>
      <c r="AQ95" s="62"/>
      <c r="AR95" s="62"/>
      <c r="AS95" s="62"/>
    </row>
    <row r="96" spans="1:45" ht="15.75">
      <c r="A96" s="69" t="str">
        <f t="shared" si="1"/>
        <v/>
      </c>
      <c r="B96" s="61"/>
      <c r="C96" s="63"/>
      <c r="D96" s="63"/>
      <c r="E96" s="63"/>
      <c r="F96" s="63"/>
      <c r="G96" s="63"/>
      <c r="H96" s="64"/>
      <c r="I96" s="65"/>
      <c r="J96" s="62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2"/>
      <c r="AB96" s="62"/>
      <c r="AC96" s="62"/>
      <c r="AD96" s="63"/>
      <c r="AE96" s="62"/>
      <c r="AF96" s="63"/>
      <c r="AG96" s="63"/>
      <c r="AH96" s="63"/>
      <c r="AI96" s="63"/>
      <c r="AJ96" s="63"/>
      <c r="AK96" s="62"/>
      <c r="AL96" s="62"/>
      <c r="AM96" s="62"/>
      <c r="AN96" s="63"/>
      <c r="AO96" s="62"/>
      <c r="AP96" s="62"/>
      <c r="AQ96" s="62"/>
      <c r="AR96" s="62"/>
      <c r="AS96" s="62"/>
    </row>
    <row r="97" spans="1:45" ht="15.75">
      <c r="A97" s="69" t="str">
        <f t="shared" si="1"/>
        <v/>
      </c>
      <c r="B97" s="61"/>
      <c r="C97" s="63"/>
      <c r="D97" s="63"/>
      <c r="E97" s="63"/>
      <c r="F97" s="63"/>
      <c r="G97" s="63"/>
      <c r="H97" s="64"/>
      <c r="I97" s="65"/>
      <c r="J97" s="62"/>
      <c r="K97" s="62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2"/>
      <c r="AB97" s="62"/>
      <c r="AC97" s="62"/>
      <c r="AD97" s="63"/>
      <c r="AE97" s="62"/>
      <c r="AF97" s="63"/>
      <c r="AG97" s="63"/>
      <c r="AH97" s="63"/>
      <c r="AI97" s="63"/>
      <c r="AJ97" s="63"/>
      <c r="AK97" s="62"/>
      <c r="AL97" s="62"/>
      <c r="AM97" s="62"/>
      <c r="AN97" s="63"/>
      <c r="AO97" s="62"/>
      <c r="AP97" s="62"/>
      <c r="AQ97" s="62"/>
      <c r="AR97" s="62"/>
      <c r="AS97" s="62"/>
    </row>
    <row r="98" spans="1:45" ht="15.75">
      <c r="A98" s="69" t="str">
        <f t="shared" si="1"/>
        <v/>
      </c>
      <c r="B98" s="61"/>
      <c r="C98" s="63"/>
      <c r="D98" s="63"/>
      <c r="E98" s="63"/>
      <c r="F98" s="63"/>
      <c r="G98" s="63"/>
      <c r="H98" s="64"/>
      <c r="I98" s="65"/>
      <c r="J98" s="62"/>
      <c r="K98" s="62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2"/>
      <c r="AB98" s="62"/>
      <c r="AC98" s="62"/>
      <c r="AD98" s="63"/>
      <c r="AE98" s="62"/>
      <c r="AF98" s="63"/>
      <c r="AG98" s="63"/>
      <c r="AH98" s="63"/>
      <c r="AI98" s="63"/>
      <c r="AJ98" s="63"/>
      <c r="AK98" s="62"/>
      <c r="AL98" s="62"/>
      <c r="AM98" s="62"/>
      <c r="AN98" s="63"/>
      <c r="AO98" s="62"/>
      <c r="AP98" s="62"/>
      <c r="AQ98" s="62"/>
      <c r="AR98" s="62"/>
      <c r="AS98" s="62"/>
    </row>
    <row r="99" spans="1:45" ht="15.75">
      <c r="A99" s="69" t="str">
        <f t="shared" si="1"/>
        <v/>
      </c>
      <c r="B99" s="61"/>
      <c r="C99" s="63"/>
      <c r="D99" s="63"/>
      <c r="E99" s="63"/>
      <c r="F99" s="63"/>
      <c r="G99" s="63"/>
      <c r="H99" s="64"/>
      <c r="I99" s="65"/>
      <c r="J99" s="62"/>
      <c r="K99" s="62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2"/>
      <c r="AB99" s="62"/>
      <c r="AC99" s="62"/>
      <c r="AD99" s="63"/>
      <c r="AE99" s="62"/>
      <c r="AF99" s="63"/>
      <c r="AG99" s="63"/>
      <c r="AH99" s="63"/>
      <c r="AI99" s="63"/>
      <c r="AJ99" s="63"/>
      <c r="AK99" s="62"/>
      <c r="AL99" s="62"/>
      <c r="AM99" s="62"/>
      <c r="AN99" s="63"/>
      <c r="AO99" s="62"/>
      <c r="AP99" s="62"/>
      <c r="AQ99" s="62"/>
      <c r="AR99" s="62"/>
      <c r="AS99" s="62"/>
    </row>
    <row r="100" spans="1:45" ht="15.75">
      <c r="A100" s="69" t="str">
        <f t="shared" si="1"/>
        <v/>
      </c>
      <c r="B100" s="61"/>
      <c r="C100" s="63"/>
      <c r="D100" s="63"/>
      <c r="E100" s="63"/>
      <c r="F100" s="63"/>
      <c r="G100" s="63"/>
      <c r="H100" s="64"/>
      <c r="I100" s="65"/>
      <c r="J100" s="62"/>
      <c r="K100" s="62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2"/>
      <c r="AC100" s="62"/>
      <c r="AD100" s="63"/>
      <c r="AE100" s="62"/>
      <c r="AF100" s="63"/>
      <c r="AG100" s="63"/>
      <c r="AH100" s="63"/>
      <c r="AI100" s="63"/>
      <c r="AJ100" s="63"/>
      <c r="AK100" s="62"/>
      <c r="AL100" s="62"/>
      <c r="AM100" s="62"/>
      <c r="AN100" s="63"/>
      <c r="AO100" s="62"/>
      <c r="AP100" s="62"/>
      <c r="AQ100" s="62"/>
      <c r="AR100" s="62"/>
      <c r="AS100" s="62"/>
    </row>
    <row r="101" spans="1:45" ht="15.75">
      <c r="A101" s="69" t="str">
        <f t="shared" si="1"/>
        <v/>
      </c>
      <c r="B101" s="61"/>
      <c r="C101" s="63"/>
      <c r="D101" s="63"/>
      <c r="E101" s="63"/>
      <c r="F101" s="63"/>
      <c r="G101" s="63"/>
      <c r="H101" s="64"/>
      <c r="I101" s="65"/>
      <c r="J101" s="62"/>
      <c r="K101" s="62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2"/>
      <c r="AB101" s="62"/>
      <c r="AC101" s="62"/>
      <c r="AD101" s="63"/>
      <c r="AE101" s="62"/>
      <c r="AF101" s="63"/>
      <c r="AG101" s="63"/>
      <c r="AH101" s="63"/>
      <c r="AI101" s="63"/>
      <c r="AJ101" s="63"/>
      <c r="AK101" s="62"/>
      <c r="AL101" s="62"/>
      <c r="AM101" s="62"/>
      <c r="AN101" s="63"/>
      <c r="AO101" s="62"/>
      <c r="AP101" s="62"/>
      <c r="AQ101" s="62"/>
      <c r="AR101" s="62"/>
      <c r="AS101" s="62"/>
    </row>
    <row r="102" spans="1:45" ht="15.75">
      <c r="A102" s="69" t="str">
        <f t="shared" si="1"/>
        <v/>
      </c>
      <c r="B102" s="61"/>
      <c r="C102" s="63"/>
      <c r="D102" s="63"/>
      <c r="E102" s="63"/>
      <c r="F102" s="63"/>
      <c r="G102" s="63"/>
      <c r="H102" s="64"/>
      <c r="I102" s="65"/>
      <c r="J102" s="65"/>
      <c r="K102" s="62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2"/>
      <c r="AA102" s="62"/>
      <c r="AB102" s="62"/>
      <c r="AC102" s="62"/>
      <c r="AD102" s="63"/>
      <c r="AE102" s="62"/>
      <c r="AF102" s="63"/>
      <c r="AG102" s="63"/>
      <c r="AH102" s="63"/>
      <c r="AI102" s="63"/>
      <c r="AJ102" s="63"/>
      <c r="AK102" s="62"/>
      <c r="AL102" s="62"/>
      <c r="AM102" s="62"/>
      <c r="AN102" s="63"/>
      <c r="AO102" s="62"/>
      <c r="AP102" s="62"/>
      <c r="AQ102" s="62"/>
      <c r="AR102" s="62"/>
      <c r="AS102" s="62"/>
    </row>
    <row r="103" spans="1:45" ht="15.75">
      <c r="A103" s="69" t="str">
        <f t="shared" si="1"/>
        <v/>
      </c>
      <c r="B103" s="61"/>
      <c r="C103" s="63"/>
      <c r="D103" s="63"/>
      <c r="E103" s="63"/>
      <c r="F103" s="63"/>
      <c r="G103" s="63"/>
      <c r="H103" s="64"/>
      <c r="I103" s="65"/>
      <c r="J103" s="62"/>
      <c r="K103" s="62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2"/>
      <c r="AB103" s="62"/>
      <c r="AC103" s="62"/>
      <c r="AD103" s="63"/>
      <c r="AE103" s="62"/>
      <c r="AF103" s="63"/>
      <c r="AG103" s="63"/>
      <c r="AH103" s="63"/>
      <c r="AI103" s="63"/>
      <c r="AJ103" s="63"/>
      <c r="AK103" s="62"/>
      <c r="AL103" s="62"/>
      <c r="AM103" s="62"/>
      <c r="AN103" s="63"/>
      <c r="AO103" s="62"/>
      <c r="AP103" s="62"/>
      <c r="AQ103" s="62"/>
      <c r="AR103" s="62"/>
      <c r="AS103" s="62"/>
    </row>
    <row r="104" spans="1:45" ht="15.75">
      <c r="A104" s="69" t="str">
        <f t="shared" si="1"/>
        <v/>
      </c>
      <c r="B104" s="61"/>
      <c r="C104" s="63"/>
      <c r="D104" s="63"/>
      <c r="E104" s="63"/>
      <c r="F104" s="63"/>
      <c r="G104" s="63"/>
      <c r="H104" s="64"/>
      <c r="I104" s="65"/>
      <c r="J104" s="65"/>
      <c r="K104" s="62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2"/>
      <c r="AB104" s="62"/>
      <c r="AC104" s="62"/>
      <c r="AD104" s="63"/>
      <c r="AE104" s="62"/>
      <c r="AF104" s="63"/>
      <c r="AG104" s="63"/>
      <c r="AH104" s="63"/>
      <c r="AI104" s="63"/>
      <c r="AJ104" s="63"/>
      <c r="AK104" s="62"/>
      <c r="AL104" s="62"/>
      <c r="AM104" s="62"/>
      <c r="AN104" s="63"/>
      <c r="AO104" s="62"/>
      <c r="AP104" s="62"/>
      <c r="AQ104" s="62"/>
      <c r="AR104" s="62"/>
      <c r="AS104" s="62"/>
    </row>
    <row r="105" spans="1:45" ht="15.75">
      <c r="A105" s="69" t="str">
        <f t="shared" si="1"/>
        <v/>
      </c>
      <c r="B105" s="61"/>
      <c r="C105" s="63"/>
      <c r="D105" s="63"/>
      <c r="E105" s="63"/>
      <c r="F105" s="63"/>
      <c r="G105" s="63"/>
      <c r="H105" s="64"/>
      <c r="I105" s="65"/>
      <c r="J105" s="65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2"/>
      <c r="AB105" s="62"/>
      <c r="AC105" s="62"/>
      <c r="AD105" s="63"/>
      <c r="AE105" s="62"/>
      <c r="AF105" s="63"/>
      <c r="AG105" s="63"/>
      <c r="AH105" s="63"/>
      <c r="AI105" s="63"/>
      <c r="AJ105" s="63"/>
      <c r="AK105" s="62"/>
      <c r="AL105" s="62"/>
      <c r="AM105" s="62"/>
      <c r="AN105" s="63"/>
      <c r="AO105" s="62"/>
      <c r="AP105" s="62"/>
      <c r="AQ105" s="62"/>
      <c r="AR105" s="62"/>
      <c r="AS105" s="62"/>
    </row>
    <row r="106" spans="1:45" ht="15.75">
      <c r="A106" s="69" t="str">
        <f t="shared" si="1"/>
        <v/>
      </c>
      <c r="B106" s="61"/>
      <c r="C106" s="63"/>
      <c r="D106" s="63"/>
      <c r="E106" s="63"/>
      <c r="F106" s="63"/>
      <c r="G106" s="63"/>
      <c r="H106" s="64"/>
      <c r="I106" s="65"/>
      <c r="J106" s="62"/>
      <c r="K106" s="62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2"/>
      <c r="AB106" s="62"/>
      <c r="AC106" s="62"/>
      <c r="AD106" s="63"/>
      <c r="AE106" s="62"/>
      <c r="AF106" s="63"/>
      <c r="AG106" s="63"/>
      <c r="AH106" s="63"/>
      <c r="AI106" s="63"/>
      <c r="AJ106" s="63"/>
      <c r="AK106" s="62"/>
      <c r="AL106" s="62"/>
      <c r="AM106" s="62"/>
      <c r="AN106" s="63"/>
      <c r="AO106" s="62"/>
      <c r="AP106" s="62"/>
      <c r="AQ106" s="62"/>
      <c r="AR106" s="62"/>
      <c r="AS106" s="62"/>
    </row>
    <row r="107" spans="1:45" ht="15.75">
      <c r="A107" s="69" t="str">
        <f t="shared" si="1"/>
        <v/>
      </c>
      <c r="B107" s="61"/>
      <c r="C107" s="63"/>
      <c r="D107" s="63"/>
      <c r="E107" s="63"/>
      <c r="F107" s="63"/>
      <c r="G107" s="63"/>
      <c r="H107" s="64"/>
      <c r="I107" s="65"/>
      <c r="J107" s="65"/>
      <c r="K107" s="62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2"/>
      <c r="AA107" s="62"/>
      <c r="AB107" s="62"/>
      <c r="AC107" s="62"/>
      <c r="AD107" s="63"/>
      <c r="AE107" s="62"/>
      <c r="AF107" s="63"/>
      <c r="AG107" s="63"/>
      <c r="AH107" s="63"/>
      <c r="AI107" s="63"/>
      <c r="AJ107" s="63"/>
      <c r="AK107" s="62"/>
      <c r="AL107" s="62"/>
      <c r="AM107" s="62"/>
      <c r="AN107" s="63"/>
      <c r="AO107" s="62"/>
      <c r="AP107" s="62"/>
      <c r="AQ107" s="62"/>
      <c r="AR107" s="62"/>
      <c r="AS107" s="62"/>
    </row>
    <row r="108" spans="1:45" ht="15.75">
      <c r="A108" s="69" t="str">
        <f t="shared" si="1"/>
        <v/>
      </c>
      <c r="B108" s="61"/>
      <c r="C108" s="63"/>
      <c r="D108" s="63"/>
      <c r="E108" s="63"/>
      <c r="F108" s="63"/>
      <c r="G108" s="63"/>
      <c r="H108" s="64"/>
      <c r="I108" s="65"/>
      <c r="J108" s="62"/>
      <c r="K108" s="62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2"/>
      <c r="AB108" s="62"/>
      <c r="AC108" s="62"/>
      <c r="AD108" s="63"/>
      <c r="AE108" s="62"/>
      <c r="AF108" s="63"/>
      <c r="AG108" s="63"/>
      <c r="AH108" s="63"/>
      <c r="AI108" s="63"/>
      <c r="AJ108" s="63"/>
      <c r="AK108" s="62"/>
      <c r="AL108" s="62"/>
      <c r="AM108" s="62"/>
      <c r="AN108" s="63"/>
      <c r="AO108" s="62"/>
      <c r="AP108" s="62"/>
      <c r="AQ108" s="62"/>
      <c r="AR108" s="62"/>
      <c r="AS108" s="62"/>
    </row>
    <row r="109" spans="1:45" ht="15.75">
      <c r="A109" s="69" t="str">
        <f t="shared" si="1"/>
        <v/>
      </c>
      <c r="B109" s="61"/>
      <c r="C109" s="63"/>
      <c r="D109" s="63"/>
      <c r="E109" s="63"/>
      <c r="F109" s="63"/>
      <c r="G109" s="63"/>
      <c r="H109" s="64"/>
      <c r="I109" s="65"/>
      <c r="J109" s="62"/>
      <c r="K109" s="62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2"/>
      <c r="AB109" s="62"/>
      <c r="AC109" s="62"/>
      <c r="AD109" s="63"/>
      <c r="AE109" s="62"/>
      <c r="AF109" s="63"/>
      <c r="AG109" s="63"/>
      <c r="AH109" s="63"/>
      <c r="AI109" s="63"/>
      <c r="AJ109" s="63"/>
      <c r="AK109" s="62"/>
      <c r="AL109" s="62"/>
      <c r="AM109" s="62"/>
      <c r="AN109" s="63"/>
      <c r="AO109" s="62"/>
      <c r="AP109" s="62"/>
      <c r="AQ109" s="62"/>
      <c r="AR109" s="62"/>
      <c r="AS109" s="62"/>
    </row>
    <row r="110" spans="1:45" ht="15.75">
      <c r="A110" s="69" t="str">
        <f t="shared" si="1"/>
        <v/>
      </c>
      <c r="B110" s="61"/>
      <c r="C110" s="63"/>
      <c r="D110" s="63"/>
      <c r="E110" s="63"/>
      <c r="F110" s="63"/>
      <c r="G110" s="63"/>
      <c r="H110" s="64"/>
      <c r="I110" s="65"/>
      <c r="J110" s="65"/>
      <c r="K110" s="62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2"/>
      <c r="AB110" s="62"/>
      <c r="AC110" s="62"/>
      <c r="AD110" s="63"/>
      <c r="AE110" s="62"/>
      <c r="AF110" s="63"/>
      <c r="AG110" s="63"/>
      <c r="AH110" s="63"/>
      <c r="AI110" s="63"/>
      <c r="AJ110" s="63"/>
      <c r="AK110" s="62"/>
      <c r="AL110" s="62"/>
      <c r="AM110" s="62"/>
      <c r="AN110" s="63"/>
      <c r="AO110" s="62"/>
      <c r="AP110" s="62"/>
      <c r="AQ110" s="62"/>
      <c r="AR110" s="62"/>
      <c r="AS110" s="62"/>
    </row>
    <row r="111" spans="1:45" ht="15.75">
      <c r="A111" s="69" t="str">
        <f t="shared" si="1"/>
        <v/>
      </c>
      <c r="B111" s="61"/>
      <c r="C111" s="63"/>
      <c r="D111" s="63"/>
      <c r="E111" s="63"/>
      <c r="F111" s="63"/>
      <c r="G111" s="63"/>
      <c r="H111" s="64"/>
      <c r="I111" s="65"/>
      <c r="J111" s="62"/>
      <c r="K111" s="62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2"/>
      <c r="AB111" s="62"/>
      <c r="AC111" s="62"/>
      <c r="AD111" s="63"/>
      <c r="AE111" s="62"/>
      <c r="AF111" s="63"/>
      <c r="AG111" s="63"/>
      <c r="AH111" s="63"/>
      <c r="AI111" s="63"/>
      <c r="AJ111" s="63"/>
      <c r="AK111" s="62"/>
      <c r="AL111" s="62"/>
      <c r="AM111" s="62"/>
      <c r="AN111" s="63"/>
      <c r="AO111" s="62"/>
      <c r="AP111" s="62"/>
      <c r="AQ111" s="62"/>
      <c r="AR111" s="62"/>
      <c r="AS111" s="62"/>
    </row>
    <row r="112" spans="1:45" ht="15.75">
      <c r="A112" s="69" t="str">
        <f t="shared" si="1"/>
        <v/>
      </c>
      <c r="B112" s="61"/>
      <c r="C112" s="63"/>
      <c r="D112" s="63"/>
      <c r="E112" s="63"/>
      <c r="F112" s="63"/>
      <c r="G112" s="63"/>
      <c r="H112" s="64"/>
      <c r="I112" s="65"/>
      <c r="J112" s="62"/>
      <c r="K112" s="62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2"/>
      <c r="AB112" s="62"/>
      <c r="AC112" s="62"/>
      <c r="AD112" s="63"/>
      <c r="AE112" s="62"/>
      <c r="AF112" s="63"/>
      <c r="AG112" s="63"/>
      <c r="AH112" s="63"/>
      <c r="AI112" s="63"/>
      <c r="AJ112" s="63"/>
      <c r="AK112" s="62"/>
      <c r="AL112" s="62"/>
      <c r="AM112" s="62"/>
      <c r="AN112" s="63"/>
      <c r="AO112" s="62"/>
      <c r="AP112" s="62"/>
      <c r="AQ112" s="62"/>
      <c r="AR112" s="62"/>
      <c r="AS112" s="62"/>
    </row>
    <row r="113" spans="1:45" ht="15.75">
      <c r="A113" s="69" t="str">
        <f t="shared" si="1"/>
        <v/>
      </c>
      <c r="B113" s="61"/>
      <c r="C113" s="63"/>
      <c r="D113" s="63"/>
      <c r="E113" s="63"/>
      <c r="F113" s="63"/>
      <c r="G113" s="63"/>
      <c r="H113" s="64"/>
      <c r="I113" s="65"/>
      <c r="J113" s="62"/>
      <c r="K113" s="62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2"/>
      <c r="AB113" s="62"/>
      <c r="AC113" s="62"/>
      <c r="AD113" s="63"/>
      <c r="AE113" s="62"/>
      <c r="AF113" s="63"/>
      <c r="AG113" s="63"/>
      <c r="AH113" s="63"/>
      <c r="AI113" s="63"/>
      <c r="AJ113" s="63"/>
      <c r="AK113" s="62"/>
      <c r="AL113" s="62"/>
      <c r="AM113" s="62"/>
      <c r="AN113" s="63"/>
      <c r="AO113" s="62"/>
      <c r="AP113" s="62"/>
      <c r="AQ113" s="62"/>
      <c r="AR113" s="62"/>
      <c r="AS113" s="62"/>
    </row>
    <row r="114" spans="1:45" ht="15.75">
      <c r="A114" s="69" t="str">
        <f t="shared" si="1"/>
        <v/>
      </c>
      <c r="B114" s="61"/>
      <c r="C114" s="63"/>
      <c r="D114" s="63"/>
      <c r="E114" s="63"/>
      <c r="F114" s="63"/>
      <c r="G114" s="63"/>
      <c r="H114" s="64"/>
      <c r="I114" s="65"/>
      <c r="J114" s="62"/>
      <c r="K114" s="62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2"/>
      <c r="AB114" s="62"/>
      <c r="AC114" s="62"/>
      <c r="AD114" s="63"/>
      <c r="AE114" s="62"/>
      <c r="AF114" s="63"/>
      <c r="AG114" s="63"/>
      <c r="AH114" s="63"/>
      <c r="AI114" s="63"/>
      <c r="AJ114" s="63"/>
      <c r="AK114" s="62"/>
      <c r="AL114" s="62"/>
      <c r="AM114" s="62"/>
      <c r="AN114" s="63"/>
      <c r="AO114" s="62"/>
      <c r="AP114" s="62"/>
      <c r="AQ114" s="62"/>
      <c r="AR114" s="62"/>
      <c r="AS114" s="62"/>
    </row>
    <row r="115" spans="1:45" ht="15.75">
      <c r="A115" s="69" t="str">
        <f t="shared" si="1"/>
        <v/>
      </c>
      <c r="B115" s="61"/>
      <c r="C115" s="63"/>
      <c r="D115" s="63"/>
      <c r="E115" s="63"/>
      <c r="F115" s="63"/>
      <c r="G115" s="63"/>
      <c r="H115" s="64"/>
      <c r="I115" s="65"/>
      <c r="J115" s="62"/>
      <c r="K115" s="62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2"/>
      <c r="AB115" s="62"/>
      <c r="AC115" s="62"/>
      <c r="AD115" s="63"/>
      <c r="AE115" s="62"/>
      <c r="AF115" s="63"/>
      <c r="AG115" s="63"/>
      <c r="AH115" s="63"/>
      <c r="AI115" s="63"/>
      <c r="AJ115" s="63"/>
      <c r="AK115" s="62"/>
      <c r="AL115" s="62"/>
      <c r="AM115" s="62"/>
      <c r="AN115" s="63"/>
      <c r="AO115" s="62"/>
      <c r="AP115" s="62"/>
      <c r="AQ115" s="62"/>
      <c r="AR115" s="62"/>
      <c r="AS115" s="62"/>
    </row>
    <row r="116" spans="1:45" ht="15.75">
      <c r="A116" s="69" t="str">
        <f t="shared" si="1"/>
        <v/>
      </c>
      <c r="B116" s="61"/>
      <c r="C116" s="63"/>
      <c r="D116" s="63"/>
      <c r="E116" s="63"/>
      <c r="F116" s="63"/>
      <c r="G116" s="63"/>
      <c r="H116" s="64"/>
      <c r="I116" s="65"/>
      <c r="J116" s="62"/>
      <c r="K116" s="62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2"/>
      <c r="AB116" s="62"/>
      <c r="AC116" s="62"/>
      <c r="AD116" s="63"/>
      <c r="AE116" s="62"/>
      <c r="AF116" s="63"/>
      <c r="AG116" s="63"/>
      <c r="AH116" s="63"/>
      <c r="AI116" s="63"/>
      <c r="AJ116" s="63"/>
      <c r="AK116" s="62"/>
      <c r="AL116" s="62"/>
      <c r="AM116" s="62"/>
      <c r="AN116" s="63"/>
      <c r="AO116" s="62"/>
      <c r="AP116" s="62"/>
      <c r="AQ116" s="62"/>
      <c r="AR116" s="62"/>
      <c r="AS116" s="62"/>
    </row>
    <row r="117" spans="1:45" ht="15.75">
      <c r="A117" s="69" t="str">
        <f t="shared" si="1"/>
        <v/>
      </c>
      <c r="B117" s="61"/>
      <c r="C117" s="63"/>
      <c r="D117" s="63"/>
      <c r="E117" s="63"/>
      <c r="F117" s="63"/>
      <c r="G117" s="63"/>
      <c r="H117" s="64"/>
      <c r="I117" s="65"/>
      <c r="J117" s="62"/>
      <c r="K117" s="62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2"/>
      <c r="AB117" s="62"/>
      <c r="AC117" s="62"/>
      <c r="AD117" s="63"/>
      <c r="AE117" s="62"/>
      <c r="AF117" s="63"/>
      <c r="AG117" s="63"/>
      <c r="AH117" s="63"/>
      <c r="AI117" s="63"/>
      <c r="AJ117" s="63"/>
      <c r="AK117" s="62"/>
      <c r="AL117" s="62"/>
      <c r="AM117" s="62"/>
      <c r="AN117" s="63"/>
      <c r="AO117" s="62"/>
      <c r="AP117" s="62"/>
      <c r="AQ117" s="62"/>
      <c r="AR117" s="62"/>
      <c r="AS117" s="62"/>
    </row>
    <row r="118" spans="1:45" ht="15.75">
      <c r="A118" s="69" t="str">
        <f t="shared" si="1"/>
        <v/>
      </c>
      <c r="B118" s="61"/>
      <c r="C118" s="63"/>
      <c r="D118" s="63"/>
      <c r="E118" s="63"/>
      <c r="F118" s="63"/>
      <c r="G118" s="63"/>
      <c r="H118" s="64"/>
      <c r="I118" s="65"/>
      <c r="J118" s="65"/>
      <c r="K118" s="62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2"/>
      <c r="AB118" s="62"/>
      <c r="AC118" s="62"/>
      <c r="AD118" s="63"/>
      <c r="AE118" s="62"/>
      <c r="AF118" s="63"/>
      <c r="AG118" s="63"/>
      <c r="AH118" s="63"/>
      <c r="AI118" s="63"/>
      <c r="AJ118" s="63"/>
      <c r="AK118" s="62"/>
      <c r="AL118" s="62"/>
      <c r="AM118" s="62"/>
      <c r="AN118" s="63"/>
      <c r="AO118" s="62"/>
      <c r="AP118" s="62"/>
      <c r="AQ118" s="62"/>
      <c r="AR118" s="62"/>
      <c r="AS118" s="62"/>
    </row>
    <row r="119" spans="1:45" ht="15.75">
      <c r="A119" s="69" t="str">
        <f t="shared" si="1"/>
        <v/>
      </c>
      <c r="B119" s="61"/>
      <c r="C119" s="63"/>
      <c r="D119" s="63"/>
      <c r="E119" s="63"/>
      <c r="F119" s="63"/>
      <c r="G119" s="63"/>
      <c r="H119" s="64"/>
      <c r="I119" s="65"/>
      <c r="J119" s="62"/>
      <c r="K119" s="62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2"/>
      <c r="AB119" s="62"/>
      <c r="AC119" s="62"/>
      <c r="AD119" s="63"/>
      <c r="AE119" s="62"/>
      <c r="AF119" s="63"/>
      <c r="AG119" s="63"/>
      <c r="AH119" s="63"/>
      <c r="AI119" s="63"/>
      <c r="AJ119" s="63"/>
      <c r="AK119" s="62"/>
      <c r="AL119" s="62"/>
      <c r="AM119" s="62"/>
      <c r="AN119" s="63"/>
      <c r="AO119" s="62"/>
      <c r="AP119" s="62"/>
      <c r="AQ119" s="62"/>
      <c r="AR119" s="62"/>
      <c r="AS119" s="62"/>
    </row>
    <row r="120" spans="1:45" ht="15.75">
      <c r="A120" s="69" t="str">
        <f t="shared" si="1"/>
        <v/>
      </c>
      <c r="B120" s="61"/>
      <c r="C120" s="63"/>
      <c r="D120" s="63"/>
      <c r="E120" s="63"/>
      <c r="F120" s="63"/>
      <c r="G120" s="63"/>
      <c r="H120" s="64"/>
      <c r="I120" s="65"/>
      <c r="J120" s="65"/>
      <c r="K120" s="62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2"/>
      <c r="AB120" s="62"/>
      <c r="AC120" s="62"/>
      <c r="AD120" s="63"/>
      <c r="AE120" s="62"/>
      <c r="AF120" s="63"/>
      <c r="AG120" s="63"/>
      <c r="AH120" s="63"/>
      <c r="AI120" s="63"/>
      <c r="AJ120" s="63"/>
      <c r="AK120" s="62"/>
      <c r="AL120" s="62"/>
      <c r="AM120" s="62"/>
      <c r="AN120" s="63"/>
      <c r="AO120" s="62"/>
      <c r="AP120" s="62"/>
      <c r="AQ120" s="62"/>
      <c r="AR120" s="62"/>
      <c r="AS120" s="62"/>
    </row>
    <row r="121" spans="1:45" ht="15.75">
      <c r="A121" s="69" t="str">
        <f t="shared" si="1"/>
        <v/>
      </c>
      <c r="B121" s="61"/>
      <c r="C121" s="63"/>
      <c r="D121" s="63"/>
      <c r="E121" s="63"/>
      <c r="F121" s="63"/>
      <c r="G121" s="63"/>
      <c r="H121" s="64"/>
      <c r="I121" s="65"/>
      <c r="J121" s="65"/>
      <c r="K121" s="62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2"/>
      <c r="AB121" s="62"/>
      <c r="AC121" s="62"/>
      <c r="AD121" s="63"/>
      <c r="AE121" s="62"/>
      <c r="AF121" s="63"/>
      <c r="AG121" s="63"/>
      <c r="AH121" s="63"/>
      <c r="AI121" s="63"/>
      <c r="AJ121" s="63"/>
      <c r="AK121" s="62"/>
      <c r="AL121" s="62"/>
      <c r="AM121" s="62"/>
      <c r="AN121" s="63"/>
      <c r="AO121" s="62"/>
      <c r="AP121" s="62"/>
      <c r="AQ121" s="62"/>
      <c r="AR121" s="62"/>
      <c r="AS121" s="62"/>
    </row>
    <row r="122" spans="1:45" ht="15.75">
      <c r="A122" s="69" t="str">
        <f t="shared" si="1"/>
        <v/>
      </c>
      <c r="B122" s="61"/>
      <c r="C122" s="63"/>
      <c r="D122" s="63"/>
      <c r="E122" s="63"/>
      <c r="F122" s="63"/>
      <c r="G122" s="63"/>
      <c r="H122" s="64"/>
      <c r="I122" s="65"/>
      <c r="J122" s="62"/>
      <c r="K122" s="62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2"/>
      <c r="AB122" s="62"/>
      <c r="AC122" s="62"/>
      <c r="AD122" s="63"/>
      <c r="AE122" s="62"/>
      <c r="AF122" s="63"/>
      <c r="AG122" s="63"/>
      <c r="AH122" s="63"/>
      <c r="AI122" s="63"/>
      <c r="AJ122" s="63"/>
      <c r="AK122" s="62"/>
      <c r="AL122" s="62"/>
      <c r="AM122" s="62"/>
      <c r="AN122" s="63"/>
      <c r="AO122" s="62"/>
      <c r="AP122" s="62"/>
      <c r="AQ122" s="62"/>
      <c r="AR122" s="62"/>
      <c r="AS122" s="62"/>
    </row>
    <row r="123" spans="1:45" ht="15.75">
      <c r="A123" s="69" t="str">
        <f t="shared" si="1"/>
        <v/>
      </c>
      <c r="B123" s="61"/>
      <c r="C123" s="63"/>
      <c r="D123" s="63"/>
      <c r="E123" s="63"/>
      <c r="F123" s="63"/>
      <c r="G123" s="63"/>
      <c r="H123" s="64"/>
      <c r="I123" s="65"/>
      <c r="J123" s="62"/>
      <c r="K123" s="62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2"/>
      <c r="AB123" s="62"/>
      <c r="AC123" s="62"/>
      <c r="AD123" s="63"/>
      <c r="AE123" s="62"/>
      <c r="AF123" s="63"/>
      <c r="AG123" s="63"/>
      <c r="AH123" s="63"/>
      <c r="AI123" s="63"/>
      <c r="AJ123" s="63"/>
      <c r="AK123" s="62"/>
      <c r="AL123" s="62"/>
      <c r="AM123" s="62"/>
      <c r="AN123" s="63"/>
      <c r="AO123" s="62"/>
      <c r="AP123" s="62"/>
      <c r="AQ123" s="62"/>
      <c r="AR123" s="62"/>
      <c r="AS123" s="62"/>
    </row>
    <row r="124" spans="1:45" ht="15.75">
      <c r="A124" s="69" t="str">
        <f t="shared" si="1"/>
        <v/>
      </c>
      <c r="B124" s="61"/>
      <c r="C124" s="63"/>
      <c r="D124" s="63"/>
      <c r="E124" s="63"/>
      <c r="F124" s="63"/>
      <c r="G124" s="63"/>
      <c r="H124" s="64"/>
      <c r="I124" s="65"/>
      <c r="J124" s="62"/>
      <c r="K124" s="62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2"/>
      <c r="AB124" s="62"/>
      <c r="AC124" s="62"/>
      <c r="AD124" s="63"/>
      <c r="AE124" s="62"/>
      <c r="AF124" s="63"/>
      <c r="AG124" s="63"/>
      <c r="AH124" s="63"/>
      <c r="AI124" s="63"/>
      <c r="AJ124" s="63"/>
      <c r="AK124" s="62"/>
      <c r="AL124" s="62"/>
      <c r="AM124" s="62"/>
      <c r="AN124" s="63"/>
      <c r="AO124" s="62"/>
      <c r="AP124" s="62"/>
      <c r="AQ124" s="62"/>
      <c r="AR124" s="62"/>
      <c r="AS124" s="62"/>
    </row>
    <row r="125" spans="1:45" ht="15.75">
      <c r="A125" s="69" t="str">
        <f t="shared" si="1"/>
        <v/>
      </c>
      <c r="B125" s="61"/>
      <c r="C125" s="63"/>
      <c r="D125" s="63"/>
      <c r="E125" s="63"/>
      <c r="F125" s="63"/>
      <c r="G125" s="63"/>
      <c r="H125" s="64"/>
      <c r="I125" s="65"/>
      <c r="J125" s="62"/>
      <c r="K125" s="62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2"/>
      <c r="AB125" s="62"/>
      <c r="AC125" s="62"/>
      <c r="AD125" s="63"/>
      <c r="AE125" s="62"/>
      <c r="AF125" s="63"/>
      <c r="AG125" s="63"/>
      <c r="AH125" s="63"/>
      <c r="AI125" s="63"/>
      <c r="AJ125" s="63"/>
      <c r="AK125" s="62"/>
      <c r="AL125" s="62"/>
      <c r="AM125" s="62"/>
      <c r="AN125" s="63"/>
      <c r="AO125" s="62"/>
      <c r="AP125" s="62"/>
      <c r="AQ125" s="62"/>
      <c r="AR125" s="62"/>
      <c r="AS125" s="62"/>
    </row>
    <row r="126" spans="1:45" ht="15.75">
      <c r="A126" s="69" t="str">
        <f t="shared" si="1"/>
        <v/>
      </c>
      <c r="B126" s="61"/>
      <c r="C126" s="63"/>
      <c r="D126" s="63"/>
      <c r="E126" s="63"/>
      <c r="F126" s="63"/>
      <c r="G126" s="63"/>
      <c r="H126" s="64"/>
      <c r="I126" s="65"/>
      <c r="J126" s="62"/>
      <c r="K126" s="62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2"/>
      <c r="AB126" s="62"/>
      <c r="AC126" s="62"/>
      <c r="AD126" s="63"/>
      <c r="AE126" s="62"/>
      <c r="AF126" s="63"/>
      <c r="AG126" s="63"/>
      <c r="AH126" s="63"/>
      <c r="AI126" s="63"/>
      <c r="AJ126" s="63"/>
      <c r="AK126" s="62"/>
      <c r="AL126" s="62"/>
      <c r="AM126" s="62"/>
      <c r="AN126" s="63"/>
      <c r="AO126" s="62"/>
      <c r="AP126" s="62"/>
      <c r="AQ126" s="62"/>
      <c r="AR126" s="62"/>
      <c r="AS126" s="62"/>
    </row>
    <row r="127" spans="1:45" ht="15.75">
      <c r="A127" s="69" t="str">
        <f t="shared" si="1"/>
        <v/>
      </c>
      <c r="B127" s="61"/>
      <c r="C127" s="63"/>
      <c r="D127" s="63"/>
      <c r="E127" s="63"/>
      <c r="F127" s="63"/>
      <c r="G127" s="63"/>
      <c r="H127" s="64"/>
      <c r="I127" s="65"/>
      <c r="J127" s="62"/>
      <c r="K127" s="62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2"/>
      <c r="AB127" s="62"/>
      <c r="AC127" s="62"/>
      <c r="AD127" s="63"/>
      <c r="AE127" s="62"/>
      <c r="AF127" s="63"/>
      <c r="AG127" s="63"/>
      <c r="AH127" s="63"/>
      <c r="AI127" s="63"/>
      <c r="AJ127" s="63"/>
      <c r="AK127" s="62"/>
      <c r="AL127" s="62"/>
      <c r="AM127" s="62"/>
      <c r="AN127" s="63"/>
      <c r="AO127" s="62"/>
      <c r="AP127" s="62"/>
      <c r="AQ127" s="62"/>
      <c r="AR127" s="62"/>
      <c r="AS127" s="62"/>
    </row>
    <row r="128" spans="1:45" ht="15.75">
      <c r="A128" s="69" t="str">
        <f t="shared" ref="A128:A191" si="2">+IF(H128=0,"",UPPER(TEXT(H128,"mmmm")))</f>
        <v/>
      </c>
      <c r="B128" s="61"/>
      <c r="C128" s="63"/>
      <c r="D128" s="63"/>
      <c r="E128" s="63"/>
      <c r="F128" s="63"/>
      <c r="G128" s="63"/>
      <c r="H128" s="64"/>
      <c r="I128" s="65"/>
      <c r="J128" s="62"/>
      <c r="K128" s="62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2"/>
      <c r="AB128" s="62"/>
      <c r="AC128" s="62"/>
      <c r="AD128" s="63"/>
      <c r="AE128" s="62"/>
      <c r="AF128" s="63"/>
      <c r="AG128" s="63"/>
      <c r="AH128" s="63"/>
      <c r="AI128" s="63"/>
      <c r="AJ128" s="63"/>
      <c r="AK128" s="62"/>
      <c r="AL128" s="62"/>
      <c r="AM128" s="62"/>
      <c r="AN128" s="63"/>
      <c r="AO128" s="62"/>
      <c r="AP128" s="62"/>
      <c r="AQ128" s="62"/>
      <c r="AR128" s="62"/>
      <c r="AS128" s="62"/>
    </row>
    <row r="129" spans="1:45" ht="15.75">
      <c r="A129" s="69" t="str">
        <f t="shared" si="2"/>
        <v/>
      </c>
      <c r="B129" s="61"/>
      <c r="C129" s="63"/>
      <c r="D129" s="63"/>
      <c r="E129" s="63"/>
      <c r="F129" s="63"/>
      <c r="G129" s="63"/>
      <c r="H129" s="64"/>
      <c r="I129" s="65"/>
      <c r="J129" s="62"/>
      <c r="K129" s="62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2"/>
      <c r="AC129" s="62"/>
      <c r="AD129" s="63"/>
      <c r="AE129" s="62"/>
      <c r="AF129" s="63"/>
      <c r="AG129" s="63"/>
      <c r="AH129" s="63"/>
      <c r="AI129" s="63"/>
      <c r="AJ129" s="63"/>
      <c r="AK129" s="62"/>
      <c r="AL129" s="62"/>
      <c r="AM129" s="62"/>
      <c r="AN129" s="63"/>
      <c r="AO129" s="62"/>
      <c r="AP129" s="62"/>
      <c r="AQ129" s="62"/>
      <c r="AR129" s="62"/>
      <c r="AS129" s="62"/>
    </row>
    <row r="130" spans="1:45" ht="15.75">
      <c r="A130" s="69" t="str">
        <f t="shared" si="2"/>
        <v/>
      </c>
      <c r="B130" s="61"/>
      <c r="C130" s="63"/>
      <c r="D130" s="63"/>
      <c r="E130" s="63"/>
      <c r="F130" s="63"/>
      <c r="G130" s="63"/>
      <c r="H130" s="64"/>
      <c r="I130" s="65"/>
      <c r="J130" s="62"/>
      <c r="K130" s="62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2"/>
      <c r="AB130" s="62"/>
      <c r="AC130" s="62"/>
      <c r="AD130" s="63"/>
      <c r="AE130" s="62"/>
      <c r="AF130" s="63"/>
      <c r="AG130" s="63"/>
      <c r="AH130" s="63"/>
      <c r="AI130" s="63"/>
      <c r="AJ130" s="63"/>
      <c r="AK130" s="62"/>
      <c r="AL130" s="62"/>
      <c r="AM130" s="62"/>
      <c r="AN130" s="63"/>
      <c r="AO130" s="62"/>
      <c r="AP130" s="62"/>
      <c r="AQ130" s="62"/>
      <c r="AR130" s="62"/>
      <c r="AS130" s="62"/>
    </row>
    <row r="131" spans="1:45" ht="15.75">
      <c r="A131" s="69" t="str">
        <f t="shared" si="2"/>
        <v/>
      </c>
      <c r="B131" s="61"/>
      <c r="C131" s="63"/>
      <c r="D131" s="63"/>
      <c r="E131" s="63"/>
      <c r="F131" s="63"/>
      <c r="G131" s="63"/>
      <c r="H131" s="64"/>
      <c r="I131" s="65"/>
      <c r="J131" s="62"/>
      <c r="K131" s="62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2"/>
      <c r="AB131" s="62"/>
      <c r="AC131" s="62"/>
      <c r="AD131" s="63"/>
      <c r="AE131" s="62"/>
      <c r="AF131" s="63"/>
      <c r="AG131" s="63"/>
      <c r="AH131" s="63"/>
      <c r="AI131" s="63"/>
      <c r="AJ131" s="63"/>
      <c r="AK131" s="62"/>
      <c r="AL131" s="62"/>
      <c r="AM131" s="62"/>
      <c r="AN131" s="63"/>
      <c r="AO131" s="62"/>
      <c r="AP131" s="62"/>
      <c r="AQ131" s="62"/>
      <c r="AR131" s="62"/>
      <c r="AS131" s="62"/>
    </row>
    <row r="132" spans="1:45" ht="15.75">
      <c r="A132" s="69" t="str">
        <f t="shared" si="2"/>
        <v/>
      </c>
      <c r="B132" s="61"/>
      <c r="C132" s="63"/>
      <c r="D132" s="63"/>
      <c r="E132" s="63"/>
      <c r="F132" s="63"/>
      <c r="G132" s="63"/>
      <c r="H132" s="64"/>
      <c r="I132" s="65"/>
      <c r="J132" s="65"/>
      <c r="K132" s="62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2"/>
      <c r="AB132" s="62"/>
      <c r="AC132" s="62"/>
      <c r="AD132" s="63"/>
      <c r="AE132" s="62"/>
      <c r="AF132" s="63"/>
      <c r="AG132" s="63"/>
      <c r="AH132" s="63"/>
      <c r="AI132" s="63"/>
      <c r="AJ132" s="63"/>
      <c r="AK132" s="62"/>
      <c r="AL132" s="62"/>
      <c r="AM132" s="62"/>
      <c r="AN132" s="63"/>
      <c r="AO132" s="62"/>
      <c r="AP132" s="62"/>
      <c r="AQ132" s="62"/>
      <c r="AR132" s="62"/>
      <c r="AS132" s="62"/>
    </row>
    <row r="133" spans="1:45" ht="15.75">
      <c r="A133" s="69" t="str">
        <f t="shared" si="2"/>
        <v/>
      </c>
      <c r="B133" s="61"/>
      <c r="C133" s="63"/>
      <c r="D133" s="63"/>
      <c r="E133" s="63"/>
      <c r="F133" s="63"/>
      <c r="G133" s="63"/>
      <c r="H133" s="64"/>
      <c r="I133" s="65"/>
      <c r="J133" s="62"/>
      <c r="K133" s="62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2"/>
      <c r="AB133" s="62"/>
      <c r="AC133" s="62"/>
      <c r="AD133" s="63"/>
      <c r="AE133" s="62"/>
      <c r="AF133" s="63"/>
      <c r="AG133" s="63"/>
      <c r="AH133" s="63"/>
      <c r="AI133" s="63"/>
      <c r="AJ133" s="63"/>
      <c r="AK133" s="62"/>
      <c r="AL133" s="62"/>
      <c r="AM133" s="62"/>
      <c r="AN133" s="63"/>
      <c r="AO133" s="62"/>
      <c r="AP133" s="62"/>
      <c r="AQ133" s="62"/>
      <c r="AR133" s="62"/>
      <c r="AS133" s="62"/>
    </row>
    <row r="134" spans="1:45" ht="15.75">
      <c r="A134" s="69" t="str">
        <f t="shared" si="2"/>
        <v/>
      </c>
      <c r="B134" s="61"/>
      <c r="C134" s="63"/>
      <c r="D134" s="63"/>
      <c r="E134" s="63"/>
      <c r="F134" s="63"/>
      <c r="G134" s="63"/>
      <c r="H134" s="64"/>
      <c r="I134" s="65"/>
      <c r="J134" s="62"/>
      <c r="K134" s="62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2"/>
      <c r="AB134" s="62"/>
      <c r="AC134" s="62"/>
      <c r="AD134" s="63"/>
      <c r="AE134" s="62"/>
      <c r="AF134" s="63"/>
      <c r="AG134" s="63"/>
      <c r="AH134" s="63"/>
      <c r="AI134" s="63"/>
      <c r="AJ134" s="63"/>
      <c r="AK134" s="62"/>
      <c r="AL134" s="62"/>
      <c r="AM134" s="62"/>
      <c r="AN134" s="63"/>
      <c r="AO134" s="62"/>
      <c r="AP134" s="62"/>
      <c r="AQ134" s="62"/>
      <c r="AR134" s="62"/>
      <c r="AS134" s="62"/>
    </row>
    <row r="135" spans="1:45" ht="15.75">
      <c r="A135" s="69" t="str">
        <f t="shared" si="2"/>
        <v/>
      </c>
      <c r="B135" s="61"/>
      <c r="C135" s="63"/>
      <c r="D135" s="63"/>
      <c r="E135" s="63"/>
      <c r="F135" s="63"/>
      <c r="G135" s="63"/>
      <c r="H135" s="64"/>
      <c r="I135" s="65"/>
      <c r="J135" s="62"/>
      <c r="K135" s="62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2"/>
      <c r="AB135" s="62"/>
      <c r="AC135" s="62"/>
      <c r="AD135" s="63"/>
      <c r="AE135" s="62"/>
      <c r="AF135" s="63"/>
      <c r="AG135" s="63"/>
      <c r="AH135" s="63"/>
      <c r="AI135" s="63"/>
      <c r="AJ135" s="63"/>
      <c r="AK135" s="62"/>
      <c r="AL135" s="62"/>
      <c r="AM135" s="62"/>
      <c r="AN135" s="63"/>
      <c r="AO135" s="62"/>
      <c r="AP135" s="62"/>
      <c r="AQ135" s="62"/>
      <c r="AR135" s="62"/>
      <c r="AS135" s="62"/>
    </row>
    <row r="136" spans="1:45" ht="15.75">
      <c r="A136" s="69" t="str">
        <f t="shared" si="2"/>
        <v/>
      </c>
      <c r="B136" s="61"/>
      <c r="C136" s="63"/>
      <c r="D136" s="63"/>
      <c r="E136" s="63"/>
      <c r="F136" s="63"/>
      <c r="G136" s="63"/>
      <c r="H136" s="64"/>
      <c r="I136" s="65"/>
      <c r="J136" s="62"/>
      <c r="K136" s="62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2"/>
      <c r="AB136" s="62"/>
      <c r="AC136" s="62"/>
      <c r="AD136" s="63"/>
      <c r="AE136" s="62"/>
      <c r="AF136" s="63"/>
      <c r="AG136" s="63"/>
      <c r="AH136" s="63"/>
      <c r="AI136" s="63"/>
      <c r="AJ136" s="63"/>
      <c r="AK136" s="62"/>
      <c r="AL136" s="62"/>
      <c r="AM136" s="62"/>
      <c r="AN136" s="63"/>
      <c r="AO136" s="62"/>
      <c r="AP136" s="62"/>
      <c r="AQ136" s="62"/>
      <c r="AR136" s="62"/>
      <c r="AS136" s="62"/>
    </row>
    <row r="137" spans="1:45" ht="15.75">
      <c r="A137" s="69" t="str">
        <f t="shared" si="2"/>
        <v/>
      </c>
      <c r="B137" s="61"/>
      <c r="C137" s="63"/>
      <c r="D137" s="63"/>
      <c r="E137" s="63"/>
      <c r="F137" s="63"/>
      <c r="G137" s="63"/>
      <c r="H137" s="64"/>
      <c r="I137" s="65"/>
      <c r="J137" s="62"/>
      <c r="K137" s="62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2"/>
      <c r="AB137" s="62"/>
      <c r="AC137" s="62"/>
      <c r="AD137" s="63"/>
      <c r="AE137" s="62"/>
      <c r="AF137" s="63"/>
      <c r="AG137" s="63"/>
      <c r="AH137" s="63"/>
      <c r="AI137" s="63"/>
      <c r="AJ137" s="63"/>
      <c r="AK137" s="62"/>
      <c r="AL137" s="62"/>
      <c r="AM137" s="62"/>
      <c r="AN137" s="63"/>
      <c r="AO137" s="62"/>
      <c r="AP137" s="62"/>
      <c r="AQ137" s="62"/>
      <c r="AR137" s="62"/>
      <c r="AS137" s="62"/>
    </row>
    <row r="138" spans="1:45" ht="15.75">
      <c r="A138" s="69" t="str">
        <f t="shared" si="2"/>
        <v/>
      </c>
      <c r="B138" s="61"/>
      <c r="C138" s="63"/>
      <c r="D138" s="63"/>
      <c r="E138" s="63"/>
      <c r="F138" s="63"/>
      <c r="G138" s="63"/>
      <c r="H138" s="64"/>
      <c r="I138" s="65"/>
      <c r="J138" s="65"/>
      <c r="K138" s="62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2"/>
      <c r="AB138" s="62"/>
      <c r="AC138" s="62"/>
      <c r="AD138" s="63"/>
      <c r="AE138" s="62"/>
      <c r="AF138" s="63"/>
      <c r="AG138" s="63"/>
      <c r="AH138" s="63"/>
      <c r="AI138" s="63"/>
      <c r="AJ138" s="63"/>
      <c r="AK138" s="62"/>
      <c r="AL138" s="62"/>
      <c r="AM138" s="62"/>
      <c r="AN138" s="63"/>
      <c r="AO138" s="62"/>
      <c r="AP138" s="62"/>
      <c r="AQ138" s="62"/>
      <c r="AR138" s="62"/>
      <c r="AS138" s="62"/>
    </row>
    <row r="139" spans="1:45" ht="15.75">
      <c r="A139" s="69" t="str">
        <f t="shared" si="2"/>
        <v/>
      </c>
      <c r="B139" s="61"/>
      <c r="C139" s="63"/>
      <c r="D139" s="63"/>
      <c r="E139" s="63"/>
      <c r="F139" s="63"/>
      <c r="G139" s="63"/>
      <c r="H139" s="64"/>
      <c r="I139" s="65"/>
      <c r="J139" s="65"/>
      <c r="K139" s="62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2"/>
      <c r="AB139" s="62"/>
      <c r="AC139" s="62"/>
      <c r="AD139" s="63"/>
      <c r="AE139" s="62"/>
      <c r="AF139" s="63"/>
      <c r="AG139" s="63"/>
      <c r="AH139" s="63"/>
      <c r="AI139" s="63"/>
      <c r="AJ139" s="63"/>
      <c r="AK139" s="62"/>
      <c r="AL139" s="62"/>
      <c r="AM139" s="62"/>
      <c r="AN139" s="63"/>
      <c r="AO139" s="62"/>
      <c r="AP139" s="62"/>
      <c r="AQ139" s="62"/>
      <c r="AR139" s="62"/>
      <c r="AS139" s="62"/>
    </row>
    <row r="140" spans="1:45" ht="15.75">
      <c r="A140" s="69" t="str">
        <f t="shared" si="2"/>
        <v/>
      </c>
      <c r="B140" s="61"/>
      <c r="C140" s="63"/>
      <c r="D140" s="63"/>
      <c r="E140" s="63"/>
      <c r="F140" s="63"/>
      <c r="G140" s="63"/>
      <c r="H140" s="64"/>
      <c r="I140" s="65"/>
      <c r="J140" s="62"/>
      <c r="K140" s="62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2"/>
      <c r="AB140" s="62"/>
      <c r="AC140" s="62"/>
      <c r="AD140" s="63"/>
      <c r="AE140" s="62"/>
      <c r="AF140" s="63"/>
      <c r="AG140" s="63"/>
      <c r="AH140" s="63"/>
      <c r="AI140" s="63"/>
      <c r="AJ140" s="63"/>
      <c r="AK140" s="62"/>
      <c r="AL140" s="62"/>
      <c r="AM140" s="62"/>
      <c r="AN140" s="63"/>
      <c r="AO140" s="62"/>
      <c r="AP140" s="62"/>
      <c r="AQ140" s="62"/>
      <c r="AR140" s="62"/>
      <c r="AS140" s="62"/>
    </row>
    <row r="141" spans="1:45" ht="15.75">
      <c r="A141" s="69" t="str">
        <f t="shared" si="2"/>
        <v/>
      </c>
      <c r="B141" s="61"/>
      <c r="C141" s="63"/>
      <c r="D141" s="63"/>
      <c r="E141" s="63"/>
      <c r="F141" s="63"/>
      <c r="G141" s="63"/>
      <c r="H141" s="64"/>
      <c r="I141" s="65"/>
      <c r="J141" s="62"/>
      <c r="K141" s="62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2"/>
      <c r="AB141" s="62"/>
      <c r="AC141" s="62"/>
      <c r="AD141" s="63"/>
      <c r="AE141" s="62"/>
      <c r="AF141" s="63"/>
      <c r="AG141" s="63"/>
      <c r="AH141" s="63"/>
      <c r="AI141" s="63"/>
      <c r="AJ141" s="63"/>
      <c r="AK141" s="62"/>
      <c r="AL141" s="62"/>
      <c r="AM141" s="62"/>
      <c r="AN141" s="63"/>
      <c r="AO141" s="62"/>
      <c r="AP141" s="62"/>
      <c r="AQ141" s="62"/>
      <c r="AR141" s="62"/>
      <c r="AS141" s="62"/>
    </row>
    <row r="142" spans="1:45" ht="15.75">
      <c r="A142" s="69" t="str">
        <f t="shared" si="2"/>
        <v/>
      </c>
      <c r="B142" s="61"/>
      <c r="C142" s="63"/>
      <c r="D142" s="63"/>
      <c r="E142" s="63"/>
      <c r="F142" s="63"/>
      <c r="G142" s="63"/>
      <c r="H142" s="64"/>
      <c r="I142" s="65"/>
      <c r="J142" s="62"/>
      <c r="K142" s="62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2"/>
      <c r="AB142" s="62"/>
      <c r="AC142" s="62"/>
      <c r="AD142" s="63"/>
      <c r="AE142" s="62"/>
      <c r="AF142" s="63"/>
      <c r="AG142" s="63"/>
      <c r="AH142" s="63"/>
      <c r="AI142" s="63"/>
      <c r="AJ142" s="63"/>
      <c r="AK142" s="62"/>
      <c r="AL142" s="62"/>
      <c r="AM142" s="62"/>
      <c r="AN142" s="63"/>
      <c r="AO142" s="62"/>
      <c r="AP142" s="62"/>
      <c r="AQ142" s="62"/>
      <c r="AR142" s="62"/>
      <c r="AS142" s="62"/>
    </row>
    <row r="143" spans="1:45" ht="15.75">
      <c r="A143" s="69" t="str">
        <f t="shared" si="2"/>
        <v/>
      </c>
      <c r="B143" s="61"/>
      <c r="C143" s="63"/>
      <c r="D143" s="63"/>
      <c r="E143" s="63"/>
      <c r="F143" s="63"/>
      <c r="G143" s="63"/>
      <c r="H143" s="64"/>
      <c r="I143" s="65"/>
      <c r="J143" s="62"/>
      <c r="K143" s="62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2"/>
      <c r="AB143" s="62"/>
      <c r="AC143" s="62"/>
      <c r="AD143" s="63"/>
      <c r="AE143" s="62"/>
      <c r="AF143" s="63"/>
      <c r="AG143" s="63"/>
      <c r="AH143" s="63"/>
      <c r="AI143" s="63"/>
      <c r="AJ143" s="63"/>
      <c r="AK143" s="62"/>
      <c r="AL143" s="62"/>
      <c r="AM143" s="62"/>
      <c r="AN143" s="63"/>
      <c r="AO143" s="62"/>
      <c r="AP143" s="62"/>
      <c r="AQ143" s="62"/>
      <c r="AR143" s="62"/>
      <c r="AS143" s="62"/>
    </row>
    <row r="144" spans="1:45" ht="15.75">
      <c r="A144" s="69" t="str">
        <f t="shared" si="2"/>
        <v/>
      </c>
      <c r="B144" s="61"/>
      <c r="C144" s="63"/>
      <c r="D144" s="63"/>
      <c r="E144" s="63"/>
      <c r="F144" s="63"/>
      <c r="G144" s="63"/>
      <c r="H144" s="64"/>
      <c r="I144" s="65"/>
      <c r="J144" s="65"/>
      <c r="K144" s="62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2"/>
      <c r="AB144" s="62"/>
      <c r="AC144" s="62"/>
      <c r="AD144" s="63"/>
      <c r="AE144" s="62"/>
      <c r="AF144" s="63"/>
      <c r="AG144" s="63"/>
      <c r="AH144" s="63"/>
      <c r="AI144" s="63"/>
      <c r="AJ144" s="63"/>
      <c r="AK144" s="62"/>
      <c r="AL144" s="62"/>
      <c r="AM144" s="62"/>
      <c r="AN144" s="63"/>
      <c r="AO144" s="62"/>
      <c r="AP144" s="62"/>
      <c r="AQ144" s="62"/>
      <c r="AR144" s="62"/>
      <c r="AS144" s="62"/>
    </row>
    <row r="145" spans="1:45" ht="15.75">
      <c r="A145" s="69" t="str">
        <f t="shared" si="2"/>
        <v/>
      </c>
      <c r="B145" s="61"/>
      <c r="C145" s="63"/>
      <c r="D145" s="63"/>
      <c r="E145" s="63"/>
      <c r="F145" s="63"/>
      <c r="G145" s="63"/>
      <c r="H145" s="64"/>
      <c r="I145" s="65"/>
      <c r="J145" s="62"/>
      <c r="K145" s="62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2"/>
      <c r="AB145" s="62"/>
      <c r="AC145" s="62"/>
      <c r="AD145" s="63"/>
      <c r="AE145" s="62"/>
      <c r="AF145" s="63"/>
      <c r="AG145" s="63"/>
      <c r="AH145" s="63"/>
      <c r="AI145" s="63"/>
      <c r="AJ145" s="63"/>
      <c r="AK145" s="62"/>
      <c r="AL145" s="62"/>
      <c r="AM145" s="62"/>
      <c r="AN145" s="63"/>
      <c r="AO145" s="62"/>
      <c r="AP145" s="62"/>
      <c r="AQ145" s="62"/>
      <c r="AR145" s="62"/>
      <c r="AS145" s="62"/>
    </row>
    <row r="146" spans="1:45" ht="15.75">
      <c r="A146" s="69" t="str">
        <f t="shared" si="2"/>
        <v/>
      </c>
      <c r="B146" s="61"/>
      <c r="C146" s="63"/>
      <c r="D146" s="63"/>
      <c r="E146" s="63"/>
      <c r="F146" s="63"/>
      <c r="G146" s="63"/>
      <c r="H146" s="64"/>
      <c r="I146" s="65"/>
      <c r="J146" s="62"/>
      <c r="K146" s="62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2"/>
      <c r="AB146" s="62"/>
      <c r="AC146" s="62"/>
      <c r="AD146" s="63"/>
      <c r="AE146" s="62"/>
      <c r="AF146" s="63"/>
      <c r="AG146" s="63"/>
      <c r="AH146" s="63"/>
      <c r="AI146" s="63"/>
      <c r="AJ146" s="63"/>
      <c r="AK146" s="62"/>
      <c r="AL146" s="62"/>
      <c r="AM146" s="62"/>
      <c r="AN146" s="63"/>
      <c r="AO146" s="62"/>
      <c r="AP146" s="62"/>
      <c r="AQ146" s="62"/>
      <c r="AR146" s="62"/>
      <c r="AS146" s="62"/>
    </row>
    <row r="147" spans="1:45" ht="15.75">
      <c r="A147" s="69" t="str">
        <f t="shared" si="2"/>
        <v/>
      </c>
      <c r="B147" s="61"/>
      <c r="C147" s="63"/>
      <c r="D147" s="63"/>
      <c r="E147" s="63"/>
      <c r="F147" s="63"/>
      <c r="G147" s="63"/>
      <c r="H147" s="64"/>
      <c r="I147" s="65"/>
      <c r="J147" s="65"/>
      <c r="K147" s="62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2"/>
      <c r="AB147" s="62"/>
      <c r="AC147" s="62"/>
      <c r="AD147" s="63"/>
      <c r="AE147" s="62"/>
      <c r="AF147" s="63"/>
      <c r="AG147" s="63"/>
      <c r="AH147" s="63"/>
      <c r="AI147" s="63"/>
      <c r="AJ147" s="63"/>
      <c r="AK147" s="62"/>
      <c r="AL147" s="62"/>
      <c r="AM147" s="62"/>
      <c r="AN147" s="63"/>
      <c r="AO147" s="62"/>
      <c r="AP147" s="62"/>
      <c r="AQ147" s="62"/>
      <c r="AR147" s="62"/>
      <c r="AS147" s="62"/>
    </row>
    <row r="148" spans="1:45" ht="15.75">
      <c r="A148" s="69" t="str">
        <f t="shared" si="2"/>
        <v/>
      </c>
      <c r="B148" s="61"/>
      <c r="C148" s="63"/>
      <c r="D148" s="63"/>
      <c r="E148" s="63"/>
      <c r="F148" s="63"/>
      <c r="G148" s="63"/>
      <c r="H148" s="64"/>
      <c r="I148" s="65"/>
      <c r="J148" s="62"/>
      <c r="K148" s="62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2"/>
      <c r="AB148" s="62"/>
      <c r="AC148" s="62"/>
      <c r="AD148" s="63"/>
      <c r="AE148" s="62"/>
      <c r="AF148" s="63"/>
      <c r="AG148" s="63"/>
      <c r="AH148" s="63"/>
      <c r="AI148" s="63"/>
      <c r="AJ148" s="63"/>
      <c r="AK148" s="62"/>
      <c r="AL148" s="62"/>
      <c r="AM148" s="62"/>
      <c r="AN148" s="63"/>
      <c r="AO148" s="62"/>
      <c r="AP148" s="62"/>
      <c r="AQ148" s="62"/>
      <c r="AR148" s="62"/>
      <c r="AS148" s="62"/>
    </row>
    <row r="149" spans="1:45" ht="15.75">
      <c r="A149" s="69" t="str">
        <f t="shared" si="2"/>
        <v/>
      </c>
      <c r="B149" s="61"/>
      <c r="C149" s="63"/>
      <c r="D149" s="63"/>
      <c r="E149" s="63"/>
      <c r="F149" s="63"/>
      <c r="G149" s="63"/>
      <c r="H149" s="64"/>
      <c r="I149" s="65"/>
      <c r="J149" s="62"/>
      <c r="K149" s="62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2"/>
      <c r="AB149" s="62"/>
      <c r="AC149" s="62"/>
      <c r="AD149" s="63"/>
      <c r="AE149" s="62"/>
      <c r="AF149" s="63"/>
      <c r="AG149" s="63"/>
      <c r="AH149" s="63"/>
      <c r="AI149" s="63"/>
      <c r="AJ149" s="63"/>
      <c r="AK149" s="62"/>
      <c r="AL149" s="62"/>
      <c r="AM149" s="62"/>
      <c r="AN149" s="63"/>
      <c r="AO149" s="62"/>
      <c r="AP149" s="62"/>
      <c r="AQ149" s="62"/>
      <c r="AR149" s="62"/>
      <c r="AS149" s="62"/>
    </row>
    <row r="150" spans="1:45" ht="15.75">
      <c r="A150" s="69" t="str">
        <f t="shared" si="2"/>
        <v/>
      </c>
      <c r="B150" s="61"/>
      <c r="C150" s="63"/>
      <c r="D150" s="63"/>
      <c r="E150" s="63"/>
      <c r="F150" s="63"/>
      <c r="G150" s="63"/>
      <c r="H150" s="64"/>
      <c r="I150" s="65"/>
      <c r="J150" s="62"/>
      <c r="K150" s="62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2"/>
      <c r="AB150" s="62"/>
      <c r="AC150" s="62"/>
      <c r="AD150" s="63"/>
      <c r="AE150" s="62"/>
      <c r="AF150" s="63"/>
      <c r="AG150" s="63"/>
      <c r="AH150" s="63"/>
      <c r="AI150" s="63"/>
      <c r="AJ150" s="63"/>
      <c r="AK150" s="62"/>
      <c r="AL150" s="62"/>
      <c r="AM150" s="62"/>
      <c r="AN150" s="63"/>
      <c r="AO150" s="62"/>
      <c r="AP150" s="62"/>
      <c r="AQ150" s="62"/>
      <c r="AR150" s="62"/>
      <c r="AS150" s="62"/>
    </row>
    <row r="151" spans="1:45" ht="15.75">
      <c r="A151" s="69" t="str">
        <f t="shared" si="2"/>
        <v/>
      </c>
      <c r="B151" s="61"/>
      <c r="C151" s="63"/>
      <c r="D151" s="63"/>
      <c r="E151" s="63"/>
      <c r="F151" s="63"/>
      <c r="G151" s="63"/>
      <c r="H151" s="64"/>
      <c r="I151" s="65"/>
      <c r="J151" s="62"/>
      <c r="K151" s="62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2"/>
      <c r="AB151" s="62"/>
      <c r="AC151" s="62"/>
      <c r="AD151" s="63"/>
      <c r="AE151" s="62"/>
      <c r="AF151" s="63"/>
      <c r="AG151" s="63"/>
      <c r="AH151" s="63"/>
      <c r="AI151" s="63"/>
      <c r="AJ151" s="63"/>
      <c r="AK151" s="62"/>
      <c r="AL151" s="62"/>
      <c r="AM151" s="62"/>
      <c r="AN151" s="63"/>
      <c r="AO151" s="62"/>
      <c r="AP151" s="62"/>
      <c r="AQ151" s="62"/>
      <c r="AR151" s="62"/>
      <c r="AS151" s="62"/>
    </row>
    <row r="152" spans="1:45" ht="15.75">
      <c r="A152" s="69" t="str">
        <f t="shared" si="2"/>
        <v/>
      </c>
      <c r="B152" s="61"/>
      <c r="C152" s="63"/>
      <c r="D152" s="63"/>
      <c r="E152" s="63"/>
      <c r="F152" s="63"/>
      <c r="G152" s="63"/>
      <c r="H152" s="64"/>
      <c r="I152" s="65"/>
      <c r="J152" s="62"/>
      <c r="K152" s="62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2"/>
      <c r="AB152" s="62"/>
      <c r="AC152" s="62"/>
      <c r="AD152" s="63"/>
      <c r="AE152" s="62"/>
      <c r="AF152" s="63"/>
      <c r="AG152" s="63"/>
      <c r="AH152" s="63"/>
      <c r="AI152" s="63"/>
      <c r="AJ152" s="63"/>
      <c r="AK152" s="62"/>
      <c r="AL152" s="62"/>
      <c r="AM152" s="62"/>
      <c r="AN152" s="63"/>
      <c r="AO152" s="62"/>
      <c r="AP152" s="62"/>
      <c r="AQ152" s="62"/>
      <c r="AR152" s="62"/>
      <c r="AS152" s="62"/>
    </row>
    <row r="153" spans="1:45" ht="15.75">
      <c r="A153" s="69" t="str">
        <f t="shared" si="2"/>
        <v/>
      </c>
      <c r="B153" s="61"/>
      <c r="C153" s="63"/>
      <c r="D153" s="63"/>
      <c r="E153" s="63"/>
      <c r="F153" s="63"/>
      <c r="G153" s="63"/>
      <c r="H153" s="64"/>
      <c r="I153" s="65"/>
      <c r="J153" s="62"/>
      <c r="K153" s="62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2"/>
      <c r="AB153" s="62"/>
      <c r="AC153" s="62"/>
      <c r="AD153" s="63"/>
      <c r="AE153" s="62"/>
      <c r="AF153" s="63"/>
      <c r="AG153" s="63"/>
      <c r="AH153" s="63"/>
      <c r="AI153" s="63"/>
      <c r="AJ153" s="63"/>
      <c r="AK153" s="62"/>
      <c r="AL153" s="62"/>
      <c r="AM153" s="62"/>
      <c r="AN153" s="63"/>
      <c r="AO153" s="62"/>
      <c r="AP153" s="62"/>
      <c r="AQ153" s="62"/>
      <c r="AR153" s="62"/>
      <c r="AS153" s="62"/>
    </row>
    <row r="154" spans="1:45" ht="15.75">
      <c r="A154" s="69" t="str">
        <f t="shared" si="2"/>
        <v/>
      </c>
      <c r="B154" s="61"/>
      <c r="C154" s="63"/>
      <c r="D154" s="63"/>
      <c r="E154" s="63"/>
      <c r="F154" s="63"/>
      <c r="G154" s="63"/>
      <c r="H154" s="64"/>
      <c r="I154" s="65"/>
      <c r="J154" s="62"/>
      <c r="K154" s="62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2"/>
      <c r="AB154" s="62"/>
      <c r="AC154" s="62"/>
      <c r="AD154" s="63"/>
      <c r="AE154" s="62"/>
      <c r="AF154" s="63"/>
      <c r="AG154" s="63"/>
      <c r="AH154" s="63"/>
      <c r="AI154" s="63"/>
      <c r="AJ154" s="63"/>
      <c r="AK154" s="62"/>
      <c r="AL154" s="62"/>
      <c r="AM154" s="62"/>
      <c r="AN154" s="63"/>
      <c r="AO154" s="62"/>
      <c r="AP154" s="62"/>
      <c r="AQ154" s="62"/>
      <c r="AR154" s="62"/>
      <c r="AS154" s="62"/>
    </row>
    <row r="155" spans="1:45" ht="15.75">
      <c r="A155" s="69" t="str">
        <f t="shared" si="2"/>
        <v/>
      </c>
      <c r="B155" s="61"/>
      <c r="C155" s="63"/>
      <c r="D155" s="63"/>
      <c r="E155" s="63"/>
      <c r="F155" s="63"/>
      <c r="G155" s="63"/>
      <c r="H155" s="64"/>
      <c r="I155" s="65"/>
      <c r="J155" s="62"/>
      <c r="K155" s="62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2"/>
      <c r="AB155" s="62"/>
      <c r="AC155" s="62"/>
      <c r="AD155" s="63"/>
      <c r="AE155" s="62"/>
      <c r="AF155" s="63"/>
      <c r="AG155" s="63"/>
      <c r="AH155" s="63"/>
      <c r="AI155" s="63"/>
      <c r="AJ155" s="63"/>
      <c r="AK155" s="62"/>
      <c r="AL155" s="62"/>
      <c r="AM155" s="62"/>
      <c r="AN155" s="63"/>
      <c r="AO155" s="62"/>
      <c r="AP155" s="62"/>
      <c r="AQ155" s="62"/>
      <c r="AR155" s="62"/>
      <c r="AS155" s="62"/>
    </row>
    <row r="156" spans="1:45" ht="15.75">
      <c r="A156" s="69" t="str">
        <f t="shared" si="2"/>
        <v/>
      </c>
      <c r="B156" s="61"/>
      <c r="C156" s="63"/>
      <c r="D156" s="63"/>
      <c r="E156" s="63"/>
      <c r="F156" s="63"/>
      <c r="G156" s="63"/>
      <c r="H156" s="64"/>
      <c r="I156" s="65"/>
      <c r="J156" s="65"/>
      <c r="K156" s="62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2"/>
      <c r="AB156" s="62"/>
      <c r="AC156" s="62"/>
      <c r="AD156" s="63"/>
      <c r="AE156" s="62"/>
      <c r="AF156" s="63"/>
      <c r="AG156" s="63"/>
      <c r="AH156" s="63"/>
      <c r="AI156" s="63"/>
      <c r="AJ156" s="63"/>
      <c r="AK156" s="62"/>
      <c r="AL156" s="62"/>
      <c r="AM156" s="62"/>
      <c r="AN156" s="63"/>
      <c r="AO156" s="62"/>
      <c r="AP156" s="62"/>
      <c r="AQ156" s="62"/>
      <c r="AR156" s="62"/>
      <c r="AS156" s="62"/>
    </row>
    <row r="157" spans="1:45" ht="15.75">
      <c r="A157" s="69" t="str">
        <f t="shared" si="2"/>
        <v/>
      </c>
      <c r="B157" s="61"/>
      <c r="C157" s="63"/>
      <c r="D157" s="63"/>
      <c r="E157" s="63"/>
      <c r="F157" s="63"/>
      <c r="G157" s="63"/>
      <c r="H157" s="64"/>
      <c r="I157" s="65"/>
      <c r="J157" s="65"/>
      <c r="K157" s="62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2"/>
      <c r="AB157" s="62"/>
      <c r="AC157" s="62"/>
      <c r="AD157" s="63"/>
      <c r="AE157" s="62"/>
      <c r="AF157" s="63"/>
      <c r="AG157" s="63"/>
      <c r="AH157" s="63"/>
      <c r="AI157" s="63"/>
      <c r="AJ157" s="63"/>
      <c r="AK157" s="62"/>
      <c r="AL157" s="62"/>
      <c r="AM157" s="62"/>
      <c r="AN157" s="63"/>
      <c r="AO157" s="62"/>
      <c r="AP157" s="62"/>
      <c r="AQ157" s="62"/>
      <c r="AR157" s="62"/>
      <c r="AS157" s="62"/>
    </row>
    <row r="158" spans="1:45" ht="15.75">
      <c r="A158" s="69" t="str">
        <f t="shared" si="2"/>
        <v/>
      </c>
      <c r="B158" s="61"/>
      <c r="C158" s="63"/>
      <c r="D158" s="63"/>
      <c r="E158" s="63"/>
      <c r="F158" s="63"/>
      <c r="G158" s="63"/>
      <c r="H158" s="64"/>
      <c r="I158" s="65"/>
      <c r="J158" s="62"/>
      <c r="K158" s="62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2"/>
      <c r="AB158" s="62"/>
      <c r="AC158" s="62"/>
      <c r="AD158" s="63"/>
      <c r="AE158" s="62"/>
      <c r="AF158" s="63"/>
      <c r="AG158" s="63"/>
      <c r="AH158" s="63"/>
      <c r="AI158" s="63"/>
      <c r="AJ158" s="63"/>
      <c r="AK158" s="62"/>
      <c r="AL158" s="62"/>
      <c r="AM158" s="62"/>
      <c r="AN158" s="63"/>
      <c r="AO158" s="62"/>
      <c r="AP158" s="62"/>
      <c r="AQ158" s="62"/>
      <c r="AR158" s="62"/>
      <c r="AS158" s="62"/>
    </row>
    <row r="159" spans="1:45" ht="15.75">
      <c r="A159" s="69" t="str">
        <f t="shared" si="2"/>
        <v/>
      </c>
      <c r="B159" s="61"/>
      <c r="C159" s="63"/>
      <c r="D159" s="63"/>
      <c r="E159" s="63"/>
      <c r="F159" s="63"/>
      <c r="G159" s="63"/>
      <c r="H159" s="64"/>
      <c r="I159" s="65"/>
      <c r="J159" s="62"/>
      <c r="K159" s="62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2"/>
      <c r="AB159" s="62"/>
      <c r="AC159" s="62"/>
      <c r="AD159" s="63"/>
      <c r="AE159" s="62"/>
      <c r="AF159" s="63"/>
      <c r="AG159" s="63"/>
      <c r="AH159" s="63"/>
      <c r="AI159" s="63"/>
      <c r="AJ159" s="63"/>
      <c r="AK159" s="62"/>
      <c r="AL159" s="62"/>
      <c r="AM159" s="62"/>
      <c r="AN159" s="63"/>
      <c r="AO159" s="62"/>
      <c r="AP159" s="62"/>
      <c r="AQ159" s="62"/>
      <c r="AR159" s="62"/>
      <c r="AS159" s="62"/>
    </row>
    <row r="160" spans="1:45" ht="15.75">
      <c r="A160" s="69" t="str">
        <f t="shared" si="2"/>
        <v/>
      </c>
      <c r="B160" s="61"/>
      <c r="C160" s="63"/>
      <c r="D160" s="63"/>
      <c r="E160" s="63"/>
      <c r="F160" s="63"/>
      <c r="G160" s="63"/>
      <c r="H160" s="64"/>
      <c r="I160" s="65"/>
      <c r="J160" s="62"/>
      <c r="K160" s="62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2"/>
      <c r="AB160" s="62"/>
      <c r="AC160" s="62"/>
      <c r="AD160" s="63"/>
      <c r="AE160" s="62"/>
      <c r="AF160" s="63"/>
      <c r="AG160" s="63"/>
      <c r="AH160" s="63"/>
      <c r="AI160" s="63"/>
      <c r="AJ160" s="63"/>
      <c r="AK160" s="62"/>
      <c r="AL160" s="62"/>
      <c r="AM160" s="62"/>
      <c r="AN160" s="63"/>
      <c r="AO160" s="62"/>
      <c r="AP160" s="62"/>
      <c r="AQ160" s="62"/>
      <c r="AR160" s="62"/>
      <c r="AS160" s="62"/>
    </row>
    <row r="161" spans="1:45" ht="15.75">
      <c r="A161" s="69" t="str">
        <f t="shared" si="2"/>
        <v/>
      </c>
      <c r="B161" s="61"/>
      <c r="C161" s="63"/>
      <c r="D161" s="63"/>
      <c r="E161" s="63"/>
      <c r="F161" s="63"/>
      <c r="G161" s="63"/>
      <c r="H161" s="64"/>
      <c r="I161" s="65"/>
      <c r="J161" s="62"/>
      <c r="K161" s="62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2"/>
      <c r="AC161" s="62"/>
      <c r="AD161" s="63"/>
      <c r="AE161" s="62"/>
      <c r="AF161" s="63"/>
      <c r="AG161" s="63"/>
      <c r="AH161" s="63"/>
      <c r="AI161" s="63"/>
      <c r="AJ161" s="63"/>
      <c r="AK161" s="62"/>
      <c r="AL161" s="62"/>
      <c r="AM161" s="62"/>
      <c r="AN161" s="63"/>
      <c r="AO161" s="62"/>
      <c r="AP161" s="62"/>
      <c r="AQ161" s="62"/>
      <c r="AR161" s="62"/>
      <c r="AS161" s="62"/>
    </row>
    <row r="162" spans="1:45" ht="15.75">
      <c r="A162" s="69" t="str">
        <f t="shared" si="2"/>
        <v/>
      </c>
      <c r="B162" s="61"/>
      <c r="C162" s="63"/>
      <c r="D162" s="63"/>
      <c r="E162" s="63"/>
      <c r="F162" s="63"/>
      <c r="G162" s="63"/>
      <c r="H162" s="64"/>
      <c r="I162" s="65"/>
      <c r="J162" s="62"/>
      <c r="K162" s="62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2"/>
      <c r="AC162" s="62"/>
      <c r="AD162" s="63"/>
      <c r="AE162" s="62"/>
      <c r="AF162" s="63"/>
      <c r="AG162" s="63"/>
      <c r="AH162" s="63"/>
      <c r="AI162" s="63"/>
      <c r="AJ162" s="63"/>
      <c r="AK162" s="62"/>
      <c r="AL162" s="62"/>
      <c r="AM162" s="62"/>
      <c r="AN162" s="63"/>
      <c r="AO162" s="62"/>
      <c r="AP162" s="62"/>
      <c r="AQ162" s="62"/>
      <c r="AR162" s="62"/>
      <c r="AS162" s="62"/>
    </row>
    <row r="163" spans="1:45">
      <c r="A163" s="69" t="str">
        <f t="shared" si="2"/>
        <v/>
      </c>
    </row>
    <row r="164" spans="1:45">
      <c r="A164" s="69" t="str">
        <f t="shared" si="2"/>
        <v/>
      </c>
    </row>
    <row r="165" spans="1:45">
      <c r="A165" s="69" t="str">
        <f t="shared" si="2"/>
        <v/>
      </c>
    </row>
    <row r="166" spans="1:45">
      <c r="A166" s="69" t="str">
        <f t="shared" si="2"/>
        <v/>
      </c>
    </row>
    <row r="167" spans="1:45">
      <c r="A167" s="69" t="str">
        <f t="shared" si="2"/>
        <v/>
      </c>
    </row>
    <row r="168" spans="1:45">
      <c r="A168" s="69" t="str">
        <f t="shared" si="2"/>
        <v/>
      </c>
    </row>
    <row r="169" spans="1:45">
      <c r="A169" s="69" t="str">
        <f t="shared" si="2"/>
        <v/>
      </c>
    </row>
    <row r="170" spans="1:45">
      <c r="A170" s="69" t="str">
        <f t="shared" si="2"/>
        <v/>
      </c>
    </row>
    <row r="171" spans="1:45">
      <c r="A171" s="69" t="str">
        <f t="shared" si="2"/>
        <v/>
      </c>
    </row>
    <row r="172" spans="1:45">
      <c r="A172" s="69" t="str">
        <f t="shared" si="2"/>
        <v/>
      </c>
    </row>
    <row r="173" spans="1:45">
      <c r="A173" s="69" t="str">
        <f t="shared" si="2"/>
        <v/>
      </c>
    </row>
    <row r="174" spans="1:45">
      <c r="A174" s="69" t="str">
        <f t="shared" si="2"/>
        <v/>
      </c>
    </row>
    <row r="175" spans="1:45">
      <c r="A175" s="69" t="str">
        <f t="shared" si="2"/>
        <v/>
      </c>
    </row>
    <row r="176" spans="1:45">
      <c r="A176" s="69" t="str">
        <f t="shared" si="2"/>
        <v/>
      </c>
    </row>
    <row r="177" spans="1:1">
      <c r="A177" s="69" t="str">
        <f t="shared" si="2"/>
        <v/>
      </c>
    </row>
    <row r="178" spans="1:1">
      <c r="A178" s="69" t="str">
        <f t="shared" si="2"/>
        <v/>
      </c>
    </row>
    <row r="179" spans="1:1">
      <c r="A179" s="69" t="str">
        <f t="shared" si="2"/>
        <v/>
      </c>
    </row>
    <row r="180" spans="1:1">
      <c r="A180" s="69" t="str">
        <f t="shared" si="2"/>
        <v/>
      </c>
    </row>
    <row r="181" spans="1:1">
      <c r="A181" s="69" t="str">
        <f t="shared" si="2"/>
        <v/>
      </c>
    </row>
    <row r="182" spans="1:1">
      <c r="A182" s="69" t="str">
        <f t="shared" si="2"/>
        <v/>
      </c>
    </row>
    <row r="183" spans="1:1">
      <c r="A183" s="69" t="str">
        <f t="shared" si="2"/>
        <v/>
      </c>
    </row>
    <row r="184" spans="1:1">
      <c r="A184" s="69" t="str">
        <f t="shared" si="2"/>
        <v/>
      </c>
    </row>
    <row r="185" spans="1:1">
      <c r="A185" s="69" t="str">
        <f t="shared" si="2"/>
        <v/>
      </c>
    </row>
    <row r="186" spans="1:1">
      <c r="A186" s="69" t="str">
        <f t="shared" si="2"/>
        <v/>
      </c>
    </row>
    <row r="187" spans="1:1">
      <c r="A187" s="69" t="str">
        <f t="shared" si="2"/>
        <v/>
      </c>
    </row>
    <row r="188" spans="1:1">
      <c r="A188" s="69" t="str">
        <f t="shared" si="2"/>
        <v/>
      </c>
    </row>
    <row r="189" spans="1:1">
      <c r="A189" s="69" t="str">
        <f t="shared" si="2"/>
        <v/>
      </c>
    </row>
    <row r="190" spans="1:1">
      <c r="A190" s="69" t="str">
        <f t="shared" si="2"/>
        <v/>
      </c>
    </row>
    <row r="191" spans="1:1">
      <c r="A191" s="69" t="str">
        <f t="shared" si="2"/>
        <v/>
      </c>
    </row>
    <row r="192" spans="1:1">
      <c r="A192" s="69" t="str">
        <f t="shared" ref="A192:A255" si="3">+IF(H192=0,"",UPPER(TEXT(H192,"mmmm")))</f>
        <v/>
      </c>
    </row>
    <row r="193" spans="1:1">
      <c r="A193" s="69" t="str">
        <f t="shared" si="3"/>
        <v/>
      </c>
    </row>
    <row r="194" spans="1:1">
      <c r="A194" s="69" t="str">
        <f t="shared" si="3"/>
        <v/>
      </c>
    </row>
    <row r="195" spans="1:1">
      <c r="A195" s="69" t="str">
        <f t="shared" si="3"/>
        <v/>
      </c>
    </row>
    <row r="196" spans="1:1">
      <c r="A196" s="69" t="str">
        <f t="shared" si="3"/>
        <v/>
      </c>
    </row>
    <row r="197" spans="1:1">
      <c r="A197" s="69" t="str">
        <f t="shared" si="3"/>
        <v/>
      </c>
    </row>
    <row r="198" spans="1:1">
      <c r="A198" s="69" t="str">
        <f t="shared" si="3"/>
        <v/>
      </c>
    </row>
    <row r="199" spans="1:1">
      <c r="A199" s="69" t="str">
        <f t="shared" si="3"/>
        <v/>
      </c>
    </row>
    <row r="200" spans="1:1">
      <c r="A200" s="69" t="str">
        <f t="shared" si="3"/>
        <v/>
      </c>
    </row>
    <row r="201" spans="1:1">
      <c r="A201" s="69" t="str">
        <f t="shared" si="3"/>
        <v/>
      </c>
    </row>
    <row r="202" spans="1:1">
      <c r="A202" s="69" t="str">
        <f t="shared" si="3"/>
        <v/>
      </c>
    </row>
    <row r="203" spans="1:1">
      <c r="A203" s="69" t="str">
        <f t="shared" si="3"/>
        <v/>
      </c>
    </row>
    <row r="204" spans="1:1">
      <c r="A204" s="69" t="str">
        <f t="shared" si="3"/>
        <v/>
      </c>
    </row>
    <row r="205" spans="1:1">
      <c r="A205" s="69" t="str">
        <f t="shared" si="3"/>
        <v/>
      </c>
    </row>
    <row r="206" spans="1:1">
      <c r="A206" s="69" t="str">
        <f t="shared" si="3"/>
        <v/>
      </c>
    </row>
    <row r="207" spans="1:1">
      <c r="A207" s="69" t="str">
        <f t="shared" si="3"/>
        <v/>
      </c>
    </row>
    <row r="208" spans="1:1">
      <c r="A208" s="69" t="str">
        <f t="shared" si="3"/>
        <v/>
      </c>
    </row>
    <row r="209" spans="1:1">
      <c r="A209" s="69" t="str">
        <f t="shared" si="3"/>
        <v/>
      </c>
    </row>
    <row r="210" spans="1:1">
      <c r="A210" s="69" t="str">
        <f t="shared" si="3"/>
        <v/>
      </c>
    </row>
    <row r="211" spans="1:1">
      <c r="A211" s="69" t="str">
        <f t="shared" si="3"/>
        <v/>
      </c>
    </row>
    <row r="212" spans="1:1">
      <c r="A212" s="69" t="str">
        <f t="shared" si="3"/>
        <v/>
      </c>
    </row>
    <row r="213" spans="1:1">
      <c r="A213" s="69" t="str">
        <f t="shared" si="3"/>
        <v/>
      </c>
    </row>
    <row r="214" spans="1:1">
      <c r="A214" s="69" t="str">
        <f t="shared" si="3"/>
        <v/>
      </c>
    </row>
    <row r="215" spans="1:1">
      <c r="A215" s="69" t="str">
        <f t="shared" si="3"/>
        <v/>
      </c>
    </row>
    <row r="216" spans="1:1">
      <c r="A216" s="69" t="str">
        <f t="shared" si="3"/>
        <v/>
      </c>
    </row>
    <row r="217" spans="1:1">
      <c r="A217" s="69" t="str">
        <f t="shared" si="3"/>
        <v/>
      </c>
    </row>
    <row r="218" spans="1:1">
      <c r="A218" s="69" t="str">
        <f t="shared" si="3"/>
        <v/>
      </c>
    </row>
    <row r="219" spans="1:1">
      <c r="A219" s="69" t="str">
        <f t="shared" si="3"/>
        <v/>
      </c>
    </row>
    <row r="220" spans="1:1">
      <c r="A220" s="69" t="str">
        <f t="shared" si="3"/>
        <v/>
      </c>
    </row>
    <row r="221" spans="1:1">
      <c r="A221" s="69" t="str">
        <f t="shared" si="3"/>
        <v/>
      </c>
    </row>
    <row r="222" spans="1:1">
      <c r="A222" s="69" t="str">
        <f t="shared" si="3"/>
        <v/>
      </c>
    </row>
    <row r="223" spans="1:1">
      <c r="A223" s="69" t="str">
        <f t="shared" si="3"/>
        <v/>
      </c>
    </row>
    <row r="224" spans="1:1">
      <c r="A224" s="69" t="str">
        <f t="shared" si="3"/>
        <v/>
      </c>
    </row>
    <row r="225" spans="1:1">
      <c r="A225" s="69" t="str">
        <f t="shared" si="3"/>
        <v/>
      </c>
    </row>
    <row r="226" spans="1:1">
      <c r="A226" s="69" t="str">
        <f t="shared" si="3"/>
        <v/>
      </c>
    </row>
    <row r="227" spans="1:1">
      <c r="A227" s="69" t="str">
        <f t="shared" si="3"/>
        <v/>
      </c>
    </row>
    <row r="228" spans="1:1">
      <c r="A228" s="69" t="str">
        <f t="shared" si="3"/>
        <v/>
      </c>
    </row>
    <row r="229" spans="1:1">
      <c r="A229" s="69" t="str">
        <f t="shared" si="3"/>
        <v/>
      </c>
    </row>
    <row r="230" spans="1:1">
      <c r="A230" s="69" t="str">
        <f t="shared" si="3"/>
        <v/>
      </c>
    </row>
    <row r="231" spans="1:1">
      <c r="A231" s="69" t="str">
        <f t="shared" si="3"/>
        <v/>
      </c>
    </row>
    <row r="232" spans="1:1">
      <c r="A232" s="69" t="str">
        <f t="shared" si="3"/>
        <v/>
      </c>
    </row>
    <row r="233" spans="1:1">
      <c r="A233" s="69" t="str">
        <f t="shared" si="3"/>
        <v/>
      </c>
    </row>
    <row r="234" spans="1:1">
      <c r="A234" s="69" t="str">
        <f t="shared" si="3"/>
        <v/>
      </c>
    </row>
    <row r="235" spans="1:1">
      <c r="A235" s="69" t="str">
        <f t="shared" si="3"/>
        <v/>
      </c>
    </row>
    <row r="236" spans="1:1">
      <c r="A236" s="69" t="str">
        <f t="shared" si="3"/>
        <v/>
      </c>
    </row>
    <row r="237" spans="1:1">
      <c r="A237" s="69" t="str">
        <f t="shared" si="3"/>
        <v/>
      </c>
    </row>
    <row r="238" spans="1:1">
      <c r="A238" s="69" t="str">
        <f t="shared" si="3"/>
        <v/>
      </c>
    </row>
    <row r="239" spans="1:1">
      <c r="A239" s="69" t="str">
        <f t="shared" si="3"/>
        <v/>
      </c>
    </row>
    <row r="240" spans="1:1">
      <c r="A240" s="69" t="str">
        <f t="shared" si="3"/>
        <v/>
      </c>
    </row>
    <row r="241" spans="1:1">
      <c r="A241" s="69" t="str">
        <f t="shared" si="3"/>
        <v/>
      </c>
    </row>
    <row r="242" spans="1:1">
      <c r="A242" s="69" t="str">
        <f t="shared" si="3"/>
        <v/>
      </c>
    </row>
    <row r="243" spans="1:1">
      <c r="A243" s="69" t="str">
        <f t="shared" si="3"/>
        <v/>
      </c>
    </row>
    <row r="244" spans="1:1">
      <c r="A244" s="69" t="str">
        <f t="shared" si="3"/>
        <v/>
      </c>
    </row>
    <row r="245" spans="1:1">
      <c r="A245" s="69" t="str">
        <f t="shared" si="3"/>
        <v/>
      </c>
    </row>
    <row r="246" spans="1:1">
      <c r="A246" s="69" t="str">
        <f t="shared" si="3"/>
        <v/>
      </c>
    </row>
    <row r="247" spans="1:1">
      <c r="A247" s="69" t="str">
        <f t="shared" si="3"/>
        <v/>
      </c>
    </row>
    <row r="248" spans="1:1">
      <c r="A248" s="69" t="str">
        <f t="shared" si="3"/>
        <v/>
      </c>
    </row>
    <row r="249" spans="1:1">
      <c r="A249" s="69" t="str">
        <f t="shared" si="3"/>
        <v/>
      </c>
    </row>
    <row r="250" spans="1:1">
      <c r="A250" s="69" t="str">
        <f t="shared" si="3"/>
        <v/>
      </c>
    </row>
    <row r="251" spans="1:1">
      <c r="A251" s="69" t="str">
        <f t="shared" si="3"/>
        <v/>
      </c>
    </row>
    <row r="252" spans="1:1">
      <c r="A252" s="69" t="str">
        <f t="shared" si="3"/>
        <v/>
      </c>
    </row>
    <row r="253" spans="1:1">
      <c r="A253" s="69" t="str">
        <f t="shared" si="3"/>
        <v/>
      </c>
    </row>
    <row r="254" spans="1:1">
      <c r="A254" s="69" t="str">
        <f t="shared" si="3"/>
        <v/>
      </c>
    </row>
    <row r="255" spans="1:1">
      <c r="A255" s="69" t="str">
        <f t="shared" si="3"/>
        <v/>
      </c>
    </row>
    <row r="256" spans="1:1">
      <c r="A256" s="69" t="str">
        <f t="shared" ref="A256:A319" si="4">+IF(H256=0,"",UPPER(TEXT(H256,"mmmm")))</f>
        <v/>
      </c>
    </row>
    <row r="257" spans="1:1">
      <c r="A257" s="69" t="str">
        <f t="shared" si="4"/>
        <v/>
      </c>
    </row>
    <row r="258" spans="1:1">
      <c r="A258" s="69" t="str">
        <f t="shared" si="4"/>
        <v/>
      </c>
    </row>
    <row r="259" spans="1:1">
      <c r="A259" s="69" t="str">
        <f t="shared" si="4"/>
        <v/>
      </c>
    </row>
    <row r="260" spans="1:1">
      <c r="A260" s="69" t="str">
        <f t="shared" si="4"/>
        <v/>
      </c>
    </row>
    <row r="261" spans="1:1">
      <c r="A261" s="69" t="str">
        <f t="shared" si="4"/>
        <v/>
      </c>
    </row>
    <row r="262" spans="1:1">
      <c r="A262" s="69" t="str">
        <f t="shared" si="4"/>
        <v/>
      </c>
    </row>
    <row r="263" spans="1:1">
      <c r="A263" s="69" t="str">
        <f t="shared" si="4"/>
        <v/>
      </c>
    </row>
    <row r="264" spans="1:1">
      <c r="A264" s="69" t="str">
        <f t="shared" si="4"/>
        <v/>
      </c>
    </row>
    <row r="265" spans="1:1">
      <c r="A265" s="69" t="str">
        <f t="shared" si="4"/>
        <v/>
      </c>
    </row>
    <row r="266" spans="1:1">
      <c r="A266" s="69" t="str">
        <f t="shared" si="4"/>
        <v/>
      </c>
    </row>
    <row r="267" spans="1:1">
      <c r="A267" s="69" t="str">
        <f t="shared" si="4"/>
        <v/>
      </c>
    </row>
    <row r="268" spans="1:1">
      <c r="A268" s="69" t="str">
        <f t="shared" si="4"/>
        <v/>
      </c>
    </row>
    <row r="269" spans="1:1">
      <c r="A269" s="69" t="str">
        <f t="shared" si="4"/>
        <v/>
      </c>
    </row>
    <row r="270" spans="1:1">
      <c r="A270" s="69" t="str">
        <f t="shared" si="4"/>
        <v/>
      </c>
    </row>
    <row r="271" spans="1:1">
      <c r="A271" s="69" t="str">
        <f t="shared" si="4"/>
        <v/>
      </c>
    </row>
    <row r="272" spans="1:1">
      <c r="A272" s="69" t="str">
        <f t="shared" si="4"/>
        <v/>
      </c>
    </row>
    <row r="273" spans="1:1">
      <c r="A273" s="69" t="str">
        <f t="shared" si="4"/>
        <v/>
      </c>
    </row>
    <row r="274" spans="1:1">
      <c r="A274" s="69" t="str">
        <f t="shared" si="4"/>
        <v/>
      </c>
    </row>
    <row r="275" spans="1:1">
      <c r="A275" s="69" t="str">
        <f t="shared" si="4"/>
        <v/>
      </c>
    </row>
    <row r="276" spans="1:1">
      <c r="A276" s="69" t="str">
        <f t="shared" si="4"/>
        <v/>
      </c>
    </row>
    <row r="277" spans="1:1">
      <c r="A277" s="69" t="str">
        <f t="shared" si="4"/>
        <v/>
      </c>
    </row>
    <row r="278" spans="1:1">
      <c r="A278" s="69" t="str">
        <f t="shared" si="4"/>
        <v/>
      </c>
    </row>
    <row r="279" spans="1:1">
      <c r="A279" s="69" t="str">
        <f t="shared" si="4"/>
        <v/>
      </c>
    </row>
    <row r="280" spans="1:1">
      <c r="A280" s="69" t="str">
        <f t="shared" si="4"/>
        <v/>
      </c>
    </row>
    <row r="281" spans="1:1">
      <c r="A281" s="69" t="str">
        <f t="shared" si="4"/>
        <v/>
      </c>
    </row>
    <row r="282" spans="1:1">
      <c r="A282" s="69" t="str">
        <f t="shared" si="4"/>
        <v/>
      </c>
    </row>
    <row r="283" spans="1:1">
      <c r="A283" s="69" t="str">
        <f t="shared" si="4"/>
        <v/>
      </c>
    </row>
    <row r="284" spans="1:1">
      <c r="A284" s="69" t="str">
        <f t="shared" si="4"/>
        <v/>
      </c>
    </row>
    <row r="285" spans="1:1">
      <c r="A285" s="69" t="str">
        <f t="shared" si="4"/>
        <v/>
      </c>
    </row>
    <row r="286" spans="1:1">
      <c r="A286" s="69" t="str">
        <f t="shared" si="4"/>
        <v/>
      </c>
    </row>
    <row r="287" spans="1:1">
      <c r="A287" s="69" t="str">
        <f t="shared" si="4"/>
        <v/>
      </c>
    </row>
    <row r="288" spans="1:1">
      <c r="A288" s="69" t="str">
        <f t="shared" si="4"/>
        <v/>
      </c>
    </row>
    <row r="289" spans="1:1">
      <c r="A289" s="69" t="str">
        <f t="shared" si="4"/>
        <v/>
      </c>
    </row>
    <row r="290" spans="1:1">
      <c r="A290" s="69" t="str">
        <f t="shared" si="4"/>
        <v/>
      </c>
    </row>
    <row r="291" spans="1:1">
      <c r="A291" s="69" t="str">
        <f t="shared" si="4"/>
        <v/>
      </c>
    </row>
    <row r="292" spans="1:1">
      <c r="A292" s="69" t="str">
        <f t="shared" si="4"/>
        <v/>
      </c>
    </row>
    <row r="293" spans="1:1">
      <c r="A293" s="69" t="str">
        <f t="shared" si="4"/>
        <v/>
      </c>
    </row>
    <row r="294" spans="1:1">
      <c r="A294" s="69" t="str">
        <f t="shared" si="4"/>
        <v/>
      </c>
    </row>
    <row r="295" spans="1:1">
      <c r="A295" s="69" t="str">
        <f t="shared" si="4"/>
        <v/>
      </c>
    </row>
    <row r="296" spans="1:1">
      <c r="A296" s="69" t="str">
        <f t="shared" si="4"/>
        <v/>
      </c>
    </row>
    <row r="297" spans="1:1">
      <c r="A297" s="69" t="str">
        <f t="shared" si="4"/>
        <v/>
      </c>
    </row>
    <row r="298" spans="1:1">
      <c r="A298" s="69" t="str">
        <f t="shared" si="4"/>
        <v/>
      </c>
    </row>
    <row r="299" spans="1:1">
      <c r="A299" s="69" t="str">
        <f t="shared" si="4"/>
        <v/>
      </c>
    </row>
    <row r="300" spans="1:1">
      <c r="A300" s="69" t="str">
        <f t="shared" si="4"/>
        <v/>
      </c>
    </row>
    <row r="301" spans="1:1">
      <c r="A301" s="69" t="str">
        <f t="shared" si="4"/>
        <v/>
      </c>
    </row>
    <row r="302" spans="1:1">
      <c r="A302" s="69" t="str">
        <f t="shared" si="4"/>
        <v/>
      </c>
    </row>
    <row r="303" spans="1:1">
      <c r="A303" s="69" t="str">
        <f t="shared" si="4"/>
        <v/>
      </c>
    </row>
    <row r="304" spans="1:1">
      <c r="A304" s="69" t="str">
        <f t="shared" si="4"/>
        <v/>
      </c>
    </row>
    <row r="305" spans="1:1">
      <c r="A305" s="69" t="str">
        <f t="shared" si="4"/>
        <v/>
      </c>
    </row>
    <row r="306" spans="1:1">
      <c r="A306" s="69" t="str">
        <f t="shared" si="4"/>
        <v/>
      </c>
    </row>
    <row r="307" spans="1:1">
      <c r="A307" s="69" t="str">
        <f t="shared" si="4"/>
        <v/>
      </c>
    </row>
    <row r="308" spans="1:1">
      <c r="A308" s="69" t="str">
        <f t="shared" si="4"/>
        <v/>
      </c>
    </row>
    <row r="309" spans="1:1">
      <c r="A309" s="69" t="str">
        <f t="shared" si="4"/>
        <v/>
      </c>
    </row>
    <row r="310" spans="1:1">
      <c r="A310" s="69" t="str">
        <f t="shared" si="4"/>
        <v/>
      </c>
    </row>
    <row r="311" spans="1:1">
      <c r="A311" s="69" t="str">
        <f t="shared" si="4"/>
        <v/>
      </c>
    </row>
    <row r="312" spans="1:1">
      <c r="A312" s="69" t="str">
        <f t="shared" si="4"/>
        <v/>
      </c>
    </row>
    <row r="313" spans="1:1">
      <c r="A313" s="69" t="str">
        <f t="shared" si="4"/>
        <v/>
      </c>
    </row>
    <row r="314" spans="1:1">
      <c r="A314" s="69" t="str">
        <f t="shared" si="4"/>
        <v/>
      </c>
    </row>
    <row r="315" spans="1:1">
      <c r="A315" s="69" t="str">
        <f t="shared" si="4"/>
        <v/>
      </c>
    </row>
    <row r="316" spans="1:1">
      <c r="A316" s="69" t="str">
        <f t="shared" si="4"/>
        <v/>
      </c>
    </row>
    <row r="317" spans="1:1">
      <c r="A317" s="69" t="str">
        <f t="shared" si="4"/>
        <v/>
      </c>
    </row>
    <row r="318" spans="1:1">
      <c r="A318" s="69" t="str">
        <f t="shared" si="4"/>
        <v/>
      </c>
    </row>
    <row r="319" spans="1:1">
      <c r="A319" s="69" t="str">
        <f t="shared" si="4"/>
        <v/>
      </c>
    </row>
    <row r="320" spans="1:1">
      <c r="A320" s="69" t="str">
        <f t="shared" ref="A320:A383" si="5">+IF(H320=0,"",UPPER(TEXT(H320,"mmmm")))</f>
        <v/>
      </c>
    </row>
    <row r="321" spans="1:1">
      <c r="A321" s="69" t="str">
        <f t="shared" si="5"/>
        <v/>
      </c>
    </row>
    <row r="322" spans="1:1">
      <c r="A322" s="69" t="str">
        <f t="shared" si="5"/>
        <v/>
      </c>
    </row>
    <row r="323" spans="1:1">
      <c r="A323" s="69" t="str">
        <f t="shared" si="5"/>
        <v/>
      </c>
    </row>
    <row r="324" spans="1:1">
      <c r="A324" s="69" t="str">
        <f t="shared" si="5"/>
        <v/>
      </c>
    </row>
    <row r="325" spans="1:1">
      <c r="A325" s="69" t="str">
        <f t="shared" si="5"/>
        <v/>
      </c>
    </row>
    <row r="326" spans="1:1">
      <c r="A326" s="69" t="str">
        <f t="shared" si="5"/>
        <v/>
      </c>
    </row>
    <row r="327" spans="1:1">
      <c r="A327" s="69" t="str">
        <f t="shared" si="5"/>
        <v/>
      </c>
    </row>
    <row r="328" spans="1:1">
      <c r="A328" s="69" t="str">
        <f t="shared" si="5"/>
        <v/>
      </c>
    </row>
    <row r="329" spans="1:1">
      <c r="A329" s="69" t="str">
        <f t="shared" si="5"/>
        <v/>
      </c>
    </row>
    <row r="330" spans="1:1">
      <c r="A330" s="69" t="str">
        <f t="shared" si="5"/>
        <v/>
      </c>
    </row>
    <row r="331" spans="1:1">
      <c r="A331" s="69" t="str">
        <f t="shared" si="5"/>
        <v/>
      </c>
    </row>
    <row r="332" spans="1:1">
      <c r="A332" s="69" t="str">
        <f t="shared" si="5"/>
        <v/>
      </c>
    </row>
    <row r="333" spans="1:1">
      <c r="A333" s="69" t="str">
        <f t="shared" si="5"/>
        <v/>
      </c>
    </row>
    <row r="334" spans="1:1">
      <c r="A334" s="69" t="str">
        <f t="shared" si="5"/>
        <v/>
      </c>
    </row>
    <row r="335" spans="1:1">
      <c r="A335" s="69" t="str">
        <f t="shared" si="5"/>
        <v/>
      </c>
    </row>
    <row r="336" spans="1:1">
      <c r="A336" s="69" t="str">
        <f t="shared" si="5"/>
        <v/>
      </c>
    </row>
    <row r="337" spans="1:1">
      <c r="A337" s="69" t="str">
        <f t="shared" si="5"/>
        <v/>
      </c>
    </row>
    <row r="338" spans="1:1">
      <c r="A338" s="69" t="str">
        <f t="shared" si="5"/>
        <v/>
      </c>
    </row>
    <row r="339" spans="1:1">
      <c r="A339" s="69" t="str">
        <f t="shared" si="5"/>
        <v/>
      </c>
    </row>
    <row r="340" spans="1:1">
      <c r="A340" s="69" t="str">
        <f t="shared" si="5"/>
        <v/>
      </c>
    </row>
    <row r="341" spans="1:1">
      <c r="A341" s="69" t="str">
        <f t="shared" si="5"/>
        <v/>
      </c>
    </row>
    <row r="342" spans="1:1">
      <c r="A342" s="69" t="str">
        <f t="shared" si="5"/>
        <v/>
      </c>
    </row>
    <row r="343" spans="1:1">
      <c r="A343" s="69" t="str">
        <f t="shared" si="5"/>
        <v/>
      </c>
    </row>
    <row r="344" spans="1:1">
      <c r="A344" s="69" t="str">
        <f t="shared" si="5"/>
        <v/>
      </c>
    </row>
    <row r="345" spans="1:1">
      <c r="A345" s="69" t="str">
        <f t="shared" si="5"/>
        <v/>
      </c>
    </row>
    <row r="346" spans="1:1">
      <c r="A346" s="69" t="str">
        <f t="shared" si="5"/>
        <v/>
      </c>
    </row>
    <row r="347" spans="1:1">
      <c r="A347" s="69" t="str">
        <f t="shared" si="5"/>
        <v/>
      </c>
    </row>
    <row r="348" spans="1:1">
      <c r="A348" s="69" t="str">
        <f t="shared" si="5"/>
        <v/>
      </c>
    </row>
    <row r="349" spans="1:1">
      <c r="A349" s="69" t="str">
        <f t="shared" si="5"/>
        <v/>
      </c>
    </row>
    <row r="350" spans="1:1">
      <c r="A350" s="69" t="str">
        <f t="shared" si="5"/>
        <v/>
      </c>
    </row>
    <row r="351" spans="1:1">
      <c r="A351" s="69" t="str">
        <f t="shared" si="5"/>
        <v/>
      </c>
    </row>
    <row r="352" spans="1:1">
      <c r="A352" s="69" t="str">
        <f t="shared" si="5"/>
        <v/>
      </c>
    </row>
    <row r="353" spans="1:1">
      <c r="A353" s="69" t="str">
        <f t="shared" si="5"/>
        <v/>
      </c>
    </row>
    <row r="354" spans="1:1">
      <c r="A354" s="69" t="str">
        <f t="shared" si="5"/>
        <v/>
      </c>
    </row>
    <row r="355" spans="1:1">
      <c r="A355" s="69" t="str">
        <f t="shared" si="5"/>
        <v/>
      </c>
    </row>
    <row r="356" spans="1:1">
      <c r="A356" s="69" t="str">
        <f t="shared" si="5"/>
        <v/>
      </c>
    </row>
    <row r="357" spans="1:1">
      <c r="A357" s="69" t="str">
        <f t="shared" si="5"/>
        <v/>
      </c>
    </row>
    <row r="358" spans="1:1">
      <c r="A358" s="69" t="str">
        <f t="shared" si="5"/>
        <v/>
      </c>
    </row>
    <row r="359" spans="1:1">
      <c r="A359" s="69" t="str">
        <f t="shared" si="5"/>
        <v/>
      </c>
    </row>
    <row r="360" spans="1:1">
      <c r="A360" s="69" t="str">
        <f t="shared" si="5"/>
        <v/>
      </c>
    </row>
    <row r="361" spans="1:1">
      <c r="A361" s="69" t="str">
        <f t="shared" si="5"/>
        <v/>
      </c>
    </row>
    <row r="362" spans="1:1">
      <c r="A362" s="69" t="str">
        <f t="shared" si="5"/>
        <v/>
      </c>
    </row>
    <row r="363" spans="1:1">
      <c r="A363" s="69" t="str">
        <f t="shared" si="5"/>
        <v/>
      </c>
    </row>
    <row r="364" spans="1:1">
      <c r="A364" s="69" t="str">
        <f t="shared" si="5"/>
        <v/>
      </c>
    </row>
    <row r="365" spans="1:1">
      <c r="A365" s="69" t="str">
        <f t="shared" si="5"/>
        <v/>
      </c>
    </row>
    <row r="366" spans="1:1">
      <c r="A366" s="69" t="str">
        <f t="shared" si="5"/>
        <v/>
      </c>
    </row>
    <row r="367" spans="1:1">
      <c r="A367" s="69" t="str">
        <f t="shared" si="5"/>
        <v/>
      </c>
    </row>
    <row r="368" spans="1:1">
      <c r="A368" s="69" t="str">
        <f t="shared" si="5"/>
        <v/>
      </c>
    </row>
    <row r="369" spans="1:1">
      <c r="A369" s="69" t="str">
        <f t="shared" si="5"/>
        <v/>
      </c>
    </row>
    <row r="370" spans="1:1">
      <c r="A370" s="69" t="str">
        <f t="shared" si="5"/>
        <v/>
      </c>
    </row>
    <row r="371" spans="1:1">
      <c r="A371" s="69" t="str">
        <f t="shared" si="5"/>
        <v/>
      </c>
    </row>
    <row r="372" spans="1:1">
      <c r="A372" s="69" t="str">
        <f t="shared" si="5"/>
        <v/>
      </c>
    </row>
    <row r="373" spans="1:1">
      <c r="A373" s="69" t="str">
        <f t="shared" si="5"/>
        <v/>
      </c>
    </row>
    <row r="374" spans="1:1">
      <c r="A374" s="69" t="str">
        <f t="shared" si="5"/>
        <v/>
      </c>
    </row>
    <row r="375" spans="1:1">
      <c r="A375" s="69" t="str">
        <f t="shared" si="5"/>
        <v/>
      </c>
    </row>
    <row r="376" spans="1:1">
      <c r="A376" s="69" t="str">
        <f t="shared" si="5"/>
        <v/>
      </c>
    </row>
    <row r="377" spans="1:1">
      <c r="A377" s="69" t="str">
        <f t="shared" si="5"/>
        <v/>
      </c>
    </row>
    <row r="378" spans="1:1">
      <c r="A378" s="69" t="str">
        <f t="shared" si="5"/>
        <v/>
      </c>
    </row>
    <row r="379" spans="1:1">
      <c r="A379" s="69" t="str">
        <f t="shared" si="5"/>
        <v/>
      </c>
    </row>
    <row r="380" spans="1:1">
      <c r="A380" s="69" t="str">
        <f t="shared" si="5"/>
        <v/>
      </c>
    </row>
    <row r="381" spans="1:1">
      <c r="A381" s="69" t="str">
        <f t="shared" si="5"/>
        <v/>
      </c>
    </row>
    <row r="382" spans="1:1">
      <c r="A382" s="69" t="str">
        <f t="shared" si="5"/>
        <v/>
      </c>
    </row>
    <row r="383" spans="1:1">
      <c r="A383" s="69" t="str">
        <f t="shared" si="5"/>
        <v/>
      </c>
    </row>
    <row r="384" spans="1:1">
      <c r="A384" s="69" t="str">
        <f t="shared" ref="A384:A447" si="6">+IF(H384=0,"",UPPER(TEXT(H384,"mmmm")))</f>
        <v/>
      </c>
    </row>
    <row r="385" spans="1:1">
      <c r="A385" s="69" t="str">
        <f t="shared" si="6"/>
        <v/>
      </c>
    </row>
    <row r="386" spans="1:1">
      <c r="A386" s="69" t="str">
        <f t="shared" si="6"/>
        <v/>
      </c>
    </row>
    <row r="387" spans="1:1">
      <c r="A387" s="69" t="str">
        <f t="shared" si="6"/>
        <v/>
      </c>
    </row>
    <row r="388" spans="1:1">
      <c r="A388" s="69" t="str">
        <f t="shared" si="6"/>
        <v/>
      </c>
    </row>
    <row r="389" spans="1:1">
      <c r="A389" s="69" t="str">
        <f t="shared" si="6"/>
        <v/>
      </c>
    </row>
    <row r="390" spans="1:1">
      <c r="A390" s="69" t="str">
        <f t="shared" si="6"/>
        <v/>
      </c>
    </row>
    <row r="391" spans="1:1">
      <c r="A391" s="69" t="str">
        <f t="shared" si="6"/>
        <v/>
      </c>
    </row>
    <row r="392" spans="1:1">
      <c r="A392" s="69" t="str">
        <f t="shared" si="6"/>
        <v/>
      </c>
    </row>
    <row r="393" spans="1:1">
      <c r="A393" s="69" t="str">
        <f t="shared" si="6"/>
        <v/>
      </c>
    </row>
    <row r="394" spans="1:1">
      <c r="A394" s="69" t="str">
        <f t="shared" si="6"/>
        <v/>
      </c>
    </row>
    <row r="395" spans="1:1">
      <c r="A395" s="69" t="str">
        <f t="shared" si="6"/>
        <v/>
      </c>
    </row>
    <row r="396" spans="1:1">
      <c r="A396" s="69" t="str">
        <f t="shared" si="6"/>
        <v/>
      </c>
    </row>
    <row r="397" spans="1:1">
      <c r="A397" s="69" t="str">
        <f t="shared" si="6"/>
        <v/>
      </c>
    </row>
    <row r="398" spans="1:1">
      <c r="A398" s="69" t="str">
        <f t="shared" si="6"/>
        <v/>
      </c>
    </row>
    <row r="399" spans="1:1">
      <c r="A399" s="69" t="str">
        <f t="shared" si="6"/>
        <v/>
      </c>
    </row>
    <row r="400" spans="1:1">
      <c r="A400" s="69" t="str">
        <f t="shared" si="6"/>
        <v/>
      </c>
    </row>
    <row r="401" spans="1:1">
      <c r="A401" s="69" t="str">
        <f t="shared" si="6"/>
        <v/>
      </c>
    </row>
    <row r="402" spans="1:1">
      <c r="A402" s="69" t="str">
        <f t="shared" si="6"/>
        <v/>
      </c>
    </row>
    <row r="403" spans="1:1">
      <c r="A403" s="69" t="str">
        <f t="shared" si="6"/>
        <v/>
      </c>
    </row>
    <row r="404" spans="1:1">
      <c r="A404" s="69" t="str">
        <f t="shared" si="6"/>
        <v/>
      </c>
    </row>
    <row r="405" spans="1:1">
      <c r="A405" s="69" t="str">
        <f t="shared" si="6"/>
        <v/>
      </c>
    </row>
    <row r="406" spans="1:1">
      <c r="A406" s="69" t="str">
        <f t="shared" si="6"/>
        <v/>
      </c>
    </row>
    <row r="407" spans="1:1">
      <c r="A407" s="69" t="str">
        <f t="shared" si="6"/>
        <v/>
      </c>
    </row>
    <row r="408" spans="1:1">
      <c r="A408" s="69" t="str">
        <f t="shared" si="6"/>
        <v/>
      </c>
    </row>
    <row r="409" spans="1:1">
      <c r="A409" s="69" t="str">
        <f t="shared" si="6"/>
        <v/>
      </c>
    </row>
    <row r="410" spans="1:1">
      <c r="A410" s="69" t="str">
        <f t="shared" si="6"/>
        <v/>
      </c>
    </row>
    <row r="411" spans="1:1">
      <c r="A411" s="69" t="str">
        <f t="shared" si="6"/>
        <v/>
      </c>
    </row>
    <row r="412" spans="1:1">
      <c r="A412" s="69" t="str">
        <f t="shared" si="6"/>
        <v/>
      </c>
    </row>
    <row r="413" spans="1:1">
      <c r="A413" s="69" t="str">
        <f t="shared" si="6"/>
        <v/>
      </c>
    </row>
    <row r="414" spans="1:1">
      <c r="A414" s="69" t="str">
        <f t="shared" si="6"/>
        <v/>
      </c>
    </row>
    <row r="415" spans="1:1">
      <c r="A415" s="69" t="str">
        <f t="shared" si="6"/>
        <v/>
      </c>
    </row>
    <row r="416" spans="1:1">
      <c r="A416" s="69" t="str">
        <f t="shared" si="6"/>
        <v/>
      </c>
    </row>
    <row r="417" spans="1:1">
      <c r="A417" s="69" t="str">
        <f t="shared" si="6"/>
        <v/>
      </c>
    </row>
    <row r="418" spans="1:1">
      <c r="A418" s="69" t="str">
        <f t="shared" si="6"/>
        <v/>
      </c>
    </row>
    <row r="419" spans="1:1">
      <c r="A419" s="69" t="str">
        <f t="shared" si="6"/>
        <v/>
      </c>
    </row>
    <row r="420" spans="1:1">
      <c r="A420" s="69" t="str">
        <f t="shared" si="6"/>
        <v/>
      </c>
    </row>
    <row r="421" spans="1:1">
      <c r="A421" s="69" t="str">
        <f t="shared" si="6"/>
        <v/>
      </c>
    </row>
    <row r="422" spans="1:1">
      <c r="A422" s="69" t="str">
        <f t="shared" si="6"/>
        <v/>
      </c>
    </row>
    <row r="423" spans="1:1">
      <c r="A423" s="69" t="str">
        <f t="shared" si="6"/>
        <v/>
      </c>
    </row>
    <row r="424" spans="1:1">
      <c r="A424" s="69" t="str">
        <f t="shared" si="6"/>
        <v/>
      </c>
    </row>
    <row r="425" spans="1:1">
      <c r="A425" s="69" t="str">
        <f t="shared" si="6"/>
        <v/>
      </c>
    </row>
    <row r="426" spans="1:1">
      <c r="A426" s="69" t="str">
        <f t="shared" si="6"/>
        <v/>
      </c>
    </row>
    <row r="427" spans="1:1">
      <c r="A427" s="69" t="str">
        <f t="shared" si="6"/>
        <v/>
      </c>
    </row>
    <row r="428" spans="1:1">
      <c r="A428" s="69" t="str">
        <f t="shared" si="6"/>
        <v/>
      </c>
    </row>
    <row r="429" spans="1:1">
      <c r="A429" s="69" t="str">
        <f t="shared" si="6"/>
        <v/>
      </c>
    </row>
    <row r="430" spans="1:1">
      <c r="A430" s="69" t="str">
        <f t="shared" si="6"/>
        <v/>
      </c>
    </row>
    <row r="431" spans="1:1">
      <c r="A431" s="69" t="str">
        <f t="shared" si="6"/>
        <v/>
      </c>
    </row>
    <row r="432" spans="1:1">
      <c r="A432" s="69" t="str">
        <f t="shared" si="6"/>
        <v/>
      </c>
    </row>
    <row r="433" spans="1:1">
      <c r="A433" s="69" t="str">
        <f t="shared" si="6"/>
        <v/>
      </c>
    </row>
    <row r="434" spans="1:1">
      <c r="A434" s="69" t="str">
        <f t="shared" si="6"/>
        <v/>
      </c>
    </row>
    <row r="435" spans="1:1">
      <c r="A435" s="69" t="str">
        <f t="shared" si="6"/>
        <v/>
      </c>
    </row>
    <row r="436" spans="1:1">
      <c r="A436" s="69" t="str">
        <f t="shared" si="6"/>
        <v/>
      </c>
    </row>
    <row r="437" spans="1:1">
      <c r="A437" s="69" t="str">
        <f t="shared" si="6"/>
        <v/>
      </c>
    </row>
    <row r="438" spans="1:1">
      <c r="A438" s="69" t="str">
        <f t="shared" si="6"/>
        <v/>
      </c>
    </row>
    <row r="439" spans="1:1">
      <c r="A439" s="69" t="str">
        <f t="shared" si="6"/>
        <v/>
      </c>
    </row>
    <row r="440" spans="1:1">
      <c r="A440" s="69" t="str">
        <f t="shared" si="6"/>
        <v/>
      </c>
    </row>
    <row r="441" spans="1:1">
      <c r="A441" s="69" t="str">
        <f t="shared" si="6"/>
        <v/>
      </c>
    </row>
    <row r="442" spans="1:1">
      <c r="A442" s="69" t="str">
        <f t="shared" si="6"/>
        <v/>
      </c>
    </row>
    <row r="443" spans="1:1">
      <c r="A443" s="69" t="str">
        <f t="shared" si="6"/>
        <v/>
      </c>
    </row>
    <row r="444" spans="1:1">
      <c r="A444" s="69" t="str">
        <f t="shared" si="6"/>
        <v/>
      </c>
    </row>
    <row r="445" spans="1:1">
      <c r="A445" s="69" t="str">
        <f t="shared" si="6"/>
        <v/>
      </c>
    </row>
    <row r="446" spans="1:1">
      <c r="A446" s="69" t="str">
        <f t="shared" si="6"/>
        <v/>
      </c>
    </row>
    <row r="447" spans="1:1">
      <c r="A447" s="69" t="str">
        <f t="shared" si="6"/>
        <v/>
      </c>
    </row>
    <row r="448" spans="1:1">
      <c r="A448" s="69" t="str">
        <f t="shared" ref="A448:A511" si="7">+IF(H448=0,"",UPPER(TEXT(H448,"mmmm")))</f>
        <v/>
      </c>
    </row>
    <row r="449" spans="1:1">
      <c r="A449" s="69" t="str">
        <f t="shared" si="7"/>
        <v/>
      </c>
    </row>
    <row r="450" spans="1:1">
      <c r="A450" s="69" t="str">
        <f t="shared" si="7"/>
        <v/>
      </c>
    </row>
    <row r="451" spans="1:1">
      <c r="A451" s="69" t="str">
        <f t="shared" si="7"/>
        <v/>
      </c>
    </row>
    <row r="452" spans="1:1">
      <c r="A452" s="69" t="str">
        <f t="shared" si="7"/>
        <v/>
      </c>
    </row>
    <row r="453" spans="1:1">
      <c r="A453" s="69" t="str">
        <f t="shared" si="7"/>
        <v/>
      </c>
    </row>
    <row r="454" spans="1:1">
      <c r="A454" s="69" t="str">
        <f t="shared" si="7"/>
        <v/>
      </c>
    </row>
    <row r="455" spans="1:1">
      <c r="A455" s="69" t="str">
        <f t="shared" si="7"/>
        <v/>
      </c>
    </row>
    <row r="456" spans="1:1">
      <c r="A456" s="69" t="str">
        <f t="shared" si="7"/>
        <v/>
      </c>
    </row>
    <row r="457" spans="1:1">
      <c r="A457" s="69" t="str">
        <f t="shared" si="7"/>
        <v/>
      </c>
    </row>
    <row r="458" spans="1:1">
      <c r="A458" s="69" t="str">
        <f t="shared" si="7"/>
        <v/>
      </c>
    </row>
    <row r="459" spans="1:1">
      <c r="A459" s="69" t="str">
        <f t="shared" si="7"/>
        <v/>
      </c>
    </row>
    <row r="460" spans="1:1">
      <c r="A460" s="69" t="str">
        <f t="shared" si="7"/>
        <v/>
      </c>
    </row>
    <row r="461" spans="1:1">
      <c r="A461" s="69" t="str">
        <f t="shared" si="7"/>
        <v/>
      </c>
    </row>
    <row r="462" spans="1:1">
      <c r="A462" s="69" t="str">
        <f t="shared" si="7"/>
        <v/>
      </c>
    </row>
    <row r="463" spans="1:1">
      <c r="A463" s="69" t="str">
        <f t="shared" si="7"/>
        <v/>
      </c>
    </row>
    <row r="464" spans="1:1">
      <c r="A464" s="69" t="str">
        <f t="shared" si="7"/>
        <v/>
      </c>
    </row>
    <row r="465" spans="1:1">
      <c r="A465" s="69" t="str">
        <f t="shared" si="7"/>
        <v/>
      </c>
    </row>
    <row r="466" spans="1:1">
      <c r="A466" s="69" t="str">
        <f t="shared" si="7"/>
        <v/>
      </c>
    </row>
    <row r="467" spans="1:1">
      <c r="A467" s="69" t="str">
        <f t="shared" si="7"/>
        <v/>
      </c>
    </row>
    <row r="468" spans="1:1">
      <c r="A468" s="69" t="str">
        <f t="shared" si="7"/>
        <v/>
      </c>
    </row>
    <row r="469" spans="1:1">
      <c r="A469" s="69" t="str">
        <f t="shared" si="7"/>
        <v/>
      </c>
    </row>
    <row r="470" spans="1:1">
      <c r="A470" s="69" t="str">
        <f t="shared" si="7"/>
        <v/>
      </c>
    </row>
    <row r="471" spans="1:1">
      <c r="A471" s="69" t="str">
        <f t="shared" si="7"/>
        <v/>
      </c>
    </row>
    <row r="472" spans="1:1">
      <c r="A472" s="69" t="str">
        <f t="shared" si="7"/>
        <v/>
      </c>
    </row>
    <row r="473" spans="1:1">
      <c r="A473" s="69" t="str">
        <f t="shared" si="7"/>
        <v/>
      </c>
    </row>
    <row r="474" spans="1:1">
      <c r="A474" s="69" t="str">
        <f t="shared" si="7"/>
        <v/>
      </c>
    </row>
    <row r="475" spans="1:1">
      <c r="A475" s="69" t="str">
        <f t="shared" si="7"/>
        <v/>
      </c>
    </row>
    <row r="476" spans="1:1">
      <c r="A476" s="69" t="str">
        <f t="shared" si="7"/>
        <v/>
      </c>
    </row>
    <row r="477" spans="1:1">
      <c r="A477" s="69" t="str">
        <f t="shared" si="7"/>
        <v/>
      </c>
    </row>
    <row r="478" spans="1:1">
      <c r="A478" s="69" t="str">
        <f t="shared" si="7"/>
        <v/>
      </c>
    </row>
    <row r="479" spans="1:1">
      <c r="A479" s="69" t="str">
        <f t="shared" si="7"/>
        <v/>
      </c>
    </row>
    <row r="480" spans="1:1">
      <c r="A480" s="69" t="str">
        <f t="shared" si="7"/>
        <v/>
      </c>
    </row>
    <row r="481" spans="1:1">
      <c r="A481" s="69" t="str">
        <f t="shared" si="7"/>
        <v/>
      </c>
    </row>
    <row r="482" spans="1:1">
      <c r="A482" s="69" t="str">
        <f t="shared" si="7"/>
        <v/>
      </c>
    </row>
    <row r="483" spans="1:1">
      <c r="A483" s="69" t="str">
        <f t="shared" si="7"/>
        <v/>
      </c>
    </row>
    <row r="484" spans="1:1">
      <c r="A484" s="69" t="str">
        <f t="shared" si="7"/>
        <v/>
      </c>
    </row>
    <row r="485" spans="1:1">
      <c r="A485" s="69" t="str">
        <f t="shared" si="7"/>
        <v/>
      </c>
    </row>
    <row r="486" spans="1:1">
      <c r="A486" s="69" t="str">
        <f t="shared" si="7"/>
        <v/>
      </c>
    </row>
    <row r="487" spans="1:1">
      <c r="A487" s="69" t="str">
        <f t="shared" si="7"/>
        <v/>
      </c>
    </row>
    <row r="488" spans="1:1">
      <c r="A488" s="69" t="str">
        <f t="shared" si="7"/>
        <v/>
      </c>
    </row>
    <row r="489" spans="1:1">
      <c r="A489" s="69" t="str">
        <f t="shared" si="7"/>
        <v/>
      </c>
    </row>
    <row r="490" spans="1:1">
      <c r="A490" s="69" t="str">
        <f t="shared" si="7"/>
        <v/>
      </c>
    </row>
    <row r="491" spans="1:1">
      <c r="A491" s="69" t="str">
        <f t="shared" si="7"/>
        <v/>
      </c>
    </row>
    <row r="492" spans="1:1">
      <c r="A492" s="69" t="str">
        <f t="shared" si="7"/>
        <v/>
      </c>
    </row>
    <row r="493" spans="1:1">
      <c r="A493" s="69" t="str">
        <f t="shared" si="7"/>
        <v/>
      </c>
    </row>
    <row r="494" spans="1:1">
      <c r="A494" s="69" t="str">
        <f t="shared" si="7"/>
        <v/>
      </c>
    </row>
    <row r="495" spans="1:1">
      <c r="A495" s="69" t="str">
        <f t="shared" si="7"/>
        <v/>
      </c>
    </row>
    <row r="496" spans="1:1">
      <c r="A496" s="69" t="str">
        <f t="shared" si="7"/>
        <v/>
      </c>
    </row>
    <row r="497" spans="1:1">
      <c r="A497" s="69" t="str">
        <f t="shared" si="7"/>
        <v/>
      </c>
    </row>
    <row r="498" spans="1:1">
      <c r="A498" s="69" t="str">
        <f t="shared" si="7"/>
        <v/>
      </c>
    </row>
    <row r="499" spans="1:1">
      <c r="A499" s="69" t="str">
        <f t="shared" si="7"/>
        <v/>
      </c>
    </row>
    <row r="500" spans="1:1">
      <c r="A500" s="69" t="str">
        <f t="shared" si="7"/>
        <v/>
      </c>
    </row>
    <row r="501" spans="1:1">
      <c r="A501" s="69" t="str">
        <f t="shared" si="7"/>
        <v/>
      </c>
    </row>
    <row r="502" spans="1:1">
      <c r="A502" s="69" t="str">
        <f t="shared" si="7"/>
        <v/>
      </c>
    </row>
    <row r="503" spans="1:1">
      <c r="A503" s="69" t="str">
        <f t="shared" si="7"/>
        <v/>
      </c>
    </row>
    <row r="504" spans="1:1">
      <c r="A504" s="69" t="str">
        <f t="shared" si="7"/>
        <v/>
      </c>
    </row>
    <row r="505" spans="1:1">
      <c r="A505" s="69" t="str">
        <f t="shared" si="7"/>
        <v/>
      </c>
    </row>
    <row r="506" spans="1:1">
      <c r="A506" s="69" t="str">
        <f t="shared" si="7"/>
        <v/>
      </c>
    </row>
    <row r="507" spans="1:1">
      <c r="A507" s="69" t="str">
        <f t="shared" si="7"/>
        <v/>
      </c>
    </row>
    <row r="508" spans="1:1">
      <c r="A508" s="69" t="str">
        <f t="shared" si="7"/>
        <v/>
      </c>
    </row>
    <row r="509" spans="1:1">
      <c r="A509" s="69" t="str">
        <f t="shared" si="7"/>
        <v/>
      </c>
    </row>
    <row r="510" spans="1:1">
      <c r="A510" s="69" t="str">
        <f t="shared" si="7"/>
        <v/>
      </c>
    </row>
    <row r="511" spans="1:1">
      <c r="A511" s="69" t="str">
        <f t="shared" si="7"/>
        <v/>
      </c>
    </row>
    <row r="512" spans="1:1">
      <c r="A512" s="69" t="str">
        <f t="shared" ref="A512:A575" si="8">+IF(H512=0,"",UPPER(TEXT(H512,"mmmm")))</f>
        <v/>
      </c>
    </row>
    <row r="513" spans="1:1">
      <c r="A513" s="69" t="str">
        <f t="shared" si="8"/>
        <v/>
      </c>
    </row>
    <row r="514" spans="1:1">
      <c r="A514" s="69" t="str">
        <f t="shared" si="8"/>
        <v/>
      </c>
    </row>
    <row r="515" spans="1:1">
      <c r="A515" s="69" t="str">
        <f t="shared" si="8"/>
        <v/>
      </c>
    </row>
    <row r="516" spans="1:1">
      <c r="A516" s="69" t="str">
        <f t="shared" si="8"/>
        <v/>
      </c>
    </row>
    <row r="517" spans="1:1">
      <c r="A517" s="69" t="str">
        <f t="shared" si="8"/>
        <v/>
      </c>
    </row>
    <row r="518" spans="1:1">
      <c r="A518" s="69" t="str">
        <f t="shared" si="8"/>
        <v/>
      </c>
    </row>
    <row r="519" spans="1:1">
      <c r="A519" s="69" t="str">
        <f t="shared" si="8"/>
        <v/>
      </c>
    </row>
    <row r="520" spans="1:1">
      <c r="A520" s="69" t="str">
        <f t="shared" si="8"/>
        <v/>
      </c>
    </row>
    <row r="521" spans="1:1">
      <c r="A521" s="69" t="str">
        <f t="shared" si="8"/>
        <v/>
      </c>
    </row>
    <row r="522" spans="1:1">
      <c r="A522" s="69" t="str">
        <f t="shared" si="8"/>
        <v/>
      </c>
    </row>
    <row r="523" spans="1:1">
      <c r="A523" s="69" t="str">
        <f t="shared" si="8"/>
        <v/>
      </c>
    </row>
    <row r="524" spans="1:1">
      <c r="A524" s="69" t="str">
        <f t="shared" si="8"/>
        <v/>
      </c>
    </row>
    <row r="525" spans="1:1">
      <c r="A525" s="69" t="str">
        <f t="shared" si="8"/>
        <v/>
      </c>
    </row>
    <row r="526" spans="1:1">
      <c r="A526" s="69" t="str">
        <f t="shared" si="8"/>
        <v/>
      </c>
    </row>
    <row r="527" spans="1:1">
      <c r="A527" s="69" t="str">
        <f t="shared" si="8"/>
        <v/>
      </c>
    </row>
    <row r="528" spans="1:1">
      <c r="A528" s="69" t="str">
        <f t="shared" si="8"/>
        <v/>
      </c>
    </row>
    <row r="529" spans="1:1">
      <c r="A529" s="69" t="str">
        <f t="shared" si="8"/>
        <v/>
      </c>
    </row>
    <row r="530" spans="1:1">
      <c r="A530" s="69" t="str">
        <f t="shared" si="8"/>
        <v/>
      </c>
    </row>
    <row r="531" spans="1:1">
      <c r="A531" s="69" t="str">
        <f t="shared" si="8"/>
        <v/>
      </c>
    </row>
    <row r="532" spans="1:1">
      <c r="A532" s="69" t="str">
        <f t="shared" si="8"/>
        <v/>
      </c>
    </row>
    <row r="533" spans="1:1">
      <c r="A533" s="69" t="str">
        <f t="shared" si="8"/>
        <v/>
      </c>
    </row>
    <row r="534" spans="1:1">
      <c r="A534" s="69" t="str">
        <f t="shared" si="8"/>
        <v/>
      </c>
    </row>
    <row r="535" spans="1:1">
      <c r="A535" s="69" t="str">
        <f t="shared" si="8"/>
        <v/>
      </c>
    </row>
    <row r="536" spans="1:1">
      <c r="A536" s="69" t="str">
        <f t="shared" si="8"/>
        <v/>
      </c>
    </row>
    <row r="537" spans="1:1">
      <c r="A537" s="69" t="str">
        <f t="shared" si="8"/>
        <v/>
      </c>
    </row>
    <row r="538" spans="1:1">
      <c r="A538" s="69" t="str">
        <f t="shared" si="8"/>
        <v/>
      </c>
    </row>
    <row r="539" spans="1:1">
      <c r="A539" s="69" t="str">
        <f t="shared" si="8"/>
        <v/>
      </c>
    </row>
    <row r="540" spans="1:1">
      <c r="A540" s="69" t="str">
        <f t="shared" si="8"/>
        <v/>
      </c>
    </row>
    <row r="541" spans="1:1">
      <c r="A541" s="69" t="str">
        <f t="shared" si="8"/>
        <v/>
      </c>
    </row>
    <row r="542" spans="1:1">
      <c r="A542" s="69" t="str">
        <f t="shared" si="8"/>
        <v/>
      </c>
    </row>
    <row r="543" spans="1:1">
      <c r="A543" s="69" t="str">
        <f t="shared" si="8"/>
        <v/>
      </c>
    </row>
    <row r="544" spans="1:1">
      <c r="A544" s="69" t="str">
        <f t="shared" si="8"/>
        <v/>
      </c>
    </row>
    <row r="545" spans="1:1">
      <c r="A545" s="69" t="str">
        <f t="shared" si="8"/>
        <v/>
      </c>
    </row>
    <row r="546" spans="1:1">
      <c r="A546" s="69" t="str">
        <f t="shared" si="8"/>
        <v/>
      </c>
    </row>
    <row r="547" spans="1:1">
      <c r="A547" s="69" t="str">
        <f t="shared" si="8"/>
        <v/>
      </c>
    </row>
    <row r="548" spans="1:1">
      <c r="A548" s="69" t="str">
        <f t="shared" si="8"/>
        <v/>
      </c>
    </row>
    <row r="549" spans="1:1">
      <c r="A549" s="69" t="str">
        <f t="shared" si="8"/>
        <v/>
      </c>
    </row>
    <row r="550" spans="1:1">
      <c r="A550" s="69" t="str">
        <f t="shared" si="8"/>
        <v/>
      </c>
    </row>
    <row r="551" spans="1:1">
      <c r="A551" s="69" t="str">
        <f t="shared" si="8"/>
        <v/>
      </c>
    </row>
    <row r="552" spans="1:1">
      <c r="A552" s="69" t="str">
        <f t="shared" si="8"/>
        <v/>
      </c>
    </row>
    <row r="553" spans="1:1">
      <c r="A553" s="69" t="str">
        <f t="shared" si="8"/>
        <v/>
      </c>
    </row>
    <row r="554" spans="1:1">
      <c r="A554" s="69" t="str">
        <f t="shared" si="8"/>
        <v/>
      </c>
    </row>
    <row r="555" spans="1:1">
      <c r="A555" s="69" t="str">
        <f t="shared" si="8"/>
        <v/>
      </c>
    </row>
    <row r="556" spans="1:1">
      <c r="A556" s="69" t="str">
        <f t="shared" si="8"/>
        <v/>
      </c>
    </row>
    <row r="557" spans="1:1">
      <c r="A557" s="69" t="str">
        <f t="shared" si="8"/>
        <v/>
      </c>
    </row>
    <row r="558" spans="1:1">
      <c r="A558" s="69" t="str">
        <f t="shared" si="8"/>
        <v/>
      </c>
    </row>
    <row r="559" spans="1:1">
      <c r="A559" s="69" t="str">
        <f t="shared" si="8"/>
        <v/>
      </c>
    </row>
    <row r="560" spans="1:1">
      <c r="A560" s="69" t="str">
        <f t="shared" si="8"/>
        <v/>
      </c>
    </row>
    <row r="561" spans="1:1">
      <c r="A561" s="69" t="str">
        <f t="shared" si="8"/>
        <v/>
      </c>
    </row>
    <row r="562" spans="1:1">
      <c r="A562" s="69" t="str">
        <f t="shared" si="8"/>
        <v/>
      </c>
    </row>
    <row r="563" spans="1:1">
      <c r="A563" s="69" t="str">
        <f t="shared" si="8"/>
        <v/>
      </c>
    </row>
    <row r="564" spans="1:1">
      <c r="A564" s="69" t="str">
        <f t="shared" si="8"/>
        <v/>
      </c>
    </row>
    <row r="565" spans="1:1">
      <c r="A565" s="69" t="str">
        <f t="shared" si="8"/>
        <v/>
      </c>
    </row>
    <row r="566" spans="1:1">
      <c r="A566" s="69" t="str">
        <f t="shared" si="8"/>
        <v/>
      </c>
    </row>
    <row r="567" spans="1:1">
      <c r="A567" s="69" t="str">
        <f t="shared" si="8"/>
        <v/>
      </c>
    </row>
    <row r="568" spans="1:1">
      <c r="A568" s="69" t="str">
        <f t="shared" si="8"/>
        <v/>
      </c>
    </row>
    <row r="569" spans="1:1">
      <c r="A569" s="69" t="str">
        <f t="shared" si="8"/>
        <v/>
      </c>
    </row>
    <row r="570" spans="1:1">
      <c r="A570" s="69" t="str">
        <f t="shared" si="8"/>
        <v/>
      </c>
    </row>
    <row r="571" spans="1:1">
      <c r="A571" s="69" t="str">
        <f t="shared" si="8"/>
        <v/>
      </c>
    </row>
    <row r="572" spans="1:1">
      <c r="A572" s="69" t="str">
        <f t="shared" si="8"/>
        <v/>
      </c>
    </row>
    <row r="573" spans="1:1">
      <c r="A573" s="69" t="str">
        <f t="shared" si="8"/>
        <v/>
      </c>
    </row>
    <row r="574" spans="1:1">
      <c r="A574" s="69" t="str">
        <f t="shared" si="8"/>
        <v/>
      </c>
    </row>
    <row r="575" spans="1:1">
      <c r="A575" s="69" t="str">
        <f t="shared" si="8"/>
        <v/>
      </c>
    </row>
    <row r="576" spans="1:1">
      <c r="A576" s="69" t="str">
        <f t="shared" ref="A576:A639" si="9">+IF(H576=0,"",UPPER(TEXT(H576,"mmmm")))</f>
        <v/>
      </c>
    </row>
    <row r="577" spans="1:1">
      <c r="A577" s="69" t="str">
        <f t="shared" si="9"/>
        <v/>
      </c>
    </row>
    <row r="578" spans="1:1">
      <c r="A578" s="69" t="str">
        <f t="shared" si="9"/>
        <v/>
      </c>
    </row>
    <row r="579" spans="1:1">
      <c r="A579" s="69" t="str">
        <f t="shared" si="9"/>
        <v/>
      </c>
    </row>
    <row r="580" spans="1:1">
      <c r="A580" s="69" t="str">
        <f t="shared" si="9"/>
        <v/>
      </c>
    </row>
    <row r="581" spans="1:1">
      <c r="A581" s="69" t="str">
        <f t="shared" si="9"/>
        <v/>
      </c>
    </row>
    <row r="582" spans="1:1">
      <c r="A582" s="69" t="str">
        <f t="shared" si="9"/>
        <v/>
      </c>
    </row>
    <row r="583" spans="1:1">
      <c r="A583" s="69" t="str">
        <f t="shared" si="9"/>
        <v/>
      </c>
    </row>
    <row r="584" spans="1:1">
      <c r="A584" s="69" t="str">
        <f t="shared" si="9"/>
        <v/>
      </c>
    </row>
    <row r="585" spans="1:1">
      <c r="A585" s="69" t="str">
        <f t="shared" si="9"/>
        <v/>
      </c>
    </row>
    <row r="586" spans="1:1">
      <c r="A586" s="69" t="str">
        <f t="shared" si="9"/>
        <v/>
      </c>
    </row>
    <row r="587" spans="1:1">
      <c r="A587" s="69" t="str">
        <f t="shared" si="9"/>
        <v/>
      </c>
    </row>
    <row r="588" spans="1:1">
      <c r="A588" s="69" t="str">
        <f t="shared" si="9"/>
        <v/>
      </c>
    </row>
    <row r="589" spans="1:1">
      <c r="A589" s="69" t="str">
        <f t="shared" si="9"/>
        <v/>
      </c>
    </row>
    <row r="590" spans="1:1">
      <c r="A590" s="69" t="str">
        <f t="shared" si="9"/>
        <v/>
      </c>
    </row>
    <row r="591" spans="1:1">
      <c r="A591" s="69" t="str">
        <f t="shared" si="9"/>
        <v/>
      </c>
    </row>
    <row r="592" spans="1:1">
      <c r="A592" s="69" t="str">
        <f t="shared" si="9"/>
        <v/>
      </c>
    </row>
    <row r="593" spans="1:1">
      <c r="A593" s="69" t="str">
        <f t="shared" si="9"/>
        <v/>
      </c>
    </row>
    <row r="594" spans="1:1">
      <c r="A594" s="69" t="str">
        <f t="shared" si="9"/>
        <v/>
      </c>
    </row>
    <row r="595" spans="1:1">
      <c r="A595" s="69" t="str">
        <f t="shared" si="9"/>
        <v/>
      </c>
    </row>
    <row r="596" spans="1:1">
      <c r="A596" s="69" t="str">
        <f t="shared" si="9"/>
        <v/>
      </c>
    </row>
    <row r="597" spans="1:1">
      <c r="A597" s="69" t="str">
        <f t="shared" si="9"/>
        <v/>
      </c>
    </row>
    <row r="598" spans="1:1">
      <c r="A598" s="69" t="str">
        <f t="shared" si="9"/>
        <v/>
      </c>
    </row>
    <row r="599" spans="1:1">
      <c r="A599" s="69" t="str">
        <f t="shared" si="9"/>
        <v/>
      </c>
    </row>
    <row r="600" spans="1:1">
      <c r="A600" s="69" t="str">
        <f t="shared" si="9"/>
        <v/>
      </c>
    </row>
    <row r="601" spans="1:1">
      <c r="A601" s="69" t="str">
        <f t="shared" si="9"/>
        <v/>
      </c>
    </row>
    <row r="602" spans="1:1">
      <c r="A602" s="69" t="str">
        <f t="shared" si="9"/>
        <v/>
      </c>
    </row>
    <row r="603" spans="1:1">
      <c r="A603" s="69" t="str">
        <f t="shared" si="9"/>
        <v/>
      </c>
    </row>
    <row r="604" spans="1:1">
      <c r="A604" s="69" t="str">
        <f t="shared" si="9"/>
        <v/>
      </c>
    </row>
    <row r="605" spans="1:1">
      <c r="A605" s="69" t="str">
        <f t="shared" si="9"/>
        <v/>
      </c>
    </row>
    <row r="606" spans="1:1">
      <c r="A606" s="69" t="str">
        <f t="shared" si="9"/>
        <v/>
      </c>
    </row>
    <row r="607" spans="1:1">
      <c r="A607" s="69" t="str">
        <f t="shared" si="9"/>
        <v/>
      </c>
    </row>
    <row r="608" spans="1:1">
      <c r="A608" s="69" t="str">
        <f t="shared" si="9"/>
        <v/>
      </c>
    </row>
    <row r="609" spans="1:1">
      <c r="A609" s="69" t="str">
        <f t="shared" si="9"/>
        <v/>
      </c>
    </row>
    <row r="610" spans="1:1">
      <c r="A610" s="69" t="str">
        <f t="shared" si="9"/>
        <v/>
      </c>
    </row>
    <row r="611" spans="1:1">
      <c r="A611" s="69" t="str">
        <f t="shared" si="9"/>
        <v/>
      </c>
    </row>
    <row r="612" spans="1:1">
      <c r="A612" s="69" t="str">
        <f t="shared" si="9"/>
        <v/>
      </c>
    </row>
    <row r="613" spans="1:1">
      <c r="A613" s="69" t="str">
        <f t="shared" si="9"/>
        <v/>
      </c>
    </row>
    <row r="614" spans="1:1">
      <c r="A614" s="69" t="str">
        <f t="shared" si="9"/>
        <v/>
      </c>
    </row>
    <row r="615" spans="1:1">
      <c r="A615" s="69" t="str">
        <f t="shared" si="9"/>
        <v/>
      </c>
    </row>
    <row r="616" spans="1:1">
      <c r="A616" s="69" t="str">
        <f t="shared" si="9"/>
        <v/>
      </c>
    </row>
    <row r="617" spans="1:1">
      <c r="A617" s="69" t="str">
        <f t="shared" si="9"/>
        <v/>
      </c>
    </row>
    <row r="618" spans="1:1">
      <c r="A618" s="69" t="str">
        <f t="shared" si="9"/>
        <v/>
      </c>
    </row>
    <row r="619" spans="1:1">
      <c r="A619" s="69" t="str">
        <f t="shared" si="9"/>
        <v/>
      </c>
    </row>
    <row r="620" spans="1:1">
      <c r="A620" s="69" t="str">
        <f t="shared" si="9"/>
        <v/>
      </c>
    </row>
    <row r="621" spans="1:1">
      <c r="A621" s="69" t="str">
        <f t="shared" si="9"/>
        <v/>
      </c>
    </row>
    <row r="622" spans="1:1">
      <c r="A622" s="69" t="str">
        <f t="shared" si="9"/>
        <v/>
      </c>
    </row>
    <row r="623" spans="1:1">
      <c r="A623" s="69" t="str">
        <f t="shared" si="9"/>
        <v/>
      </c>
    </row>
    <row r="624" spans="1:1">
      <c r="A624" s="69" t="str">
        <f t="shared" si="9"/>
        <v/>
      </c>
    </row>
    <row r="625" spans="1:1">
      <c r="A625" s="69" t="str">
        <f t="shared" si="9"/>
        <v/>
      </c>
    </row>
    <row r="626" spans="1:1">
      <c r="A626" s="69" t="str">
        <f t="shared" si="9"/>
        <v/>
      </c>
    </row>
    <row r="627" spans="1:1">
      <c r="A627" s="69" t="str">
        <f t="shared" si="9"/>
        <v/>
      </c>
    </row>
    <row r="628" spans="1:1">
      <c r="A628" s="69" t="str">
        <f t="shared" si="9"/>
        <v/>
      </c>
    </row>
    <row r="629" spans="1:1">
      <c r="A629" s="69" t="str">
        <f t="shared" si="9"/>
        <v/>
      </c>
    </row>
    <row r="630" spans="1:1">
      <c r="A630" s="69" t="str">
        <f t="shared" si="9"/>
        <v/>
      </c>
    </row>
    <row r="631" spans="1:1">
      <c r="A631" s="69" t="str">
        <f t="shared" si="9"/>
        <v/>
      </c>
    </row>
    <row r="632" spans="1:1">
      <c r="A632" s="69" t="str">
        <f t="shared" si="9"/>
        <v/>
      </c>
    </row>
    <row r="633" spans="1:1">
      <c r="A633" s="69" t="str">
        <f t="shared" si="9"/>
        <v/>
      </c>
    </row>
    <row r="634" spans="1:1">
      <c r="A634" s="69" t="str">
        <f t="shared" si="9"/>
        <v/>
      </c>
    </row>
    <row r="635" spans="1:1">
      <c r="A635" s="69" t="str">
        <f t="shared" si="9"/>
        <v/>
      </c>
    </row>
    <row r="636" spans="1:1">
      <c r="A636" s="69" t="str">
        <f t="shared" si="9"/>
        <v/>
      </c>
    </row>
    <row r="637" spans="1:1">
      <c r="A637" s="69" t="str">
        <f t="shared" si="9"/>
        <v/>
      </c>
    </row>
    <row r="638" spans="1:1">
      <c r="A638" s="69" t="str">
        <f t="shared" si="9"/>
        <v/>
      </c>
    </row>
    <row r="639" spans="1:1">
      <c r="A639" s="69" t="str">
        <f t="shared" si="9"/>
        <v/>
      </c>
    </row>
    <row r="640" spans="1:1">
      <c r="A640" s="69" t="str">
        <f t="shared" ref="A640:A703" si="10">+IF(H640=0,"",UPPER(TEXT(H640,"mmmm")))</f>
        <v/>
      </c>
    </row>
    <row r="641" spans="1:1">
      <c r="A641" s="69" t="str">
        <f t="shared" si="10"/>
        <v/>
      </c>
    </row>
    <row r="642" spans="1:1">
      <c r="A642" s="69" t="str">
        <f t="shared" si="10"/>
        <v/>
      </c>
    </row>
    <row r="643" spans="1:1">
      <c r="A643" s="69" t="str">
        <f t="shared" si="10"/>
        <v/>
      </c>
    </row>
    <row r="644" spans="1:1">
      <c r="A644" s="69" t="str">
        <f t="shared" si="10"/>
        <v/>
      </c>
    </row>
    <row r="645" spans="1:1">
      <c r="A645" s="69" t="str">
        <f t="shared" si="10"/>
        <v/>
      </c>
    </row>
    <row r="646" spans="1:1">
      <c r="A646" s="69" t="str">
        <f t="shared" si="10"/>
        <v/>
      </c>
    </row>
    <row r="647" spans="1:1">
      <c r="A647" s="69" t="str">
        <f t="shared" si="10"/>
        <v/>
      </c>
    </row>
    <row r="648" spans="1:1">
      <c r="A648" s="69" t="str">
        <f t="shared" si="10"/>
        <v/>
      </c>
    </row>
    <row r="649" spans="1:1">
      <c r="A649" s="69" t="str">
        <f t="shared" si="10"/>
        <v/>
      </c>
    </row>
    <row r="650" spans="1:1">
      <c r="A650" s="69" t="str">
        <f t="shared" si="10"/>
        <v/>
      </c>
    </row>
    <row r="651" spans="1:1">
      <c r="A651" s="69" t="str">
        <f t="shared" si="10"/>
        <v/>
      </c>
    </row>
    <row r="652" spans="1:1">
      <c r="A652" s="69" t="str">
        <f t="shared" si="10"/>
        <v/>
      </c>
    </row>
    <row r="653" spans="1:1">
      <c r="A653" s="69" t="str">
        <f t="shared" si="10"/>
        <v/>
      </c>
    </row>
    <row r="654" spans="1:1">
      <c r="A654" s="69" t="str">
        <f t="shared" si="10"/>
        <v/>
      </c>
    </row>
    <row r="655" spans="1:1">
      <c r="A655" s="69" t="str">
        <f t="shared" si="10"/>
        <v/>
      </c>
    </row>
    <row r="656" spans="1:1">
      <c r="A656" s="69" t="str">
        <f t="shared" si="10"/>
        <v/>
      </c>
    </row>
    <row r="657" spans="1:1">
      <c r="A657" s="69" t="str">
        <f t="shared" si="10"/>
        <v/>
      </c>
    </row>
    <row r="658" spans="1:1">
      <c r="A658" s="69" t="str">
        <f t="shared" si="10"/>
        <v/>
      </c>
    </row>
    <row r="659" spans="1:1">
      <c r="A659" s="69" t="str">
        <f t="shared" si="10"/>
        <v/>
      </c>
    </row>
    <row r="660" spans="1:1">
      <c r="A660" s="69" t="str">
        <f t="shared" si="10"/>
        <v/>
      </c>
    </row>
    <row r="661" spans="1:1">
      <c r="A661" s="69" t="str">
        <f t="shared" si="10"/>
        <v/>
      </c>
    </row>
    <row r="662" spans="1:1">
      <c r="A662" s="69" t="str">
        <f t="shared" si="10"/>
        <v/>
      </c>
    </row>
    <row r="663" spans="1:1">
      <c r="A663" s="69" t="str">
        <f t="shared" si="10"/>
        <v/>
      </c>
    </row>
    <row r="664" spans="1:1">
      <c r="A664" s="69" t="str">
        <f t="shared" si="10"/>
        <v/>
      </c>
    </row>
    <row r="665" spans="1:1">
      <c r="A665" s="69" t="str">
        <f t="shared" si="10"/>
        <v/>
      </c>
    </row>
    <row r="666" spans="1:1">
      <c r="A666" s="69" t="str">
        <f t="shared" si="10"/>
        <v/>
      </c>
    </row>
    <row r="667" spans="1:1">
      <c r="A667" s="69" t="str">
        <f t="shared" si="10"/>
        <v/>
      </c>
    </row>
    <row r="668" spans="1:1">
      <c r="A668" s="69" t="str">
        <f t="shared" si="10"/>
        <v/>
      </c>
    </row>
    <row r="669" spans="1:1">
      <c r="A669" s="69" t="str">
        <f t="shared" si="10"/>
        <v/>
      </c>
    </row>
    <row r="670" spans="1:1">
      <c r="A670" s="69" t="str">
        <f t="shared" si="10"/>
        <v/>
      </c>
    </row>
    <row r="671" spans="1:1">
      <c r="A671" s="69" t="str">
        <f t="shared" si="10"/>
        <v/>
      </c>
    </row>
    <row r="672" spans="1:1">
      <c r="A672" s="69" t="str">
        <f t="shared" si="10"/>
        <v/>
      </c>
    </row>
    <row r="673" spans="1:1">
      <c r="A673" s="69" t="str">
        <f t="shared" si="10"/>
        <v/>
      </c>
    </row>
    <row r="674" spans="1:1">
      <c r="A674" s="69" t="str">
        <f t="shared" si="10"/>
        <v/>
      </c>
    </row>
    <row r="675" spans="1:1">
      <c r="A675" s="69" t="str">
        <f t="shared" si="10"/>
        <v/>
      </c>
    </row>
    <row r="676" spans="1:1">
      <c r="A676" s="69" t="str">
        <f t="shared" si="10"/>
        <v/>
      </c>
    </row>
    <row r="677" spans="1:1">
      <c r="A677" s="69" t="str">
        <f t="shared" si="10"/>
        <v/>
      </c>
    </row>
    <row r="678" spans="1:1">
      <c r="A678" s="69" t="str">
        <f t="shared" si="10"/>
        <v/>
      </c>
    </row>
    <row r="679" spans="1:1">
      <c r="A679" s="69" t="str">
        <f t="shared" si="10"/>
        <v/>
      </c>
    </row>
    <row r="680" spans="1:1">
      <c r="A680" s="69" t="str">
        <f t="shared" si="10"/>
        <v/>
      </c>
    </row>
    <row r="681" spans="1:1">
      <c r="A681" s="69" t="str">
        <f t="shared" si="10"/>
        <v/>
      </c>
    </row>
    <row r="682" spans="1:1">
      <c r="A682" s="69" t="str">
        <f t="shared" si="10"/>
        <v/>
      </c>
    </row>
    <row r="683" spans="1:1">
      <c r="A683" s="69" t="str">
        <f t="shared" si="10"/>
        <v/>
      </c>
    </row>
    <row r="684" spans="1:1">
      <c r="A684" s="69" t="str">
        <f t="shared" si="10"/>
        <v/>
      </c>
    </row>
    <row r="685" spans="1:1">
      <c r="A685" s="69" t="str">
        <f t="shared" si="10"/>
        <v/>
      </c>
    </row>
    <row r="686" spans="1:1">
      <c r="A686" s="69" t="str">
        <f t="shared" si="10"/>
        <v/>
      </c>
    </row>
    <row r="687" spans="1:1">
      <c r="A687" s="69" t="str">
        <f t="shared" si="10"/>
        <v/>
      </c>
    </row>
    <row r="688" spans="1:1">
      <c r="A688" s="69" t="str">
        <f t="shared" si="10"/>
        <v/>
      </c>
    </row>
    <row r="689" spans="1:1">
      <c r="A689" s="69" t="str">
        <f t="shared" si="10"/>
        <v/>
      </c>
    </row>
    <row r="690" spans="1:1">
      <c r="A690" s="69" t="str">
        <f t="shared" si="10"/>
        <v/>
      </c>
    </row>
    <row r="691" spans="1:1">
      <c r="A691" s="69" t="str">
        <f t="shared" si="10"/>
        <v/>
      </c>
    </row>
    <row r="692" spans="1:1">
      <c r="A692" s="69" t="str">
        <f t="shared" si="10"/>
        <v/>
      </c>
    </row>
    <row r="693" spans="1:1">
      <c r="A693" s="69" t="str">
        <f t="shared" si="10"/>
        <v/>
      </c>
    </row>
    <row r="694" spans="1:1">
      <c r="A694" s="69" t="str">
        <f t="shared" si="10"/>
        <v/>
      </c>
    </row>
    <row r="695" spans="1:1">
      <c r="A695" s="69" t="str">
        <f t="shared" si="10"/>
        <v/>
      </c>
    </row>
    <row r="696" spans="1:1">
      <c r="A696" s="69" t="str">
        <f t="shared" si="10"/>
        <v/>
      </c>
    </row>
    <row r="697" spans="1:1">
      <c r="A697" s="69" t="str">
        <f t="shared" si="10"/>
        <v/>
      </c>
    </row>
    <row r="698" spans="1:1">
      <c r="A698" s="69" t="str">
        <f t="shared" si="10"/>
        <v/>
      </c>
    </row>
    <row r="699" spans="1:1">
      <c r="A699" s="69" t="str">
        <f t="shared" si="10"/>
        <v/>
      </c>
    </row>
    <row r="700" spans="1:1">
      <c r="A700" s="69" t="str">
        <f t="shared" si="10"/>
        <v/>
      </c>
    </row>
    <row r="701" spans="1:1">
      <c r="A701" s="69" t="str">
        <f t="shared" si="10"/>
        <v/>
      </c>
    </row>
    <row r="702" spans="1:1">
      <c r="A702" s="69" t="str">
        <f t="shared" si="10"/>
        <v/>
      </c>
    </row>
    <row r="703" spans="1:1">
      <c r="A703" s="69" t="str">
        <f t="shared" si="10"/>
        <v/>
      </c>
    </row>
    <row r="704" spans="1:1">
      <c r="A704" s="69" t="str">
        <f t="shared" ref="A704:A767" si="11">+IF(H704=0,"",UPPER(TEXT(H704,"mmmm")))</f>
        <v/>
      </c>
    </row>
    <row r="705" spans="1:1">
      <c r="A705" s="69" t="str">
        <f t="shared" si="11"/>
        <v/>
      </c>
    </row>
    <row r="706" spans="1:1">
      <c r="A706" s="69" t="str">
        <f t="shared" si="11"/>
        <v/>
      </c>
    </row>
    <row r="707" spans="1:1">
      <c r="A707" s="69" t="str">
        <f t="shared" si="11"/>
        <v/>
      </c>
    </row>
    <row r="708" spans="1:1">
      <c r="A708" s="69" t="str">
        <f t="shared" si="11"/>
        <v/>
      </c>
    </row>
    <row r="709" spans="1:1">
      <c r="A709" s="69" t="str">
        <f t="shared" si="11"/>
        <v/>
      </c>
    </row>
    <row r="710" spans="1:1">
      <c r="A710" s="69" t="str">
        <f t="shared" si="11"/>
        <v/>
      </c>
    </row>
    <row r="711" spans="1:1">
      <c r="A711" s="69" t="str">
        <f t="shared" si="11"/>
        <v/>
      </c>
    </row>
    <row r="712" spans="1:1">
      <c r="A712" s="69" t="str">
        <f t="shared" si="11"/>
        <v/>
      </c>
    </row>
    <row r="713" spans="1:1">
      <c r="A713" s="69" t="str">
        <f t="shared" si="11"/>
        <v/>
      </c>
    </row>
    <row r="714" spans="1:1">
      <c r="A714" s="69" t="str">
        <f t="shared" si="11"/>
        <v/>
      </c>
    </row>
    <row r="715" spans="1:1">
      <c r="A715" s="69" t="str">
        <f t="shared" si="11"/>
        <v/>
      </c>
    </row>
    <row r="716" spans="1:1">
      <c r="A716" s="69" t="str">
        <f t="shared" si="11"/>
        <v/>
      </c>
    </row>
    <row r="717" spans="1:1">
      <c r="A717" s="69" t="str">
        <f t="shared" si="11"/>
        <v/>
      </c>
    </row>
    <row r="718" spans="1:1">
      <c r="A718" s="69" t="str">
        <f t="shared" si="11"/>
        <v/>
      </c>
    </row>
    <row r="719" spans="1:1">
      <c r="A719" s="69" t="str">
        <f t="shared" si="11"/>
        <v/>
      </c>
    </row>
    <row r="720" spans="1:1">
      <c r="A720" s="69" t="str">
        <f t="shared" si="11"/>
        <v/>
      </c>
    </row>
    <row r="721" spans="1:1">
      <c r="A721" s="69" t="str">
        <f t="shared" si="11"/>
        <v/>
      </c>
    </row>
    <row r="722" spans="1:1">
      <c r="A722" s="69" t="str">
        <f t="shared" si="11"/>
        <v/>
      </c>
    </row>
    <row r="723" spans="1:1">
      <c r="A723" s="69" t="str">
        <f t="shared" si="11"/>
        <v/>
      </c>
    </row>
    <row r="724" spans="1:1">
      <c r="A724" s="69" t="str">
        <f t="shared" si="11"/>
        <v/>
      </c>
    </row>
    <row r="725" spans="1:1">
      <c r="A725" s="69" t="str">
        <f t="shared" si="11"/>
        <v/>
      </c>
    </row>
    <row r="726" spans="1:1">
      <c r="A726" s="69" t="str">
        <f t="shared" si="11"/>
        <v/>
      </c>
    </row>
    <row r="727" spans="1:1">
      <c r="A727" s="69" t="str">
        <f t="shared" si="11"/>
        <v/>
      </c>
    </row>
    <row r="728" spans="1:1">
      <c r="A728" s="69" t="str">
        <f t="shared" si="11"/>
        <v/>
      </c>
    </row>
    <row r="729" spans="1:1">
      <c r="A729" s="69" t="str">
        <f t="shared" si="11"/>
        <v/>
      </c>
    </row>
    <row r="730" spans="1:1">
      <c r="A730" s="69" t="str">
        <f t="shared" si="11"/>
        <v/>
      </c>
    </row>
    <row r="731" spans="1:1">
      <c r="A731" s="69" t="str">
        <f t="shared" si="11"/>
        <v/>
      </c>
    </row>
    <row r="732" spans="1:1">
      <c r="A732" s="69" t="str">
        <f t="shared" si="11"/>
        <v/>
      </c>
    </row>
    <row r="733" spans="1:1">
      <c r="A733" s="69" t="str">
        <f t="shared" si="11"/>
        <v/>
      </c>
    </row>
    <row r="734" spans="1:1">
      <c r="A734" s="69" t="str">
        <f t="shared" si="11"/>
        <v/>
      </c>
    </row>
    <row r="735" spans="1:1">
      <c r="A735" s="69" t="str">
        <f t="shared" si="11"/>
        <v/>
      </c>
    </row>
    <row r="736" spans="1:1">
      <c r="A736" s="69" t="str">
        <f t="shared" si="11"/>
        <v/>
      </c>
    </row>
    <row r="737" spans="1:1">
      <c r="A737" s="69" t="str">
        <f t="shared" si="11"/>
        <v/>
      </c>
    </row>
    <row r="738" spans="1:1">
      <c r="A738" s="69" t="str">
        <f t="shared" si="11"/>
        <v/>
      </c>
    </row>
    <row r="739" spans="1:1">
      <c r="A739" s="69" t="str">
        <f t="shared" si="11"/>
        <v/>
      </c>
    </row>
    <row r="740" spans="1:1">
      <c r="A740" s="69" t="str">
        <f t="shared" si="11"/>
        <v/>
      </c>
    </row>
    <row r="741" spans="1:1">
      <c r="A741" s="69" t="str">
        <f t="shared" si="11"/>
        <v/>
      </c>
    </row>
    <row r="742" spans="1:1">
      <c r="A742" s="69" t="str">
        <f t="shared" si="11"/>
        <v/>
      </c>
    </row>
    <row r="743" spans="1:1">
      <c r="A743" s="69" t="str">
        <f t="shared" si="11"/>
        <v/>
      </c>
    </row>
    <row r="744" spans="1:1">
      <c r="A744" s="69" t="str">
        <f t="shared" si="11"/>
        <v/>
      </c>
    </row>
    <row r="745" spans="1:1">
      <c r="A745" s="69" t="str">
        <f t="shared" si="11"/>
        <v/>
      </c>
    </row>
    <row r="746" spans="1:1">
      <c r="A746" s="69" t="str">
        <f t="shared" si="11"/>
        <v/>
      </c>
    </row>
    <row r="747" spans="1:1">
      <c r="A747" s="69" t="str">
        <f t="shared" si="11"/>
        <v/>
      </c>
    </row>
    <row r="748" spans="1:1">
      <c r="A748" s="69" t="str">
        <f t="shared" si="11"/>
        <v/>
      </c>
    </row>
    <row r="749" spans="1:1">
      <c r="A749" s="69" t="str">
        <f t="shared" si="11"/>
        <v/>
      </c>
    </row>
    <row r="750" spans="1:1">
      <c r="A750" s="69" t="str">
        <f t="shared" si="11"/>
        <v/>
      </c>
    </row>
    <row r="751" spans="1:1">
      <c r="A751" s="69" t="str">
        <f t="shared" si="11"/>
        <v/>
      </c>
    </row>
    <row r="752" spans="1:1">
      <c r="A752" s="69" t="str">
        <f t="shared" si="11"/>
        <v/>
      </c>
    </row>
    <row r="753" spans="1:1">
      <c r="A753" s="69" t="str">
        <f t="shared" si="11"/>
        <v/>
      </c>
    </row>
    <row r="754" spans="1:1">
      <c r="A754" s="69" t="str">
        <f t="shared" si="11"/>
        <v/>
      </c>
    </row>
    <row r="755" spans="1:1">
      <c r="A755" s="69" t="str">
        <f t="shared" si="11"/>
        <v/>
      </c>
    </row>
    <row r="756" spans="1:1">
      <c r="A756" s="69" t="str">
        <f t="shared" si="11"/>
        <v/>
      </c>
    </row>
    <row r="757" spans="1:1">
      <c r="A757" s="69" t="str">
        <f t="shared" si="11"/>
        <v/>
      </c>
    </row>
    <row r="758" spans="1:1">
      <c r="A758" s="69" t="str">
        <f t="shared" si="11"/>
        <v/>
      </c>
    </row>
    <row r="759" spans="1:1">
      <c r="A759" s="69" t="str">
        <f t="shared" si="11"/>
        <v/>
      </c>
    </row>
    <row r="760" spans="1:1">
      <c r="A760" s="69" t="str">
        <f t="shared" si="11"/>
        <v/>
      </c>
    </row>
    <row r="761" spans="1:1">
      <c r="A761" s="69" t="str">
        <f t="shared" si="11"/>
        <v/>
      </c>
    </row>
    <row r="762" spans="1:1">
      <c r="A762" s="69" t="str">
        <f t="shared" si="11"/>
        <v/>
      </c>
    </row>
    <row r="763" spans="1:1">
      <c r="A763" s="69" t="str">
        <f t="shared" si="11"/>
        <v/>
      </c>
    </row>
    <row r="764" spans="1:1">
      <c r="A764" s="69" t="str">
        <f t="shared" si="11"/>
        <v/>
      </c>
    </row>
    <row r="765" spans="1:1">
      <c r="A765" s="69" t="str">
        <f t="shared" si="11"/>
        <v/>
      </c>
    </row>
    <row r="766" spans="1:1">
      <c r="A766" s="69" t="str">
        <f t="shared" si="11"/>
        <v/>
      </c>
    </row>
    <row r="767" spans="1:1">
      <c r="A767" s="69" t="str">
        <f t="shared" si="11"/>
        <v/>
      </c>
    </row>
    <row r="768" spans="1:1">
      <c r="A768" s="69" t="str">
        <f t="shared" ref="A768:A831" si="12">+IF(H768=0,"",UPPER(TEXT(H768,"mmmm")))</f>
        <v/>
      </c>
    </row>
    <row r="769" spans="1:1">
      <c r="A769" s="69" t="str">
        <f t="shared" si="12"/>
        <v/>
      </c>
    </row>
    <row r="770" spans="1:1">
      <c r="A770" s="69" t="str">
        <f t="shared" si="12"/>
        <v/>
      </c>
    </row>
    <row r="771" spans="1:1">
      <c r="A771" s="69" t="str">
        <f t="shared" si="12"/>
        <v/>
      </c>
    </row>
    <row r="772" spans="1:1">
      <c r="A772" s="69" t="str">
        <f t="shared" si="12"/>
        <v/>
      </c>
    </row>
    <row r="773" spans="1:1">
      <c r="A773" s="69" t="str">
        <f t="shared" si="12"/>
        <v/>
      </c>
    </row>
    <row r="774" spans="1:1">
      <c r="A774" s="69" t="str">
        <f t="shared" si="12"/>
        <v/>
      </c>
    </row>
    <row r="775" spans="1:1">
      <c r="A775" s="69" t="str">
        <f t="shared" si="12"/>
        <v/>
      </c>
    </row>
    <row r="776" spans="1:1">
      <c r="A776" s="69" t="str">
        <f t="shared" si="12"/>
        <v/>
      </c>
    </row>
    <row r="777" spans="1:1">
      <c r="A777" s="69" t="str">
        <f t="shared" si="12"/>
        <v/>
      </c>
    </row>
    <row r="778" spans="1:1">
      <c r="A778" s="69" t="str">
        <f t="shared" si="12"/>
        <v/>
      </c>
    </row>
    <row r="779" spans="1:1">
      <c r="A779" s="69" t="str">
        <f t="shared" si="12"/>
        <v/>
      </c>
    </row>
    <row r="780" spans="1:1">
      <c r="A780" s="69" t="str">
        <f t="shared" si="12"/>
        <v/>
      </c>
    </row>
    <row r="781" spans="1:1">
      <c r="A781" s="69" t="str">
        <f t="shared" si="12"/>
        <v/>
      </c>
    </row>
    <row r="782" spans="1:1">
      <c r="A782" s="69" t="str">
        <f t="shared" si="12"/>
        <v/>
      </c>
    </row>
    <row r="783" spans="1:1">
      <c r="A783" s="69" t="str">
        <f t="shared" si="12"/>
        <v/>
      </c>
    </row>
    <row r="784" spans="1:1">
      <c r="A784" s="69" t="str">
        <f t="shared" si="12"/>
        <v/>
      </c>
    </row>
    <row r="785" spans="1:1">
      <c r="A785" s="69" t="str">
        <f t="shared" si="12"/>
        <v/>
      </c>
    </row>
    <row r="786" spans="1:1">
      <c r="A786" s="69" t="str">
        <f t="shared" si="12"/>
        <v/>
      </c>
    </row>
    <row r="787" spans="1:1">
      <c r="A787" s="69" t="str">
        <f t="shared" si="12"/>
        <v/>
      </c>
    </row>
    <row r="788" spans="1:1">
      <c r="A788" s="69" t="str">
        <f t="shared" si="12"/>
        <v/>
      </c>
    </row>
    <row r="789" spans="1:1">
      <c r="A789" s="69" t="str">
        <f t="shared" si="12"/>
        <v/>
      </c>
    </row>
    <row r="790" spans="1:1">
      <c r="A790" s="69" t="str">
        <f t="shared" si="12"/>
        <v/>
      </c>
    </row>
    <row r="791" spans="1:1">
      <c r="A791" s="69" t="str">
        <f t="shared" si="12"/>
        <v/>
      </c>
    </row>
    <row r="792" spans="1:1">
      <c r="A792" s="69" t="str">
        <f t="shared" si="12"/>
        <v/>
      </c>
    </row>
    <row r="793" spans="1:1">
      <c r="A793" s="69" t="str">
        <f t="shared" si="12"/>
        <v/>
      </c>
    </row>
    <row r="794" spans="1:1">
      <c r="A794" s="69" t="str">
        <f t="shared" si="12"/>
        <v/>
      </c>
    </row>
    <row r="795" spans="1:1">
      <c r="A795" s="69" t="str">
        <f t="shared" si="12"/>
        <v/>
      </c>
    </row>
    <row r="796" spans="1:1">
      <c r="A796" s="69" t="str">
        <f t="shared" si="12"/>
        <v/>
      </c>
    </row>
    <row r="797" spans="1:1">
      <c r="A797" s="69" t="str">
        <f t="shared" si="12"/>
        <v/>
      </c>
    </row>
    <row r="798" spans="1:1">
      <c r="A798" s="69" t="str">
        <f t="shared" si="12"/>
        <v/>
      </c>
    </row>
    <row r="799" spans="1:1">
      <c r="A799" s="69" t="str">
        <f t="shared" si="12"/>
        <v/>
      </c>
    </row>
    <row r="800" spans="1:1">
      <c r="A800" s="69" t="str">
        <f t="shared" si="12"/>
        <v/>
      </c>
    </row>
    <row r="801" spans="1:1">
      <c r="A801" s="69" t="str">
        <f t="shared" si="12"/>
        <v/>
      </c>
    </row>
    <row r="802" spans="1:1">
      <c r="A802" s="69" t="str">
        <f t="shared" si="12"/>
        <v/>
      </c>
    </row>
    <row r="803" spans="1:1">
      <c r="A803" s="69" t="str">
        <f t="shared" si="12"/>
        <v/>
      </c>
    </row>
    <row r="804" spans="1:1">
      <c r="A804" s="69" t="str">
        <f t="shared" si="12"/>
        <v/>
      </c>
    </row>
    <row r="805" spans="1:1">
      <c r="A805" s="69" t="str">
        <f t="shared" si="12"/>
        <v/>
      </c>
    </row>
    <row r="806" spans="1:1">
      <c r="A806" s="69" t="str">
        <f t="shared" si="12"/>
        <v/>
      </c>
    </row>
    <row r="807" spans="1:1">
      <c r="A807" s="69" t="str">
        <f t="shared" si="12"/>
        <v/>
      </c>
    </row>
    <row r="808" spans="1:1">
      <c r="A808" s="69" t="str">
        <f t="shared" si="12"/>
        <v/>
      </c>
    </row>
    <row r="809" spans="1:1">
      <c r="A809" s="69" t="str">
        <f t="shared" si="12"/>
        <v/>
      </c>
    </row>
    <row r="810" spans="1:1">
      <c r="A810" s="69" t="str">
        <f t="shared" si="12"/>
        <v/>
      </c>
    </row>
    <row r="811" spans="1:1">
      <c r="A811" s="69" t="str">
        <f t="shared" si="12"/>
        <v/>
      </c>
    </row>
    <row r="812" spans="1:1">
      <c r="A812" s="69" t="str">
        <f t="shared" si="12"/>
        <v/>
      </c>
    </row>
    <row r="813" spans="1:1">
      <c r="A813" s="69" t="str">
        <f t="shared" si="12"/>
        <v/>
      </c>
    </row>
    <row r="814" spans="1:1">
      <c r="A814" s="69" t="str">
        <f t="shared" si="12"/>
        <v/>
      </c>
    </row>
    <row r="815" spans="1:1">
      <c r="A815" s="69" t="str">
        <f t="shared" si="12"/>
        <v/>
      </c>
    </row>
    <row r="816" spans="1:1">
      <c r="A816" s="69" t="str">
        <f t="shared" si="12"/>
        <v/>
      </c>
    </row>
    <row r="817" spans="1:1">
      <c r="A817" s="69" t="str">
        <f t="shared" si="12"/>
        <v/>
      </c>
    </row>
    <row r="818" spans="1:1">
      <c r="A818" s="69" t="str">
        <f t="shared" si="12"/>
        <v/>
      </c>
    </row>
    <row r="819" spans="1:1">
      <c r="A819" s="69" t="str">
        <f t="shared" si="12"/>
        <v/>
      </c>
    </row>
    <row r="820" spans="1:1">
      <c r="A820" s="69" t="str">
        <f t="shared" si="12"/>
        <v/>
      </c>
    </row>
    <row r="821" spans="1:1">
      <c r="A821" s="69" t="str">
        <f t="shared" si="12"/>
        <v/>
      </c>
    </row>
    <row r="822" spans="1:1">
      <c r="A822" s="69" t="str">
        <f t="shared" si="12"/>
        <v/>
      </c>
    </row>
    <row r="823" spans="1:1">
      <c r="A823" s="69" t="str">
        <f t="shared" si="12"/>
        <v/>
      </c>
    </row>
    <row r="824" spans="1:1">
      <c r="A824" s="69" t="str">
        <f t="shared" si="12"/>
        <v/>
      </c>
    </row>
    <row r="825" spans="1:1">
      <c r="A825" s="69" t="str">
        <f t="shared" si="12"/>
        <v/>
      </c>
    </row>
    <row r="826" spans="1:1">
      <c r="A826" s="69" t="str">
        <f t="shared" si="12"/>
        <v/>
      </c>
    </row>
    <row r="827" spans="1:1">
      <c r="A827" s="69" t="str">
        <f t="shared" si="12"/>
        <v/>
      </c>
    </row>
    <row r="828" spans="1:1">
      <c r="A828" s="69" t="str">
        <f t="shared" si="12"/>
        <v/>
      </c>
    </row>
    <row r="829" spans="1:1">
      <c r="A829" s="69" t="str">
        <f t="shared" si="12"/>
        <v/>
      </c>
    </row>
    <row r="830" spans="1:1">
      <c r="A830" s="69" t="str">
        <f t="shared" si="12"/>
        <v/>
      </c>
    </row>
    <row r="831" spans="1:1">
      <c r="A831" s="69" t="str">
        <f t="shared" si="12"/>
        <v/>
      </c>
    </row>
    <row r="832" spans="1:1">
      <c r="A832" s="69" t="str">
        <f t="shared" ref="A832:A895" si="13">+IF(H832=0,"",UPPER(TEXT(H832,"mmmm")))</f>
        <v/>
      </c>
    </row>
    <row r="833" spans="1:1">
      <c r="A833" s="69" t="str">
        <f t="shared" si="13"/>
        <v/>
      </c>
    </row>
    <row r="834" spans="1:1">
      <c r="A834" s="69" t="str">
        <f t="shared" si="13"/>
        <v/>
      </c>
    </row>
    <row r="835" spans="1:1">
      <c r="A835" s="69" t="str">
        <f t="shared" si="13"/>
        <v/>
      </c>
    </row>
    <row r="836" spans="1:1">
      <c r="A836" s="69" t="str">
        <f t="shared" si="13"/>
        <v/>
      </c>
    </row>
    <row r="837" spans="1:1">
      <c r="A837" s="69" t="str">
        <f t="shared" si="13"/>
        <v/>
      </c>
    </row>
    <row r="838" spans="1:1">
      <c r="A838" s="69" t="str">
        <f t="shared" si="13"/>
        <v/>
      </c>
    </row>
    <row r="839" spans="1:1">
      <c r="A839" s="69" t="str">
        <f t="shared" si="13"/>
        <v/>
      </c>
    </row>
    <row r="840" spans="1:1">
      <c r="A840" s="69" t="str">
        <f t="shared" si="13"/>
        <v/>
      </c>
    </row>
    <row r="841" spans="1:1">
      <c r="A841" s="69" t="str">
        <f t="shared" si="13"/>
        <v/>
      </c>
    </row>
    <row r="842" spans="1:1">
      <c r="A842" s="69" t="str">
        <f t="shared" si="13"/>
        <v/>
      </c>
    </row>
    <row r="843" spans="1:1">
      <c r="A843" s="69" t="str">
        <f t="shared" si="13"/>
        <v/>
      </c>
    </row>
    <row r="844" spans="1:1">
      <c r="A844" s="69" t="str">
        <f t="shared" si="13"/>
        <v/>
      </c>
    </row>
    <row r="845" spans="1:1">
      <c r="A845" s="69" t="str">
        <f t="shared" si="13"/>
        <v/>
      </c>
    </row>
    <row r="846" spans="1:1">
      <c r="A846" s="69" t="str">
        <f t="shared" si="13"/>
        <v/>
      </c>
    </row>
    <row r="847" spans="1:1">
      <c r="A847" s="69" t="str">
        <f t="shared" si="13"/>
        <v/>
      </c>
    </row>
    <row r="848" spans="1:1">
      <c r="A848" s="69" t="str">
        <f t="shared" si="13"/>
        <v/>
      </c>
    </row>
    <row r="849" spans="1:1">
      <c r="A849" s="69" t="str">
        <f t="shared" si="13"/>
        <v/>
      </c>
    </row>
    <row r="850" spans="1:1">
      <c r="A850" s="69" t="str">
        <f t="shared" si="13"/>
        <v/>
      </c>
    </row>
    <row r="851" spans="1:1">
      <c r="A851" s="69" t="str">
        <f t="shared" si="13"/>
        <v/>
      </c>
    </row>
    <row r="852" spans="1:1">
      <c r="A852" s="69" t="str">
        <f t="shared" si="13"/>
        <v/>
      </c>
    </row>
    <row r="853" spans="1:1">
      <c r="A853" s="69" t="str">
        <f t="shared" si="13"/>
        <v/>
      </c>
    </row>
    <row r="854" spans="1:1">
      <c r="A854" s="69" t="str">
        <f t="shared" si="13"/>
        <v/>
      </c>
    </row>
    <row r="855" spans="1:1">
      <c r="A855" s="69" t="str">
        <f t="shared" si="13"/>
        <v/>
      </c>
    </row>
    <row r="856" spans="1:1">
      <c r="A856" s="69" t="str">
        <f t="shared" si="13"/>
        <v/>
      </c>
    </row>
    <row r="857" spans="1:1">
      <c r="A857" s="69" t="str">
        <f t="shared" si="13"/>
        <v/>
      </c>
    </row>
    <row r="858" spans="1:1">
      <c r="A858" s="69" t="str">
        <f t="shared" si="13"/>
        <v/>
      </c>
    </row>
    <row r="859" spans="1:1">
      <c r="A859" s="69" t="str">
        <f t="shared" si="13"/>
        <v/>
      </c>
    </row>
    <row r="860" spans="1:1">
      <c r="A860" s="69" t="str">
        <f t="shared" si="13"/>
        <v/>
      </c>
    </row>
    <row r="861" spans="1:1">
      <c r="A861" s="69" t="str">
        <f t="shared" si="13"/>
        <v/>
      </c>
    </row>
    <row r="862" spans="1:1">
      <c r="A862" s="69" t="str">
        <f t="shared" si="13"/>
        <v/>
      </c>
    </row>
    <row r="863" spans="1:1">
      <c r="A863" s="69" t="str">
        <f t="shared" si="13"/>
        <v/>
      </c>
    </row>
    <row r="864" spans="1:1">
      <c r="A864" s="69" t="str">
        <f t="shared" si="13"/>
        <v/>
      </c>
    </row>
    <row r="865" spans="1:1">
      <c r="A865" s="69" t="str">
        <f t="shared" si="13"/>
        <v/>
      </c>
    </row>
    <row r="866" spans="1:1">
      <c r="A866" s="69" t="str">
        <f t="shared" si="13"/>
        <v/>
      </c>
    </row>
    <row r="867" spans="1:1">
      <c r="A867" s="69" t="str">
        <f t="shared" si="13"/>
        <v/>
      </c>
    </row>
    <row r="868" spans="1:1">
      <c r="A868" s="69" t="str">
        <f t="shared" si="13"/>
        <v/>
      </c>
    </row>
    <row r="869" spans="1:1">
      <c r="A869" s="69" t="str">
        <f t="shared" si="13"/>
        <v/>
      </c>
    </row>
    <row r="870" spans="1:1">
      <c r="A870" s="69" t="str">
        <f t="shared" si="13"/>
        <v/>
      </c>
    </row>
    <row r="871" spans="1:1">
      <c r="A871" s="69" t="str">
        <f t="shared" si="13"/>
        <v/>
      </c>
    </row>
    <row r="872" spans="1:1">
      <c r="A872" s="69" t="str">
        <f t="shared" si="13"/>
        <v/>
      </c>
    </row>
    <row r="873" spans="1:1">
      <c r="A873" s="69" t="str">
        <f t="shared" si="13"/>
        <v/>
      </c>
    </row>
    <row r="874" spans="1:1">
      <c r="A874" s="69" t="str">
        <f t="shared" si="13"/>
        <v/>
      </c>
    </row>
    <row r="875" spans="1:1">
      <c r="A875" s="69" t="str">
        <f t="shared" si="13"/>
        <v/>
      </c>
    </row>
    <row r="876" spans="1:1">
      <c r="A876" s="69" t="str">
        <f t="shared" si="13"/>
        <v/>
      </c>
    </row>
    <row r="877" spans="1:1">
      <c r="A877" s="69" t="str">
        <f t="shared" si="13"/>
        <v/>
      </c>
    </row>
    <row r="878" spans="1:1">
      <c r="A878" s="69" t="str">
        <f t="shared" si="13"/>
        <v/>
      </c>
    </row>
    <row r="879" spans="1:1">
      <c r="A879" s="69" t="str">
        <f t="shared" si="13"/>
        <v/>
      </c>
    </row>
    <row r="880" spans="1:1">
      <c r="A880" s="69" t="str">
        <f t="shared" si="13"/>
        <v/>
      </c>
    </row>
    <row r="881" spans="1:1">
      <c r="A881" s="69" t="str">
        <f t="shared" si="13"/>
        <v/>
      </c>
    </row>
    <row r="882" spans="1:1">
      <c r="A882" s="69" t="str">
        <f t="shared" si="13"/>
        <v/>
      </c>
    </row>
    <row r="883" spans="1:1">
      <c r="A883" s="69" t="str">
        <f t="shared" si="13"/>
        <v/>
      </c>
    </row>
    <row r="884" spans="1:1">
      <c r="A884" s="69" t="str">
        <f t="shared" si="13"/>
        <v/>
      </c>
    </row>
    <row r="885" spans="1:1">
      <c r="A885" s="69" t="str">
        <f t="shared" si="13"/>
        <v/>
      </c>
    </row>
    <row r="886" spans="1:1">
      <c r="A886" s="69" t="str">
        <f t="shared" si="13"/>
        <v/>
      </c>
    </row>
    <row r="887" spans="1:1">
      <c r="A887" s="69" t="str">
        <f t="shared" si="13"/>
        <v/>
      </c>
    </row>
    <row r="888" spans="1:1">
      <c r="A888" s="69" t="str">
        <f t="shared" si="13"/>
        <v/>
      </c>
    </row>
    <row r="889" spans="1:1">
      <c r="A889" s="69" t="str">
        <f t="shared" si="13"/>
        <v/>
      </c>
    </row>
    <row r="890" spans="1:1">
      <c r="A890" s="69" t="str">
        <f t="shared" si="13"/>
        <v/>
      </c>
    </row>
    <row r="891" spans="1:1">
      <c r="A891" s="69" t="str">
        <f t="shared" si="13"/>
        <v/>
      </c>
    </row>
    <row r="892" spans="1:1">
      <c r="A892" s="69" t="str">
        <f t="shared" si="13"/>
        <v/>
      </c>
    </row>
    <row r="893" spans="1:1">
      <c r="A893" s="69" t="str">
        <f t="shared" si="13"/>
        <v/>
      </c>
    </row>
    <row r="894" spans="1:1">
      <c r="A894" s="69" t="str">
        <f t="shared" si="13"/>
        <v/>
      </c>
    </row>
    <row r="895" spans="1:1">
      <c r="A895" s="69" t="str">
        <f t="shared" si="13"/>
        <v/>
      </c>
    </row>
    <row r="896" spans="1:1">
      <c r="A896" s="69" t="str">
        <f t="shared" ref="A896:A959" si="14">+IF(H896=0,"",UPPER(TEXT(H896,"mmmm")))</f>
        <v/>
      </c>
    </row>
    <row r="897" spans="1:1">
      <c r="A897" s="69" t="str">
        <f t="shared" si="14"/>
        <v/>
      </c>
    </row>
    <row r="898" spans="1:1">
      <c r="A898" s="69" t="str">
        <f t="shared" si="14"/>
        <v/>
      </c>
    </row>
    <row r="899" spans="1:1">
      <c r="A899" s="69" t="str">
        <f t="shared" si="14"/>
        <v/>
      </c>
    </row>
    <row r="900" spans="1:1">
      <c r="A900" s="69" t="str">
        <f t="shared" si="14"/>
        <v/>
      </c>
    </row>
    <row r="901" spans="1:1">
      <c r="A901" s="69" t="str">
        <f t="shared" si="14"/>
        <v/>
      </c>
    </row>
    <row r="902" spans="1:1">
      <c r="A902" s="69" t="str">
        <f t="shared" si="14"/>
        <v/>
      </c>
    </row>
    <row r="903" spans="1:1">
      <c r="A903" s="69" t="str">
        <f t="shared" si="14"/>
        <v/>
      </c>
    </row>
    <row r="904" spans="1:1">
      <c r="A904" s="69" t="str">
        <f t="shared" si="14"/>
        <v/>
      </c>
    </row>
    <row r="905" spans="1:1">
      <c r="A905" s="69" t="str">
        <f t="shared" si="14"/>
        <v/>
      </c>
    </row>
    <row r="906" spans="1:1">
      <c r="A906" s="69" t="str">
        <f t="shared" si="14"/>
        <v/>
      </c>
    </row>
    <row r="907" spans="1:1">
      <c r="A907" s="69" t="str">
        <f t="shared" si="14"/>
        <v/>
      </c>
    </row>
    <row r="908" spans="1:1">
      <c r="A908" s="69" t="str">
        <f t="shared" si="14"/>
        <v/>
      </c>
    </row>
    <row r="909" spans="1:1">
      <c r="A909" s="69" t="str">
        <f t="shared" si="14"/>
        <v/>
      </c>
    </row>
    <row r="910" spans="1:1">
      <c r="A910" s="69" t="str">
        <f t="shared" si="14"/>
        <v/>
      </c>
    </row>
    <row r="911" spans="1:1">
      <c r="A911" s="69" t="str">
        <f t="shared" si="14"/>
        <v/>
      </c>
    </row>
    <row r="912" spans="1:1">
      <c r="A912" s="69" t="str">
        <f t="shared" si="14"/>
        <v/>
      </c>
    </row>
    <row r="913" spans="1:1">
      <c r="A913" s="69" t="str">
        <f t="shared" si="14"/>
        <v/>
      </c>
    </row>
    <row r="914" spans="1:1">
      <c r="A914" s="69" t="str">
        <f t="shared" si="14"/>
        <v/>
      </c>
    </row>
    <row r="915" spans="1:1">
      <c r="A915" s="69" t="str">
        <f t="shared" si="14"/>
        <v/>
      </c>
    </row>
    <row r="916" spans="1:1">
      <c r="A916" s="69" t="str">
        <f t="shared" si="14"/>
        <v/>
      </c>
    </row>
    <row r="917" spans="1:1">
      <c r="A917" s="69" t="str">
        <f t="shared" si="14"/>
        <v/>
      </c>
    </row>
    <row r="918" spans="1:1">
      <c r="A918" s="69" t="str">
        <f t="shared" si="14"/>
        <v/>
      </c>
    </row>
    <row r="919" spans="1:1">
      <c r="A919" s="69" t="str">
        <f t="shared" si="14"/>
        <v/>
      </c>
    </row>
    <row r="920" spans="1:1">
      <c r="A920" s="69" t="str">
        <f t="shared" si="14"/>
        <v/>
      </c>
    </row>
    <row r="921" spans="1:1">
      <c r="A921" s="69" t="str">
        <f t="shared" si="14"/>
        <v/>
      </c>
    </row>
    <row r="922" spans="1:1">
      <c r="A922" s="69" t="str">
        <f t="shared" si="14"/>
        <v/>
      </c>
    </row>
    <row r="923" spans="1:1">
      <c r="A923" s="69" t="str">
        <f t="shared" si="14"/>
        <v/>
      </c>
    </row>
    <row r="924" spans="1:1">
      <c r="A924" s="69" t="str">
        <f t="shared" si="14"/>
        <v/>
      </c>
    </row>
    <row r="925" spans="1:1">
      <c r="A925" s="69" t="str">
        <f t="shared" si="14"/>
        <v/>
      </c>
    </row>
    <row r="926" spans="1:1">
      <c r="A926" s="69" t="str">
        <f t="shared" si="14"/>
        <v/>
      </c>
    </row>
    <row r="927" spans="1:1">
      <c r="A927" s="69" t="str">
        <f t="shared" si="14"/>
        <v/>
      </c>
    </row>
    <row r="928" spans="1:1">
      <c r="A928" s="69" t="str">
        <f t="shared" si="14"/>
        <v/>
      </c>
    </row>
    <row r="929" spans="1:1">
      <c r="A929" s="69" t="str">
        <f t="shared" si="14"/>
        <v/>
      </c>
    </row>
    <row r="930" spans="1:1">
      <c r="A930" s="69" t="str">
        <f t="shared" si="14"/>
        <v/>
      </c>
    </row>
    <row r="931" spans="1:1">
      <c r="A931" s="69" t="str">
        <f t="shared" si="14"/>
        <v/>
      </c>
    </row>
    <row r="932" spans="1:1">
      <c r="A932" s="69" t="str">
        <f t="shared" si="14"/>
        <v/>
      </c>
    </row>
    <row r="933" spans="1:1">
      <c r="A933" s="69" t="str">
        <f t="shared" si="14"/>
        <v/>
      </c>
    </row>
    <row r="934" spans="1:1">
      <c r="A934" s="69" t="str">
        <f t="shared" si="14"/>
        <v/>
      </c>
    </row>
    <row r="935" spans="1:1">
      <c r="A935" s="69" t="str">
        <f t="shared" si="14"/>
        <v/>
      </c>
    </row>
    <row r="936" spans="1:1">
      <c r="A936" s="69" t="str">
        <f t="shared" si="14"/>
        <v/>
      </c>
    </row>
    <row r="937" spans="1:1">
      <c r="A937" s="69" t="str">
        <f t="shared" si="14"/>
        <v/>
      </c>
    </row>
    <row r="938" spans="1:1">
      <c r="A938" s="69" t="str">
        <f t="shared" si="14"/>
        <v/>
      </c>
    </row>
    <row r="939" spans="1:1">
      <c r="A939" s="69" t="str">
        <f t="shared" si="14"/>
        <v/>
      </c>
    </row>
    <row r="940" spans="1:1">
      <c r="A940" s="69" t="str">
        <f t="shared" si="14"/>
        <v/>
      </c>
    </row>
    <row r="941" spans="1:1">
      <c r="A941" s="69" t="str">
        <f t="shared" si="14"/>
        <v/>
      </c>
    </row>
    <row r="942" spans="1:1">
      <c r="A942" s="69" t="str">
        <f t="shared" si="14"/>
        <v/>
      </c>
    </row>
    <row r="943" spans="1:1">
      <c r="A943" s="69" t="str">
        <f t="shared" si="14"/>
        <v/>
      </c>
    </row>
    <row r="944" spans="1:1">
      <c r="A944" s="69" t="str">
        <f t="shared" si="14"/>
        <v/>
      </c>
    </row>
    <row r="945" spans="1:1">
      <c r="A945" s="69" t="str">
        <f t="shared" si="14"/>
        <v/>
      </c>
    </row>
    <row r="946" spans="1:1">
      <c r="A946" s="69" t="str">
        <f t="shared" si="14"/>
        <v/>
      </c>
    </row>
    <row r="947" spans="1:1">
      <c r="A947" s="69" t="str">
        <f t="shared" si="14"/>
        <v/>
      </c>
    </row>
    <row r="948" spans="1:1">
      <c r="A948" s="69" t="str">
        <f t="shared" si="14"/>
        <v/>
      </c>
    </row>
    <row r="949" spans="1:1">
      <c r="A949" s="69" t="str">
        <f t="shared" si="14"/>
        <v/>
      </c>
    </row>
    <row r="950" spans="1:1">
      <c r="A950" s="69" t="str">
        <f t="shared" si="14"/>
        <v/>
      </c>
    </row>
    <row r="951" spans="1:1">
      <c r="A951" s="69" t="str">
        <f t="shared" si="14"/>
        <v/>
      </c>
    </row>
    <row r="952" spans="1:1">
      <c r="A952" s="69" t="str">
        <f t="shared" si="14"/>
        <v/>
      </c>
    </row>
    <row r="953" spans="1:1">
      <c r="A953" s="69" t="str">
        <f t="shared" si="14"/>
        <v/>
      </c>
    </row>
    <row r="954" spans="1:1">
      <c r="A954" s="69" t="str">
        <f t="shared" si="14"/>
        <v/>
      </c>
    </row>
    <row r="955" spans="1:1">
      <c r="A955" s="69" t="str">
        <f t="shared" si="14"/>
        <v/>
      </c>
    </row>
    <row r="956" spans="1:1">
      <c r="A956" s="69" t="str">
        <f t="shared" si="14"/>
        <v/>
      </c>
    </row>
    <row r="957" spans="1:1">
      <c r="A957" s="69" t="str">
        <f t="shared" si="14"/>
        <v/>
      </c>
    </row>
    <row r="958" spans="1:1">
      <c r="A958" s="69" t="str">
        <f t="shared" si="14"/>
        <v/>
      </c>
    </row>
    <row r="959" spans="1:1">
      <c r="A959" s="69" t="str">
        <f t="shared" si="14"/>
        <v/>
      </c>
    </row>
    <row r="960" spans="1:1">
      <c r="A960" s="69" t="str">
        <f t="shared" ref="A960:A997" si="15">+IF(H960=0,"",UPPER(TEXT(H960,"mmmm")))</f>
        <v/>
      </c>
    </row>
    <row r="961" spans="1:1">
      <c r="A961" s="69" t="str">
        <f t="shared" si="15"/>
        <v/>
      </c>
    </row>
    <row r="962" spans="1:1">
      <c r="A962" s="69" t="str">
        <f t="shared" si="15"/>
        <v/>
      </c>
    </row>
    <row r="963" spans="1:1">
      <c r="A963" s="69" t="str">
        <f t="shared" si="15"/>
        <v/>
      </c>
    </row>
    <row r="964" spans="1:1">
      <c r="A964" s="69" t="str">
        <f t="shared" si="15"/>
        <v/>
      </c>
    </row>
    <row r="965" spans="1:1">
      <c r="A965" s="69" t="str">
        <f t="shared" si="15"/>
        <v/>
      </c>
    </row>
    <row r="966" spans="1:1">
      <c r="A966" s="69" t="str">
        <f t="shared" si="15"/>
        <v/>
      </c>
    </row>
    <row r="967" spans="1:1">
      <c r="A967" s="69" t="str">
        <f t="shared" si="15"/>
        <v/>
      </c>
    </row>
    <row r="968" spans="1:1">
      <c r="A968" s="69" t="str">
        <f t="shared" si="15"/>
        <v/>
      </c>
    </row>
    <row r="969" spans="1:1">
      <c r="A969" s="69" t="str">
        <f t="shared" si="15"/>
        <v/>
      </c>
    </row>
    <row r="970" spans="1:1">
      <c r="A970" s="69" t="str">
        <f t="shared" si="15"/>
        <v/>
      </c>
    </row>
    <row r="971" spans="1:1">
      <c r="A971" s="69" t="str">
        <f t="shared" si="15"/>
        <v/>
      </c>
    </row>
    <row r="972" spans="1:1">
      <c r="A972" s="69" t="str">
        <f t="shared" si="15"/>
        <v/>
      </c>
    </row>
    <row r="973" spans="1:1">
      <c r="A973" s="69" t="str">
        <f t="shared" si="15"/>
        <v/>
      </c>
    </row>
    <row r="974" spans="1:1">
      <c r="A974" s="69" t="str">
        <f t="shared" si="15"/>
        <v/>
      </c>
    </row>
    <row r="975" spans="1:1">
      <c r="A975" s="69" t="str">
        <f t="shared" si="15"/>
        <v/>
      </c>
    </row>
    <row r="976" spans="1:1">
      <c r="A976" s="69" t="str">
        <f t="shared" si="15"/>
        <v/>
      </c>
    </row>
    <row r="977" spans="1:1">
      <c r="A977" s="69" t="str">
        <f t="shared" si="15"/>
        <v/>
      </c>
    </row>
    <row r="978" spans="1:1">
      <c r="A978" s="69" t="str">
        <f t="shared" si="15"/>
        <v/>
      </c>
    </row>
    <row r="979" spans="1:1">
      <c r="A979" s="69" t="str">
        <f t="shared" si="15"/>
        <v/>
      </c>
    </row>
    <row r="980" spans="1:1">
      <c r="A980" s="69" t="str">
        <f t="shared" si="15"/>
        <v/>
      </c>
    </row>
    <row r="981" spans="1:1">
      <c r="A981" s="69" t="str">
        <f t="shared" si="15"/>
        <v/>
      </c>
    </row>
    <row r="982" spans="1:1">
      <c r="A982" s="69" t="str">
        <f t="shared" si="15"/>
        <v/>
      </c>
    </row>
    <row r="983" spans="1:1">
      <c r="A983" s="69" t="str">
        <f t="shared" si="15"/>
        <v/>
      </c>
    </row>
    <row r="984" spans="1:1">
      <c r="A984" s="69" t="str">
        <f t="shared" si="15"/>
        <v/>
      </c>
    </row>
    <row r="985" spans="1:1">
      <c r="A985" s="69" t="str">
        <f t="shared" si="15"/>
        <v/>
      </c>
    </row>
    <row r="986" spans="1:1">
      <c r="A986" s="69" t="str">
        <f t="shared" si="15"/>
        <v/>
      </c>
    </row>
    <row r="987" spans="1:1">
      <c r="A987" s="69" t="str">
        <f t="shared" si="15"/>
        <v/>
      </c>
    </row>
    <row r="988" spans="1:1">
      <c r="A988" s="69" t="str">
        <f t="shared" si="15"/>
        <v/>
      </c>
    </row>
    <row r="989" spans="1:1">
      <c r="A989" s="69" t="str">
        <f t="shared" si="15"/>
        <v/>
      </c>
    </row>
    <row r="990" spans="1:1">
      <c r="A990" s="69" t="str">
        <f t="shared" si="15"/>
        <v/>
      </c>
    </row>
    <row r="991" spans="1:1">
      <c r="A991" s="69" t="str">
        <f t="shared" si="15"/>
        <v/>
      </c>
    </row>
    <row r="992" spans="1:1">
      <c r="A992" s="69" t="str">
        <f t="shared" si="15"/>
        <v/>
      </c>
    </row>
    <row r="993" spans="1:1">
      <c r="A993" s="69" t="str">
        <f t="shared" si="15"/>
        <v/>
      </c>
    </row>
    <row r="994" spans="1:1">
      <c r="A994" s="69" t="str">
        <f t="shared" si="15"/>
        <v/>
      </c>
    </row>
    <row r="995" spans="1:1">
      <c r="A995" s="69" t="str">
        <f t="shared" si="15"/>
        <v/>
      </c>
    </row>
    <row r="996" spans="1:1">
      <c r="A996" s="69" t="str">
        <f t="shared" si="15"/>
        <v/>
      </c>
    </row>
    <row r="997" spans="1:1">
      <c r="A997" s="69" t="str">
        <f t="shared" si="15"/>
        <v/>
      </c>
    </row>
  </sheetData>
  <phoneticPr fontId="42" type="noConversion"/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S253"/>
  <sheetViews>
    <sheetView zoomScale="99" zoomScaleNormal="70" workbookViewId="0">
      <selection activeCell="J10" sqref="J10"/>
    </sheetView>
  </sheetViews>
  <sheetFormatPr baseColWidth="10" defaultRowHeight="15"/>
  <cols>
    <col min="2" max="2" width="17.42578125" bestFit="1" customWidth="1"/>
    <col min="3" max="3" width="13.140625" style="31" bestFit="1" customWidth="1"/>
    <col min="6" max="6" width="72.42578125" bestFit="1" customWidth="1"/>
    <col min="7" max="7" width="20.140625" bestFit="1" customWidth="1"/>
    <col min="9" max="9" width="17.7109375" bestFit="1" customWidth="1"/>
    <col min="10" max="10" width="20.140625" bestFit="1" customWidth="1"/>
    <col min="11" max="11" width="40.5703125" bestFit="1" customWidth="1"/>
    <col min="12" max="12" width="21.42578125" style="159" bestFit="1" customWidth="1"/>
    <col min="13" max="13" width="12.42578125" bestFit="1" customWidth="1"/>
    <col min="14" max="14" width="17.7109375" bestFit="1" customWidth="1"/>
    <col min="15" max="15" width="13.5703125" bestFit="1" customWidth="1"/>
    <col min="16" max="16" width="18" bestFit="1" customWidth="1"/>
    <col min="17" max="17" width="15.140625" bestFit="1" customWidth="1"/>
    <col min="18" max="18" width="14.85546875" bestFit="1" customWidth="1"/>
    <col min="19" max="19" width="13.85546875" bestFit="1" customWidth="1"/>
    <col min="20" max="23" width="13" bestFit="1" customWidth="1"/>
    <col min="24" max="24" width="13.140625" bestFit="1" customWidth="1"/>
    <col min="25" max="25" width="13" bestFit="1" customWidth="1"/>
    <col min="26" max="27" width="13.140625" bestFit="1" customWidth="1"/>
    <col min="28" max="29" width="13" bestFit="1" customWidth="1"/>
    <col min="30" max="30" width="13.140625" bestFit="1" customWidth="1"/>
    <col min="31" max="31" width="13.5703125" bestFit="1" customWidth="1"/>
    <col min="32" max="32" width="13" bestFit="1" customWidth="1"/>
    <col min="33" max="34" width="13.5703125" bestFit="1" customWidth="1"/>
    <col min="35" max="47" width="13" bestFit="1" customWidth="1"/>
    <col min="48" max="48" width="13.140625" bestFit="1" customWidth="1"/>
    <col min="49" max="53" width="13" bestFit="1" customWidth="1"/>
    <col min="54" max="54" width="12.42578125" bestFit="1" customWidth="1"/>
    <col min="55" max="55" width="14.28515625" bestFit="1" customWidth="1"/>
  </cols>
  <sheetData>
    <row r="1" spans="1:19">
      <c r="A1" t="str">
        <f>+'Ventas Acumuladas'!A1</f>
        <v>MES</v>
      </c>
      <c r="B1" t="str">
        <f>+'Ventas Acumuladas'!F1</f>
        <v>Razon Social</v>
      </c>
      <c r="C1" s="31" t="str">
        <f>+'Ventas Acumuladas'!M1</f>
        <v>Monto Neto</v>
      </c>
    </row>
    <row r="2" spans="1:19">
      <c r="A2" t="str">
        <f>+'Ventas Acumuladas'!A2</f>
        <v>ENERO</v>
      </c>
      <c r="B2" t="str">
        <f>+'Ventas Acumuladas'!F2</f>
        <v>INVERSIONES JMH SPA</v>
      </c>
      <c r="C2" s="31">
        <f>+'Ventas Acumuladas'!M2+'Ventas Acumuladas'!L2</f>
        <v>1300000</v>
      </c>
      <c r="M2" s="161">
        <v>0.05</v>
      </c>
      <c r="N2" s="161">
        <v>0.15</v>
      </c>
      <c r="Q2" s="161">
        <v>0.05</v>
      </c>
    </row>
    <row r="3" spans="1:19">
      <c r="A3" t="str">
        <f>+'Ventas Acumuladas'!A3</f>
        <v>ENERO</v>
      </c>
      <c r="B3" t="str">
        <f>+'Ventas Acumuladas'!F3</f>
        <v>TRAVEL SERVICES SPA</v>
      </c>
      <c r="C3" s="31">
        <f>+'Ventas Acumuladas'!M3+'Ventas Acumuladas'!L3</f>
        <v>1970000</v>
      </c>
    </row>
    <row r="4" spans="1:19">
      <c r="A4" t="str">
        <f>+'Ventas Acumuladas'!A4</f>
        <v>ENERO</v>
      </c>
      <c r="B4" t="str">
        <f>+'Ventas Acumuladas'!F4</f>
        <v>I MUNICIPALIDAD DE LA CISTERNA</v>
      </c>
      <c r="C4" s="31">
        <f>+'Ventas Acumuladas'!M4+'Ventas Acumuladas'!L4</f>
        <v>19970000</v>
      </c>
      <c r="F4" s="29" t="s">
        <v>154</v>
      </c>
      <c r="G4" t="s">
        <v>156</v>
      </c>
      <c r="I4" s="29" t="s">
        <v>154</v>
      </c>
      <c r="J4" t="s">
        <v>156</v>
      </c>
      <c r="L4" s="163" t="s">
        <v>369</v>
      </c>
      <c r="M4" s="157" t="s">
        <v>358</v>
      </c>
      <c r="N4" s="157" t="s">
        <v>359</v>
      </c>
      <c r="O4" s="157" t="s">
        <v>158</v>
      </c>
      <c r="P4" s="157" t="s">
        <v>367</v>
      </c>
      <c r="Q4" s="157" t="s">
        <v>368</v>
      </c>
    </row>
    <row r="5" spans="1:19">
      <c r="A5" t="str">
        <f>+'Ventas Acumuladas'!A5</f>
        <v>ENERO</v>
      </c>
      <c r="B5" t="str">
        <f>+'Ventas Acumuladas'!F5</f>
        <v>CAMILA VALESCA CATALAN CONCHA</v>
      </c>
      <c r="C5" s="31">
        <f>+'Ventas Acumuladas'!M5+'Ventas Acumuladas'!L5</f>
        <v>490330</v>
      </c>
      <c r="F5" s="30" t="s">
        <v>194</v>
      </c>
      <c r="G5" s="33">
        <v>490330</v>
      </c>
      <c r="I5" s="30" t="s">
        <v>348</v>
      </c>
      <c r="J5" s="33">
        <v>25743664</v>
      </c>
      <c r="L5" s="164" t="str">
        <f t="shared" ref="L5:L16" si="0">+IF(I5=S5,I5,"")</f>
        <v>ENERO</v>
      </c>
      <c r="M5" s="159">
        <f t="shared" ref="M5:M16" si="1">IFERROR((O5+P5)*5%,"")</f>
        <v>1367266.5</v>
      </c>
      <c r="N5" s="159">
        <f>IFERROR((O5+P5)*$N$2,"")</f>
        <v>4101799.5</v>
      </c>
      <c r="O5" s="159">
        <f t="shared" ref="O5:O16" si="2">+IF(L5="","",IF($I5=$L5,J5,""))</f>
        <v>25743664</v>
      </c>
      <c r="P5" s="160">
        <f t="shared" ref="P5:P16" si="3">+IFERROR(MAX($O$6:$O$17)-O5,"")</f>
        <v>1601666</v>
      </c>
      <c r="Q5" s="159">
        <f t="shared" ref="Q5:Q16" si="4">IFERROR((O5+P5)*5%,"")</f>
        <v>1367266.5</v>
      </c>
      <c r="S5" s="158" t="s">
        <v>348</v>
      </c>
    </row>
    <row r="6" spans="1:19">
      <c r="A6" t="str">
        <f>+'Ventas Acumuladas'!A6</f>
        <v>ENERO</v>
      </c>
      <c r="B6" t="str">
        <f>+'Ventas Acumuladas'!F6</f>
        <v>ALVARO GERMAN RODRIGUEZ HIDALGO</v>
      </c>
      <c r="C6" s="31">
        <f>+'Ventas Acumuladas'!M6+'Ventas Acumuladas'!L6</f>
        <v>550000</v>
      </c>
      <c r="F6" s="30" t="s">
        <v>206</v>
      </c>
      <c r="G6" s="33">
        <v>19970000</v>
      </c>
      <c r="I6" s="30" t="s">
        <v>349</v>
      </c>
      <c r="J6" s="33">
        <v>10001830</v>
      </c>
      <c r="L6" s="164" t="str">
        <f t="shared" si="0"/>
        <v>FEBRERO</v>
      </c>
      <c r="M6" s="159">
        <f t="shared" si="1"/>
        <v>1367266.5</v>
      </c>
      <c r="N6" s="159">
        <f t="shared" ref="N6:N16" si="5">IFERROR((O6+P6)*$N$2,"")</f>
        <v>4101799.5</v>
      </c>
      <c r="O6" s="159">
        <f t="shared" si="2"/>
        <v>10001830</v>
      </c>
      <c r="P6" s="160">
        <f t="shared" si="3"/>
        <v>17343500</v>
      </c>
      <c r="Q6" s="159">
        <f t="shared" si="4"/>
        <v>1367266.5</v>
      </c>
      <c r="S6" s="158" t="s">
        <v>349</v>
      </c>
    </row>
    <row r="7" spans="1:19">
      <c r="A7" t="str">
        <f>+'Ventas Acumuladas'!A7</f>
        <v>ENERO</v>
      </c>
      <c r="B7" t="str">
        <f>+'Ventas Acumuladas'!F7</f>
        <v>IVAN ALEJANDRO VASQUEZ VALDES</v>
      </c>
      <c r="C7" s="31">
        <f>+'Ventas Acumuladas'!M7+'Ventas Acumuladas'!L7</f>
        <v>563334</v>
      </c>
      <c r="F7" s="30" t="s">
        <v>228</v>
      </c>
      <c r="G7" s="33">
        <v>1300000</v>
      </c>
      <c r="I7" s="30" t="s">
        <v>350</v>
      </c>
      <c r="J7" s="33">
        <v>27345330</v>
      </c>
      <c r="L7" s="164" t="str">
        <f t="shared" si="0"/>
        <v>MARZO</v>
      </c>
      <c r="M7" s="159">
        <f t="shared" si="1"/>
        <v>1367266.5</v>
      </c>
      <c r="N7" s="159">
        <f t="shared" si="5"/>
        <v>4101799.5</v>
      </c>
      <c r="O7" s="159">
        <f t="shared" si="2"/>
        <v>27345330</v>
      </c>
      <c r="P7" s="160">
        <f t="shared" si="3"/>
        <v>0</v>
      </c>
      <c r="Q7" s="159">
        <f t="shared" si="4"/>
        <v>1367266.5</v>
      </c>
      <c r="S7" s="158" t="s">
        <v>350</v>
      </c>
    </row>
    <row r="8" spans="1:19">
      <c r="A8" t="str">
        <f>+'Ventas Acumuladas'!A8</f>
        <v>ENERO</v>
      </c>
      <c r="B8" t="str">
        <f>+'Ventas Acumuladas'!F8</f>
        <v>NICOLAS ERNESTO FUCHS GONZALEZ</v>
      </c>
      <c r="C8" s="31">
        <f>+'Ventas Acumuladas'!M8+'Ventas Acumuladas'!L8</f>
        <v>900000</v>
      </c>
      <c r="F8" s="30" t="s">
        <v>230</v>
      </c>
      <c r="G8" s="33">
        <v>1970000</v>
      </c>
      <c r="I8" s="30" t="s">
        <v>351</v>
      </c>
      <c r="J8" s="33">
        <v>20573330</v>
      </c>
      <c r="L8" s="164" t="str">
        <f t="shared" si="0"/>
        <v>ABRIL</v>
      </c>
      <c r="M8" s="159">
        <f t="shared" si="1"/>
        <v>1367266.5</v>
      </c>
      <c r="N8" s="159">
        <f t="shared" si="5"/>
        <v>4101799.5</v>
      </c>
      <c r="O8" s="159">
        <f t="shared" si="2"/>
        <v>20573330</v>
      </c>
      <c r="P8" s="160">
        <f t="shared" si="3"/>
        <v>6772000</v>
      </c>
      <c r="Q8" s="159">
        <f t="shared" si="4"/>
        <v>1367266.5</v>
      </c>
      <c r="S8" s="158" t="s">
        <v>351</v>
      </c>
    </row>
    <row r="9" spans="1:19">
      <c r="A9" t="str">
        <f>+'Ventas Acumuladas'!A9</f>
        <v>FEBRERO</v>
      </c>
      <c r="B9" t="str">
        <f>+'Ventas Acumuladas'!F9</f>
        <v>INMOBILIARIA FLORES DE OCOA LIMITADA</v>
      </c>
      <c r="C9" s="31">
        <f>+'Ventas Acumuladas'!M9+'Ventas Acumuladas'!L9</f>
        <v>850000</v>
      </c>
      <c r="F9" s="30" t="s">
        <v>232</v>
      </c>
      <c r="G9" s="33">
        <v>1100000</v>
      </c>
      <c r="I9" s="30" t="s">
        <v>357</v>
      </c>
      <c r="J9" s="33">
        <v>7647660</v>
      </c>
      <c r="L9" s="164" t="str">
        <f t="shared" si="0"/>
        <v>MAYO</v>
      </c>
      <c r="M9" s="159">
        <f t="shared" si="1"/>
        <v>1367266.5</v>
      </c>
      <c r="N9" s="159">
        <f t="shared" si="5"/>
        <v>4101799.5</v>
      </c>
      <c r="O9" s="159">
        <f t="shared" si="2"/>
        <v>7647660</v>
      </c>
      <c r="P9" s="160">
        <f t="shared" si="3"/>
        <v>19697670</v>
      </c>
      <c r="Q9" s="159">
        <f t="shared" si="4"/>
        <v>1367266.5</v>
      </c>
      <c r="S9" s="158" t="s">
        <v>357</v>
      </c>
    </row>
    <row r="10" spans="1:19">
      <c r="A10" t="str">
        <f>+'Ventas Acumuladas'!A10</f>
        <v>FEBRERO</v>
      </c>
      <c r="B10" t="str">
        <f>+'Ventas Acumuladas'!F10</f>
        <v>CAROLINA MARLENE KOLLER LARENAS</v>
      </c>
      <c r="C10" s="31">
        <f>+'Ventas Acumuladas'!M10+'Ventas Acumuladas'!L10</f>
        <v>1312500</v>
      </c>
      <c r="F10" s="30" t="s">
        <v>234</v>
      </c>
      <c r="G10" s="33">
        <v>1689994</v>
      </c>
      <c r="I10" s="30" t="s">
        <v>360</v>
      </c>
      <c r="J10" s="33">
        <v>11914000</v>
      </c>
      <c r="L10" s="164" t="str">
        <f t="shared" si="0"/>
        <v>JUNIO</v>
      </c>
      <c r="M10" s="159">
        <f t="shared" si="1"/>
        <v>1367266.5</v>
      </c>
      <c r="N10" s="159">
        <f t="shared" si="5"/>
        <v>4101799.5</v>
      </c>
      <c r="O10" s="159">
        <f t="shared" si="2"/>
        <v>11914000</v>
      </c>
      <c r="P10" s="160">
        <f t="shared" si="3"/>
        <v>15431330</v>
      </c>
      <c r="Q10" s="159">
        <f t="shared" si="4"/>
        <v>1367266.5</v>
      </c>
      <c r="S10" s="158" t="s">
        <v>360</v>
      </c>
    </row>
    <row r="11" spans="1:19">
      <c r="A11" t="str">
        <f>+'Ventas Acumuladas'!A11</f>
        <v>FEBRERO</v>
      </c>
      <c r="B11" t="str">
        <f>+'Ventas Acumuladas'!F11</f>
        <v>NATALIA PAZ NUNEZ PALMA</v>
      </c>
      <c r="C11" s="31">
        <f>+'Ventas Acumuladas'!M11+'Ventas Acumuladas'!L11</f>
        <v>400000</v>
      </c>
      <c r="F11" s="30" t="s">
        <v>236</v>
      </c>
      <c r="G11" s="33">
        <v>900000</v>
      </c>
      <c r="I11" s="30" t="s">
        <v>361</v>
      </c>
      <c r="J11" s="33">
        <v>2593308</v>
      </c>
      <c r="L11" s="164" t="str">
        <f t="shared" si="0"/>
        <v>JULIO</v>
      </c>
      <c r="M11" s="159">
        <f t="shared" si="1"/>
        <v>1367266.5</v>
      </c>
      <c r="N11" s="159">
        <f t="shared" si="5"/>
        <v>4101799.5</v>
      </c>
      <c r="O11" s="159">
        <f t="shared" si="2"/>
        <v>2593308</v>
      </c>
      <c r="P11" s="160">
        <f t="shared" si="3"/>
        <v>24752022</v>
      </c>
      <c r="Q11" s="159">
        <f t="shared" si="4"/>
        <v>1367266.5</v>
      </c>
      <c r="S11" s="158" t="s">
        <v>361</v>
      </c>
    </row>
    <row r="12" spans="1:19">
      <c r="A12" t="str">
        <f>+'Ventas Acumuladas'!A12</f>
        <v>FEBRERO</v>
      </c>
      <c r="B12" t="str">
        <f>+'Ventas Acumuladas'!F12</f>
        <v>FUNDACION CIRCO NACIONAL CHILENO</v>
      </c>
      <c r="C12" s="31">
        <f>+'Ventas Acumuladas'!M12+'Ventas Acumuladas'!L12</f>
        <v>2390000</v>
      </c>
      <c r="F12" s="30" t="s">
        <v>256</v>
      </c>
      <c r="G12" s="33">
        <v>850000</v>
      </c>
      <c r="I12" s="30" t="s">
        <v>155</v>
      </c>
      <c r="J12" s="33">
        <v>105819122</v>
      </c>
      <c r="L12" s="164" t="str">
        <f t="shared" si="0"/>
        <v/>
      </c>
      <c r="M12" s="159" t="str">
        <f t="shared" si="1"/>
        <v/>
      </c>
      <c r="N12" s="159" t="str">
        <f t="shared" si="5"/>
        <v/>
      </c>
      <c r="O12" s="159" t="str">
        <f t="shared" si="2"/>
        <v/>
      </c>
      <c r="P12" s="160" t="str">
        <f t="shared" si="3"/>
        <v/>
      </c>
      <c r="Q12" s="159" t="str">
        <f t="shared" si="4"/>
        <v/>
      </c>
      <c r="S12" s="158" t="s">
        <v>362</v>
      </c>
    </row>
    <row r="13" spans="1:19">
      <c r="A13" t="str">
        <f>+'Ventas Acumuladas'!A13</f>
        <v>FEBRERO</v>
      </c>
      <c r="B13" t="str">
        <f>+'Ventas Acumuladas'!F13</f>
        <v>ALEJANDRO ANDRES HERRERA GONZALEZ</v>
      </c>
      <c r="C13" s="31">
        <f>+'Ventas Acumuladas'!M13+'Ventas Acumuladas'!L13</f>
        <v>490000</v>
      </c>
      <c r="F13" s="30" t="s">
        <v>258</v>
      </c>
      <c r="G13" s="33">
        <v>1312500</v>
      </c>
      <c r="L13" s="164" t="str">
        <f t="shared" si="0"/>
        <v/>
      </c>
      <c r="M13" s="159" t="str">
        <f t="shared" si="1"/>
        <v/>
      </c>
      <c r="N13" s="159" t="str">
        <f t="shared" si="5"/>
        <v/>
      </c>
      <c r="O13" s="159" t="str">
        <f t="shared" si="2"/>
        <v/>
      </c>
      <c r="P13" s="160" t="str">
        <f t="shared" si="3"/>
        <v/>
      </c>
      <c r="Q13" s="159" t="str">
        <f t="shared" si="4"/>
        <v/>
      </c>
      <c r="S13" s="158" t="s">
        <v>363</v>
      </c>
    </row>
    <row r="14" spans="1:19">
      <c r="A14" t="str">
        <f>+'Ventas Acumuladas'!A14</f>
        <v>FEBRERO</v>
      </c>
      <c r="B14" t="str">
        <f>+'Ventas Acumuladas'!F14</f>
        <v>CONSUELO ESPERANZA GATICA TRONCOSO</v>
      </c>
      <c r="C14" s="31">
        <f>+'Ventas Acumuladas'!M14+'Ventas Acumuladas'!L14</f>
        <v>2169330</v>
      </c>
      <c r="F14" s="30" t="s">
        <v>260</v>
      </c>
      <c r="G14" s="33">
        <v>800000</v>
      </c>
      <c r="L14" s="164" t="str">
        <f t="shared" si="0"/>
        <v/>
      </c>
      <c r="M14" s="159" t="str">
        <f t="shared" si="1"/>
        <v/>
      </c>
      <c r="N14" s="159" t="str">
        <f t="shared" si="5"/>
        <v/>
      </c>
      <c r="O14" s="159" t="str">
        <f t="shared" si="2"/>
        <v/>
      </c>
      <c r="P14" s="160" t="str">
        <f t="shared" si="3"/>
        <v/>
      </c>
      <c r="Q14" s="159" t="str">
        <f t="shared" si="4"/>
        <v/>
      </c>
      <c r="S14" s="158" t="s">
        <v>364</v>
      </c>
    </row>
    <row r="15" spans="1:19">
      <c r="A15" t="str">
        <f>+'Ventas Acumuladas'!A15</f>
        <v>FEBRERO</v>
      </c>
      <c r="B15" t="str">
        <f>+'Ventas Acumuladas'!F15</f>
        <v>CLOWN FACTORY SPA</v>
      </c>
      <c r="C15" s="31">
        <f>+'Ventas Acumuladas'!M15+'Ventas Acumuladas'!L15</f>
        <v>2390000</v>
      </c>
      <c r="F15" s="30" t="s">
        <v>262</v>
      </c>
      <c r="G15" s="33">
        <v>2390000</v>
      </c>
      <c r="L15" s="164" t="str">
        <f t="shared" si="0"/>
        <v/>
      </c>
      <c r="M15" s="159" t="str">
        <f t="shared" si="1"/>
        <v/>
      </c>
      <c r="N15" s="159" t="str">
        <f t="shared" si="5"/>
        <v/>
      </c>
      <c r="O15" s="159" t="str">
        <f t="shared" si="2"/>
        <v/>
      </c>
      <c r="P15" s="160" t="str">
        <f t="shared" si="3"/>
        <v/>
      </c>
      <c r="Q15" s="159" t="str">
        <f t="shared" si="4"/>
        <v/>
      </c>
      <c r="S15" s="158" t="s">
        <v>365</v>
      </c>
    </row>
    <row r="16" spans="1:19">
      <c r="A16" t="str">
        <f>+'Ventas Acumuladas'!A16</f>
        <v>MARZO</v>
      </c>
      <c r="B16" t="str">
        <f>+'Ventas Acumuladas'!F16</f>
        <v>SOCIEDAD COMERCIAL MICROHOLDING SPA</v>
      </c>
      <c r="C16" s="31">
        <f>+'Ventas Acumuladas'!M16+'Ventas Acumuladas'!L16</f>
        <v>850000</v>
      </c>
      <c r="F16" s="30" t="s">
        <v>264</v>
      </c>
      <c r="G16" s="33">
        <v>490000</v>
      </c>
      <c r="L16" s="164" t="str">
        <f t="shared" si="0"/>
        <v/>
      </c>
      <c r="M16" s="159" t="str">
        <f t="shared" si="1"/>
        <v/>
      </c>
      <c r="N16" s="159" t="str">
        <f t="shared" si="5"/>
        <v/>
      </c>
      <c r="O16" s="159" t="str">
        <f t="shared" si="2"/>
        <v/>
      </c>
      <c r="P16" s="160" t="str">
        <f t="shared" si="3"/>
        <v/>
      </c>
      <c r="Q16" s="159" t="str">
        <f t="shared" si="4"/>
        <v/>
      </c>
      <c r="S16" s="158" t="s">
        <v>366</v>
      </c>
    </row>
    <row r="17" spans="1:19">
      <c r="A17" t="str">
        <f>+'Ventas Acumuladas'!A17</f>
        <v>MARZO</v>
      </c>
      <c r="B17" t="str">
        <f>+'Ventas Acumuladas'!F17</f>
        <v>UNIVERSIDAD AUTONOMA DE CHILE</v>
      </c>
      <c r="C17" s="31">
        <f>+'Ventas Acumuladas'!M17+'Ventas Acumuladas'!L17</f>
        <v>2490000</v>
      </c>
      <c r="F17" s="30" t="s">
        <v>266</v>
      </c>
      <c r="G17" s="33">
        <v>2169330</v>
      </c>
    </row>
    <row r="18" spans="1:19">
      <c r="A18" t="str">
        <f>+'Ventas Acumuladas'!A18</f>
        <v>MARZO</v>
      </c>
      <c r="B18" t="str">
        <f>+'Ventas Acumuladas'!F18</f>
        <v>SMARTMEDIA SPA</v>
      </c>
      <c r="C18" s="31">
        <f>+'Ventas Acumuladas'!M18+'Ventas Acumuladas'!L18</f>
        <v>3128000</v>
      </c>
      <c r="F18" s="30" t="s">
        <v>268</v>
      </c>
      <c r="G18" s="33">
        <v>2390000</v>
      </c>
      <c r="K18" s="29" t="s">
        <v>154</v>
      </c>
      <c r="L18" s="160" t="s">
        <v>434</v>
      </c>
      <c r="N18" s="29" t="s">
        <v>154</v>
      </c>
      <c r="O18" t="s">
        <v>370</v>
      </c>
      <c r="P18" t="s">
        <v>371</v>
      </c>
      <c r="Q18" t="s">
        <v>374</v>
      </c>
      <c r="R18" t="s">
        <v>373</v>
      </c>
      <c r="S18" t="s">
        <v>372</v>
      </c>
    </row>
    <row r="19" spans="1:19">
      <c r="A19" t="str">
        <f>+'Ventas Acumuladas'!A19</f>
        <v>MARZO</v>
      </c>
      <c r="B19" t="str">
        <f>+'Ventas Acumuladas'!F19</f>
        <v>UNIVERSIDAD AUTONOMA DE CHILE</v>
      </c>
      <c r="C19" s="31">
        <f>+'Ventas Acumuladas'!M19+'Ventas Acumuladas'!L19</f>
        <v>990000</v>
      </c>
      <c r="F19" s="30" t="s">
        <v>301</v>
      </c>
      <c r="G19" s="33">
        <v>850000</v>
      </c>
      <c r="K19" s="30" t="s">
        <v>303</v>
      </c>
      <c r="L19" s="160">
        <v>20241300</v>
      </c>
      <c r="N19" s="30" t="s">
        <v>348</v>
      </c>
      <c r="O19" s="160">
        <v>1367266.5</v>
      </c>
      <c r="P19" s="160">
        <v>4101799.5</v>
      </c>
      <c r="Q19" s="160">
        <v>25743664</v>
      </c>
      <c r="R19" s="160">
        <v>1601666</v>
      </c>
      <c r="S19" s="160">
        <v>1367266.5</v>
      </c>
    </row>
    <row r="20" spans="1:19">
      <c r="A20" t="str">
        <f>+'Ventas Acumuladas'!A20</f>
        <v>MARZO</v>
      </c>
      <c r="B20" t="str">
        <f>+'Ventas Acumuladas'!F20</f>
        <v>SECRETARÍA REGIONAL MINISTERIAL DE LAS CULTURAS, LAS ARTES Y EL PATRIM</v>
      </c>
      <c r="C20" s="31">
        <f>+'Ventas Acumuladas'!M20+'Ventas Acumuladas'!L20</f>
        <v>2500000</v>
      </c>
      <c r="F20" s="30" t="s">
        <v>303</v>
      </c>
      <c r="G20" s="33">
        <v>17910000</v>
      </c>
      <c r="K20" s="30" t="s">
        <v>206</v>
      </c>
      <c r="L20" s="160">
        <v>19970000</v>
      </c>
      <c r="N20" s="30" t="s">
        <v>349</v>
      </c>
      <c r="O20" s="160">
        <v>1367266.5</v>
      </c>
      <c r="P20" s="160">
        <v>4101799.5</v>
      </c>
      <c r="Q20" s="160">
        <v>10001830</v>
      </c>
      <c r="R20" s="160">
        <v>17343500</v>
      </c>
      <c r="S20" s="160">
        <v>1367266.5</v>
      </c>
    </row>
    <row r="21" spans="1:19">
      <c r="A21" t="str">
        <f>+'Ventas Acumuladas'!A21</f>
        <v>MARZO</v>
      </c>
      <c r="B21" t="str">
        <f>+'Ventas Acumuladas'!F21</f>
        <v>ANDRES IGNACIO MARINKOVICH ESTAY</v>
      </c>
      <c r="C21" s="31">
        <f>+'Ventas Acumuladas'!M21+'Ventas Acumuladas'!L21</f>
        <v>1414000</v>
      </c>
      <c r="F21" s="30" t="s">
        <v>305</v>
      </c>
      <c r="G21" s="33">
        <v>3128000</v>
      </c>
      <c r="K21" s="30" t="s">
        <v>307</v>
      </c>
      <c r="L21" s="160">
        <v>12500000</v>
      </c>
      <c r="N21" s="30" t="s">
        <v>350</v>
      </c>
      <c r="O21" s="160">
        <v>1367266.5</v>
      </c>
      <c r="P21" s="160">
        <v>4101799.5</v>
      </c>
      <c r="Q21" s="160">
        <v>27345330</v>
      </c>
      <c r="R21" s="160">
        <v>0</v>
      </c>
      <c r="S21" s="160">
        <v>1367266.5</v>
      </c>
    </row>
    <row r="22" spans="1:19">
      <c r="A22" t="str">
        <f>+'Ventas Acumuladas'!A22</f>
        <v>MARZO</v>
      </c>
      <c r="B22" t="str">
        <f>+'Ventas Acumuladas'!F22</f>
        <v>EVENTOS Y PRODUCCIONES ALEJANDRO ARRIAGADA GARRIDO E.I.R.L.</v>
      </c>
      <c r="C22" s="31">
        <f>+'Ventas Acumuladas'!M22+'Ventas Acumuladas'!L22</f>
        <v>1790000</v>
      </c>
      <c r="F22" s="30" t="s">
        <v>307</v>
      </c>
      <c r="G22" s="33">
        <v>12500000</v>
      </c>
      <c r="K22" s="30" t="s">
        <v>331</v>
      </c>
      <c r="L22" s="160">
        <v>4165000</v>
      </c>
      <c r="N22" s="30" t="s">
        <v>351</v>
      </c>
      <c r="O22" s="160">
        <v>1367266.5</v>
      </c>
      <c r="P22" s="160">
        <v>4101799.5</v>
      </c>
      <c r="Q22" s="160">
        <v>20573330</v>
      </c>
      <c r="R22" s="160">
        <v>6772000</v>
      </c>
      <c r="S22" s="160">
        <v>1367266.5</v>
      </c>
    </row>
    <row r="23" spans="1:19">
      <c r="A23" t="str">
        <f>+'Ventas Acumuladas'!A23</f>
        <v>MARZO</v>
      </c>
      <c r="B23" t="str">
        <f>+'Ventas Acumuladas'!F23</f>
        <v>SECRETARÍA REGIONAL MINISTERIAL DE LAS CULTURAS, LAS ARTES Y EL PATRIM</v>
      </c>
      <c r="C23" s="31">
        <f>+'Ventas Acumuladas'!M23+'Ventas Acumuladas'!L23</f>
        <v>2500000</v>
      </c>
      <c r="F23" s="30" t="s">
        <v>309</v>
      </c>
      <c r="G23" s="33">
        <v>1414000</v>
      </c>
      <c r="K23" s="30" t="s">
        <v>305</v>
      </c>
      <c r="L23" s="160">
        <v>3722320</v>
      </c>
      <c r="N23" s="30" t="s">
        <v>357</v>
      </c>
      <c r="O23" s="160">
        <v>1367266.5</v>
      </c>
      <c r="P23" s="160">
        <v>4101799.5</v>
      </c>
      <c r="Q23" s="160">
        <v>7647660</v>
      </c>
      <c r="R23" s="160">
        <v>19697670</v>
      </c>
      <c r="S23" s="160">
        <v>1367266.5</v>
      </c>
    </row>
    <row r="24" spans="1:19">
      <c r="A24" t="str">
        <f>+'Ventas Acumuladas'!A24</f>
        <v>MARZO</v>
      </c>
      <c r="B24" t="str">
        <f>+'Ventas Acumuladas'!F24</f>
        <v>UNIVERSIDAD AUTONOMA DE CHILE</v>
      </c>
      <c r="C24" s="31">
        <f>+'Ventas Acumuladas'!M24+'Ventas Acumuladas'!L24</f>
        <v>2490000</v>
      </c>
      <c r="F24" s="30" t="s">
        <v>311</v>
      </c>
      <c r="G24" s="33">
        <v>1790000</v>
      </c>
      <c r="K24" s="30" t="s">
        <v>155</v>
      </c>
      <c r="L24" s="160">
        <v>60598620</v>
      </c>
      <c r="N24" s="30" t="s">
        <v>360</v>
      </c>
      <c r="O24" s="160">
        <v>1367266.5</v>
      </c>
      <c r="P24" s="160">
        <v>4101799.5</v>
      </c>
      <c r="Q24" s="160">
        <v>11914000</v>
      </c>
      <c r="R24" s="160">
        <v>15431330</v>
      </c>
      <c r="S24" s="160">
        <v>1367266.5</v>
      </c>
    </row>
    <row r="25" spans="1:19">
      <c r="A25" t="str">
        <f>+'Ventas Acumuladas'!A25</f>
        <v>MARZO</v>
      </c>
      <c r="B25" t="str">
        <f>+'Ventas Acumuladas'!F25</f>
        <v>FUNTECH CAPACITACIONES LIMITADA</v>
      </c>
      <c r="C25" s="31">
        <f>+'Ventas Acumuladas'!M25+'Ventas Acumuladas'!L25</f>
        <v>1650000</v>
      </c>
      <c r="F25" s="30" t="s">
        <v>313</v>
      </c>
      <c r="G25" s="33">
        <v>1650000</v>
      </c>
      <c r="N25" s="30" t="s">
        <v>361</v>
      </c>
      <c r="O25" s="160">
        <v>1367266.5</v>
      </c>
      <c r="P25" s="160">
        <v>4101799.5</v>
      </c>
      <c r="Q25" s="160">
        <v>2593308</v>
      </c>
      <c r="R25" s="160">
        <v>24752022</v>
      </c>
      <c r="S25" s="160">
        <v>1367266.5</v>
      </c>
    </row>
    <row r="26" spans="1:19">
      <c r="A26" t="str">
        <f>+'Ventas Acumuladas'!A26</f>
        <v>MARZO</v>
      </c>
      <c r="B26" t="str">
        <f>+'Ventas Acumuladas'!F26</f>
        <v>IVAN ALEJANDRO VASQUEZ VALDES</v>
      </c>
      <c r="C26" s="31">
        <f>+'Ventas Acumuladas'!M26+'Ventas Acumuladas'!L26</f>
        <v>563330</v>
      </c>
      <c r="F26" s="30" t="s">
        <v>315</v>
      </c>
      <c r="G26" s="33">
        <v>1990000</v>
      </c>
      <c r="K26" s="29" t="s">
        <v>153</v>
      </c>
      <c r="L26" t="s">
        <v>361</v>
      </c>
      <c r="N26" s="30" t="s">
        <v>155</v>
      </c>
      <c r="O26" s="303">
        <v>9570865.5</v>
      </c>
      <c r="P26" s="303">
        <v>28712596.5</v>
      </c>
      <c r="Q26" s="303">
        <v>105819122</v>
      </c>
      <c r="R26" s="303">
        <v>85598188</v>
      </c>
      <c r="S26" s="303">
        <v>9570865.5</v>
      </c>
    </row>
    <row r="27" spans="1:19">
      <c r="A27" t="str">
        <f>+'Ventas Acumuladas'!A27</f>
        <v>MARZO</v>
      </c>
      <c r="B27" t="str">
        <f>+'Ventas Acumuladas'!F27</f>
        <v>JOSE ANTONIO FERRER CATALAN</v>
      </c>
      <c r="C27" s="31">
        <f>+'Ventas Acumuladas'!M27+'Ventas Acumuladas'!L27</f>
        <v>1990000</v>
      </c>
      <c r="F27" s="30" t="s">
        <v>329</v>
      </c>
      <c r="G27" s="33">
        <v>690000</v>
      </c>
    </row>
    <row r="28" spans="1:19">
      <c r="A28" t="str">
        <f>+'Ventas Acumuladas'!A28</f>
        <v>MARZO</v>
      </c>
      <c r="B28" t="str">
        <f>+'Ventas Acumuladas'!F28</f>
        <v>SECRETARÍA REGIONAL MINISTERIAL DE LAS CULTURAS, LAS ARTES Y EL PATRIM</v>
      </c>
      <c r="C28" s="31">
        <f>+'Ventas Acumuladas'!M28+'Ventas Acumuladas'!L28</f>
        <v>2500000</v>
      </c>
      <c r="F28" s="30" t="s">
        <v>331</v>
      </c>
      <c r="G28" s="33">
        <v>3500000</v>
      </c>
      <c r="K28" s="29" t="s">
        <v>154</v>
      </c>
      <c r="L28" s="160" t="s">
        <v>434</v>
      </c>
    </row>
    <row r="29" spans="1:19">
      <c r="A29" t="str">
        <f>+'Ventas Acumuladas'!A29</f>
        <v>MARZO</v>
      </c>
      <c r="B29" t="str">
        <f>+'Ventas Acumuladas'!F29</f>
        <v>UNIVERSIDAD AUTONOMA DE CHILE</v>
      </c>
      <c r="C29" s="31">
        <f>+'Ventas Acumuladas'!M29+'Ventas Acumuladas'!L29</f>
        <v>2490000</v>
      </c>
      <c r="F29" s="30" t="s">
        <v>333</v>
      </c>
      <c r="G29" s="33">
        <v>550000</v>
      </c>
      <c r="K29" s="30" t="s">
        <v>446</v>
      </c>
      <c r="L29" s="160">
        <v>719000</v>
      </c>
    </row>
    <row r="30" spans="1:19">
      <c r="A30" t="str">
        <f>+'Ventas Acumuladas'!A30</f>
        <v>ABRIL</v>
      </c>
      <c r="B30" t="str">
        <f>+'Ventas Acumuladas'!F30</f>
        <v>UNIVERSIDAD AUTONOMA DE CHILE</v>
      </c>
      <c r="C30" s="31">
        <f>+'Ventas Acumuladas'!M30+'Ventas Acumuladas'!L30</f>
        <v>3150000</v>
      </c>
      <c r="F30" s="30" t="s">
        <v>335</v>
      </c>
      <c r="G30" s="33">
        <v>290000</v>
      </c>
      <c r="K30" s="30" t="s">
        <v>444</v>
      </c>
      <c r="L30" s="160">
        <v>613300</v>
      </c>
    </row>
    <row r="31" spans="1:19">
      <c r="A31" t="str">
        <f>+'Ventas Acumuladas'!A31</f>
        <v>ABRIL</v>
      </c>
      <c r="B31" t="str">
        <f>+'Ventas Acumuladas'!F31</f>
        <v>SERVICIOS PUBLICITARIOS FACG BLOW UP LIMITADA</v>
      </c>
      <c r="C31" s="31">
        <f>+'Ventas Acumuladas'!M31+'Ventas Acumuladas'!L31</f>
        <v>690000</v>
      </c>
      <c r="F31" s="30" t="s">
        <v>337</v>
      </c>
      <c r="G31" s="33">
        <v>530000</v>
      </c>
      <c r="K31" s="30" t="s">
        <v>466</v>
      </c>
      <c r="L31" s="160">
        <v>464970</v>
      </c>
    </row>
    <row r="32" spans="1:19">
      <c r="A32" t="str">
        <f>+'Ventas Acumuladas'!A32</f>
        <v>ABRIL</v>
      </c>
      <c r="B32" t="str">
        <f>+'Ventas Acumuladas'!F32</f>
        <v>ROCKET CHILE S.A.</v>
      </c>
      <c r="C32" s="31">
        <f>+'Ventas Acumuladas'!M32+'Ventas Acumuladas'!L32</f>
        <v>875000</v>
      </c>
      <c r="F32" s="30" t="s">
        <v>339</v>
      </c>
      <c r="G32" s="33">
        <v>1506000</v>
      </c>
      <c r="K32" s="30" t="s">
        <v>260</v>
      </c>
      <c r="L32" s="160">
        <v>400000</v>
      </c>
    </row>
    <row r="33" spans="1:12">
      <c r="A33" t="str">
        <f>+'Ventas Acumuladas'!A33</f>
        <v>ABRIL</v>
      </c>
      <c r="B33" t="str">
        <f>+'Ventas Acumuladas'!F33</f>
        <v>ROCKET CHILE S.A.</v>
      </c>
      <c r="C33" s="31">
        <f>+'Ventas Acumuladas'!M33+'Ventas Acumuladas'!L33</f>
        <v>875000</v>
      </c>
      <c r="F33" s="30" t="s">
        <v>341</v>
      </c>
      <c r="G33" s="33">
        <v>295000</v>
      </c>
      <c r="K33" s="30" t="s">
        <v>454</v>
      </c>
      <c r="L33" s="160">
        <v>360842</v>
      </c>
    </row>
    <row r="34" spans="1:12">
      <c r="A34" t="str">
        <f>+'Ventas Acumuladas'!A34</f>
        <v>ABRIL</v>
      </c>
      <c r="B34" t="str">
        <f>+'Ventas Acumuladas'!F34</f>
        <v>SUD PRODUCCIONES SPA</v>
      </c>
      <c r="C34" s="31">
        <f>+'Ventas Acumuladas'!M34+'Ventas Acumuladas'!L34</f>
        <v>550000</v>
      </c>
      <c r="F34" s="30" t="s">
        <v>155</v>
      </c>
      <c r="G34" s="33">
        <v>86415154</v>
      </c>
      <c r="K34" s="30" t="s">
        <v>155</v>
      </c>
      <c r="L34" s="160">
        <v>2558112</v>
      </c>
    </row>
    <row r="35" spans="1:12">
      <c r="A35" t="str">
        <f>+'Ventas Acumuladas'!A35</f>
        <v>ABRIL</v>
      </c>
      <c r="B35" t="str">
        <f>+'Ventas Acumuladas'!F35</f>
        <v>GERALDINNE SYDNEY JULUD IJHA QUINTANILLA, CIRCO EN MOVIMIENTO E.I.R.L.</v>
      </c>
      <c r="C35" s="31">
        <f>+'Ventas Acumuladas'!M35+'Ventas Acumuladas'!L35</f>
        <v>290000</v>
      </c>
      <c r="L35"/>
    </row>
    <row r="36" spans="1:12">
      <c r="A36" t="str">
        <f>+'Ventas Acumuladas'!A36</f>
        <v>ABRIL</v>
      </c>
      <c r="B36" t="str">
        <f>+'Ventas Acumuladas'!F36</f>
        <v>PIETRO GUILLERMO MONTAGNA LETELIER</v>
      </c>
      <c r="C36" s="31">
        <f>+'Ventas Acumuladas'!M36+'Ventas Acumuladas'!L36</f>
        <v>530000</v>
      </c>
      <c r="L36"/>
    </row>
    <row r="37" spans="1:12">
      <c r="A37" t="str">
        <f>+'Ventas Acumuladas'!A37</f>
        <v>ABRIL</v>
      </c>
      <c r="B37" t="str">
        <f>+'Ventas Acumuladas'!F37</f>
        <v>IVAN ALEJANDRO VASQUEZ VALDES</v>
      </c>
      <c r="C37" s="31">
        <f>+'Ventas Acumuladas'!M37+'Ventas Acumuladas'!L37</f>
        <v>563330</v>
      </c>
      <c r="L37"/>
    </row>
    <row r="38" spans="1:12">
      <c r="A38" t="str">
        <f>+'Ventas Acumuladas'!A38</f>
        <v>ABRIL</v>
      </c>
      <c r="B38" t="str">
        <f>+'Ventas Acumuladas'!F38</f>
        <v>FRANCISCO ANDRES PRADO DELGADO</v>
      </c>
      <c r="C38" s="31">
        <f>+'Ventas Acumuladas'!M38+'Ventas Acumuladas'!L38</f>
        <v>580000</v>
      </c>
      <c r="L38"/>
    </row>
    <row r="39" spans="1:12">
      <c r="A39" t="str">
        <f>+'Ventas Acumuladas'!A39</f>
        <v>ABRIL</v>
      </c>
      <c r="B39" t="str">
        <f>+'Ventas Acumuladas'!F39</f>
        <v>UNIVERSIDAD AUTONOMA DE CHILE</v>
      </c>
      <c r="C39" s="31">
        <f>+'Ventas Acumuladas'!M39+'Ventas Acumuladas'!L39</f>
        <v>3150000</v>
      </c>
      <c r="L39"/>
    </row>
    <row r="40" spans="1:12">
      <c r="A40" t="str">
        <f>+'Ventas Acumuladas'!A40</f>
        <v>ABRIL</v>
      </c>
      <c r="B40" t="str">
        <f>+'Ventas Acumuladas'!F40</f>
        <v>ROMANO MARTINO FENZO FLORES</v>
      </c>
      <c r="C40" s="31">
        <f>+'Ventas Acumuladas'!M40+'Ventas Acumuladas'!L40</f>
        <v>295000</v>
      </c>
      <c r="L40"/>
    </row>
    <row r="41" spans="1:12">
      <c r="A41" t="str">
        <f>+'Ventas Acumuladas'!A41</f>
        <v>ABRIL</v>
      </c>
      <c r="B41" t="str">
        <f>+'Ventas Acumuladas'!F41</f>
        <v>SECRETARÍA REGIONAL MINISTERIAL DE LAS CULTURAS, LAS ARTES Y EL PATRIM</v>
      </c>
      <c r="C41" s="31">
        <f>+'Ventas Acumuladas'!M41+'Ventas Acumuladas'!L41</f>
        <v>2500000</v>
      </c>
      <c r="L41"/>
    </row>
    <row r="42" spans="1:12">
      <c r="A42" t="str">
        <f>+'Ventas Acumuladas'!A42</f>
        <v>ABRIL</v>
      </c>
      <c r="B42" t="str">
        <f>+'Ventas Acumuladas'!F42</f>
        <v>SECRETARÍA REGIONAL MINISTERIAL DE LAS CULTURAS, LAS ARTES Y EL PATRIM</v>
      </c>
      <c r="C42" s="31">
        <f>+'Ventas Acumuladas'!M42+'Ventas Acumuladas'!L42</f>
        <v>2500000</v>
      </c>
      <c r="L42"/>
    </row>
    <row r="43" spans="1:12">
      <c r="A43" t="str">
        <f>+'Ventas Acumuladas'!A43</f>
        <v>ABRIL</v>
      </c>
      <c r="B43" t="str">
        <f>+'Ventas Acumuladas'!F43</f>
        <v>UNIVERSIDAD AUTONOMA DE CHILE</v>
      </c>
      <c r="C43" s="31">
        <f>+'Ventas Acumuladas'!M43+'Ventas Acumuladas'!L43</f>
        <v>3150000</v>
      </c>
      <c r="L43"/>
    </row>
    <row r="44" spans="1:12">
      <c r="A44" t="str">
        <f>+'Ventas Acumuladas'!A44</f>
        <v>ABRIL</v>
      </c>
      <c r="B44" t="str">
        <f>+'Ventas Acumuladas'!F44</f>
        <v>ROCKET CHILE S.A.</v>
      </c>
      <c r="C44" s="31">
        <f>+'Ventas Acumuladas'!M44+'Ventas Acumuladas'!L44</f>
        <v>875000</v>
      </c>
      <c r="L44"/>
    </row>
    <row r="45" spans="1:12">
      <c r="A45" t="str">
        <f>+'Ventas Acumuladas'!A45</f>
        <v>MAYO</v>
      </c>
      <c r="B45" t="str">
        <f>+'Ventas Acumuladas'!F45</f>
        <v>ROCKET CHILE S.A.</v>
      </c>
      <c r="C45" s="31">
        <f>+'Ventas Acumuladas'!M45+'Ventas Acumuladas'!L45</f>
        <v>875000</v>
      </c>
      <c r="L45"/>
    </row>
    <row r="46" spans="1:12">
      <c r="A46" t="str">
        <f>+'Ventas Acumuladas'!A46</f>
        <v>MAYO</v>
      </c>
      <c r="B46" t="str">
        <f>+'Ventas Acumuladas'!F46</f>
        <v>AGENCIA AJI S.A.</v>
      </c>
      <c r="C46" s="31">
        <f>+'Ventas Acumuladas'!M46+'Ventas Acumuladas'!L46</f>
        <v>825000</v>
      </c>
      <c r="L46"/>
    </row>
    <row r="47" spans="1:12">
      <c r="A47" t="str">
        <f>+'Ventas Acumuladas'!A47</f>
        <v>MAYO</v>
      </c>
      <c r="B47" t="str">
        <f>+'Ventas Acumuladas'!F47</f>
        <v>GRUPO DVC SPA</v>
      </c>
      <c r="C47" s="31">
        <f>+'Ventas Acumuladas'!M47+'Ventas Acumuladas'!L47</f>
        <v>1700000</v>
      </c>
      <c r="L47"/>
    </row>
    <row r="48" spans="1:12">
      <c r="A48" t="str">
        <f>+'Ventas Acumuladas'!A48</f>
        <v>MAYO</v>
      </c>
      <c r="B48" t="str">
        <f>+'Ventas Acumuladas'!F48</f>
        <v>GRUPO A3 SPA</v>
      </c>
      <c r="C48" s="31">
        <f>+'Ventas Acumuladas'!M48+'Ventas Acumuladas'!L48</f>
        <v>750000</v>
      </c>
      <c r="L48"/>
    </row>
    <row r="49" spans="1:12">
      <c r="A49" t="str">
        <f>+'Ventas Acumuladas'!A49</f>
        <v>MAYO</v>
      </c>
      <c r="B49" t="str">
        <f>+'Ventas Acumuladas'!F49</f>
        <v>AGENCIA AJI S.A.</v>
      </c>
      <c r="C49" s="31">
        <f>+'Ventas Acumuladas'!M49+'Ventas Acumuladas'!L49</f>
        <v>825000</v>
      </c>
      <c r="L49"/>
    </row>
    <row r="50" spans="1:12">
      <c r="A50" t="str">
        <f>+'Ventas Acumuladas'!A50</f>
        <v>MAYO</v>
      </c>
      <c r="B50" t="str">
        <f>+'Ventas Acumuladas'!F50</f>
        <v>TEMPO PRODUCCIONES BY DS SPA</v>
      </c>
      <c r="C50" s="31">
        <f>+'Ventas Acumuladas'!M50+'Ventas Acumuladas'!L50</f>
        <v>700000</v>
      </c>
      <c r="L50"/>
    </row>
    <row r="51" spans="1:12">
      <c r="A51" t="str">
        <f>+'Ventas Acumuladas'!A51</f>
        <v>MAYO</v>
      </c>
      <c r="B51" t="str">
        <f>+'Ventas Acumuladas'!F51</f>
        <v>FRANCISCO ANDRES PRADO DELGADO</v>
      </c>
      <c r="C51" s="31">
        <f>+'Ventas Acumuladas'!M51+'Ventas Acumuladas'!L51</f>
        <v>435000</v>
      </c>
      <c r="L51"/>
    </row>
    <row r="52" spans="1:12">
      <c r="A52" t="str">
        <f>+'Ventas Acumuladas'!A52</f>
        <v>MAYO</v>
      </c>
      <c r="B52" t="str">
        <f>+'Ventas Acumuladas'!F52</f>
        <v>ALVARO GERMAN RODRIGUEZ HIDALGO</v>
      </c>
      <c r="C52" s="31">
        <f>+'Ventas Acumuladas'!M52+'Ventas Acumuladas'!L52</f>
        <v>550000</v>
      </c>
      <c r="L52"/>
    </row>
    <row r="53" spans="1:12">
      <c r="A53" t="str">
        <f>+'Ventas Acumuladas'!A53</f>
        <v>MAYO</v>
      </c>
      <c r="B53" t="str">
        <f>+'Ventas Acumuladas'!F53</f>
        <v>FRANCISCO ANDRES PRADO DELGADO</v>
      </c>
      <c r="C53" s="31">
        <f>+'Ventas Acumuladas'!M53+'Ventas Acumuladas'!L53</f>
        <v>435000</v>
      </c>
      <c r="L53"/>
    </row>
    <row r="54" spans="1:12">
      <c r="A54" t="str">
        <f>+'Ventas Acumuladas'!A54</f>
        <v>MAYO</v>
      </c>
      <c r="B54" t="str">
        <f>+'Ventas Acumuladas'!F54</f>
        <v>FRANCISCO ANDRES PRADO DELGADO</v>
      </c>
      <c r="C54" s="31">
        <f>+'Ventas Acumuladas'!M54+'Ventas Acumuladas'!L54</f>
        <v>56000</v>
      </c>
      <c r="L54"/>
    </row>
    <row r="55" spans="1:12">
      <c r="A55" t="str">
        <f>+'Ventas Acumuladas'!A55</f>
        <v>MAYO</v>
      </c>
      <c r="B55" t="str">
        <f>+'Ventas Acumuladas'!F55</f>
        <v>MANUEL ALEJANDRO CONCHA ESPINOSA</v>
      </c>
      <c r="C55" s="31">
        <f>+'Ventas Acumuladas'!M55+'Ventas Acumuladas'!L55</f>
        <v>496660</v>
      </c>
      <c r="L55"/>
    </row>
    <row r="56" spans="1:12">
      <c r="A56" t="str">
        <f>+'Ventas Acumuladas'!A56</f>
        <v>JUNIO</v>
      </c>
      <c r="B56" t="str">
        <f>+'Ventas Acumuladas'!F56</f>
        <v>PRODUCCIONES EVENTPRO LIMITADA</v>
      </c>
      <c r="C56" s="31">
        <f>+'Ventas Acumuladas'!M56+'Ventas Acumuladas'!L56</f>
        <v>1800000</v>
      </c>
      <c r="L56"/>
    </row>
    <row r="57" spans="1:12">
      <c r="A57" t="str">
        <f>+'Ventas Acumuladas'!A57</f>
        <v>JUNIO</v>
      </c>
      <c r="B57" t="str">
        <f>+'Ventas Acumuladas'!F57</f>
        <v>ASESORIAS Y PRODUCCIONES CR SPA</v>
      </c>
      <c r="C57" s="31">
        <f>+'Ventas Acumuladas'!M57+'Ventas Acumuladas'!L57</f>
        <v>640000</v>
      </c>
      <c r="L57"/>
    </row>
    <row r="58" spans="1:12">
      <c r="A58" t="str">
        <f>+'Ventas Acumuladas'!A58</f>
        <v>JUNIO</v>
      </c>
      <c r="B58" t="str">
        <f>+'Ventas Acumuladas'!F58</f>
        <v>ASESORIAS Y PRODUCCIONES CR SPA</v>
      </c>
      <c r="C58" s="31">
        <f>+'Ventas Acumuladas'!M58+'Ventas Acumuladas'!L58</f>
        <v>800000</v>
      </c>
      <c r="L58"/>
    </row>
    <row r="59" spans="1:12">
      <c r="A59" t="str">
        <f>+'Ventas Acumuladas'!A59</f>
        <v>JUNIO</v>
      </c>
      <c r="B59" t="str">
        <f>+'Ventas Acumuladas'!F59</f>
        <v>GRACIELA SOLEDAD CHAPPA AYALA</v>
      </c>
      <c r="C59" s="31">
        <f>+'Ventas Acumuladas'!M59+'Ventas Acumuladas'!L59</f>
        <v>725000</v>
      </c>
      <c r="L59"/>
    </row>
    <row r="60" spans="1:12">
      <c r="A60" t="str">
        <f>+'Ventas Acumuladas'!A60</f>
        <v>JUNIO</v>
      </c>
      <c r="B60" t="str">
        <f>+'Ventas Acumuladas'!F60</f>
        <v>STEAMMAKERS CHILE SPA</v>
      </c>
      <c r="C60" s="31">
        <f>+'Ventas Acumuladas'!M60+'Ventas Acumuladas'!L60</f>
        <v>2900000</v>
      </c>
      <c r="L60"/>
    </row>
    <row r="61" spans="1:12">
      <c r="A61" t="str">
        <f>+'Ventas Acumuladas'!A61</f>
        <v>JUNIO</v>
      </c>
      <c r="B61" t="str">
        <f>+'Ventas Acumuladas'!F61</f>
        <v>PAULINA MONSERRAT BRANTE ORTIZ</v>
      </c>
      <c r="C61" s="31">
        <f>+'Ventas Acumuladas'!M61+'Ventas Acumuladas'!L61</f>
        <v>977000</v>
      </c>
      <c r="L61"/>
    </row>
    <row r="62" spans="1:12">
      <c r="A62" t="str">
        <f>+'Ventas Acumuladas'!A62</f>
        <v>JUNIO</v>
      </c>
      <c r="B62" t="str">
        <f>+'Ventas Acumuladas'!F62</f>
        <v>RODRIGO ANDRES BAEZA PACHECO</v>
      </c>
      <c r="C62" s="31">
        <f>+'Ventas Acumuladas'!M62+'Ventas Acumuladas'!L62</f>
        <v>2146500</v>
      </c>
      <c r="L62"/>
    </row>
    <row r="63" spans="1:12">
      <c r="A63" t="str">
        <f>+'Ventas Acumuladas'!A63</f>
        <v>JUNIO</v>
      </c>
      <c r="B63" t="str">
        <f>+'Ventas Acumuladas'!F63</f>
        <v>JUAN PABLO FUENZALIDA PENALOZA</v>
      </c>
      <c r="C63" s="31">
        <f>+'Ventas Acumuladas'!M63+'Ventas Acumuladas'!L63</f>
        <v>1058000</v>
      </c>
      <c r="L63"/>
    </row>
    <row r="64" spans="1:12">
      <c r="A64" t="str">
        <f>+'Ventas Acumuladas'!A64</f>
        <v>JUNIO</v>
      </c>
      <c r="B64" t="str">
        <f>+'Ventas Acumuladas'!F64</f>
        <v>CAMILA FERNANDA TRAUB BECERRA</v>
      </c>
      <c r="C64" s="31">
        <f>+'Ventas Acumuladas'!M64+'Ventas Acumuladas'!L64</f>
        <v>867500</v>
      </c>
      <c r="L64"/>
    </row>
    <row r="65" spans="1:12">
      <c r="A65" t="str">
        <f>+'Ventas Acumuladas'!A65</f>
        <v>JULIO</v>
      </c>
      <c r="B65" t="str">
        <f>+'Ventas Acumuladas'!F65</f>
        <v>NATALIA PAZ NUNEZ PALMA</v>
      </c>
      <c r="C65" s="31">
        <f>+'Ventas Acumuladas'!M65+'Ventas Acumuladas'!L65</f>
        <v>400000</v>
      </c>
      <c r="L65"/>
    </row>
    <row r="66" spans="1:12">
      <c r="A66" t="str">
        <f>+'Ventas Acumuladas'!A66</f>
        <v>JULIO</v>
      </c>
      <c r="B66" t="str">
        <f>+'Ventas Acumuladas'!F66</f>
        <v>MARIO RAMIRO ESTEBAN MOYA GUZMAN</v>
      </c>
      <c r="C66" s="31">
        <f>+'Ventas Acumuladas'!M66+'Ventas Acumuladas'!L66</f>
        <v>613300</v>
      </c>
      <c r="L66"/>
    </row>
    <row r="67" spans="1:12">
      <c r="A67" t="str">
        <f>+'Ventas Acumuladas'!A67</f>
        <v>JULIO</v>
      </c>
      <c r="B67" t="str">
        <f>+'Ventas Acumuladas'!F67</f>
        <v>ANDREA DANIELA PEREZ GODOY</v>
      </c>
      <c r="C67" s="31">
        <f>+'Ventas Acumuladas'!M67+'Ventas Acumuladas'!L67</f>
        <v>719000</v>
      </c>
      <c r="L67"/>
    </row>
    <row r="68" spans="1:12">
      <c r="A68" t="str">
        <f>+'Ventas Acumuladas'!A68</f>
        <v>JULIO</v>
      </c>
      <c r="B68" t="str">
        <f>+'Ventas Acumuladas'!F68</f>
        <v>M  H INVERSIONES SPA</v>
      </c>
      <c r="C68" s="31">
        <f>+'Ventas Acumuladas'!M68+'Ventas Acumuladas'!L68</f>
        <v>92810</v>
      </c>
      <c r="L68"/>
    </row>
    <row r="69" spans="1:12">
      <c r="A69" t="str">
        <f>+'Ventas Acumuladas'!A69</f>
        <v>JULIO</v>
      </c>
      <c r="B69" t="str">
        <f>+'Ventas Acumuladas'!F69</f>
        <v>NIEVES DLB SPA</v>
      </c>
      <c r="C69" s="31">
        <f>+'Ventas Acumuladas'!M69+'Ventas Acumuladas'!L69</f>
        <v>151614</v>
      </c>
      <c r="L69"/>
    </row>
    <row r="70" spans="1:12">
      <c r="A70" t="str">
        <f>+'Ventas Acumuladas'!A70</f>
        <v>JULIO</v>
      </c>
      <c r="B70" t="str">
        <f>+'Ventas Acumuladas'!F70</f>
        <v>NIEVES DLB SPA</v>
      </c>
      <c r="C70" s="31">
        <f>+'Ventas Acumuladas'!M70+'Ventas Acumuladas'!L70</f>
        <v>151614</v>
      </c>
      <c r="L70"/>
    </row>
    <row r="71" spans="1:12">
      <c r="A71" t="e">
        <f>+'Ventas Acumuladas'!#REF!</f>
        <v>#REF!</v>
      </c>
      <c r="B71" t="e">
        <f>+'Ventas Acumuladas'!#REF!</f>
        <v>#REF!</v>
      </c>
      <c r="C71" s="31" t="e">
        <f>+'Ventas Acumuladas'!#REF!+'Ventas Acumuladas'!#REF!</f>
        <v>#REF!</v>
      </c>
      <c r="L71"/>
    </row>
    <row r="72" spans="1:12">
      <c r="A72" t="e">
        <f>+'Ventas Acumuladas'!#REF!</f>
        <v>#REF!</v>
      </c>
      <c r="B72" t="e">
        <f>+'Ventas Acumuladas'!#REF!</f>
        <v>#REF!</v>
      </c>
      <c r="C72" s="31" t="e">
        <f>+'Ventas Acumuladas'!#REF!+'Ventas Acumuladas'!#REF!</f>
        <v>#REF!</v>
      </c>
      <c r="L72"/>
    </row>
    <row r="73" spans="1:12">
      <c r="A73" t="e">
        <f>+'Ventas Acumuladas'!#REF!</f>
        <v>#REF!</v>
      </c>
      <c r="B73" t="e">
        <f>+'Ventas Acumuladas'!#REF!</f>
        <v>#REF!</v>
      </c>
      <c r="C73" s="31" t="e">
        <f>+'Ventas Acumuladas'!#REF!+'Ventas Acumuladas'!#REF!</f>
        <v>#REF!</v>
      </c>
      <c r="L73"/>
    </row>
    <row r="74" spans="1:12">
      <c r="A74" t="str">
        <f>+'Ventas Acumuladas'!A71</f>
        <v>JULIO</v>
      </c>
      <c r="B74" t="str">
        <f>+'Ventas Acumuladas'!F71</f>
        <v>ASESORIAS E INVERSIONES AIM FUTBOL SPA</v>
      </c>
      <c r="C74" s="31">
        <f>+'Ventas Acumuladas'!M71+'Ventas Acumuladas'!L71</f>
        <v>70000</v>
      </c>
      <c r="L74"/>
    </row>
    <row r="75" spans="1:12">
      <c r="A75" t="str">
        <f>+'Ventas Acumuladas'!A72</f>
        <v>JULIO</v>
      </c>
      <c r="B75" t="str">
        <f>+'Ventas Acumuladas'!F72</f>
        <v>ASESORIAS E INVERSIONES AIM FUTBOL SPA</v>
      </c>
      <c r="C75" s="31">
        <f>+'Ventas Acumuladas'!M72+'Ventas Acumuladas'!L72</f>
        <v>35000</v>
      </c>
      <c r="L75"/>
    </row>
    <row r="76" spans="1:12">
      <c r="A76" t="str">
        <f>+'Ventas Acumuladas'!A73</f>
        <v>JULIO</v>
      </c>
      <c r="B76" t="str">
        <f>+'Ventas Acumuladas'!F73</f>
        <v>ASESORIAS E INVERSIONES AIM FUTBOL SPA</v>
      </c>
      <c r="C76" s="31">
        <f>+'Ventas Acumuladas'!M73+'Ventas Acumuladas'!L73</f>
        <v>49990</v>
      </c>
      <c r="L76"/>
    </row>
    <row r="77" spans="1:12">
      <c r="A77" t="str">
        <f>+'Ventas Acumuladas'!A74</f>
        <v>JULIO</v>
      </c>
      <c r="B77" t="str">
        <f>+'Ventas Acumuladas'!F74</f>
        <v>ASESORIAS E INVERSIONES AIM FUTBOL SPA</v>
      </c>
      <c r="C77" s="31">
        <f>+'Ventas Acumuladas'!M74+'Ventas Acumuladas'!L74</f>
        <v>70000</v>
      </c>
      <c r="L77"/>
    </row>
    <row r="78" spans="1:12">
      <c r="A78" t="str">
        <f>+'Ventas Acumuladas'!A75</f>
        <v>JULIO</v>
      </c>
      <c r="B78" t="str">
        <f>+'Ventas Acumuladas'!F75</f>
        <v>ASESORIAS E INVERSIONES AIM FUTBOL SPA</v>
      </c>
      <c r="C78" s="31">
        <f>+'Ventas Acumuladas'!M75+'Ventas Acumuladas'!L75</f>
        <v>35000</v>
      </c>
    </row>
    <row r="79" spans="1:12">
      <c r="A79" t="str">
        <f>+'Ventas Acumuladas'!A76</f>
        <v>JULIO</v>
      </c>
      <c r="B79" t="str">
        <f>+'Ventas Acumuladas'!F76</f>
        <v>ASESORIAS E INVERSIONES AIM FUTBOL SPA</v>
      </c>
      <c r="C79" s="31">
        <f>+'Ventas Acumuladas'!M76+'Ventas Acumuladas'!L76</f>
        <v>49990</v>
      </c>
    </row>
    <row r="80" spans="1:12">
      <c r="A80" t="str">
        <f>+'Ventas Acumuladas'!A77</f>
        <v>JULIO</v>
      </c>
      <c r="B80" t="str">
        <f>+'Ventas Acumuladas'!F77</f>
        <v>ASESORIAS E INVERSIONES AIM FUTBOL SPA</v>
      </c>
      <c r="C80" s="31">
        <f>+'Ventas Acumuladas'!M77+'Ventas Acumuladas'!L77</f>
        <v>70000</v>
      </c>
    </row>
    <row r="81" spans="1:3">
      <c r="A81" t="str">
        <f>+'Ventas Acumuladas'!A78</f>
        <v>JULIO</v>
      </c>
      <c r="B81" t="str">
        <f>+'Ventas Acumuladas'!F78</f>
        <v>ASESORIAS E INVERSIONES AIM FUTBOL SPA</v>
      </c>
      <c r="C81" s="31">
        <f>+'Ventas Acumuladas'!M78+'Ventas Acumuladas'!L78</f>
        <v>35000</v>
      </c>
    </row>
    <row r="82" spans="1:3">
      <c r="A82" t="str">
        <f>+'Ventas Acumuladas'!A79</f>
        <v>JULIO</v>
      </c>
      <c r="B82" t="str">
        <f>+'Ventas Acumuladas'!F79</f>
        <v>ASESORIAS E INVERSIONES AIM FUTBOL SPA</v>
      </c>
      <c r="C82" s="31">
        <f>+'Ventas Acumuladas'!M79+'Ventas Acumuladas'!L79</f>
        <v>49990</v>
      </c>
    </row>
    <row r="83" spans="1:3">
      <c r="A83" t="str">
        <f>+'Ventas Acumuladas'!A80</f>
        <v/>
      </c>
      <c r="B83">
        <f>+'Ventas Acumuladas'!F80</f>
        <v>0</v>
      </c>
      <c r="C83" s="31">
        <f>+'Ventas Acumuladas'!M80+'Ventas Acumuladas'!L80</f>
        <v>0</v>
      </c>
    </row>
    <row r="84" spans="1:3">
      <c r="A84" t="str">
        <f>+'Ventas Acumuladas'!A81</f>
        <v/>
      </c>
      <c r="B84">
        <f>+'Ventas Acumuladas'!F81</f>
        <v>0</v>
      </c>
      <c r="C84" s="31">
        <f>+'Ventas Acumuladas'!M81+'Ventas Acumuladas'!L81</f>
        <v>0</v>
      </c>
    </row>
    <row r="85" spans="1:3">
      <c r="A85" t="str">
        <f>+'Ventas Acumuladas'!A82</f>
        <v/>
      </c>
      <c r="B85">
        <f>+'Ventas Acumuladas'!F82</f>
        <v>0</v>
      </c>
      <c r="C85" s="31">
        <f>+'Ventas Acumuladas'!M82+'Ventas Acumuladas'!L82</f>
        <v>0</v>
      </c>
    </row>
    <row r="86" spans="1:3">
      <c r="A86" t="str">
        <f>+'Ventas Acumuladas'!A83</f>
        <v/>
      </c>
      <c r="B86">
        <f>+'Ventas Acumuladas'!F83</f>
        <v>0</v>
      </c>
      <c r="C86" s="31">
        <f>+'Ventas Acumuladas'!M83+'Ventas Acumuladas'!L83</f>
        <v>0</v>
      </c>
    </row>
    <row r="87" spans="1:3">
      <c r="A87" t="str">
        <f>+'Ventas Acumuladas'!A84</f>
        <v/>
      </c>
      <c r="B87">
        <f>+'Ventas Acumuladas'!F84</f>
        <v>0</v>
      </c>
      <c r="C87" s="31">
        <f>+'Ventas Acumuladas'!M84+'Ventas Acumuladas'!L84</f>
        <v>0</v>
      </c>
    </row>
    <row r="88" spans="1:3">
      <c r="A88" t="str">
        <f>+'Ventas Acumuladas'!A85</f>
        <v/>
      </c>
      <c r="B88">
        <f>+'Ventas Acumuladas'!F85</f>
        <v>0</v>
      </c>
      <c r="C88" s="31">
        <f>+'Ventas Acumuladas'!M85+'Ventas Acumuladas'!L85</f>
        <v>0</v>
      </c>
    </row>
    <row r="89" spans="1:3">
      <c r="A89" t="str">
        <f>+'Ventas Acumuladas'!A86</f>
        <v/>
      </c>
      <c r="B89">
        <f>+'Ventas Acumuladas'!F86</f>
        <v>0</v>
      </c>
      <c r="C89" s="31">
        <f>+'Ventas Acumuladas'!M86+'Ventas Acumuladas'!L86</f>
        <v>0</v>
      </c>
    </row>
    <row r="90" spans="1:3">
      <c r="A90" t="str">
        <f>+'Ventas Acumuladas'!A87</f>
        <v/>
      </c>
      <c r="B90">
        <f>+'Ventas Acumuladas'!F87</f>
        <v>0</v>
      </c>
      <c r="C90" s="31">
        <f>+'Ventas Acumuladas'!M87+'Ventas Acumuladas'!L87</f>
        <v>0</v>
      </c>
    </row>
    <row r="91" spans="1:3">
      <c r="A91" t="str">
        <f>+'Ventas Acumuladas'!A88</f>
        <v/>
      </c>
      <c r="B91">
        <f>+'Ventas Acumuladas'!F88</f>
        <v>0</v>
      </c>
      <c r="C91" s="31">
        <f>+'Ventas Acumuladas'!M88+'Ventas Acumuladas'!L88</f>
        <v>0</v>
      </c>
    </row>
    <row r="92" spans="1:3">
      <c r="A92" t="str">
        <f>+'Ventas Acumuladas'!A89</f>
        <v/>
      </c>
      <c r="B92">
        <f>+'Ventas Acumuladas'!F89</f>
        <v>0</v>
      </c>
      <c r="C92" s="31">
        <f>+'Ventas Acumuladas'!M89+'Ventas Acumuladas'!L89</f>
        <v>0</v>
      </c>
    </row>
    <row r="93" spans="1:3">
      <c r="A93" t="str">
        <f>+'Ventas Acumuladas'!A90</f>
        <v/>
      </c>
      <c r="B93">
        <f>+'Ventas Acumuladas'!F90</f>
        <v>0</v>
      </c>
      <c r="C93" s="31">
        <f>+'Ventas Acumuladas'!M90+'Ventas Acumuladas'!L90</f>
        <v>0</v>
      </c>
    </row>
    <row r="94" spans="1:3">
      <c r="A94" t="str">
        <f>+'Ventas Acumuladas'!A91</f>
        <v/>
      </c>
      <c r="B94">
        <f>+'Ventas Acumuladas'!F91</f>
        <v>0</v>
      </c>
      <c r="C94" s="31">
        <f>+'Ventas Acumuladas'!M91+'Ventas Acumuladas'!L91</f>
        <v>0</v>
      </c>
    </row>
    <row r="95" spans="1:3">
      <c r="A95" t="str">
        <f>+'Ventas Acumuladas'!A92</f>
        <v/>
      </c>
      <c r="B95">
        <f>+'Ventas Acumuladas'!F92</f>
        <v>0</v>
      </c>
      <c r="C95" s="31">
        <f>+'Ventas Acumuladas'!M92+'Ventas Acumuladas'!L92</f>
        <v>0</v>
      </c>
    </row>
    <row r="96" spans="1:3">
      <c r="A96" t="str">
        <f>+'Ventas Acumuladas'!A93</f>
        <v/>
      </c>
      <c r="B96">
        <f>+'Ventas Acumuladas'!F93</f>
        <v>0</v>
      </c>
      <c r="C96" s="31">
        <f>+'Ventas Acumuladas'!M93+'Ventas Acumuladas'!L93</f>
        <v>0</v>
      </c>
    </row>
    <row r="97" spans="1:3">
      <c r="A97" t="str">
        <f>+'Ventas Acumuladas'!A94</f>
        <v/>
      </c>
      <c r="B97">
        <f>+'Ventas Acumuladas'!F94</f>
        <v>0</v>
      </c>
      <c r="C97" s="31">
        <f>+'Ventas Acumuladas'!M94+'Ventas Acumuladas'!L94</f>
        <v>0</v>
      </c>
    </row>
    <row r="98" spans="1:3">
      <c r="A98" t="str">
        <f>+'Ventas Acumuladas'!A95</f>
        <v/>
      </c>
      <c r="B98">
        <f>+'Ventas Acumuladas'!F95</f>
        <v>0</v>
      </c>
      <c r="C98" s="31">
        <f>+'Ventas Acumuladas'!M95+'Ventas Acumuladas'!L95</f>
        <v>0</v>
      </c>
    </row>
    <row r="99" spans="1:3">
      <c r="A99" t="str">
        <f>+'Ventas Acumuladas'!A96</f>
        <v/>
      </c>
      <c r="B99">
        <f>+'Ventas Acumuladas'!F96</f>
        <v>0</v>
      </c>
      <c r="C99" s="31">
        <f>+'Ventas Acumuladas'!M96+'Ventas Acumuladas'!L96</f>
        <v>0</v>
      </c>
    </row>
    <row r="100" spans="1:3">
      <c r="A100" t="str">
        <f>+'Ventas Acumuladas'!A97</f>
        <v/>
      </c>
      <c r="B100">
        <f>+'Ventas Acumuladas'!F97</f>
        <v>0</v>
      </c>
      <c r="C100" s="31">
        <f>+'Ventas Acumuladas'!M97+'Ventas Acumuladas'!L97</f>
        <v>0</v>
      </c>
    </row>
    <row r="101" spans="1:3">
      <c r="A101" t="str">
        <f>+'Ventas Acumuladas'!A98</f>
        <v/>
      </c>
      <c r="B101">
        <f>+'Ventas Acumuladas'!F98</f>
        <v>0</v>
      </c>
      <c r="C101" s="31">
        <f>+'Ventas Acumuladas'!M98+'Ventas Acumuladas'!L98</f>
        <v>0</v>
      </c>
    </row>
    <row r="102" spans="1:3">
      <c r="A102" t="str">
        <f>+'Ventas Acumuladas'!A99</f>
        <v/>
      </c>
      <c r="B102">
        <f>+'Ventas Acumuladas'!F99</f>
        <v>0</v>
      </c>
      <c r="C102" s="31">
        <f>+'Ventas Acumuladas'!M99+'Ventas Acumuladas'!L99</f>
        <v>0</v>
      </c>
    </row>
    <row r="103" spans="1:3">
      <c r="A103" t="str">
        <f>+'Ventas Acumuladas'!A100</f>
        <v/>
      </c>
      <c r="B103">
        <f>+'Ventas Acumuladas'!F100</f>
        <v>0</v>
      </c>
      <c r="C103" s="31">
        <f>+'Ventas Acumuladas'!M100+'Ventas Acumuladas'!L100</f>
        <v>0</v>
      </c>
    </row>
    <row r="104" spans="1:3">
      <c r="A104" t="str">
        <f>+'Ventas Acumuladas'!A101</f>
        <v/>
      </c>
      <c r="B104">
        <f>+'Ventas Acumuladas'!F101</f>
        <v>0</v>
      </c>
      <c r="C104" s="31">
        <f>+'Ventas Acumuladas'!M101+'Ventas Acumuladas'!L101</f>
        <v>0</v>
      </c>
    </row>
    <row r="105" spans="1:3">
      <c r="A105" t="str">
        <f>+'Ventas Acumuladas'!A102</f>
        <v/>
      </c>
      <c r="B105">
        <f>+'Ventas Acumuladas'!F102</f>
        <v>0</v>
      </c>
      <c r="C105" s="31">
        <f>+'Ventas Acumuladas'!M102+'Ventas Acumuladas'!L102</f>
        <v>0</v>
      </c>
    </row>
    <row r="106" spans="1:3">
      <c r="A106" t="str">
        <f>+'Ventas Acumuladas'!A103</f>
        <v/>
      </c>
      <c r="B106">
        <f>+'Ventas Acumuladas'!F103</f>
        <v>0</v>
      </c>
      <c r="C106" s="31">
        <f>+'Ventas Acumuladas'!M103+'Ventas Acumuladas'!L103</f>
        <v>0</v>
      </c>
    </row>
    <row r="107" spans="1:3">
      <c r="A107" t="str">
        <f>+'Ventas Acumuladas'!A104</f>
        <v/>
      </c>
      <c r="B107">
        <f>+'Ventas Acumuladas'!F104</f>
        <v>0</v>
      </c>
      <c r="C107" s="31">
        <f>+'Ventas Acumuladas'!M104+'Ventas Acumuladas'!L104</f>
        <v>0</v>
      </c>
    </row>
    <row r="108" spans="1:3">
      <c r="A108" t="str">
        <f>+'Ventas Acumuladas'!A105</f>
        <v/>
      </c>
      <c r="B108">
        <f>+'Ventas Acumuladas'!F105</f>
        <v>0</v>
      </c>
      <c r="C108" s="31">
        <f>+'Ventas Acumuladas'!M105+'Ventas Acumuladas'!L105</f>
        <v>0</v>
      </c>
    </row>
    <row r="109" spans="1:3">
      <c r="A109" t="str">
        <f>+'Ventas Acumuladas'!A106</f>
        <v/>
      </c>
      <c r="B109">
        <f>+'Ventas Acumuladas'!F106</f>
        <v>0</v>
      </c>
      <c r="C109" s="31">
        <f>+'Ventas Acumuladas'!M106+'Ventas Acumuladas'!L106</f>
        <v>0</v>
      </c>
    </row>
    <row r="110" spans="1:3">
      <c r="A110" t="str">
        <f>+'Ventas Acumuladas'!A107</f>
        <v/>
      </c>
      <c r="B110">
        <f>+'Ventas Acumuladas'!F107</f>
        <v>0</v>
      </c>
      <c r="C110" s="31">
        <f>+'Ventas Acumuladas'!M107+'Ventas Acumuladas'!L107</f>
        <v>0</v>
      </c>
    </row>
    <row r="111" spans="1:3">
      <c r="A111" t="str">
        <f>+'Ventas Acumuladas'!A108</f>
        <v/>
      </c>
      <c r="B111">
        <f>+'Ventas Acumuladas'!F108</f>
        <v>0</v>
      </c>
      <c r="C111" s="31">
        <f>+'Ventas Acumuladas'!M108+'Ventas Acumuladas'!L108</f>
        <v>0</v>
      </c>
    </row>
    <row r="112" spans="1:3">
      <c r="A112" t="str">
        <f>+'Ventas Acumuladas'!A109</f>
        <v/>
      </c>
      <c r="B112">
        <f>+'Ventas Acumuladas'!F109</f>
        <v>0</v>
      </c>
      <c r="C112" s="31">
        <f>+'Ventas Acumuladas'!M109+'Ventas Acumuladas'!L109</f>
        <v>0</v>
      </c>
    </row>
    <row r="113" spans="1:3">
      <c r="A113" t="str">
        <f>+'Ventas Acumuladas'!A110</f>
        <v/>
      </c>
      <c r="B113">
        <f>+'Ventas Acumuladas'!F110</f>
        <v>0</v>
      </c>
      <c r="C113" s="31">
        <f>+'Ventas Acumuladas'!M110+'Ventas Acumuladas'!L110</f>
        <v>0</v>
      </c>
    </row>
    <row r="114" spans="1:3">
      <c r="A114" t="str">
        <f>+'Ventas Acumuladas'!A111</f>
        <v/>
      </c>
      <c r="B114">
        <f>+'Ventas Acumuladas'!F111</f>
        <v>0</v>
      </c>
      <c r="C114" s="31">
        <f>+'Ventas Acumuladas'!M111+'Ventas Acumuladas'!L111</f>
        <v>0</v>
      </c>
    </row>
    <row r="115" spans="1:3">
      <c r="A115" t="str">
        <f>+'Ventas Acumuladas'!A112</f>
        <v/>
      </c>
      <c r="B115">
        <f>+'Ventas Acumuladas'!F112</f>
        <v>0</v>
      </c>
      <c r="C115" s="31">
        <f>+'Ventas Acumuladas'!M112+'Ventas Acumuladas'!L112</f>
        <v>0</v>
      </c>
    </row>
    <row r="116" spans="1:3">
      <c r="A116" t="str">
        <f>+'Ventas Acumuladas'!A113</f>
        <v/>
      </c>
      <c r="B116">
        <f>+'Ventas Acumuladas'!F113</f>
        <v>0</v>
      </c>
      <c r="C116" s="31">
        <f>+'Ventas Acumuladas'!M113+'Ventas Acumuladas'!L113</f>
        <v>0</v>
      </c>
    </row>
    <row r="117" spans="1:3">
      <c r="A117" t="str">
        <f>+'Ventas Acumuladas'!A114</f>
        <v/>
      </c>
      <c r="B117">
        <f>+'Ventas Acumuladas'!F114</f>
        <v>0</v>
      </c>
      <c r="C117" s="31">
        <f>+'Ventas Acumuladas'!M114+'Ventas Acumuladas'!L114</f>
        <v>0</v>
      </c>
    </row>
    <row r="118" spans="1:3">
      <c r="A118" t="str">
        <f>+'Ventas Acumuladas'!A115</f>
        <v/>
      </c>
      <c r="B118">
        <f>+'Ventas Acumuladas'!F115</f>
        <v>0</v>
      </c>
      <c r="C118" s="31">
        <f>+'Ventas Acumuladas'!M115+'Ventas Acumuladas'!L115</f>
        <v>0</v>
      </c>
    </row>
    <row r="119" spans="1:3">
      <c r="A119" t="str">
        <f>+'Ventas Acumuladas'!A116</f>
        <v/>
      </c>
      <c r="B119">
        <f>+'Ventas Acumuladas'!F116</f>
        <v>0</v>
      </c>
      <c r="C119" s="31">
        <f>+'Ventas Acumuladas'!M116+'Ventas Acumuladas'!L116</f>
        <v>0</v>
      </c>
    </row>
    <row r="120" spans="1:3">
      <c r="A120" t="str">
        <f>+'Ventas Acumuladas'!A117</f>
        <v/>
      </c>
      <c r="B120">
        <f>+'Ventas Acumuladas'!F117</f>
        <v>0</v>
      </c>
      <c r="C120" s="31">
        <f>+'Ventas Acumuladas'!M117+'Ventas Acumuladas'!L117</f>
        <v>0</v>
      </c>
    </row>
    <row r="121" spans="1:3">
      <c r="A121" t="str">
        <f>+'Ventas Acumuladas'!A118</f>
        <v/>
      </c>
      <c r="B121">
        <f>+'Ventas Acumuladas'!F118</f>
        <v>0</v>
      </c>
      <c r="C121" s="31">
        <f>+'Ventas Acumuladas'!M118+'Ventas Acumuladas'!L118</f>
        <v>0</v>
      </c>
    </row>
    <row r="122" spans="1:3">
      <c r="A122" t="str">
        <f>+'Ventas Acumuladas'!A119</f>
        <v/>
      </c>
      <c r="B122">
        <f>+'Ventas Acumuladas'!F119</f>
        <v>0</v>
      </c>
      <c r="C122" s="31">
        <f>+'Ventas Acumuladas'!M119+'Ventas Acumuladas'!L119</f>
        <v>0</v>
      </c>
    </row>
    <row r="123" spans="1:3">
      <c r="A123" t="str">
        <f>+'Ventas Acumuladas'!A120</f>
        <v/>
      </c>
      <c r="B123">
        <f>+'Ventas Acumuladas'!F120</f>
        <v>0</v>
      </c>
      <c r="C123" s="31">
        <f>+'Ventas Acumuladas'!M120+'Ventas Acumuladas'!L120</f>
        <v>0</v>
      </c>
    </row>
    <row r="124" spans="1:3">
      <c r="A124" t="str">
        <f>+'Ventas Acumuladas'!A121</f>
        <v/>
      </c>
      <c r="B124">
        <f>+'Ventas Acumuladas'!F121</f>
        <v>0</v>
      </c>
      <c r="C124" s="31">
        <f>+'Ventas Acumuladas'!M121+'Ventas Acumuladas'!L121</f>
        <v>0</v>
      </c>
    </row>
    <row r="125" spans="1:3">
      <c r="A125" t="str">
        <f>+'Ventas Acumuladas'!A122</f>
        <v/>
      </c>
      <c r="B125">
        <f>+'Ventas Acumuladas'!F122</f>
        <v>0</v>
      </c>
      <c r="C125" s="31">
        <f>+'Ventas Acumuladas'!M122+'Ventas Acumuladas'!L122</f>
        <v>0</v>
      </c>
    </row>
    <row r="126" spans="1:3">
      <c r="A126" t="str">
        <f>+'Ventas Acumuladas'!A123</f>
        <v/>
      </c>
      <c r="B126">
        <f>+'Ventas Acumuladas'!F123</f>
        <v>0</v>
      </c>
      <c r="C126" s="31">
        <f>+'Ventas Acumuladas'!M123+'Ventas Acumuladas'!L123</f>
        <v>0</v>
      </c>
    </row>
    <row r="127" spans="1:3">
      <c r="A127" t="str">
        <f>+'Ventas Acumuladas'!A124</f>
        <v/>
      </c>
      <c r="B127">
        <f>+'Ventas Acumuladas'!F124</f>
        <v>0</v>
      </c>
      <c r="C127" s="31">
        <f>+'Ventas Acumuladas'!M124+'Ventas Acumuladas'!L124</f>
        <v>0</v>
      </c>
    </row>
    <row r="128" spans="1:3">
      <c r="A128" t="str">
        <f>+'Ventas Acumuladas'!A125</f>
        <v/>
      </c>
      <c r="B128">
        <f>+'Ventas Acumuladas'!F125</f>
        <v>0</v>
      </c>
      <c r="C128" s="31">
        <f>+'Ventas Acumuladas'!M125+'Ventas Acumuladas'!L125</f>
        <v>0</v>
      </c>
    </row>
    <row r="129" spans="1:3">
      <c r="A129" t="str">
        <f>+'Ventas Acumuladas'!A126</f>
        <v/>
      </c>
      <c r="B129">
        <f>+'Ventas Acumuladas'!F126</f>
        <v>0</v>
      </c>
      <c r="C129" s="31">
        <f>+'Ventas Acumuladas'!M126+'Ventas Acumuladas'!L126</f>
        <v>0</v>
      </c>
    </row>
    <row r="130" spans="1:3">
      <c r="A130" t="str">
        <f>+'Ventas Acumuladas'!A127</f>
        <v/>
      </c>
      <c r="B130">
        <f>+'Ventas Acumuladas'!F127</f>
        <v>0</v>
      </c>
      <c r="C130" s="31">
        <f>+'Ventas Acumuladas'!M127+'Ventas Acumuladas'!L127</f>
        <v>0</v>
      </c>
    </row>
    <row r="131" spans="1:3">
      <c r="A131" t="str">
        <f>+'Ventas Acumuladas'!A128</f>
        <v/>
      </c>
      <c r="B131">
        <f>+'Ventas Acumuladas'!F128</f>
        <v>0</v>
      </c>
      <c r="C131" s="31">
        <f>+'Ventas Acumuladas'!M128+'Ventas Acumuladas'!L128</f>
        <v>0</v>
      </c>
    </row>
    <row r="132" spans="1:3">
      <c r="A132" t="str">
        <f>+'Ventas Acumuladas'!A129</f>
        <v/>
      </c>
      <c r="B132">
        <f>+'Ventas Acumuladas'!F129</f>
        <v>0</v>
      </c>
      <c r="C132" s="31">
        <f>+'Ventas Acumuladas'!M129+'Ventas Acumuladas'!L129</f>
        <v>0</v>
      </c>
    </row>
    <row r="133" spans="1:3">
      <c r="A133" t="str">
        <f>+'Ventas Acumuladas'!A130</f>
        <v/>
      </c>
      <c r="B133">
        <f>+'Ventas Acumuladas'!F130</f>
        <v>0</v>
      </c>
      <c r="C133" s="31">
        <f>+'Ventas Acumuladas'!M130+'Ventas Acumuladas'!L130</f>
        <v>0</v>
      </c>
    </row>
    <row r="134" spans="1:3">
      <c r="A134" t="str">
        <f>+'Ventas Acumuladas'!A131</f>
        <v/>
      </c>
      <c r="B134">
        <f>+'Ventas Acumuladas'!F131</f>
        <v>0</v>
      </c>
      <c r="C134" s="31">
        <f>+'Ventas Acumuladas'!M131+'Ventas Acumuladas'!L131</f>
        <v>0</v>
      </c>
    </row>
    <row r="135" spans="1:3">
      <c r="A135" t="str">
        <f>+'Ventas Acumuladas'!A132</f>
        <v/>
      </c>
      <c r="B135">
        <f>+'Ventas Acumuladas'!F132</f>
        <v>0</v>
      </c>
      <c r="C135" s="31">
        <f>+'Ventas Acumuladas'!M132+'Ventas Acumuladas'!L132</f>
        <v>0</v>
      </c>
    </row>
    <row r="136" spans="1:3">
      <c r="A136" t="str">
        <f>+'Ventas Acumuladas'!A133</f>
        <v/>
      </c>
      <c r="B136">
        <f>+'Ventas Acumuladas'!F133</f>
        <v>0</v>
      </c>
      <c r="C136" s="31">
        <f>+'Ventas Acumuladas'!M133+'Ventas Acumuladas'!L133</f>
        <v>0</v>
      </c>
    </row>
    <row r="137" spans="1:3">
      <c r="A137" t="str">
        <f>+'Ventas Acumuladas'!A134</f>
        <v/>
      </c>
      <c r="B137">
        <f>+'Ventas Acumuladas'!F134</f>
        <v>0</v>
      </c>
      <c r="C137" s="31">
        <f>+'Ventas Acumuladas'!M134+'Ventas Acumuladas'!L134</f>
        <v>0</v>
      </c>
    </row>
    <row r="138" spans="1:3">
      <c r="A138" t="str">
        <f>+'Ventas Acumuladas'!A135</f>
        <v/>
      </c>
      <c r="B138">
        <f>+'Ventas Acumuladas'!F135</f>
        <v>0</v>
      </c>
      <c r="C138" s="31">
        <f>+'Ventas Acumuladas'!M135+'Ventas Acumuladas'!L135</f>
        <v>0</v>
      </c>
    </row>
    <row r="139" spans="1:3">
      <c r="A139" t="str">
        <f>+'Ventas Acumuladas'!A136</f>
        <v/>
      </c>
      <c r="B139">
        <f>+'Ventas Acumuladas'!F136</f>
        <v>0</v>
      </c>
      <c r="C139" s="31">
        <f>+'Ventas Acumuladas'!M136+'Ventas Acumuladas'!L136</f>
        <v>0</v>
      </c>
    </row>
    <row r="140" spans="1:3">
      <c r="A140" t="str">
        <f>+'Ventas Acumuladas'!A137</f>
        <v/>
      </c>
      <c r="B140">
        <f>+'Ventas Acumuladas'!F137</f>
        <v>0</v>
      </c>
      <c r="C140" s="31">
        <f>+'Ventas Acumuladas'!M137+'Ventas Acumuladas'!L137</f>
        <v>0</v>
      </c>
    </row>
    <row r="141" spans="1:3">
      <c r="A141" t="str">
        <f>+'Ventas Acumuladas'!A138</f>
        <v/>
      </c>
      <c r="B141">
        <f>+'Ventas Acumuladas'!F138</f>
        <v>0</v>
      </c>
      <c r="C141" s="31">
        <f>+'Ventas Acumuladas'!M138+'Ventas Acumuladas'!L138</f>
        <v>0</v>
      </c>
    </row>
    <row r="142" spans="1:3">
      <c r="A142" t="str">
        <f>+'Ventas Acumuladas'!A139</f>
        <v/>
      </c>
      <c r="B142">
        <f>+'Ventas Acumuladas'!F139</f>
        <v>0</v>
      </c>
      <c r="C142" s="31">
        <f>+'Ventas Acumuladas'!M139+'Ventas Acumuladas'!L139</f>
        <v>0</v>
      </c>
    </row>
    <row r="143" spans="1:3">
      <c r="A143" t="str">
        <f>+'Ventas Acumuladas'!A140</f>
        <v/>
      </c>
      <c r="B143">
        <f>+'Ventas Acumuladas'!F140</f>
        <v>0</v>
      </c>
      <c r="C143" s="31">
        <f>+'Ventas Acumuladas'!M140+'Ventas Acumuladas'!L140</f>
        <v>0</v>
      </c>
    </row>
    <row r="144" spans="1:3">
      <c r="A144" t="str">
        <f>+'Ventas Acumuladas'!A141</f>
        <v/>
      </c>
      <c r="B144">
        <f>+'Ventas Acumuladas'!F141</f>
        <v>0</v>
      </c>
      <c r="C144" s="31">
        <f>+'Ventas Acumuladas'!M141+'Ventas Acumuladas'!L141</f>
        <v>0</v>
      </c>
    </row>
    <row r="145" spans="1:3">
      <c r="A145" t="str">
        <f>+'Ventas Acumuladas'!A142</f>
        <v/>
      </c>
      <c r="B145">
        <f>+'Ventas Acumuladas'!F142</f>
        <v>0</v>
      </c>
      <c r="C145" s="31">
        <f>+'Ventas Acumuladas'!M142+'Ventas Acumuladas'!L142</f>
        <v>0</v>
      </c>
    </row>
    <row r="146" spans="1:3">
      <c r="A146" t="str">
        <f>+'Ventas Acumuladas'!A143</f>
        <v/>
      </c>
      <c r="B146">
        <f>+'Ventas Acumuladas'!F143</f>
        <v>0</v>
      </c>
      <c r="C146" s="31">
        <f>+'Ventas Acumuladas'!M143+'Ventas Acumuladas'!L143</f>
        <v>0</v>
      </c>
    </row>
    <row r="147" spans="1:3">
      <c r="A147" t="str">
        <f>+'Ventas Acumuladas'!A144</f>
        <v/>
      </c>
      <c r="B147">
        <f>+'Ventas Acumuladas'!F144</f>
        <v>0</v>
      </c>
      <c r="C147" s="31">
        <f>+'Ventas Acumuladas'!M144+'Ventas Acumuladas'!L144</f>
        <v>0</v>
      </c>
    </row>
    <row r="148" spans="1:3">
      <c r="A148" t="str">
        <f>+'Ventas Acumuladas'!A145</f>
        <v/>
      </c>
      <c r="B148">
        <f>+'Ventas Acumuladas'!F145</f>
        <v>0</v>
      </c>
      <c r="C148" s="31">
        <f>+'Ventas Acumuladas'!M145+'Ventas Acumuladas'!L145</f>
        <v>0</v>
      </c>
    </row>
    <row r="149" spans="1:3">
      <c r="A149" t="str">
        <f>+'Ventas Acumuladas'!A146</f>
        <v/>
      </c>
      <c r="B149">
        <f>+'Ventas Acumuladas'!F146</f>
        <v>0</v>
      </c>
      <c r="C149" s="31">
        <f>+'Ventas Acumuladas'!M146+'Ventas Acumuladas'!L146</f>
        <v>0</v>
      </c>
    </row>
    <row r="150" spans="1:3">
      <c r="A150" t="str">
        <f>+'Ventas Acumuladas'!A147</f>
        <v/>
      </c>
      <c r="B150">
        <f>+'Ventas Acumuladas'!F147</f>
        <v>0</v>
      </c>
      <c r="C150" s="31">
        <f>+'Ventas Acumuladas'!M147+'Ventas Acumuladas'!L147</f>
        <v>0</v>
      </c>
    </row>
    <row r="151" spans="1:3">
      <c r="A151" t="str">
        <f>+'Ventas Acumuladas'!A148</f>
        <v/>
      </c>
      <c r="B151">
        <f>+'Ventas Acumuladas'!F148</f>
        <v>0</v>
      </c>
      <c r="C151" s="31">
        <f>+'Ventas Acumuladas'!M148+'Ventas Acumuladas'!L148</f>
        <v>0</v>
      </c>
    </row>
    <row r="152" spans="1:3">
      <c r="A152" t="str">
        <f>+'Ventas Acumuladas'!A149</f>
        <v/>
      </c>
      <c r="B152">
        <f>+'Ventas Acumuladas'!F149</f>
        <v>0</v>
      </c>
      <c r="C152" s="31">
        <f>+'Ventas Acumuladas'!M149+'Ventas Acumuladas'!L149</f>
        <v>0</v>
      </c>
    </row>
    <row r="153" spans="1:3">
      <c r="A153" t="str">
        <f>+'Ventas Acumuladas'!A150</f>
        <v/>
      </c>
      <c r="B153">
        <f>+'Ventas Acumuladas'!F150</f>
        <v>0</v>
      </c>
      <c r="C153" s="31">
        <f>+'Ventas Acumuladas'!M150+'Ventas Acumuladas'!L150</f>
        <v>0</v>
      </c>
    </row>
    <row r="154" spans="1:3">
      <c r="A154" t="str">
        <f>+'Ventas Acumuladas'!A151</f>
        <v/>
      </c>
      <c r="B154">
        <f>+'Ventas Acumuladas'!F151</f>
        <v>0</v>
      </c>
      <c r="C154" s="31">
        <f>+'Ventas Acumuladas'!M151+'Ventas Acumuladas'!L151</f>
        <v>0</v>
      </c>
    </row>
    <row r="155" spans="1:3">
      <c r="A155" t="str">
        <f>+'Ventas Acumuladas'!A152</f>
        <v/>
      </c>
      <c r="B155">
        <f>+'Ventas Acumuladas'!F152</f>
        <v>0</v>
      </c>
      <c r="C155" s="31">
        <f>+'Ventas Acumuladas'!M152+'Ventas Acumuladas'!L152</f>
        <v>0</v>
      </c>
    </row>
    <row r="156" spans="1:3">
      <c r="A156" t="str">
        <f>+'Ventas Acumuladas'!A153</f>
        <v/>
      </c>
      <c r="B156">
        <f>+'Ventas Acumuladas'!F153</f>
        <v>0</v>
      </c>
      <c r="C156" s="31">
        <f>+'Ventas Acumuladas'!M153+'Ventas Acumuladas'!L153</f>
        <v>0</v>
      </c>
    </row>
    <row r="157" spans="1:3">
      <c r="A157" t="str">
        <f>+'Ventas Acumuladas'!A154</f>
        <v/>
      </c>
      <c r="B157">
        <f>+'Ventas Acumuladas'!F154</f>
        <v>0</v>
      </c>
      <c r="C157" s="31">
        <f>+'Ventas Acumuladas'!M154+'Ventas Acumuladas'!L154</f>
        <v>0</v>
      </c>
    </row>
    <row r="158" spans="1:3">
      <c r="A158" t="str">
        <f>+'Ventas Acumuladas'!A155</f>
        <v/>
      </c>
      <c r="B158">
        <f>+'Ventas Acumuladas'!F155</f>
        <v>0</v>
      </c>
      <c r="C158" s="31">
        <f>+'Ventas Acumuladas'!M155+'Ventas Acumuladas'!L155</f>
        <v>0</v>
      </c>
    </row>
    <row r="159" spans="1:3">
      <c r="A159" t="str">
        <f>+'Ventas Acumuladas'!A156</f>
        <v/>
      </c>
      <c r="B159">
        <f>+'Ventas Acumuladas'!F156</f>
        <v>0</v>
      </c>
      <c r="C159" s="31">
        <f>+'Ventas Acumuladas'!M156+'Ventas Acumuladas'!L156</f>
        <v>0</v>
      </c>
    </row>
    <row r="160" spans="1:3">
      <c r="A160" t="str">
        <f>+'Ventas Acumuladas'!A157</f>
        <v/>
      </c>
      <c r="B160">
        <f>+'Ventas Acumuladas'!F157</f>
        <v>0</v>
      </c>
      <c r="C160" s="31">
        <f>+'Ventas Acumuladas'!M157+'Ventas Acumuladas'!L157</f>
        <v>0</v>
      </c>
    </row>
    <row r="161" spans="1:3">
      <c r="A161" t="str">
        <f>+'Ventas Acumuladas'!A158</f>
        <v/>
      </c>
      <c r="B161">
        <f>+'Ventas Acumuladas'!F158</f>
        <v>0</v>
      </c>
      <c r="C161" s="31">
        <f>+'Ventas Acumuladas'!M158+'Ventas Acumuladas'!L158</f>
        <v>0</v>
      </c>
    </row>
    <row r="162" spans="1:3">
      <c r="A162" t="str">
        <f>+'Ventas Acumuladas'!A159</f>
        <v/>
      </c>
      <c r="B162">
        <f>+'Ventas Acumuladas'!F159</f>
        <v>0</v>
      </c>
      <c r="C162" s="31">
        <f>+'Ventas Acumuladas'!M159+'Ventas Acumuladas'!L159</f>
        <v>0</v>
      </c>
    </row>
    <row r="163" spans="1:3">
      <c r="A163" t="str">
        <f>+'Ventas Acumuladas'!A160</f>
        <v/>
      </c>
      <c r="B163">
        <f>+'Ventas Acumuladas'!F160</f>
        <v>0</v>
      </c>
      <c r="C163" s="31">
        <f>+'Ventas Acumuladas'!M160+'Ventas Acumuladas'!L160</f>
        <v>0</v>
      </c>
    </row>
    <row r="164" spans="1:3">
      <c r="A164" t="str">
        <f>+'Ventas Acumuladas'!A161</f>
        <v/>
      </c>
      <c r="B164">
        <f>+'Ventas Acumuladas'!F161</f>
        <v>0</v>
      </c>
      <c r="C164" s="31">
        <f>+'Ventas Acumuladas'!M161+'Ventas Acumuladas'!L161</f>
        <v>0</v>
      </c>
    </row>
    <row r="165" spans="1:3">
      <c r="A165" t="str">
        <f>+'Ventas Acumuladas'!A162</f>
        <v/>
      </c>
      <c r="B165">
        <f>+'Ventas Acumuladas'!F162</f>
        <v>0</v>
      </c>
      <c r="C165" s="31">
        <f>+'Ventas Acumuladas'!M162+'Ventas Acumuladas'!L162</f>
        <v>0</v>
      </c>
    </row>
    <row r="166" spans="1:3">
      <c r="A166" t="str">
        <f>+'Ventas Acumuladas'!A163</f>
        <v/>
      </c>
      <c r="B166">
        <f>+'Ventas Acumuladas'!F163</f>
        <v>0</v>
      </c>
      <c r="C166" s="31">
        <f>+'Ventas Acumuladas'!M163+'Ventas Acumuladas'!L163</f>
        <v>0</v>
      </c>
    </row>
    <row r="167" spans="1:3">
      <c r="A167" t="str">
        <f>+'Ventas Acumuladas'!A164</f>
        <v/>
      </c>
      <c r="B167">
        <f>+'Ventas Acumuladas'!F164</f>
        <v>0</v>
      </c>
      <c r="C167" s="31">
        <f>+'Ventas Acumuladas'!M164+'Ventas Acumuladas'!L164</f>
        <v>0</v>
      </c>
    </row>
    <row r="168" spans="1:3">
      <c r="A168" t="str">
        <f>+'Ventas Acumuladas'!A165</f>
        <v/>
      </c>
      <c r="B168">
        <f>+'Ventas Acumuladas'!F165</f>
        <v>0</v>
      </c>
      <c r="C168" s="31">
        <f>+'Ventas Acumuladas'!M165+'Ventas Acumuladas'!L165</f>
        <v>0</v>
      </c>
    </row>
    <row r="169" spans="1:3">
      <c r="A169" t="str">
        <f>+'Ventas Acumuladas'!A166</f>
        <v/>
      </c>
      <c r="B169">
        <f>+'Ventas Acumuladas'!F166</f>
        <v>0</v>
      </c>
      <c r="C169" s="31">
        <f>+'Ventas Acumuladas'!M166+'Ventas Acumuladas'!L166</f>
        <v>0</v>
      </c>
    </row>
    <row r="170" spans="1:3">
      <c r="A170" t="str">
        <f>+'Ventas Acumuladas'!A167</f>
        <v/>
      </c>
      <c r="B170">
        <f>+'Ventas Acumuladas'!F167</f>
        <v>0</v>
      </c>
      <c r="C170" s="31">
        <f>+'Ventas Acumuladas'!M167+'Ventas Acumuladas'!L167</f>
        <v>0</v>
      </c>
    </row>
    <row r="171" spans="1:3">
      <c r="A171" t="str">
        <f>+'Ventas Acumuladas'!A168</f>
        <v/>
      </c>
      <c r="B171">
        <f>+'Ventas Acumuladas'!F168</f>
        <v>0</v>
      </c>
      <c r="C171" s="31">
        <f>+'Ventas Acumuladas'!M168+'Ventas Acumuladas'!L168</f>
        <v>0</v>
      </c>
    </row>
    <row r="172" spans="1:3">
      <c r="A172" t="str">
        <f>+'Ventas Acumuladas'!A169</f>
        <v/>
      </c>
      <c r="B172">
        <f>+'Ventas Acumuladas'!F169</f>
        <v>0</v>
      </c>
      <c r="C172" s="31">
        <f>+'Ventas Acumuladas'!M169+'Ventas Acumuladas'!L169</f>
        <v>0</v>
      </c>
    </row>
    <row r="173" spans="1:3">
      <c r="A173" t="str">
        <f>+'Ventas Acumuladas'!A170</f>
        <v/>
      </c>
      <c r="B173">
        <f>+'Ventas Acumuladas'!F170</f>
        <v>0</v>
      </c>
      <c r="C173" s="31">
        <f>+'Ventas Acumuladas'!M170+'Ventas Acumuladas'!L170</f>
        <v>0</v>
      </c>
    </row>
    <row r="174" spans="1:3">
      <c r="A174" t="str">
        <f>+'Ventas Acumuladas'!A171</f>
        <v/>
      </c>
      <c r="B174">
        <f>+'Ventas Acumuladas'!F171</f>
        <v>0</v>
      </c>
      <c r="C174" s="31">
        <f>+'Ventas Acumuladas'!M171+'Ventas Acumuladas'!L171</f>
        <v>0</v>
      </c>
    </row>
    <row r="175" spans="1:3">
      <c r="A175" t="str">
        <f>+'Ventas Acumuladas'!A172</f>
        <v/>
      </c>
      <c r="B175">
        <f>+'Ventas Acumuladas'!F172</f>
        <v>0</v>
      </c>
      <c r="C175" s="31">
        <f>+'Ventas Acumuladas'!M172+'Ventas Acumuladas'!L172</f>
        <v>0</v>
      </c>
    </row>
    <row r="176" spans="1:3">
      <c r="A176" t="str">
        <f>+'Ventas Acumuladas'!A173</f>
        <v/>
      </c>
      <c r="B176">
        <f>+'Ventas Acumuladas'!F173</f>
        <v>0</v>
      </c>
      <c r="C176" s="31">
        <f>+'Ventas Acumuladas'!M173+'Ventas Acumuladas'!L173</f>
        <v>0</v>
      </c>
    </row>
    <row r="177" spans="1:3">
      <c r="A177" t="str">
        <f>+'Ventas Acumuladas'!A174</f>
        <v/>
      </c>
      <c r="B177">
        <f>+'Ventas Acumuladas'!F174</f>
        <v>0</v>
      </c>
      <c r="C177" s="31">
        <f>+'Ventas Acumuladas'!M174+'Ventas Acumuladas'!L174</f>
        <v>0</v>
      </c>
    </row>
    <row r="178" spans="1:3">
      <c r="A178" t="str">
        <f>+'Ventas Acumuladas'!A175</f>
        <v/>
      </c>
      <c r="B178">
        <f>+'Ventas Acumuladas'!F175</f>
        <v>0</v>
      </c>
      <c r="C178" s="31">
        <f>+'Ventas Acumuladas'!M175+'Ventas Acumuladas'!L175</f>
        <v>0</v>
      </c>
    </row>
    <row r="179" spans="1:3">
      <c r="A179" t="str">
        <f>+'Ventas Acumuladas'!A176</f>
        <v/>
      </c>
      <c r="B179">
        <f>+'Ventas Acumuladas'!F176</f>
        <v>0</v>
      </c>
      <c r="C179" s="31">
        <f>+'Ventas Acumuladas'!M176+'Ventas Acumuladas'!L176</f>
        <v>0</v>
      </c>
    </row>
    <row r="180" spans="1:3">
      <c r="A180" t="str">
        <f>+'Ventas Acumuladas'!A177</f>
        <v/>
      </c>
      <c r="B180">
        <f>+'Ventas Acumuladas'!F177</f>
        <v>0</v>
      </c>
      <c r="C180" s="31">
        <f>+'Ventas Acumuladas'!M177+'Ventas Acumuladas'!L177</f>
        <v>0</v>
      </c>
    </row>
    <row r="181" spans="1:3">
      <c r="A181" t="str">
        <f>+'Ventas Acumuladas'!A178</f>
        <v/>
      </c>
      <c r="B181">
        <f>+'Ventas Acumuladas'!F178</f>
        <v>0</v>
      </c>
      <c r="C181" s="31">
        <f>+'Ventas Acumuladas'!M178+'Ventas Acumuladas'!L178</f>
        <v>0</v>
      </c>
    </row>
    <row r="182" spans="1:3">
      <c r="A182" t="str">
        <f>+'Ventas Acumuladas'!A179</f>
        <v/>
      </c>
      <c r="B182">
        <f>+'Ventas Acumuladas'!F179</f>
        <v>0</v>
      </c>
      <c r="C182" s="31">
        <f>+'Ventas Acumuladas'!M179+'Ventas Acumuladas'!L179</f>
        <v>0</v>
      </c>
    </row>
    <row r="183" spans="1:3">
      <c r="A183" t="str">
        <f>+'Ventas Acumuladas'!A180</f>
        <v/>
      </c>
      <c r="B183">
        <f>+'Ventas Acumuladas'!F180</f>
        <v>0</v>
      </c>
      <c r="C183" s="31">
        <f>+'Ventas Acumuladas'!M180+'Ventas Acumuladas'!L180</f>
        <v>0</v>
      </c>
    </row>
    <row r="184" spans="1:3">
      <c r="A184" t="str">
        <f>+'Ventas Acumuladas'!A181</f>
        <v/>
      </c>
      <c r="B184">
        <f>+'Ventas Acumuladas'!F181</f>
        <v>0</v>
      </c>
      <c r="C184" s="31">
        <f>+'Ventas Acumuladas'!M181+'Ventas Acumuladas'!L181</f>
        <v>0</v>
      </c>
    </row>
    <row r="185" spans="1:3">
      <c r="A185" t="str">
        <f>+'Ventas Acumuladas'!A182</f>
        <v/>
      </c>
      <c r="B185">
        <f>+'Ventas Acumuladas'!F182</f>
        <v>0</v>
      </c>
      <c r="C185" s="31">
        <f>+'Ventas Acumuladas'!M182+'Ventas Acumuladas'!L182</f>
        <v>0</v>
      </c>
    </row>
    <row r="186" spans="1:3">
      <c r="A186" t="str">
        <f>+'Ventas Acumuladas'!A183</f>
        <v/>
      </c>
      <c r="B186">
        <f>+'Ventas Acumuladas'!F183</f>
        <v>0</v>
      </c>
      <c r="C186" s="31">
        <f>+'Ventas Acumuladas'!M183+'Ventas Acumuladas'!L183</f>
        <v>0</v>
      </c>
    </row>
    <row r="187" spans="1:3">
      <c r="A187" t="str">
        <f>+'Ventas Acumuladas'!A184</f>
        <v/>
      </c>
      <c r="B187">
        <f>+'Ventas Acumuladas'!F184</f>
        <v>0</v>
      </c>
      <c r="C187" s="31">
        <f>+'Ventas Acumuladas'!M184+'Ventas Acumuladas'!L184</f>
        <v>0</v>
      </c>
    </row>
    <row r="188" spans="1:3">
      <c r="A188" t="str">
        <f>+'Ventas Acumuladas'!A185</f>
        <v/>
      </c>
      <c r="B188">
        <f>+'Ventas Acumuladas'!F185</f>
        <v>0</v>
      </c>
      <c r="C188" s="31">
        <f>+'Ventas Acumuladas'!M185+'Ventas Acumuladas'!L185</f>
        <v>0</v>
      </c>
    </row>
    <row r="189" spans="1:3">
      <c r="A189" t="str">
        <f>+'Ventas Acumuladas'!A186</f>
        <v/>
      </c>
      <c r="B189">
        <f>+'Ventas Acumuladas'!F186</f>
        <v>0</v>
      </c>
      <c r="C189" s="31">
        <f>+'Ventas Acumuladas'!M186+'Ventas Acumuladas'!L186</f>
        <v>0</v>
      </c>
    </row>
    <row r="190" spans="1:3">
      <c r="A190" t="str">
        <f>+'Ventas Acumuladas'!A187</f>
        <v/>
      </c>
      <c r="B190">
        <f>+'Ventas Acumuladas'!F187</f>
        <v>0</v>
      </c>
      <c r="C190" s="31">
        <f>+'Ventas Acumuladas'!M187+'Ventas Acumuladas'!L187</f>
        <v>0</v>
      </c>
    </row>
    <row r="191" spans="1:3">
      <c r="A191" t="str">
        <f>+'Ventas Acumuladas'!A188</f>
        <v/>
      </c>
      <c r="B191">
        <f>+'Ventas Acumuladas'!F188</f>
        <v>0</v>
      </c>
      <c r="C191" s="31">
        <f>+'Ventas Acumuladas'!M188+'Ventas Acumuladas'!L188</f>
        <v>0</v>
      </c>
    </row>
    <row r="192" spans="1:3">
      <c r="A192" t="str">
        <f>+'Ventas Acumuladas'!A189</f>
        <v/>
      </c>
      <c r="B192">
        <f>+'Ventas Acumuladas'!F189</f>
        <v>0</v>
      </c>
      <c r="C192" s="31">
        <f>+'Ventas Acumuladas'!M189+'Ventas Acumuladas'!L189</f>
        <v>0</v>
      </c>
    </row>
    <row r="193" spans="1:3">
      <c r="A193" t="str">
        <f>+'Ventas Acumuladas'!A190</f>
        <v/>
      </c>
      <c r="B193">
        <f>+'Ventas Acumuladas'!F190</f>
        <v>0</v>
      </c>
      <c r="C193" s="31">
        <f>+'Ventas Acumuladas'!M190+'Ventas Acumuladas'!L190</f>
        <v>0</v>
      </c>
    </row>
    <row r="194" spans="1:3">
      <c r="A194" t="str">
        <f>+'Ventas Acumuladas'!A191</f>
        <v/>
      </c>
      <c r="B194">
        <f>+'Ventas Acumuladas'!F191</f>
        <v>0</v>
      </c>
      <c r="C194" s="31">
        <f>+'Ventas Acumuladas'!M191+'Ventas Acumuladas'!L191</f>
        <v>0</v>
      </c>
    </row>
    <row r="195" spans="1:3">
      <c r="A195" t="str">
        <f>+'Ventas Acumuladas'!A192</f>
        <v/>
      </c>
      <c r="B195">
        <f>+'Ventas Acumuladas'!F192</f>
        <v>0</v>
      </c>
      <c r="C195" s="31">
        <f>+'Ventas Acumuladas'!M192+'Ventas Acumuladas'!L192</f>
        <v>0</v>
      </c>
    </row>
    <row r="196" spans="1:3">
      <c r="A196" t="str">
        <f>+'Ventas Acumuladas'!A193</f>
        <v/>
      </c>
      <c r="B196">
        <f>+'Ventas Acumuladas'!F193</f>
        <v>0</v>
      </c>
      <c r="C196" s="31">
        <f>+'Ventas Acumuladas'!M193+'Ventas Acumuladas'!L193</f>
        <v>0</v>
      </c>
    </row>
    <row r="197" spans="1:3">
      <c r="A197" t="str">
        <f>+'Ventas Acumuladas'!A194</f>
        <v/>
      </c>
      <c r="B197">
        <f>+'Ventas Acumuladas'!F194</f>
        <v>0</v>
      </c>
      <c r="C197" s="31">
        <f>+'Ventas Acumuladas'!M194+'Ventas Acumuladas'!L194</f>
        <v>0</v>
      </c>
    </row>
    <row r="198" spans="1:3">
      <c r="A198" t="str">
        <f>+'Ventas Acumuladas'!A195</f>
        <v/>
      </c>
      <c r="B198">
        <f>+'Ventas Acumuladas'!F195</f>
        <v>0</v>
      </c>
      <c r="C198" s="31">
        <f>+'Ventas Acumuladas'!M195+'Ventas Acumuladas'!L195</f>
        <v>0</v>
      </c>
    </row>
    <row r="199" spans="1:3">
      <c r="A199" t="str">
        <f>+'Ventas Acumuladas'!A196</f>
        <v/>
      </c>
      <c r="B199">
        <f>+'Ventas Acumuladas'!F196</f>
        <v>0</v>
      </c>
      <c r="C199" s="31">
        <f>+'Ventas Acumuladas'!M196+'Ventas Acumuladas'!L196</f>
        <v>0</v>
      </c>
    </row>
    <row r="200" spans="1:3">
      <c r="A200" t="str">
        <f>+'Ventas Acumuladas'!A197</f>
        <v/>
      </c>
      <c r="B200">
        <f>+'Ventas Acumuladas'!F197</f>
        <v>0</v>
      </c>
      <c r="C200" s="31">
        <f>+'Ventas Acumuladas'!M197+'Ventas Acumuladas'!L197</f>
        <v>0</v>
      </c>
    </row>
    <row r="201" spans="1:3">
      <c r="A201" t="str">
        <f>+'Ventas Acumuladas'!A198</f>
        <v/>
      </c>
      <c r="B201">
        <f>+'Ventas Acumuladas'!F198</f>
        <v>0</v>
      </c>
      <c r="C201" s="31">
        <f>+'Ventas Acumuladas'!M198+'Ventas Acumuladas'!L198</f>
        <v>0</v>
      </c>
    </row>
    <row r="202" spans="1:3">
      <c r="A202" t="str">
        <f>+'Ventas Acumuladas'!A199</f>
        <v/>
      </c>
      <c r="B202">
        <f>+'Ventas Acumuladas'!F199</f>
        <v>0</v>
      </c>
      <c r="C202" s="31">
        <f>+'Ventas Acumuladas'!M199+'Ventas Acumuladas'!L199</f>
        <v>0</v>
      </c>
    </row>
    <row r="203" spans="1:3">
      <c r="A203" t="str">
        <f>+'Ventas Acumuladas'!A200</f>
        <v/>
      </c>
      <c r="B203">
        <f>+'Ventas Acumuladas'!F200</f>
        <v>0</v>
      </c>
      <c r="C203" s="31">
        <f>+'Ventas Acumuladas'!M200+'Ventas Acumuladas'!L200</f>
        <v>0</v>
      </c>
    </row>
    <row r="204" spans="1:3">
      <c r="A204" t="str">
        <f>+'Ventas Acumuladas'!A201</f>
        <v/>
      </c>
      <c r="B204">
        <f>+'Ventas Acumuladas'!F201</f>
        <v>0</v>
      </c>
      <c r="C204" s="31">
        <f>+'Ventas Acumuladas'!M201+'Ventas Acumuladas'!L201</f>
        <v>0</v>
      </c>
    </row>
    <row r="205" spans="1:3">
      <c r="A205" t="str">
        <f>+'Ventas Acumuladas'!A202</f>
        <v/>
      </c>
      <c r="B205">
        <f>+'Ventas Acumuladas'!F202</f>
        <v>0</v>
      </c>
      <c r="C205" s="31">
        <f>+'Ventas Acumuladas'!M202+'Ventas Acumuladas'!L202</f>
        <v>0</v>
      </c>
    </row>
    <row r="206" spans="1:3">
      <c r="A206" t="str">
        <f>+'Ventas Acumuladas'!A203</f>
        <v/>
      </c>
      <c r="B206">
        <f>+'Ventas Acumuladas'!F203</f>
        <v>0</v>
      </c>
      <c r="C206" s="31">
        <f>+'Ventas Acumuladas'!M203+'Ventas Acumuladas'!L203</f>
        <v>0</v>
      </c>
    </row>
    <row r="207" spans="1:3">
      <c r="A207" t="str">
        <f>+'Ventas Acumuladas'!A204</f>
        <v/>
      </c>
      <c r="B207">
        <f>+'Ventas Acumuladas'!F204</f>
        <v>0</v>
      </c>
      <c r="C207" s="31">
        <f>+'Ventas Acumuladas'!M204+'Ventas Acumuladas'!L204</f>
        <v>0</v>
      </c>
    </row>
    <row r="208" spans="1:3">
      <c r="A208" t="str">
        <f>+'Ventas Acumuladas'!A205</f>
        <v/>
      </c>
      <c r="B208">
        <f>+'Ventas Acumuladas'!F205</f>
        <v>0</v>
      </c>
      <c r="C208" s="31">
        <f>+'Ventas Acumuladas'!M205+'Ventas Acumuladas'!L205</f>
        <v>0</v>
      </c>
    </row>
    <row r="209" spans="1:3">
      <c r="A209" t="str">
        <f>+'Ventas Acumuladas'!A206</f>
        <v/>
      </c>
      <c r="B209">
        <f>+'Ventas Acumuladas'!F206</f>
        <v>0</v>
      </c>
      <c r="C209" s="31">
        <f>+'Ventas Acumuladas'!M206+'Ventas Acumuladas'!L206</f>
        <v>0</v>
      </c>
    </row>
    <row r="210" spans="1:3">
      <c r="A210" t="str">
        <f>+'Ventas Acumuladas'!A207</f>
        <v/>
      </c>
      <c r="B210">
        <f>+'Ventas Acumuladas'!F207</f>
        <v>0</v>
      </c>
      <c r="C210" s="31">
        <f>+'Ventas Acumuladas'!M207+'Ventas Acumuladas'!L207</f>
        <v>0</v>
      </c>
    </row>
    <row r="211" spans="1:3">
      <c r="A211" t="str">
        <f>+'Ventas Acumuladas'!A208</f>
        <v/>
      </c>
      <c r="B211">
        <f>+'Ventas Acumuladas'!F208</f>
        <v>0</v>
      </c>
      <c r="C211" s="31">
        <f>+'Ventas Acumuladas'!M208+'Ventas Acumuladas'!L208</f>
        <v>0</v>
      </c>
    </row>
    <row r="212" spans="1:3">
      <c r="A212" t="str">
        <f>+'Ventas Acumuladas'!A209</f>
        <v/>
      </c>
      <c r="B212">
        <f>+'Ventas Acumuladas'!F209</f>
        <v>0</v>
      </c>
      <c r="C212" s="31">
        <f>+'Ventas Acumuladas'!M209+'Ventas Acumuladas'!L209</f>
        <v>0</v>
      </c>
    </row>
    <row r="213" spans="1:3">
      <c r="A213" t="str">
        <f>+'Ventas Acumuladas'!A210</f>
        <v/>
      </c>
      <c r="B213">
        <f>+'Ventas Acumuladas'!F210</f>
        <v>0</v>
      </c>
      <c r="C213" s="31">
        <f>+'Ventas Acumuladas'!M210+'Ventas Acumuladas'!L210</f>
        <v>0</v>
      </c>
    </row>
    <row r="214" spans="1:3">
      <c r="A214" t="str">
        <f>+'Ventas Acumuladas'!A211</f>
        <v/>
      </c>
      <c r="B214">
        <f>+'Ventas Acumuladas'!F211</f>
        <v>0</v>
      </c>
      <c r="C214" s="31">
        <f>+'Ventas Acumuladas'!M211+'Ventas Acumuladas'!L211</f>
        <v>0</v>
      </c>
    </row>
    <row r="215" spans="1:3">
      <c r="A215" t="str">
        <f>+'Ventas Acumuladas'!A212</f>
        <v/>
      </c>
      <c r="B215">
        <f>+'Ventas Acumuladas'!F212</f>
        <v>0</v>
      </c>
      <c r="C215" s="31">
        <f>+'Ventas Acumuladas'!M212+'Ventas Acumuladas'!L212</f>
        <v>0</v>
      </c>
    </row>
    <row r="216" spans="1:3">
      <c r="A216" t="str">
        <f>+'Ventas Acumuladas'!A213</f>
        <v/>
      </c>
      <c r="B216">
        <f>+'Ventas Acumuladas'!F213</f>
        <v>0</v>
      </c>
      <c r="C216" s="31">
        <f>+'Ventas Acumuladas'!M213+'Ventas Acumuladas'!L213</f>
        <v>0</v>
      </c>
    </row>
    <row r="217" spans="1:3">
      <c r="A217" t="str">
        <f>+'Ventas Acumuladas'!A214</f>
        <v/>
      </c>
      <c r="B217">
        <f>+'Ventas Acumuladas'!F214</f>
        <v>0</v>
      </c>
      <c r="C217" s="31">
        <f>+'Ventas Acumuladas'!M214+'Ventas Acumuladas'!L214</f>
        <v>0</v>
      </c>
    </row>
    <row r="218" spans="1:3">
      <c r="A218" t="str">
        <f>+'Ventas Acumuladas'!A215</f>
        <v/>
      </c>
      <c r="B218">
        <f>+'Ventas Acumuladas'!F215</f>
        <v>0</v>
      </c>
      <c r="C218" s="31">
        <f>+'Ventas Acumuladas'!M215+'Ventas Acumuladas'!L215</f>
        <v>0</v>
      </c>
    </row>
    <row r="219" spans="1:3">
      <c r="A219" t="str">
        <f>+'Ventas Acumuladas'!A216</f>
        <v/>
      </c>
      <c r="B219">
        <f>+'Ventas Acumuladas'!F216</f>
        <v>0</v>
      </c>
      <c r="C219" s="31">
        <f>+'Ventas Acumuladas'!M216+'Ventas Acumuladas'!L216</f>
        <v>0</v>
      </c>
    </row>
    <row r="220" spans="1:3">
      <c r="A220" t="str">
        <f>+'Ventas Acumuladas'!A217</f>
        <v/>
      </c>
      <c r="B220">
        <f>+'Ventas Acumuladas'!F217</f>
        <v>0</v>
      </c>
      <c r="C220" s="31">
        <f>+'Ventas Acumuladas'!M217+'Ventas Acumuladas'!L217</f>
        <v>0</v>
      </c>
    </row>
    <row r="221" spans="1:3">
      <c r="A221" t="str">
        <f>+'Ventas Acumuladas'!A218</f>
        <v/>
      </c>
      <c r="B221">
        <f>+'Ventas Acumuladas'!F218</f>
        <v>0</v>
      </c>
      <c r="C221" s="31">
        <f>+'Ventas Acumuladas'!M218+'Ventas Acumuladas'!L218</f>
        <v>0</v>
      </c>
    </row>
    <row r="222" spans="1:3">
      <c r="A222" t="str">
        <f>+'Ventas Acumuladas'!A219</f>
        <v/>
      </c>
      <c r="B222">
        <f>+'Ventas Acumuladas'!F219</f>
        <v>0</v>
      </c>
      <c r="C222" s="31">
        <f>+'Ventas Acumuladas'!M219+'Ventas Acumuladas'!L219</f>
        <v>0</v>
      </c>
    </row>
    <row r="223" spans="1:3">
      <c r="A223" t="str">
        <f>+'Ventas Acumuladas'!A220</f>
        <v/>
      </c>
      <c r="B223">
        <f>+'Ventas Acumuladas'!F220</f>
        <v>0</v>
      </c>
      <c r="C223" s="31">
        <f>+'Ventas Acumuladas'!M220+'Ventas Acumuladas'!L220</f>
        <v>0</v>
      </c>
    </row>
    <row r="224" spans="1:3">
      <c r="A224" t="str">
        <f>+'Ventas Acumuladas'!A221</f>
        <v/>
      </c>
      <c r="B224">
        <f>+'Ventas Acumuladas'!F221</f>
        <v>0</v>
      </c>
      <c r="C224" s="31">
        <f>+'Ventas Acumuladas'!M221+'Ventas Acumuladas'!L221</f>
        <v>0</v>
      </c>
    </row>
    <row r="225" spans="1:3">
      <c r="A225" t="str">
        <f>+'Ventas Acumuladas'!A222</f>
        <v/>
      </c>
      <c r="B225">
        <f>+'Ventas Acumuladas'!F222</f>
        <v>0</v>
      </c>
      <c r="C225" s="31">
        <f>+'Ventas Acumuladas'!M222+'Ventas Acumuladas'!L222</f>
        <v>0</v>
      </c>
    </row>
    <row r="226" spans="1:3">
      <c r="A226" t="str">
        <f>+'Ventas Acumuladas'!A223</f>
        <v/>
      </c>
      <c r="B226">
        <f>+'Ventas Acumuladas'!F223</f>
        <v>0</v>
      </c>
      <c r="C226" s="31">
        <f>+'Ventas Acumuladas'!M223+'Ventas Acumuladas'!L223</f>
        <v>0</v>
      </c>
    </row>
    <row r="227" spans="1:3">
      <c r="A227" t="str">
        <f>+'Ventas Acumuladas'!A224</f>
        <v/>
      </c>
      <c r="B227">
        <f>+'Ventas Acumuladas'!F224</f>
        <v>0</v>
      </c>
      <c r="C227" s="31">
        <f>+'Ventas Acumuladas'!M224+'Ventas Acumuladas'!L224</f>
        <v>0</v>
      </c>
    </row>
    <row r="228" spans="1:3">
      <c r="A228" t="str">
        <f>+'Ventas Acumuladas'!A225</f>
        <v/>
      </c>
      <c r="B228">
        <f>+'Ventas Acumuladas'!F225</f>
        <v>0</v>
      </c>
      <c r="C228" s="31">
        <f>+'Ventas Acumuladas'!M225+'Ventas Acumuladas'!L225</f>
        <v>0</v>
      </c>
    </row>
    <row r="229" spans="1:3">
      <c r="A229" t="str">
        <f>+'Ventas Acumuladas'!A226</f>
        <v/>
      </c>
      <c r="B229">
        <f>+'Ventas Acumuladas'!F226</f>
        <v>0</v>
      </c>
      <c r="C229" s="31">
        <f>+'Ventas Acumuladas'!M226+'Ventas Acumuladas'!L226</f>
        <v>0</v>
      </c>
    </row>
    <row r="230" spans="1:3">
      <c r="A230" t="str">
        <f>+'Ventas Acumuladas'!A227</f>
        <v/>
      </c>
      <c r="B230">
        <f>+'Ventas Acumuladas'!F227</f>
        <v>0</v>
      </c>
      <c r="C230" s="31">
        <f>+'Ventas Acumuladas'!M227+'Ventas Acumuladas'!L227</f>
        <v>0</v>
      </c>
    </row>
    <row r="231" spans="1:3">
      <c r="A231" t="str">
        <f>+'Ventas Acumuladas'!A228</f>
        <v/>
      </c>
      <c r="B231">
        <f>+'Ventas Acumuladas'!F228</f>
        <v>0</v>
      </c>
      <c r="C231" s="31">
        <f>+'Ventas Acumuladas'!M228+'Ventas Acumuladas'!L228</f>
        <v>0</v>
      </c>
    </row>
    <row r="232" spans="1:3">
      <c r="A232" t="str">
        <f>+'Ventas Acumuladas'!A229</f>
        <v/>
      </c>
      <c r="B232">
        <f>+'Ventas Acumuladas'!F229</f>
        <v>0</v>
      </c>
      <c r="C232" s="31">
        <f>+'Ventas Acumuladas'!M229+'Ventas Acumuladas'!L229</f>
        <v>0</v>
      </c>
    </row>
    <row r="233" spans="1:3">
      <c r="A233" t="str">
        <f>+'Ventas Acumuladas'!A230</f>
        <v/>
      </c>
      <c r="B233">
        <f>+'Ventas Acumuladas'!F230</f>
        <v>0</v>
      </c>
      <c r="C233" s="31">
        <f>+'Ventas Acumuladas'!M230+'Ventas Acumuladas'!L230</f>
        <v>0</v>
      </c>
    </row>
    <row r="234" spans="1:3">
      <c r="A234" t="str">
        <f>+'Ventas Acumuladas'!A231</f>
        <v/>
      </c>
      <c r="B234">
        <f>+'Ventas Acumuladas'!F231</f>
        <v>0</v>
      </c>
      <c r="C234" s="31">
        <f>+'Ventas Acumuladas'!M231+'Ventas Acumuladas'!L231</f>
        <v>0</v>
      </c>
    </row>
    <row r="235" spans="1:3">
      <c r="A235" t="str">
        <f>+'Ventas Acumuladas'!A232</f>
        <v/>
      </c>
      <c r="B235">
        <f>+'Ventas Acumuladas'!F232</f>
        <v>0</v>
      </c>
      <c r="C235" s="31">
        <f>+'Ventas Acumuladas'!M232+'Ventas Acumuladas'!L232</f>
        <v>0</v>
      </c>
    </row>
    <row r="236" spans="1:3">
      <c r="A236" t="str">
        <f>+'Ventas Acumuladas'!A233</f>
        <v/>
      </c>
      <c r="B236">
        <f>+'Ventas Acumuladas'!F233</f>
        <v>0</v>
      </c>
      <c r="C236" s="31">
        <f>+'Ventas Acumuladas'!M233+'Ventas Acumuladas'!L233</f>
        <v>0</v>
      </c>
    </row>
    <row r="237" spans="1:3">
      <c r="A237" t="str">
        <f>+'Ventas Acumuladas'!A234</f>
        <v/>
      </c>
      <c r="B237">
        <f>+'Ventas Acumuladas'!F234</f>
        <v>0</v>
      </c>
      <c r="C237" s="31">
        <f>+'Ventas Acumuladas'!M234+'Ventas Acumuladas'!L234</f>
        <v>0</v>
      </c>
    </row>
    <row r="238" spans="1:3">
      <c r="A238" t="str">
        <f>+'Ventas Acumuladas'!A235</f>
        <v/>
      </c>
      <c r="B238">
        <f>+'Ventas Acumuladas'!F235</f>
        <v>0</v>
      </c>
      <c r="C238" s="31">
        <f>+'Ventas Acumuladas'!M235+'Ventas Acumuladas'!L235</f>
        <v>0</v>
      </c>
    </row>
    <row r="239" spans="1:3">
      <c r="A239" t="str">
        <f>+'Ventas Acumuladas'!A236</f>
        <v/>
      </c>
      <c r="B239">
        <f>+'Ventas Acumuladas'!F236</f>
        <v>0</v>
      </c>
      <c r="C239" s="31">
        <f>+'Ventas Acumuladas'!M236+'Ventas Acumuladas'!L236</f>
        <v>0</v>
      </c>
    </row>
    <row r="240" spans="1:3">
      <c r="A240" t="str">
        <f>+'Ventas Acumuladas'!A237</f>
        <v/>
      </c>
      <c r="B240">
        <f>+'Ventas Acumuladas'!F237</f>
        <v>0</v>
      </c>
      <c r="C240" s="31">
        <f>+'Ventas Acumuladas'!M237+'Ventas Acumuladas'!L237</f>
        <v>0</v>
      </c>
    </row>
    <row r="241" spans="1:3">
      <c r="A241" t="str">
        <f>+'Ventas Acumuladas'!A238</f>
        <v/>
      </c>
      <c r="B241">
        <f>+'Ventas Acumuladas'!F238</f>
        <v>0</v>
      </c>
      <c r="C241" s="31">
        <f>+'Ventas Acumuladas'!M238+'Ventas Acumuladas'!L238</f>
        <v>0</v>
      </c>
    </row>
    <row r="242" spans="1:3">
      <c r="A242" t="str">
        <f>+'Ventas Acumuladas'!A239</f>
        <v/>
      </c>
      <c r="B242">
        <f>+'Ventas Acumuladas'!F239</f>
        <v>0</v>
      </c>
      <c r="C242" s="31">
        <f>+'Ventas Acumuladas'!M239+'Ventas Acumuladas'!L239</f>
        <v>0</v>
      </c>
    </row>
    <row r="243" spans="1:3">
      <c r="A243" t="str">
        <f>+'Ventas Acumuladas'!A240</f>
        <v/>
      </c>
      <c r="B243">
        <f>+'Ventas Acumuladas'!F240</f>
        <v>0</v>
      </c>
      <c r="C243" s="31">
        <f>+'Ventas Acumuladas'!M240+'Ventas Acumuladas'!L240</f>
        <v>0</v>
      </c>
    </row>
    <row r="244" spans="1:3">
      <c r="A244" t="str">
        <f>+'Ventas Acumuladas'!A241</f>
        <v/>
      </c>
      <c r="B244">
        <f>+'Ventas Acumuladas'!F241</f>
        <v>0</v>
      </c>
      <c r="C244" s="31">
        <f>+'Ventas Acumuladas'!M241+'Ventas Acumuladas'!L241</f>
        <v>0</v>
      </c>
    </row>
    <row r="245" spans="1:3">
      <c r="A245" t="str">
        <f>+'Ventas Acumuladas'!A242</f>
        <v/>
      </c>
      <c r="B245">
        <f>+'Ventas Acumuladas'!F242</f>
        <v>0</v>
      </c>
      <c r="C245" s="31">
        <f>+'Ventas Acumuladas'!M242+'Ventas Acumuladas'!L242</f>
        <v>0</v>
      </c>
    </row>
    <row r="246" spans="1:3">
      <c r="A246" t="str">
        <f>+'Ventas Acumuladas'!A243</f>
        <v/>
      </c>
      <c r="B246">
        <f>+'Ventas Acumuladas'!F243</f>
        <v>0</v>
      </c>
      <c r="C246" s="31">
        <f>+'Ventas Acumuladas'!M243+'Ventas Acumuladas'!L243</f>
        <v>0</v>
      </c>
    </row>
    <row r="247" spans="1:3">
      <c r="A247" t="str">
        <f>+'Ventas Acumuladas'!A244</f>
        <v/>
      </c>
      <c r="B247">
        <f>+'Ventas Acumuladas'!F244</f>
        <v>0</v>
      </c>
      <c r="C247" s="31">
        <f>+'Ventas Acumuladas'!M244+'Ventas Acumuladas'!L244</f>
        <v>0</v>
      </c>
    </row>
    <row r="248" spans="1:3">
      <c r="A248" t="str">
        <f>+'Ventas Acumuladas'!A245</f>
        <v/>
      </c>
      <c r="B248">
        <f>+'Ventas Acumuladas'!F245</f>
        <v>0</v>
      </c>
      <c r="C248" s="31">
        <f>+'Ventas Acumuladas'!M245+'Ventas Acumuladas'!L245</f>
        <v>0</v>
      </c>
    </row>
    <row r="249" spans="1:3">
      <c r="A249" t="str">
        <f>+'Ventas Acumuladas'!A246</f>
        <v/>
      </c>
      <c r="B249">
        <f>+'Ventas Acumuladas'!F246</f>
        <v>0</v>
      </c>
      <c r="C249" s="31">
        <f>+'Ventas Acumuladas'!M246+'Ventas Acumuladas'!L246</f>
        <v>0</v>
      </c>
    </row>
    <row r="250" spans="1:3">
      <c r="A250" t="str">
        <f>+'Ventas Acumuladas'!A247</f>
        <v/>
      </c>
      <c r="B250">
        <f>+'Ventas Acumuladas'!F247</f>
        <v>0</v>
      </c>
      <c r="C250" s="31">
        <f>+'Ventas Acumuladas'!M247+'Ventas Acumuladas'!L247</f>
        <v>0</v>
      </c>
    </row>
    <row r="251" spans="1:3">
      <c r="A251" t="str">
        <f>+'Ventas Acumuladas'!A248</f>
        <v/>
      </c>
      <c r="B251">
        <f>+'Ventas Acumuladas'!F248</f>
        <v>0</v>
      </c>
      <c r="C251" s="31">
        <f>+'Ventas Acumuladas'!M248+'Ventas Acumuladas'!L248</f>
        <v>0</v>
      </c>
    </row>
    <row r="252" spans="1:3">
      <c r="A252" t="str">
        <f>+'Ventas Acumuladas'!A249</f>
        <v/>
      </c>
      <c r="B252">
        <f>+'Ventas Acumuladas'!F249</f>
        <v>0</v>
      </c>
      <c r="C252" s="31">
        <f>+'Ventas Acumuladas'!M249+'Ventas Acumuladas'!L249</f>
        <v>0</v>
      </c>
    </row>
    <row r="253" spans="1:3">
      <c r="A253" t="str">
        <f>+'Ventas Acumuladas'!A250</f>
        <v/>
      </c>
      <c r="B253">
        <f>+'Ventas Acumuladas'!F250</f>
        <v>0</v>
      </c>
      <c r="C253" s="31">
        <f>+'Ventas Acumuladas'!M250+'Ventas Acumuladas'!L250</f>
        <v>0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2:H1000"/>
  <sheetViews>
    <sheetView workbookViewId="0"/>
  </sheetViews>
  <sheetFormatPr baseColWidth="10" defaultColWidth="14.42578125" defaultRowHeight="15" customHeight="1"/>
  <cols>
    <col min="1" max="1" width="44.42578125" customWidth="1"/>
    <col min="2" max="26" width="10.7109375" customWidth="1"/>
  </cols>
  <sheetData>
    <row r="2" spans="1:8">
      <c r="A2" s="19" t="s">
        <v>132</v>
      </c>
      <c r="C2" s="19" t="s">
        <v>133</v>
      </c>
      <c r="G2" s="19" t="s">
        <v>134</v>
      </c>
      <c r="H2" s="19" t="s">
        <v>135</v>
      </c>
    </row>
    <row r="3" spans="1:8">
      <c r="A3" s="19" t="s">
        <v>136</v>
      </c>
      <c r="C3" s="19" t="s">
        <v>22</v>
      </c>
      <c r="G3" s="19">
        <v>1</v>
      </c>
      <c r="H3" s="19" t="s">
        <v>137</v>
      </c>
    </row>
    <row r="4" spans="1:8">
      <c r="A4" s="19" t="s">
        <v>138</v>
      </c>
      <c r="C4" s="19" t="s">
        <v>139</v>
      </c>
      <c r="G4" s="19">
        <v>2</v>
      </c>
      <c r="H4" s="19" t="s">
        <v>140</v>
      </c>
    </row>
    <row r="5" spans="1:8">
      <c r="A5" s="19" t="s">
        <v>141</v>
      </c>
      <c r="C5" s="19" t="s">
        <v>142</v>
      </c>
      <c r="G5" s="19">
        <v>3</v>
      </c>
      <c r="H5" s="19" t="s">
        <v>143</v>
      </c>
    </row>
    <row r="6" spans="1:8">
      <c r="A6" s="19" t="s">
        <v>144</v>
      </c>
      <c r="G6" s="19">
        <v>4</v>
      </c>
      <c r="H6" s="19" t="s">
        <v>3</v>
      </c>
    </row>
    <row r="7" spans="1:8">
      <c r="G7" s="19">
        <v>5</v>
      </c>
      <c r="H7" s="19" t="s">
        <v>145</v>
      </c>
    </row>
    <row r="8" spans="1:8">
      <c r="G8" s="19">
        <v>6</v>
      </c>
      <c r="H8" s="19" t="s">
        <v>146</v>
      </c>
    </row>
    <row r="9" spans="1:8">
      <c r="G9" s="19">
        <v>7</v>
      </c>
      <c r="H9" s="19" t="s">
        <v>147</v>
      </c>
    </row>
    <row r="10" spans="1:8">
      <c r="A10" s="19" t="s">
        <v>15</v>
      </c>
      <c r="G10" s="19">
        <v>8</v>
      </c>
      <c r="H10" s="19" t="s">
        <v>148</v>
      </c>
    </row>
    <row r="11" spans="1:8">
      <c r="A11" s="19" t="s">
        <v>16</v>
      </c>
      <c r="G11" s="19">
        <v>9</v>
      </c>
      <c r="H11" s="19" t="s">
        <v>149</v>
      </c>
    </row>
    <row r="12" spans="1:8">
      <c r="A12" s="19" t="s">
        <v>27</v>
      </c>
      <c r="G12" s="19">
        <v>10</v>
      </c>
      <c r="H12" s="19" t="s">
        <v>150</v>
      </c>
    </row>
    <row r="13" spans="1:8">
      <c r="G13" s="19">
        <v>11</v>
      </c>
      <c r="H13" s="19" t="s">
        <v>151</v>
      </c>
    </row>
    <row r="14" spans="1:8">
      <c r="G14" s="19">
        <v>12</v>
      </c>
      <c r="H14" s="19" t="s">
        <v>152</v>
      </c>
    </row>
    <row r="15" spans="1:8">
      <c r="G15" s="19">
        <v>13</v>
      </c>
    </row>
    <row r="16" spans="1:8">
      <c r="G16" s="19">
        <v>14</v>
      </c>
    </row>
    <row r="17" spans="7:7">
      <c r="G17" s="19">
        <v>15</v>
      </c>
    </row>
    <row r="18" spans="7:7">
      <c r="G18" s="19">
        <v>16</v>
      </c>
    </row>
    <row r="19" spans="7:7">
      <c r="G19" s="19">
        <v>17</v>
      </c>
    </row>
    <row r="20" spans="7:7">
      <c r="G20" s="19">
        <v>18</v>
      </c>
    </row>
    <row r="21" spans="7:7" ht="15.75" customHeight="1">
      <c r="G21" s="19">
        <v>19</v>
      </c>
    </row>
    <row r="22" spans="7:7" ht="15.75" customHeight="1">
      <c r="G22" s="19">
        <v>20</v>
      </c>
    </row>
    <row r="23" spans="7:7" ht="15.75" customHeight="1">
      <c r="G23" s="19">
        <v>21</v>
      </c>
    </row>
    <row r="24" spans="7:7" ht="15.75" customHeight="1">
      <c r="G24" s="19">
        <v>22</v>
      </c>
    </row>
    <row r="25" spans="7:7" ht="15.75" customHeight="1">
      <c r="G25" s="19">
        <v>23</v>
      </c>
    </row>
    <row r="26" spans="7:7" ht="15.75" customHeight="1">
      <c r="G26" s="19">
        <v>24</v>
      </c>
    </row>
    <row r="27" spans="7:7" ht="15.75" customHeight="1">
      <c r="G27" s="19">
        <v>25</v>
      </c>
    </row>
    <row r="28" spans="7:7" ht="15.75" customHeight="1">
      <c r="G28" s="19">
        <v>26</v>
      </c>
    </row>
    <row r="29" spans="7:7" ht="15.75" customHeight="1">
      <c r="G29" s="19">
        <v>27</v>
      </c>
    </row>
    <row r="30" spans="7:7" ht="15.75" customHeight="1">
      <c r="G30" s="19">
        <v>28</v>
      </c>
    </row>
    <row r="31" spans="7:7" ht="15.75" customHeight="1">
      <c r="G31" s="19">
        <v>29</v>
      </c>
    </row>
    <row r="32" spans="7:7" ht="15.75" customHeight="1">
      <c r="G32" s="19">
        <v>30</v>
      </c>
    </row>
    <row r="33" spans="7:7" ht="15.75" customHeight="1">
      <c r="G33" s="19">
        <v>31</v>
      </c>
    </row>
    <row r="34" spans="7:7" ht="15.75" customHeight="1"/>
    <row r="35" spans="7:7" ht="15.75" customHeight="1"/>
    <row r="36" spans="7:7" ht="15.75" customHeight="1"/>
    <row r="37" spans="7:7" ht="15.75" customHeight="1"/>
    <row r="38" spans="7:7" ht="15.75" customHeight="1"/>
    <row r="39" spans="7:7" ht="15.75" customHeight="1"/>
    <row r="40" spans="7:7" ht="15.75" customHeight="1"/>
    <row r="41" spans="7:7" ht="15.75" customHeight="1"/>
    <row r="42" spans="7:7" ht="15.75" customHeight="1"/>
    <row r="43" spans="7:7" ht="15.75" customHeight="1"/>
    <row r="44" spans="7:7" ht="15.75" customHeight="1"/>
    <row r="45" spans="7:7" ht="15.75" customHeight="1"/>
    <row r="46" spans="7:7" ht="15.75" customHeight="1"/>
    <row r="47" spans="7:7" ht="15.75" customHeight="1"/>
    <row r="48" spans="7:7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32</vt:i4>
      </vt:variant>
    </vt:vector>
  </HeadingPairs>
  <TitlesOfParts>
    <vt:vector size="48" baseType="lpstr">
      <vt:lpstr>Datos</vt:lpstr>
      <vt:lpstr>Cálculo Remanente</vt:lpstr>
      <vt:lpstr>RCV Compra</vt:lpstr>
      <vt:lpstr>RCV Venta</vt:lpstr>
      <vt:lpstr>Boletas</vt:lpstr>
      <vt:lpstr>Resumen</vt:lpstr>
      <vt:lpstr>Compras</vt:lpstr>
      <vt:lpstr>Ventas</vt:lpstr>
      <vt:lpstr>BH</vt:lpstr>
      <vt:lpstr>IMPUESTO UNICO</vt:lpstr>
      <vt:lpstr>DIN</vt:lpstr>
      <vt:lpstr>Compras Acumuladas</vt:lpstr>
      <vt:lpstr>Compras analisis</vt:lpstr>
      <vt:lpstr>Ventas Acumuladas</vt:lpstr>
      <vt:lpstr>Ventas Analisis</vt:lpstr>
      <vt:lpstr>Base de datos</vt:lpstr>
      <vt:lpstr>Compras!Área_de_impresión</vt:lpstr>
      <vt:lpstr>DIN!Área_de_impresión</vt:lpstr>
      <vt:lpstr>Resumen!Área_de_impresión</vt:lpstr>
      <vt:lpstr>Ventas!Área_de_impresión</vt:lpstr>
      <vt:lpstr>'RCV Venta'!DatosExternos_1</vt:lpstr>
      <vt:lpstr>'RCV Compra'!DatosExternos_10</vt:lpstr>
      <vt:lpstr>'RCV Compra'!DatosExternos_11</vt:lpstr>
      <vt:lpstr>'RCV Compra'!DatosExternos_12</vt:lpstr>
      <vt:lpstr>'RCV Compra'!DatosExternos_14</vt:lpstr>
      <vt:lpstr>'RCV Compra'!DatosExternos_15</vt:lpstr>
      <vt:lpstr>'RCV Compra'!DatosExternos_16</vt:lpstr>
      <vt:lpstr>'RCV Compra'!DatosExternos_18</vt:lpstr>
      <vt:lpstr>'RCV Compra'!DatosExternos_19</vt:lpstr>
      <vt:lpstr>'RCV Compra'!DatosExternos_2</vt:lpstr>
      <vt:lpstr>'RCV Venta'!DatosExternos_2</vt:lpstr>
      <vt:lpstr>'RCV Compra'!DatosExternos_20</vt:lpstr>
      <vt:lpstr>'RCV Compra'!DatosExternos_21</vt:lpstr>
      <vt:lpstr>'RCV Compra'!DatosExternos_22</vt:lpstr>
      <vt:lpstr>'RCV Compra'!DatosExternos_23</vt:lpstr>
      <vt:lpstr>'RCV Compra'!DatosExternos_24</vt:lpstr>
      <vt:lpstr>'RCV Compra'!DatosExternos_25</vt:lpstr>
      <vt:lpstr>'RCV Compra'!DatosExternos_26</vt:lpstr>
      <vt:lpstr>'RCV Compra'!DatosExternos_27</vt:lpstr>
      <vt:lpstr>'RCV Compra'!DatosExternos_28</vt:lpstr>
      <vt:lpstr>'RCV Compra'!DatosExternos_29</vt:lpstr>
      <vt:lpstr>'RCV Venta'!DatosExternos_3</vt:lpstr>
      <vt:lpstr>'RCV Compra'!DatosExternos_30</vt:lpstr>
      <vt:lpstr>'RCV Compra'!DatosExternos_31</vt:lpstr>
      <vt:lpstr>'RCV Venta'!DatosExternos_4</vt:lpstr>
      <vt:lpstr>'RCV Compra'!DatosExternos_7</vt:lpstr>
      <vt:lpstr>'RCV Compra'!DatosExternos_8</vt:lpstr>
      <vt:lpstr>'RCV Compra'!DatosExternos_9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Resumen F29</dc:title>
  <dc:creator>usuario</dc:creator>
  <cp:lastModifiedBy>Lig Cris</cp:lastModifiedBy>
  <cp:lastPrinted>2025-08-01T02:50:36Z</cp:lastPrinted>
  <dcterms:created xsi:type="dcterms:W3CDTF">2020-11-06T16:20:49Z</dcterms:created>
  <dcterms:modified xsi:type="dcterms:W3CDTF">2026-01-15T20:25:33Z</dcterms:modified>
</cp:coreProperties>
</file>