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ébastien CARARO\Desktop\ATP&amp; &amp;Others\Paper exploiting bookmakers biases\"/>
    </mc:Choice>
  </mc:AlternateContent>
  <xr:revisionPtr revIDLastSave="0" documentId="13_ncr:1_{12242139-CA25-434B-B13A-C0140961F676}" xr6:coauthVersionLast="45" xr6:coauthVersionMax="45" xr10:uidLastSave="{00000000-0000-0000-0000-000000000000}"/>
  <bookViews>
    <workbookView xWindow="-120" yWindow="-120" windowWidth="24240" windowHeight="13140" xr2:uid="{C697F1AC-2C0B-48C5-8EE1-7D221B657E31}"/>
  </bookViews>
  <sheets>
    <sheet name="Foot" sheetId="1" r:id="rId1"/>
    <sheet name="Rugby" sheetId="7" r:id="rId2"/>
    <sheet name="Hockey" sheetId="8" r:id="rId3"/>
    <sheet name="Basket" sheetId="6" r:id="rId4"/>
    <sheet name="ATP" sheetId="4" r:id="rId5"/>
    <sheet name="Baseball" sheetId="3" r:id="rId6"/>
    <sheet name="eSports" sheetId="2" r:id="rId7"/>
    <sheet name="Darts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9" i="1" l="1"/>
  <c r="H38" i="1"/>
  <c r="H37" i="1"/>
  <c r="C38" i="1"/>
  <c r="C37" i="1"/>
  <c r="H5" i="3" l="1"/>
  <c r="H4" i="3"/>
  <c r="H3" i="5" l="1"/>
  <c r="H12" i="2"/>
  <c r="H4" i="4"/>
  <c r="H22" i="6"/>
  <c r="H3" i="8"/>
  <c r="H8" i="7"/>
  <c r="H2" i="5"/>
  <c r="H3" i="2"/>
  <c r="H4" i="2"/>
  <c r="H5" i="2"/>
  <c r="H6" i="2"/>
  <c r="H7" i="2"/>
  <c r="H8" i="2"/>
  <c r="H9" i="2"/>
  <c r="H10" i="2"/>
  <c r="H11" i="2"/>
  <c r="H2" i="2"/>
  <c r="H3" i="3"/>
  <c r="H2" i="3"/>
  <c r="H2" i="4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" i="6"/>
  <c r="H2" i="8"/>
  <c r="H3" i="7"/>
  <c r="H4" i="7"/>
  <c r="H5" i="7"/>
  <c r="H6" i="7"/>
  <c r="H7" i="7"/>
  <c r="H2" i="7"/>
  <c r="H9" i="1" l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" i="1" l="1"/>
  <c r="H4" i="1"/>
  <c r="H5" i="1"/>
  <c r="H6" i="1"/>
  <c r="H7" i="1"/>
  <c r="H8" i="1"/>
  <c r="H2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<sst xmlns="http://schemas.openxmlformats.org/spreadsheetml/2006/main" count="341" uniqueCount="149">
  <si>
    <t>Country</t>
  </si>
  <si>
    <t>League</t>
  </si>
  <si>
    <t>Argentina</t>
  </si>
  <si>
    <t>SuperLiga</t>
  </si>
  <si>
    <t>Australia</t>
  </si>
  <si>
    <t>A-League</t>
  </si>
  <si>
    <t>Austria</t>
  </si>
  <si>
    <t>Tipico Bundesliga</t>
  </si>
  <si>
    <t>Belgium</t>
  </si>
  <si>
    <t>Jupiler Pro League</t>
  </si>
  <si>
    <t>Brasil</t>
  </si>
  <si>
    <t>Serie A</t>
  </si>
  <si>
    <t>China</t>
  </si>
  <si>
    <t>Super League</t>
  </si>
  <si>
    <t>Denmark</t>
  </si>
  <si>
    <t>Superliga</t>
  </si>
  <si>
    <t>Finland</t>
  </si>
  <si>
    <t>Veikkausliiga</t>
  </si>
  <si>
    <t>France</t>
  </si>
  <si>
    <t>Ligue 1</t>
  </si>
  <si>
    <t>Ligue 2</t>
  </si>
  <si>
    <t>Germany</t>
  </si>
  <si>
    <t>Bundesliga</t>
  </si>
  <si>
    <t>Bundesliga 2</t>
  </si>
  <si>
    <t>Ireland</t>
  </si>
  <si>
    <t>Premier Division</t>
  </si>
  <si>
    <t>Italy</t>
  </si>
  <si>
    <t>Serie B</t>
  </si>
  <si>
    <t>Japan</t>
  </si>
  <si>
    <t>J-League</t>
  </si>
  <si>
    <t>Mexico</t>
  </si>
  <si>
    <t>Liga MX</t>
  </si>
  <si>
    <t>Netherlands</t>
  </si>
  <si>
    <t>Eredivisie</t>
  </si>
  <si>
    <t>Norway</t>
  </si>
  <si>
    <t>Eliteserien</t>
  </si>
  <si>
    <t>Poland</t>
  </si>
  <si>
    <t>Ekstraklasa</t>
  </si>
  <si>
    <t>Portugal</t>
  </si>
  <si>
    <t>Liga NOS</t>
  </si>
  <si>
    <t>Romania</t>
  </si>
  <si>
    <t>Liga 1</t>
  </si>
  <si>
    <t>Russia</t>
  </si>
  <si>
    <t>Premier League</t>
  </si>
  <si>
    <t>Scotland</t>
  </si>
  <si>
    <t>Scottish Premiership</t>
  </si>
  <si>
    <t>Spain</t>
  </si>
  <si>
    <t>Liga Primera</t>
  </si>
  <si>
    <t>Liga Secunda</t>
  </si>
  <si>
    <t>Sweden</t>
  </si>
  <si>
    <t>Allsvenskan</t>
  </si>
  <si>
    <t>Switzerland</t>
  </si>
  <si>
    <t>Turkey</t>
  </si>
  <si>
    <t>Süper Lig</t>
  </si>
  <si>
    <t>United Kingdom</t>
  </si>
  <si>
    <t>Championship</t>
  </si>
  <si>
    <t>USA</t>
  </si>
  <si>
    <t>MLS</t>
  </si>
  <si>
    <t>Bielorussia</t>
  </si>
  <si>
    <t>vysshaya-liga</t>
  </si>
  <si>
    <t>LoL Pro League</t>
  </si>
  <si>
    <t>Chine</t>
  </si>
  <si>
    <t>South Korea</t>
  </si>
  <si>
    <t>Lol Champions Korea</t>
  </si>
  <si>
    <t>test sur 2020</t>
  </si>
  <si>
    <t>Usa</t>
  </si>
  <si>
    <t>OverWatch League</t>
  </si>
  <si>
    <t xml:space="preserve">LoL Brasileiro </t>
  </si>
  <si>
    <t>LoL Oceanic Pro League</t>
  </si>
  <si>
    <t>LoL Continental League</t>
  </si>
  <si>
    <t>Starcraft 2 Korea</t>
  </si>
  <si>
    <t xml:space="preserve">LoL European Championship </t>
  </si>
  <si>
    <t>Europe</t>
  </si>
  <si>
    <t>World</t>
  </si>
  <si>
    <t>Taiwan</t>
  </si>
  <si>
    <t>KBO</t>
  </si>
  <si>
    <t>CPBL</t>
  </si>
  <si>
    <t>test sur 2019</t>
  </si>
  <si>
    <t>test sur 2018</t>
  </si>
  <si>
    <t>ATP</t>
  </si>
  <si>
    <t>Icons of darts</t>
  </si>
  <si>
    <t>K-League</t>
  </si>
  <si>
    <t>LoL European Masters</t>
  </si>
  <si>
    <t>train sur 90 premiers, test sur 15 derniers</t>
  </si>
  <si>
    <t>Counter Strike ALL TOURNAMENTS</t>
  </si>
  <si>
    <t>Iles Féroés</t>
  </si>
  <si>
    <t>Lega A</t>
  </si>
  <si>
    <t>ACB</t>
  </si>
  <si>
    <t>NBA</t>
  </si>
  <si>
    <t>Pro A (lnb)</t>
  </si>
  <si>
    <t>vtb-united-league</t>
  </si>
  <si>
    <t>liga A (Argentine)</t>
  </si>
  <si>
    <t>NBL (australie)</t>
  </si>
  <si>
    <t>NBB (Brésil)</t>
  </si>
  <si>
    <t>CBA (Chine)</t>
  </si>
  <si>
    <t>Euroleague</t>
  </si>
  <si>
    <t>Eurocup</t>
  </si>
  <si>
    <t>ABA league</t>
  </si>
  <si>
    <t>BBL (Allemagne)</t>
  </si>
  <si>
    <t>LKL (Lithuanie)</t>
  </si>
  <si>
    <t>KBL (Corée du Sud)</t>
  </si>
  <si>
    <t>Tbl (Turquie)</t>
  </si>
  <si>
    <t>Pro B (France)</t>
  </si>
  <si>
    <t>Champions League</t>
  </si>
  <si>
    <t>Europe Cup</t>
  </si>
  <si>
    <t>WNBA</t>
  </si>
  <si>
    <t>Brazil</t>
  </si>
  <si>
    <t>Balkans</t>
  </si>
  <si>
    <t>Lithuania</t>
  </si>
  <si>
    <t>test sur 2018/2019</t>
  </si>
  <si>
    <t>WTA</t>
  </si>
  <si>
    <t>test sur 2018 &amp; 2019</t>
  </si>
  <si>
    <t>2018-2019 &amp; 2019-2020</t>
  </si>
  <si>
    <t>2018-2019 &amp; 2017-2018</t>
  </si>
  <si>
    <t>2019-2020</t>
  </si>
  <si>
    <t>test sur 2018/2019 +  2019/2020</t>
  </si>
  <si>
    <t>test sur 2019/2020</t>
  </si>
  <si>
    <t>MLB</t>
  </si>
  <si>
    <t>TestSet</t>
  </si>
  <si>
    <t># Games in test set</t>
  </si>
  <si>
    <t>Best model accuracy</t>
  </si>
  <si>
    <t>Difference</t>
  </si>
  <si>
    <t>2018 &amp; 2019</t>
  </si>
  <si>
    <t>test sur 2020 (first 110)</t>
  </si>
  <si>
    <t>test sur 2020 (first 85)</t>
  </si>
  <si>
    <t>test sur 2020 (first 61)</t>
  </si>
  <si>
    <t>test sur 2020 (first 50)</t>
  </si>
  <si>
    <t>test sur 2020 (first 98)</t>
  </si>
  <si>
    <t>465 last games (as of 27/04/2020)</t>
  </si>
  <si>
    <t>last 50 as of 01/05/2020</t>
  </si>
  <si>
    <t>NRL</t>
  </si>
  <si>
    <t>AFL</t>
  </si>
  <si>
    <t>Super Rugby</t>
  </si>
  <si>
    <t>Top 14</t>
  </si>
  <si>
    <t>Pro D2</t>
  </si>
  <si>
    <t>England</t>
  </si>
  <si>
    <t>Aviva Premiership</t>
  </si>
  <si>
    <t>NHL</t>
  </si>
  <si>
    <t>Bookmakers' favorite winning %</t>
  </si>
  <si>
    <t>Bookmaker</t>
  </si>
  <si>
    <t>Pinnacle</t>
  </si>
  <si>
    <t>Average</t>
  </si>
  <si>
    <t>bet365</t>
  </si>
  <si>
    <t>bet-at-home</t>
  </si>
  <si>
    <t>bwin</t>
  </si>
  <si>
    <t>1xBet</t>
  </si>
  <si>
    <t>Unibet</t>
  </si>
  <si>
    <t>Coolbet</t>
  </si>
  <si>
    <t>Europa League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</si>
</sst>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333333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2" fillId="0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3" xfId="0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 wrapText="1"/>
    </xf>
    <xf numFmtId="0" fontId="0" fillId="0" borderId="3" xfId="0" applyBorder="1"/>
    <xf numFmtId="0" fontId="0" fillId="0" borderId="3" xfId="0" applyFill="1" applyBorder="1"/>
    <xf numFmtId="0" fontId="5" fillId="0" borderId="3" xfId="0" applyFont="1" applyBorder="1" applyAlignment="1">
      <alignment horizontal="center" vertical="center"/>
    </xf>
    <xf numFmtId="0" fontId="0" fillId="0" borderId="0" xfId="0" applyBorder="1"/>
    <xf numFmtId="0" fontId="0" fillId="0" borderId="3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E7998-1B72-400E-9694-3C4109604CC3}">
  <dimension ref="A1:S39"/>
  <sheetViews>
    <sheetView tabSelected="1" topLeftCell="A3" zoomScale="70" workbookViewId="0">
      <selection activeCell="H40" sqref="H40"/>
    </sheetView>
  </sheetViews>
  <sheetFormatPr baseColWidth="10" defaultRowHeight="15" x14ac:dyDescent="0.25"/>
  <cols>
    <col min="1" max="1" width="29.28515625" customWidth="1"/>
    <col min="2" max="2" width="26.140625" customWidth="1"/>
    <col min="3" max="4" width="30.85546875" customWidth="1"/>
    <col min="5" max="5" width="19.7109375" style="2" customWidth="1"/>
    <col min="6" max="6" width="21" customWidth="1"/>
    <col min="7" max="7" width="14" customWidth="1"/>
    <col min="8" max="8" width="15.140625" customWidth="1"/>
    <col min="9" max="9" width="18.42578125" customWidth="1"/>
    <col min="10" max="10" width="13.140625" customWidth="1"/>
    <col min="11" max="11" width="12.7109375" style="2" customWidth="1"/>
    <col min="12" max="12" width="27.140625" style="2" customWidth="1"/>
    <col min="13" max="13" width="10.42578125" customWidth="1"/>
    <col min="14" max="14" width="15" customWidth="1"/>
    <col min="15" max="15" width="12.7109375" customWidth="1"/>
    <col min="16" max="16" width="10.85546875" customWidth="1"/>
    <col min="17" max="18" width="23.7109375" customWidth="1"/>
  </cols>
  <sheetData>
    <row r="1" spans="1:19" ht="56.25" customHeight="1" x14ac:dyDescent="0.25">
      <c r="A1" s="1" t="s">
        <v>0</v>
      </c>
      <c r="B1" s="1" t="s">
        <v>1</v>
      </c>
      <c r="C1" s="4" t="s">
        <v>118</v>
      </c>
      <c r="D1" s="4" t="s">
        <v>139</v>
      </c>
      <c r="E1" s="1" t="s">
        <v>119</v>
      </c>
      <c r="F1" s="1" t="s">
        <v>138</v>
      </c>
      <c r="G1" s="1" t="s">
        <v>120</v>
      </c>
      <c r="H1" s="1" t="s">
        <v>121</v>
      </c>
      <c r="I1" s="1"/>
      <c r="J1" s="1"/>
      <c r="K1" s="3"/>
      <c r="L1" s="3"/>
      <c r="M1" s="9"/>
      <c r="N1" s="9"/>
      <c r="O1" s="9"/>
      <c r="P1" s="9"/>
      <c r="Q1" s="9"/>
      <c r="R1" s="9"/>
      <c r="S1" s="9"/>
    </row>
    <row r="2" spans="1:19" ht="17.25" customHeight="1" thickBot="1" x14ac:dyDescent="0.3">
      <c r="A2" s="15" t="s">
        <v>2</v>
      </c>
      <c r="B2" s="16" t="s">
        <v>3</v>
      </c>
      <c r="C2" s="5" t="str">
        <f>"test sur 2018 et 2019"</f>
        <v>test sur 2018 et 2019</v>
      </c>
      <c r="D2" s="5" t="s">
        <v>140</v>
      </c>
      <c r="E2" s="6">
        <v>702</v>
      </c>
      <c r="F2" s="6">
        <v>48.148099999999999</v>
      </c>
      <c r="G2" s="6">
        <v>49.002800000000001</v>
      </c>
      <c r="H2" s="21">
        <f>G2-F2</f>
        <v>0.85470000000000113</v>
      </c>
      <c r="I2" s="6"/>
      <c r="J2" s="6"/>
      <c r="K2" s="8"/>
      <c r="L2" s="5"/>
      <c r="M2" s="6"/>
      <c r="N2" s="6"/>
      <c r="O2" s="6"/>
      <c r="P2" s="11"/>
      <c r="Q2" s="10"/>
      <c r="R2" s="10"/>
      <c r="S2" s="6"/>
    </row>
    <row r="3" spans="1:19" ht="23.25" customHeight="1" thickBot="1" x14ac:dyDescent="0.3">
      <c r="A3" s="15" t="s">
        <v>4</v>
      </c>
      <c r="B3" s="16" t="s">
        <v>5</v>
      </c>
      <c r="C3" s="5" t="str">
        <f t="shared" ref="C3:C37" si="0">"test sur 2018 et 2019"</f>
        <v>test sur 2018 et 2019</v>
      </c>
      <c r="D3" s="8" t="s">
        <v>141</v>
      </c>
      <c r="E3" s="6">
        <v>280</v>
      </c>
      <c r="F3" s="6">
        <v>55.357100000000003</v>
      </c>
      <c r="G3" s="6">
        <v>54.285699999999999</v>
      </c>
      <c r="H3" s="20">
        <f t="shared" ref="H3:H38" si="1">G3-F3</f>
        <v>-1.0714000000000041</v>
      </c>
      <c r="I3" s="6"/>
      <c r="J3" s="6"/>
      <c r="K3" s="8"/>
      <c r="L3" s="5"/>
      <c r="M3" s="6"/>
      <c r="N3" s="6"/>
      <c r="O3" s="6"/>
      <c r="P3" s="11"/>
      <c r="Q3" s="10"/>
      <c r="R3" s="10"/>
      <c r="S3" s="6"/>
    </row>
    <row r="4" spans="1:19" ht="20.25" customHeight="1" thickBot="1" x14ac:dyDescent="0.3">
      <c r="A4" s="15" t="s">
        <v>6</v>
      </c>
      <c r="B4" s="16" t="s">
        <v>7</v>
      </c>
      <c r="C4" s="5" t="str">
        <f t="shared" si="0"/>
        <v>test sur 2018 et 2019</v>
      </c>
      <c r="D4" s="5" t="s">
        <v>140</v>
      </c>
      <c r="E4" s="6">
        <v>377</v>
      </c>
      <c r="F4" s="6">
        <v>55.437600000000003</v>
      </c>
      <c r="G4" s="6">
        <v>53.84</v>
      </c>
      <c r="H4" s="20">
        <f t="shared" si="1"/>
        <v>-1.5975999999999999</v>
      </c>
      <c r="I4" s="6"/>
      <c r="J4" s="6"/>
      <c r="K4" s="8"/>
      <c r="L4" s="5"/>
      <c r="M4" s="6"/>
      <c r="N4" s="6"/>
      <c r="O4" s="6"/>
      <c r="P4" s="6"/>
      <c r="Q4" s="10"/>
      <c r="R4" s="10"/>
      <c r="S4" s="6"/>
    </row>
    <row r="5" spans="1:19" ht="15.75" thickBot="1" x14ac:dyDescent="0.3">
      <c r="A5" s="15" t="s">
        <v>8</v>
      </c>
      <c r="B5" s="16" t="s">
        <v>9</v>
      </c>
      <c r="C5" s="5" t="str">
        <f t="shared" si="0"/>
        <v>test sur 2018 et 2019</v>
      </c>
      <c r="D5" s="5" t="s">
        <v>142</v>
      </c>
      <c r="E5" s="6">
        <v>480</v>
      </c>
      <c r="F5" s="6">
        <v>51.25</v>
      </c>
      <c r="G5" s="6">
        <v>51.041600000000003</v>
      </c>
      <c r="H5" s="20">
        <f t="shared" si="1"/>
        <v>-0.20839999999999748</v>
      </c>
      <c r="I5" s="6"/>
      <c r="J5" s="6"/>
      <c r="K5" s="8"/>
      <c r="L5" s="5"/>
      <c r="M5" s="6"/>
      <c r="N5" s="6"/>
      <c r="O5" s="6"/>
      <c r="P5" s="11"/>
      <c r="Q5" s="10"/>
      <c r="R5" s="6"/>
      <c r="S5" s="6"/>
    </row>
    <row r="6" spans="1:19" ht="15.75" thickBot="1" x14ac:dyDescent="0.3">
      <c r="A6" s="15" t="s">
        <v>58</v>
      </c>
      <c r="B6" s="16" t="s">
        <v>59</v>
      </c>
      <c r="C6" s="5" t="str">
        <f t="shared" si="0"/>
        <v>test sur 2018 et 2019</v>
      </c>
      <c r="D6" s="5" t="s">
        <v>143</v>
      </c>
      <c r="E6" s="6">
        <v>224</v>
      </c>
      <c r="F6" s="6">
        <v>54.464199999999998</v>
      </c>
      <c r="G6" s="6">
        <v>54.464199999999998</v>
      </c>
      <c r="H6" s="22">
        <f t="shared" si="1"/>
        <v>0</v>
      </c>
      <c r="I6" s="6"/>
      <c r="J6" s="6"/>
      <c r="K6" s="8"/>
      <c r="L6" s="5"/>
      <c r="M6" s="6"/>
      <c r="N6" s="6"/>
      <c r="O6" s="6"/>
      <c r="P6" s="6"/>
      <c r="Q6" s="10"/>
      <c r="R6" s="10"/>
      <c r="S6" s="6"/>
    </row>
    <row r="7" spans="1:19" ht="15.75" thickBot="1" x14ac:dyDescent="0.3">
      <c r="A7" s="15" t="s">
        <v>10</v>
      </c>
      <c r="B7" s="16" t="s">
        <v>11</v>
      </c>
      <c r="C7" s="5" t="str">
        <f t="shared" si="0"/>
        <v>test sur 2018 et 2019</v>
      </c>
      <c r="D7" s="5" t="s">
        <v>140</v>
      </c>
      <c r="E7" s="6">
        <v>760</v>
      </c>
      <c r="F7" s="6">
        <v>55.526299999999999</v>
      </c>
      <c r="G7" s="6">
        <v>55.526299999999999</v>
      </c>
      <c r="H7" s="22">
        <f t="shared" si="1"/>
        <v>0</v>
      </c>
      <c r="I7" s="6"/>
      <c r="J7" s="6"/>
      <c r="K7" s="8"/>
      <c r="L7" s="5"/>
      <c r="M7" s="6"/>
      <c r="N7" s="6"/>
      <c r="O7" s="6"/>
      <c r="P7" s="11"/>
      <c r="Q7" s="10"/>
      <c r="R7" s="10"/>
      <c r="S7" s="6"/>
    </row>
    <row r="8" spans="1:19" ht="15.75" thickBot="1" x14ac:dyDescent="0.3">
      <c r="A8" s="15" t="s">
        <v>12</v>
      </c>
      <c r="B8" s="16" t="s">
        <v>13</v>
      </c>
      <c r="C8" s="5" t="str">
        <f t="shared" si="0"/>
        <v>test sur 2018 et 2019</v>
      </c>
      <c r="D8" s="5" t="s">
        <v>140</v>
      </c>
      <c r="E8" s="6">
        <v>480</v>
      </c>
      <c r="F8" s="6">
        <v>56.666600000000003</v>
      </c>
      <c r="G8" s="6">
        <v>57.5</v>
      </c>
      <c r="H8" s="21">
        <f t="shared" si="1"/>
        <v>0.83339999999999748</v>
      </c>
      <c r="I8" s="6"/>
      <c r="J8" s="6"/>
      <c r="K8" s="8"/>
      <c r="L8" s="5"/>
      <c r="M8" s="6"/>
      <c r="N8" s="6"/>
      <c r="O8" s="6"/>
      <c r="P8" s="11"/>
      <c r="Q8" s="10"/>
      <c r="R8" s="10"/>
      <c r="S8" s="6"/>
    </row>
    <row r="9" spans="1:19" ht="15.75" thickBot="1" x14ac:dyDescent="0.3">
      <c r="A9" s="15" t="s">
        <v>14</v>
      </c>
      <c r="B9" s="16" t="s">
        <v>15</v>
      </c>
      <c r="C9" s="5" t="str">
        <f t="shared" si="0"/>
        <v>test sur 2018 et 2019</v>
      </c>
      <c r="D9" s="5" t="s">
        <v>140</v>
      </c>
      <c r="E9" s="5">
        <v>506</v>
      </c>
      <c r="F9" s="5">
        <v>51.185699999999997</v>
      </c>
      <c r="G9" s="5">
        <v>51.581000000000003</v>
      </c>
      <c r="H9" s="21">
        <f t="shared" si="1"/>
        <v>0.39530000000000598</v>
      </c>
      <c r="I9" s="6"/>
      <c r="J9" s="6"/>
      <c r="K9" s="8"/>
      <c r="L9" s="5"/>
      <c r="M9" s="6"/>
      <c r="N9" s="6"/>
      <c r="O9" s="6"/>
      <c r="P9" s="6"/>
      <c r="Q9" s="10"/>
      <c r="R9" s="10"/>
      <c r="S9" s="6"/>
    </row>
    <row r="10" spans="1:19" ht="15.75" thickBot="1" x14ac:dyDescent="0.3">
      <c r="A10" s="15" t="s">
        <v>16</v>
      </c>
      <c r="B10" s="16" t="s">
        <v>17</v>
      </c>
      <c r="C10" s="5" t="str">
        <f t="shared" si="0"/>
        <v>test sur 2018 et 2019</v>
      </c>
      <c r="D10" s="5" t="s">
        <v>140</v>
      </c>
      <c r="E10" s="6">
        <v>369</v>
      </c>
      <c r="F10" s="6">
        <v>50.948500000000003</v>
      </c>
      <c r="G10" s="6">
        <v>48.238399999999999</v>
      </c>
      <c r="H10" s="20">
        <f t="shared" si="1"/>
        <v>-2.7101000000000042</v>
      </c>
      <c r="I10" s="6"/>
      <c r="J10" s="6"/>
      <c r="K10" s="8"/>
      <c r="L10" s="5"/>
      <c r="M10" s="6"/>
      <c r="N10" s="6"/>
      <c r="O10" s="6"/>
      <c r="P10" s="11"/>
      <c r="Q10" s="10"/>
      <c r="R10" s="10"/>
      <c r="S10" s="6"/>
    </row>
    <row r="11" spans="1:19" ht="15.75" thickBot="1" x14ac:dyDescent="0.3">
      <c r="A11" s="15" t="s">
        <v>18</v>
      </c>
      <c r="B11" s="16" t="s">
        <v>19</v>
      </c>
      <c r="C11" s="5" t="str">
        <f t="shared" si="0"/>
        <v>test sur 2018 et 2019</v>
      </c>
      <c r="D11" s="5" t="s">
        <v>142</v>
      </c>
      <c r="E11" s="6">
        <v>760</v>
      </c>
      <c r="F11" s="6">
        <v>51.973599999999998</v>
      </c>
      <c r="G11" s="6">
        <v>52.105200000000004</v>
      </c>
      <c r="H11" s="21">
        <f t="shared" si="1"/>
        <v>0.13160000000000593</v>
      </c>
      <c r="I11" s="6"/>
      <c r="J11" s="6"/>
      <c r="K11" s="8"/>
      <c r="L11" s="5"/>
      <c r="M11" s="6"/>
      <c r="N11" s="6"/>
      <c r="O11" s="6"/>
      <c r="P11" s="11"/>
      <c r="Q11" s="10"/>
      <c r="R11" s="10"/>
      <c r="S11" s="6"/>
    </row>
    <row r="12" spans="1:19" ht="15.75" thickBot="1" x14ac:dyDescent="0.3">
      <c r="A12" s="15"/>
      <c r="B12" s="16" t="s">
        <v>20</v>
      </c>
      <c r="C12" s="5" t="str">
        <f t="shared" si="0"/>
        <v>test sur 2018 et 2019</v>
      </c>
      <c r="D12" s="5" t="s">
        <v>142</v>
      </c>
      <c r="E12" s="6">
        <v>760</v>
      </c>
      <c r="F12" s="6">
        <v>48.552599999999998</v>
      </c>
      <c r="G12" s="6">
        <v>47.8947</v>
      </c>
      <c r="H12" s="20">
        <f t="shared" si="1"/>
        <v>-0.65789999999999793</v>
      </c>
      <c r="I12" s="6"/>
      <c r="J12" s="6"/>
      <c r="K12" s="8"/>
      <c r="L12" s="5"/>
      <c r="M12" s="6"/>
      <c r="N12" s="6"/>
      <c r="O12" s="6"/>
      <c r="P12" s="11"/>
      <c r="Q12" s="10"/>
      <c r="R12" s="10"/>
      <c r="S12" s="6"/>
    </row>
    <row r="13" spans="1:19" ht="15.75" thickBot="1" x14ac:dyDescent="0.3">
      <c r="A13" s="15" t="s">
        <v>21</v>
      </c>
      <c r="B13" s="16" t="s">
        <v>22</v>
      </c>
      <c r="C13" s="5" t="str">
        <f t="shared" si="0"/>
        <v>test sur 2018 et 2019</v>
      </c>
      <c r="D13" s="5" t="s">
        <v>142</v>
      </c>
      <c r="E13" s="6">
        <v>612</v>
      </c>
      <c r="F13" s="6">
        <v>52.6143</v>
      </c>
      <c r="G13" s="6">
        <v>54.084899999999998</v>
      </c>
      <c r="H13" s="21">
        <f t="shared" si="1"/>
        <v>1.4705999999999975</v>
      </c>
      <c r="I13" s="6"/>
      <c r="J13" s="6"/>
      <c r="K13" s="8"/>
      <c r="L13" s="5"/>
      <c r="M13" s="6"/>
      <c r="N13" s="6"/>
      <c r="O13" s="6"/>
      <c r="P13" s="6"/>
      <c r="Q13" s="10"/>
      <c r="R13" s="10"/>
      <c r="S13" s="6"/>
    </row>
    <row r="14" spans="1:19" ht="15.75" thickBot="1" x14ac:dyDescent="0.3">
      <c r="A14" s="15"/>
      <c r="B14" s="16" t="s">
        <v>23</v>
      </c>
      <c r="C14" s="5" t="str">
        <f t="shared" si="0"/>
        <v>test sur 2018 et 2019</v>
      </c>
      <c r="D14" s="5" t="s">
        <v>142</v>
      </c>
      <c r="E14" s="6">
        <v>612</v>
      </c>
      <c r="F14" s="6">
        <v>41.176400000000001</v>
      </c>
      <c r="G14" s="6">
        <v>44.444400000000002</v>
      </c>
      <c r="H14" s="21">
        <f t="shared" si="1"/>
        <v>3.2680000000000007</v>
      </c>
      <c r="I14" s="6"/>
      <c r="J14" s="6"/>
      <c r="K14" s="8"/>
      <c r="L14" s="5"/>
      <c r="M14" s="6"/>
      <c r="N14" s="6"/>
      <c r="O14" s="6"/>
      <c r="P14" s="6"/>
      <c r="Q14" s="10"/>
      <c r="R14" s="10"/>
      <c r="S14" s="6"/>
    </row>
    <row r="15" spans="1:19" ht="15.75" thickBot="1" x14ac:dyDescent="0.3">
      <c r="A15" s="15" t="s">
        <v>85</v>
      </c>
      <c r="B15" s="16" t="s">
        <v>43</v>
      </c>
      <c r="C15" s="5" t="str">
        <f t="shared" si="0"/>
        <v>test sur 2018 et 2019</v>
      </c>
      <c r="D15" s="5" t="s">
        <v>144</v>
      </c>
      <c r="E15" s="6">
        <v>172</v>
      </c>
      <c r="F15" s="6">
        <v>62.790599999999998</v>
      </c>
      <c r="G15" s="6">
        <v>66.278999999999996</v>
      </c>
      <c r="H15" s="21">
        <f t="shared" si="1"/>
        <v>3.4883999999999986</v>
      </c>
      <c r="I15" s="6"/>
      <c r="J15" s="6"/>
      <c r="K15" s="8"/>
      <c r="L15" s="5"/>
      <c r="M15" s="6"/>
      <c r="N15" s="6"/>
      <c r="O15" s="6"/>
      <c r="P15" s="6"/>
      <c r="Q15" s="10"/>
      <c r="R15" s="10"/>
      <c r="S15" s="6"/>
    </row>
    <row r="16" spans="1:19" ht="15.75" thickBot="1" x14ac:dyDescent="0.3">
      <c r="A16" s="15" t="s">
        <v>24</v>
      </c>
      <c r="B16" s="16" t="s">
        <v>25</v>
      </c>
      <c r="C16" s="5" t="str">
        <f t="shared" si="0"/>
        <v>test sur 2018 et 2019</v>
      </c>
      <c r="D16" s="5" t="s">
        <v>140</v>
      </c>
      <c r="E16" s="6">
        <v>371</v>
      </c>
      <c r="F16" s="6">
        <v>58.760100000000001</v>
      </c>
      <c r="G16" s="6">
        <v>61.725000000000001</v>
      </c>
      <c r="H16" s="21">
        <f t="shared" si="1"/>
        <v>2.9649000000000001</v>
      </c>
      <c r="I16" s="6"/>
      <c r="J16" s="6"/>
      <c r="K16" s="8"/>
      <c r="L16" s="5"/>
      <c r="M16" s="6"/>
      <c r="N16" s="6"/>
      <c r="O16" s="6"/>
      <c r="P16" s="11"/>
      <c r="Q16" s="10"/>
      <c r="R16" s="10"/>
      <c r="S16" s="6"/>
    </row>
    <row r="17" spans="1:19" ht="15.75" thickBot="1" x14ac:dyDescent="0.3">
      <c r="A17" s="15" t="s">
        <v>26</v>
      </c>
      <c r="B17" s="16" t="s">
        <v>11</v>
      </c>
      <c r="C17" s="5" t="str">
        <f t="shared" si="0"/>
        <v>test sur 2018 et 2019</v>
      </c>
      <c r="D17" s="5" t="s">
        <v>142</v>
      </c>
      <c r="E17" s="6">
        <v>760</v>
      </c>
      <c r="F17" s="6">
        <v>57.631500000000003</v>
      </c>
      <c r="G17" s="6">
        <v>57.5</v>
      </c>
      <c r="H17" s="20">
        <f t="shared" si="1"/>
        <v>-0.13150000000000261</v>
      </c>
      <c r="I17" s="6"/>
      <c r="J17" s="6"/>
      <c r="K17" s="8"/>
      <c r="L17" s="5"/>
      <c r="M17" s="6"/>
      <c r="N17" s="6"/>
      <c r="O17" s="6"/>
      <c r="P17" s="6"/>
      <c r="Q17" s="10"/>
      <c r="R17" s="10"/>
      <c r="S17" s="6"/>
    </row>
    <row r="18" spans="1:19" ht="15.75" thickBot="1" x14ac:dyDescent="0.3">
      <c r="A18" s="15"/>
      <c r="B18" s="16" t="s">
        <v>27</v>
      </c>
      <c r="C18" s="5" t="str">
        <f t="shared" si="0"/>
        <v>test sur 2018 et 2019</v>
      </c>
      <c r="D18" s="5" t="s">
        <v>142</v>
      </c>
      <c r="E18" s="6">
        <v>804</v>
      </c>
      <c r="F18" s="6">
        <v>45.1492</v>
      </c>
      <c r="G18" s="6">
        <v>46.0199</v>
      </c>
      <c r="H18" s="21">
        <f t="shared" si="1"/>
        <v>0.87069999999999936</v>
      </c>
      <c r="I18" s="6"/>
      <c r="J18" s="6"/>
      <c r="K18" s="8"/>
      <c r="L18" s="5"/>
      <c r="M18" s="6"/>
      <c r="N18" s="6"/>
      <c r="O18" s="6"/>
      <c r="P18" s="6"/>
      <c r="Q18" s="10"/>
      <c r="R18" s="10"/>
      <c r="S18" s="6"/>
    </row>
    <row r="19" spans="1:19" ht="15.75" thickBot="1" x14ac:dyDescent="0.3">
      <c r="A19" s="15" t="s">
        <v>28</v>
      </c>
      <c r="B19" s="16" t="s">
        <v>29</v>
      </c>
      <c r="C19" s="5" t="str">
        <f t="shared" si="0"/>
        <v>test sur 2018 et 2019</v>
      </c>
      <c r="D19" s="5" t="s">
        <v>140</v>
      </c>
      <c r="E19" s="6">
        <v>619</v>
      </c>
      <c r="F19" s="6">
        <v>46.365099999999998</v>
      </c>
      <c r="G19" s="6">
        <v>46.849699999999999</v>
      </c>
      <c r="H19" s="21">
        <f t="shared" si="1"/>
        <v>0.48460000000000036</v>
      </c>
      <c r="I19" s="6"/>
      <c r="J19" s="6"/>
      <c r="K19" s="8"/>
      <c r="L19" s="5"/>
      <c r="M19" s="6"/>
      <c r="N19" s="6"/>
      <c r="O19" s="6"/>
      <c r="P19" s="11"/>
      <c r="Q19" s="10"/>
      <c r="R19" s="10"/>
      <c r="S19" s="6"/>
    </row>
    <row r="20" spans="1:19" ht="15.75" thickBot="1" x14ac:dyDescent="0.3">
      <c r="A20" s="15" t="s">
        <v>62</v>
      </c>
      <c r="B20" s="16" t="s">
        <v>81</v>
      </c>
      <c r="C20" s="5" t="str">
        <f t="shared" si="0"/>
        <v>test sur 2018 et 2019</v>
      </c>
      <c r="D20" s="5" t="s">
        <v>142</v>
      </c>
      <c r="E20" s="6">
        <v>462</v>
      </c>
      <c r="F20" s="6">
        <v>47.619</v>
      </c>
      <c r="G20" s="6">
        <v>48.051900000000003</v>
      </c>
      <c r="H20" s="21">
        <f t="shared" si="1"/>
        <v>0.43290000000000362</v>
      </c>
      <c r="I20" s="6"/>
      <c r="J20" s="6"/>
      <c r="K20" s="8"/>
      <c r="L20" s="5"/>
      <c r="M20" s="6"/>
      <c r="N20" s="6"/>
      <c r="O20" s="6"/>
      <c r="P20" s="6"/>
      <c r="Q20" s="10"/>
      <c r="R20" s="10"/>
      <c r="S20" s="6"/>
    </row>
    <row r="21" spans="1:19" ht="15.75" thickBot="1" x14ac:dyDescent="0.3">
      <c r="A21" s="15" t="s">
        <v>30</v>
      </c>
      <c r="B21" s="16" t="s">
        <v>31</v>
      </c>
      <c r="C21" s="5" t="str">
        <f t="shared" si="0"/>
        <v>test sur 2018 et 2019</v>
      </c>
      <c r="D21" s="5" t="s">
        <v>140</v>
      </c>
      <c r="E21" s="6">
        <v>668</v>
      </c>
      <c r="F21" s="6">
        <v>49.850200000000001</v>
      </c>
      <c r="G21" s="6">
        <v>49.4011</v>
      </c>
      <c r="H21" s="20">
        <f t="shared" si="1"/>
        <v>-0.44910000000000139</v>
      </c>
      <c r="I21" s="6"/>
      <c r="J21" s="6"/>
      <c r="K21" s="8"/>
      <c r="L21" s="5"/>
      <c r="M21" s="6"/>
      <c r="N21" s="6"/>
      <c r="O21" s="6"/>
      <c r="P21" s="11"/>
      <c r="Q21" s="10"/>
      <c r="R21" s="10"/>
      <c r="S21" s="6"/>
    </row>
    <row r="22" spans="1:19" ht="15.75" thickBot="1" x14ac:dyDescent="0.3">
      <c r="A22" s="15" t="s">
        <v>32</v>
      </c>
      <c r="B22" s="16" t="s">
        <v>33</v>
      </c>
      <c r="C22" s="5" t="str">
        <f t="shared" si="0"/>
        <v>test sur 2018 et 2019</v>
      </c>
      <c r="D22" s="5" t="s">
        <v>142</v>
      </c>
      <c r="E22" s="6">
        <v>612</v>
      </c>
      <c r="F22" s="6">
        <v>56.862699999999997</v>
      </c>
      <c r="G22" s="6">
        <v>58.006500000000003</v>
      </c>
      <c r="H22" s="21">
        <f t="shared" si="1"/>
        <v>1.1438000000000059</v>
      </c>
      <c r="I22" s="6"/>
      <c r="J22" s="6"/>
      <c r="K22" s="8"/>
      <c r="L22" s="5"/>
      <c r="M22" s="6"/>
      <c r="N22" s="6"/>
      <c r="O22" s="6"/>
      <c r="P22" s="11"/>
      <c r="Q22" s="10"/>
      <c r="R22" s="6"/>
      <c r="S22" s="6"/>
    </row>
    <row r="23" spans="1:19" ht="15.75" thickBot="1" x14ac:dyDescent="0.3">
      <c r="A23" s="15" t="s">
        <v>34</v>
      </c>
      <c r="B23" s="16" t="s">
        <v>35</v>
      </c>
      <c r="C23" s="5" t="str">
        <f t="shared" si="0"/>
        <v>test sur 2018 et 2019</v>
      </c>
      <c r="D23" s="5" t="s">
        <v>140</v>
      </c>
      <c r="E23" s="6">
        <v>483</v>
      </c>
      <c r="F23" s="6">
        <v>49.482399999999998</v>
      </c>
      <c r="G23" s="6">
        <v>51.345700000000001</v>
      </c>
      <c r="H23" s="21">
        <f t="shared" si="1"/>
        <v>1.8633000000000024</v>
      </c>
      <c r="I23" s="6"/>
      <c r="J23" s="6"/>
      <c r="K23" s="8"/>
      <c r="L23" s="5"/>
      <c r="M23" s="6"/>
      <c r="N23" s="6"/>
      <c r="O23" s="6"/>
      <c r="P23" s="6"/>
      <c r="Q23" s="10"/>
      <c r="R23" s="10"/>
      <c r="S23" s="6"/>
    </row>
    <row r="24" spans="1:19" ht="15.75" thickBot="1" x14ac:dyDescent="0.3">
      <c r="A24" s="15" t="s">
        <v>36</v>
      </c>
      <c r="B24" s="16" t="s">
        <v>37</v>
      </c>
      <c r="C24" s="5" t="str">
        <f t="shared" si="0"/>
        <v>test sur 2018 et 2019</v>
      </c>
      <c r="D24" s="5" t="s">
        <v>140</v>
      </c>
      <c r="E24" s="6">
        <v>592</v>
      </c>
      <c r="F24" s="6">
        <v>46.790500000000002</v>
      </c>
      <c r="G24" s="6">
        <v>46.959400000000002</v>
      </c>
      <c r="H24" s="21">
        <f t="shared" si="1"/>
        <v>0.16890000000000072</v>
      </c>
      <c r="I24" s="6"/>
      <c r="J24" s="6"/>
      <c r="K24" s="8"/>
      <c r="L24" s="5"/>
      <c r="M24" s="6"/>
      <c r="N24" s="6"/>
      <c r="O24" s="6"/>
      <c r="P24" s="6"/>
      <c r="Q24" s="10"/>
      <c r="R24" s="10"/>
      <c r="S24" s="6"/>
    </row>
    <row r="25" spans="1:19" ht="15.75" thickBot="1" x14ac:dyDescent="0.3">
      <c r="A25" s="15" t="s">
        <v>38</v>
      </c>
      <c r="B25" s="16" t="s">
        <v>39</v>
      </c>
      <c r="C25" s="5" t="str">
        <f t="shared" si="0"/>
        <v>test sur 2018 et 2019</v>
      </c>
      <c r="D25" s="5" t="s">
        <v>142</v>
      </c>
      <c r="E25" s="6">
        <v>612</v>
      </c>
      <c r="F25" s="6">
        <v>59.313699999999997</v>
      </c>
      <c r="G25" s="6">
        <v>60.457500000000003</v>
      </c>
      <c r="H25" s="21">
        <f t="shared" si="1"/>
        <v>1.1438000000000059</v>
      </c>
      <c r="I25" s="6"/>
      <c r="J25" s="6"/>
      <c r="K25" s="8"/>
      <c r="L25" s="5"/>
      <c r="M25" s="6"/>
      <c r="N25" s="6"/>
      <c r="O25" s="6"/>
      <c r="P25" s="6"/>
      <c r="Q25" s="10"/>
      <c r="R25" s="10"/>
      <c r="S25" s="6"/>
    </row>
    <row r="26" spans="1:19" ht="15.75" thickBot="1" x14ac:dyDescent="0.3">
      <c r="A26" s="15" t="s">
        <v>40</v>
      </c>
      <c r="B26" s="16" t="s">
        <v>41</v>
      </c>
      <c r="C26" s="5" t="str">
        <f t="shared" si="0"/>
        <v>test sur 2018 et 2019</v>
      </c>
      <c r="D26" s="5" t="s">
        <v>140</v>
      </c>
      <c r="E26" s="6">
        <v>540</v>
      </c>
      <c r="F26" s="6">
        <v>51.296199999999999</v>
      </c>
      <c r="G26" s="6">
        <v>54.629600000000003</v>
      </c>
      <c r="H26" s="21">
        <f t="shared" si="1"/>
        <v>3.3334000000000046</v>
      </c>
      <c r="I26" s="6"/>
      <c r="J26" s="6"/>
      <c r="K26" s="8"/>
      <c r="L26" s="5"/>
      <c r="M26" s="6"/>
      <c r="N26" s="6"/>
      <c r="O26" s="6"/>
      <c r="P26" s="6"/>
      <c r="Q26" s="10"/>
      <c r="R26" s="10"/>
      <c r="S26" s="6"/>
    </row>
    <row r="27" spans="1:19" ht="15.75" thickBot="1" x14ac:dyDescent="0.3">
      <c r="A27" s="15" t="s">
        <v>42</v>
      </c>
      <c r="B27" s="16" t="s">
        <v>43</v>
      </c>
      <c r="C27" s="5" t="str">
        <f t="shared" si="0"/>
        <v>test sur 2018 et 2019</v>
      </c>
      <c r="D27" s="5" t="s">
        <v>140</v>
      </c>
      <c r="E27" s="6">
        <v>488</v>
      </c>
      <c r="F27" s="6">
        <v>53.8934</v>
      </c>
      <c r="G27" s="6">
        <v>53.8934</v>
      </c>
      <c r="H27" s="22">
        <f t="shared" si="1"/>
        <v>0</v>
      </c>
      <c r="I27" s="6"/>
      <c r="J27" s="6"/>
      <c r="K27" s="8"/>
      <c r="L27" s="5"/>
      <c r="M27" s="6"/>
      <c r="N27" s="6"/>
      <c r="O27" s="6"/>
      <c r="P27" s="11"/>
      <c r="Q27" s="10"/>
      <c r="R27" s="10"/>
      <c r="S27" s="6"/>
    </row>
    <row r="28" spans="1:19" ht="15.75" thickBot="1" x14ac:dyDescent="0.3">
      <c r="A28" s="15" t="s">
        <v>44</v>
      </c>
      <c r="B28" s="16" t="s">
        <v>45</v>
      </c>
      <c r="C28" s="5" t="str">
        <f t="shared" si="0"/>
        <v>test sur 2018 et 2019</v>
      </c>
      <c r="D28" s="5" t="s">
        <v>142</v>
      </c>
      <c r="E28" s="6">
        <v>456</v>
      </c>
      <c r="F28" s="6">
        <v>56.578899999999997</v>
      </c>
      <c r="G28" s="6">
        <v>56.578899999999997</v>
      </c>
      <c r="H28" s="22">
        <f t="shared" si="1"/>
        <v>0</v>
      </c>
      <c r="I28" s="6"/>
      <c r="J28" s="6"/>
      <c r="K28" s="8"/>
      <c r="L28" s="5"/>
      <c r="M28" s="6"/>
      <c r="N28" s="6"/>
      <c r="O28" s="6"/>
      <c r="P28" s="11"/>
      <c r="Q28" s="10"/>
      <c r="R28" s="10"/>
      <c r="S28" s="6"/>
    </row>
    <row r="29" spans="1:19" ht="15.75" thickBot="1" x14ac:dyDescent="0.3">
      <c r="A29" s="15" t="s">
        <v>46</v>
      </c>
      <c r="B29" s="16" t="s">
        <v>47</v>
      </c>
      <c r="C29" s="5" t="str">
        <f t="shared" si="0"/>
        <v>test sur 2018 et 2019</v>
      </c>
      <c r="D29" s="5" t="s">
        <v>142</v>
      </c>
      <c r="E29" s="6">
        <v>760</v>
      </c>
      <c r="F29" s="6">
        <v>51.842100000000002</v>
      </c>
      <c r="G29" s="6">
        <v>52.368400000000001</v>
      </c>
      <c r="H29" s="21">
        <f t="shared" si="1"/>
        <v>0.5262999999999991</v>
      </c>
      <c r="I29" s="6"/>
      <c r="J29" s="6"/>
      <c r="K29" s="8"/>
      <c r="L29" s="5"/>
      <c r="M29" s="6"/>
      <c r="N29" s="6"/>
      <c r="O29" s="6"/>
      <c r="P29" s="6"/>
      <c r="Q29" s="10"/>
      <c r="R29" s="10"/>
      <c r="S29" s="6"/>
    </row>
    <row r="30" spans="1:19" ht="15.75" thickBot="1" x14ac:dyDescent="0.3">
      <c r="A30" s="15"/>
      <c r="B30" s="16" t="s">
        <v>48</v>
      </c>
      <c r="C30" s="5" t="str">
        <f t="shared" si="0"/>
        <v>test sur 2018 et 2019</v>
      </c>
      <c r="D30" s="5" t="s">
        <v>142</v>
      </c>
      <c r="E30" s="6">
        <v>902</v>
      </c>
      <c r="F30" s="6">
        <v>48.558700000000002</v>
      </c>
      <c r="G30" s="6">
        <v>49.002200000000002</v>
      </c>
      <c r="H30" s="21">
        <f t="shared" si="1"/>
        <v>0.44350000000000023</v>
      </c>
      <c r="I30" s="6"/>
      <c r="J30" s="6"/>
      <c r="K30" s="8"/>
      <c r="L30" s="5"/>
      <c r="M30" s="6"/>
      <c r="N30" s="6"/>
      <c r="O30" s="6"/>
      <c r="P30" s="6"/>
      <c r="Q30" s="10"/>
      <c r="R30" s="10"/>
      <c r="S30" s="6"/>
    </row>
    <row r="31" spans="1:19" ht="15.75" thickBot="1" x14ac:dyDescent="0.3">
      <c r="A31" s="15" t="s">
        <v>49</v>
      </c>
      <c r="B31" s="16" t="s">
        <v>50</v>
      </c>
      <c r="C31" s="5" t="str">
        <f t="shared" si="0"/>
        <v>test sur 2018 et 2019</v>
      </c>
      <c r="D31" s="5" t="s">
        <v>140</v>
      </c>
      <c r="E31" s="6">
        <v>484</v>
      </c>
      <c r="F31" s="6">
        <v>57.644599999999997</v>
      </c>
      <c r="G31" s="6">
        <v>60.537100000000002</v>
      </c>
      <c r="H31" s="21">
        <f t="shared" si="1"/>
        <v>2.8925000000000054</v>
      </c>
      <c r="I31" s="6"/>
      <c r="J31" s="6"/>
      <c r="K31" s="8"/>
      <c r="L31" s="5"/>
      <c r="M31" s="6"/>
      <c r="N31" s="6"/>
      <c r="O31" s="6"/>
      <c r="P31" s="6"/>
      <c r="Q31" s="10"/>
      <c r="R31" s="10"/>
      <c r="S31" s="6"/>
    </row>
    <row r="32" spans="1:19" ht="15.75" thickBot="1" x14ac:dyDescent="0.3">
      <c r="A32" s="15" t="s">
        <v>51</v>
      </c>
      <c r="B32" s="16" t="s">
        <v>13</v>
      </c>
      <c r="C32" s="5" t="str">
        <f t="shared" si="0"/>
        <v>test sur 2018 et 2019</v>
      </c>
      <c r="D32" s="5" t="s">
        <v>140</v>
      </c>
      <c r="E32" s="6">
        <v>362</v>
      </c>
      <c r="F32" s="6">
        <v>50.828699999999998</v>
      </c>
      <c r="G32" s="6">
        <v>53.314900000000002</v>
      </c>
      <c r="H32" s="21">
        <f t="shared" si="1"/>
        <v>2.4862000000000037</v>
      </c>
      <c r="I32" s="6"/>
      <c r="J32" s="6"/>
      <c r="K32" s="8"/>
      <c r="L32" s="5"/>
      <c r="M32" s="6"/>
      <c r="N32" s="6"/>
      <c r="O32" s="6"/>
      <c r="P32" s="6"/>
      <c r="Q32" s="10"/>
      <c r="R32" s="10"/>
      <c r="S32" s="6"/>
    </row>
    <row r="33" spans="1:19" ht="15.75" thickBot="1" x14ac:dyDescent="0.3">
      <c r="A33" s="15" t="s">
        <v>52</v>
      </c>
      <c r="B33" s="16" t="s">
        <v>53</v>
      </c>
      <c r="C33" s="5" t="str">
        <f t="shared" si="0"/>
        <v>test sur 2018 et 2019</v>
      </c>
      <c r="D33" s="5" t="s">
        <v>142</v>
      </c>
      <c r="E33" s="6">
        <v>609</v>
      </c>
      <c r="F33" s="6">
        <v>53.037700000000001</v>
      </c>
      <c r="G33" s="6">
        <v>54.187100000000001</v>
      </c>
      <c r="H33" s="21">
        <f t="shared" si="1"/>
        <v>1.1494</v>
      </c>
      <c r="I33" s="6"/>
      <c r="J33" s="6"/>
      <c r="K33" s="8"/>
      <c r="L33" s="5"/>
      <c r="M33" s="6"/>
      <c r="N33" s="6"/>
      <c r="O33" s="6"/>
      <c r="P33" s="6"/>
      <c r="Q33" s="10"/>
      <c r="R33" s="10"/>
      <c r="S33" s="6"/>
    </row>
    <row r="34" spans="1:19" ht="15.75" thickBot="1" x14ac:dyDescent="0.3">
      <c r="A34" s="15" t="s">
        <v>54</v>
      </c>
      <c r="B34" s="16" t="s">
        <v>43</v>
      </c>
      <c r="C34" s="5" t="str">
        <f t="shared" si="0"/>
        <v>test sur 2018 et 2019</v>
      </c>
      <c r="D34" s="5" t="s">
        <v>142</v>
      </c>
      <c r="E34" s="6">
        <v>760</v>
      </c>
      <c r="F34" s="6">
        <v>56.973599999999998</v>
      </c>
      <c r="G34" s="6">
        <v>57.368400000000001</v>
      </c>
      <c r="H34" s="21">
        <f t="shared" si="1"/>
        <v>0.39480000000000359</v>
      </c>
      <c r="I34" s="6"/>
      <c r="J34" s="6"/>
      <c r="K34" s="8"/>
      <c r="L34" s="5"/>
      <c r="M34" s="6"/>
      <c r="N34" s="6"/>
      <c r="O34" s="6"/>
      <c r="P34" s="6"/>
      <c r="Q34" s="10"/>
      <c r="R34" s="10"/>
      <c r="S34" s="6"/>
    </row>
    <row r="35" spans="1:19" ht="15.75" thickBot="1" x14ac:dyDescent="0.3">
      <c r="A35" s="15"/>
      <c r="B35" s="16" t="s">
        <v>55</v>
      </c>
      <c r="C35" s="5" t="str">
        <f t="shared" si="0"/>
        <v>test sur 2018 et 2019</v>
      </c>
      <c r="D35" s="5" t="s">
        <v>142</v>
      </c>
      <c r="E35" s="6">
        <v>1104</v>
      </c>
      <c r="F35" s="6">
        <v>47.192</v>
      </c>
      <c r="G35" s="6">
        <v>47.826000000000001</v>
      </c>
      <c r="H35" s="21">
        <f t="shared" si="1"/>
        <v>0.63400000000000034</v>
      </c>
      <c r="I35" s="6"/>
      <c r="J35" s="6"/>
      <c r="K35" s="8"/>
      <c r="L35" s="5"/>
      <c r="M35" s="6"/>
      <c r="N35" s="6"/>
      <c r="O35" s="6"/>
      <c r="P35" s="6"/>
      <c r="Q35" s="10"/>
      <c r="R35" s="10"/>
      <c r="S35" s="6"/>
    </row>
    <row r="36" spans="1:19" ht="15.75" thickBot="1" x14ac:dyDescent="0.3">
      <c r="A36" s="15" t="s">
        <v>56</v>
      </c>
      <c r="B36" s="16" t="s">
        <v>57</v>
      </c>
      <c r="C36" s="5" t="str">
        <f t="shared" si="0"/>
        <v>test sur 2018 et 2019</v>
      </c>
      <c r="D36" s="5" t="s">
        <v>140</v>
      </c>
      <c r="E36" s="6">
        <v>829</v>
      </c>
      <c r="F36" s="6">
        <v>54.764699999999998</v>
      </c>
      <c r="G36" s="6">
        <v>54.764699999999998</v>
      </c>
      <c r="H36" s="22">
        <f t="shared" si="1"/>
        <v>0</v>
      </c>
      <c r="I36" s="6"/>
      <c r="J36" s="6"/>
      <c r="K36" s="8"/>
      <c r="L36" s="5"/>
      <c r="M36" s="6"/>
      <c r="N36" s="6"/>
      <c r="O36" s="6"/>
      <c r="P36" s="6"/>
      <c r="Q36" s="10"/>
      <c r="R36" s="10"/>
      <c r="S36" s="6"/>
    </row>
    <row r="37" spans="1:19" x14ac:dyDescent="0.25">
      <c r="A37" s="14" t="s">
        <v>72</v>
      </c>
      <c r="B37" s="14" t="s">
        <v>103</v>
      </c>
      <c r="C37" s="5" t="str">
        <f>"test sur 2018/2019 et 2019/2020"</f>
        <v>test sur 2018/2019 et 2019/2020</v>
      </c>
      <c r="D37" s="5" t="s">
        <v>141</v>
      </c>
      <c r="E37" s="5">
        <v>414</v>
      </c>
      <c r="F37" s="5">
        <v>59.178699999999999</v>
      </c>
      <c r="G37" s="5">
        <v>58.212499999999999</v>
      </c>
      <c r="H37" s="24">
        <f t="shared" si="1"/>
        <v>-0.96620000000000061</v>
      </c>
      <c r="I37" s="2"/>
    </row>
    <row r="38" spans="1:19" x14ac:dyDescent="0.25">
      <c r="A38" s="14" t="s">
        <v>72</v>
      </c>
      <c r="B38" s="14" t="s">
        <v>148</v>
      </c>
      <c r="C38" s="5" t="str">
        <f>"test sur 2018/2019 et 2019/2020"</f>
        <v>test sur 2018/2019 et 2019/2020</v>
      </c>
      <c r="D38" s="5" t="s">
        <v>143</v>
      </c>
      <c r="E38" s="26">
        <v>1506</v>
      </c>
      <c r="F38" s="26">
        <v>58.034500000000001</v>
      </c>
      <c r="G38" s="26">
        <v>58.964100000000002</v>
      </c>
      <c r="H38" s="23">
        <f t="shared" si="1"/>
        <v>0.92960000000000065</v>
      </c>
    </row>
    <row r="39" spans="1:19" x14ac:dyDescent="0.25">
      <c r="H39" s="18" t="str">
        <f xml:space="preserve"> "= 24/ 37"</f>
        <v>= 24/ 37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85B0B-485C-423D-8F8D-2D0E6E8A371D}">
  <dimension ref="A1:P60"/>
  <sheetViews>
    <sheetView zoomScale="77" workbookViewId="0">
      <selection activeCell="H8" sqref="H8"/>
    </sheetView>
  </sheetViews>
  <sheetFormatPr baseColWidth="10" defaultRowHeight="15" x14ac:dyDescent="0.25"/>
  <cols>
    <col min="2" max="2" width="18.28515625" customWidth="1"/>
    <col min="3" max="3" width="23.5703125" customWidth="1"/>
    <col min="4" max="4" width="17.42578125" customWidth="1"/>
    <col min="10" max="10" width="25.140625" customWidth="1"/>
    <col min="11" max="11" width="11.7109375" customWidth="1"/>
    <col min="12" max="12" width="18" customWidth="1"/>
    <col min="13" max="13" width="23.28515625" customWidth="1"/>
    <col min="15" max="15" width="20.7109375" customWidth="1"/>
    <col min="16" max="16" width="19.85546875" customWidth="1"/>
  </cols>
  <sheetData>
    <row r="1" spans="1:16" ht="36" customHeight="1" x14ac:dyDescent="0.25">
      <c r="A1" s="19" t="s">
        <v>0</v>
      </c>
      <c r="B1" s="19" t="s">
        <v>1</v>
      </c>
      <c r="C1" s="4" t="s">
        <v>118</v>
      </c>
      <c r="D1" s="4" t="s">
        <v>139</v>
      </c>
      <c r="E1" s="1" t="s">
        <v>119</v>
      </c>
      <c r="F1" s="1" t="s">
        <v>138</v>
      </c>
      <c r="G1" s="1" t="s">
        <v>120</v>
      </c>
      <c r="H1" s="1" t="s">
        <v>121</v>
      </c>
      <c r="I1" s="1"/>
      <c r="J1" s="1"/>
      <c r="K1" s="1"/>
      <c r="L1" s="1"/>
      <c r="M1" s="1"/>
      <c r="N1" s="9"/>
      <c r="O1" s="9"/>
      <c r="P1" s="9"/>
    </row>
    <row r="2" spans="1:16" x14ac:dyDescent="0.25">
      <c r="A2" s="5" t="s">
        <v>4</v>
      </c>
      <c r="B2" s="5" t="s">
        <v>130</v>
      </c>
      <c r="C2" s="5" t="s">
        <v>111</v>
      </c>
      <c r="D2" s="8" t="s">
        <v>141</v>
      </c>
      <c r="E2" s="6">
        <v>401</v>
      </c>
      <c r="F2" s="6">
        <v>64.089699999999993</v>
      </c>
      <c r="G2" s="6">
        <v>63.092199999999998</v>
      </c>
      <c r="H2" s="20">
        <f>G2-F2</f>
        <v>-0.99749999999999517</v>
      </c>
      <c r="I2" s="8"/>
      <c r="J2" s="5"/>
      <c r="K2" s="6"/>
      <c r="L2" s="6"/>
      <c r="M2" s="6"/>
      <c r="N2" s="6"/>
      <c r="O2" s="10"/>
      <c r="P2" s="6"/>
    </row>
    <row r="3" spans="1:16" x14ac:dyDescent="0.25">
      <c r="A3" s="5" t="s">
        <v>4</v>
      </c>
      <c r="B3" s="5" t="s">
        <v>131</v>
      </c>
      <c r="C3" s="5" t="s">
        <v>111</v>
      </c>
      <c r="D3" s="8" t="s">
        <v>141</v>
      </c>
      <c r="E3" s="6">
        <v>413</v>
      </c>
      <c r="F3" s="6">
        <v>68.765100000000004</v>
      </c>
      <c r="G3" s="6">
        <v>71.4285</v>
      </c>
      <c r="H3" s="21">
        <f t="shared" ref="H3:H7" si="0">G3-F3</f>
        <v>2.6633999999999958</v>
      </c>
      <c r="I3" s="8"/>
      <c r="J3" s="5"/>
      <c r="K3" s="6"/>
      <c r="L3" s="6"/>
      <c r="M3" s="6"/>
      <c r="N3" s="6"/>
      <c r="O3" s="10"/>
      <c r="P3" s="6"/>
    </row>
    <row r="4" spans="1:16" x14ac:dyDescent="0.25">
      <c r="A4" s="5" t="s">
        <v>73</v>
      </c>
      <c r="B4" s="5" t="s">
        <v>132</v>
      </c>
      <c r="C4" s="5" t="s">
        <v>111</v>
      </c>
      <c r="D4" s="8" t="s">
        <v>141</v>
      </c>
      <c r="E4" s="6">
        <v>246</v>
      </c>
      <c r="F4" s="6">
        <v>72.357699999999994</v>
      </c>
      <c r="G4" s="6">
        <v>71.138199999999998</v>
      </c>
      <c r="H4" s="20">
        <f t="shared" si="0"/>
        <v>-1.2194999999999965</v>
      </c>
      <c r="I4" s="8"/>
      <c r="J4" s="5"/>
      <c r="K4" s="6"/>
      <c r="L4" s="6"/>
      <c r="M4" s="6"/>
      <c r="N4" s="6"/>
      <c r="O4" s="10"/>
      <c r="P4" s="6"/>
    </row>
    <row r="5" spans="1:16" x14ac:dyDescent="0.25">
      <c r="A5" s="5" t="s">
        <v>18</v>
      </c>
      <c r="B5" s="5" t="s">
        <v>133</v>
      </c>
      <c r="C5" s="12" t="s">
        <v>113</v>
      </c>
      <c r="D5" s="8" t="s">
        <v>141</v>
      </c>
      <c r="E5" s="6">
        <v>365</v>
      </c>
      <c r="F5" s="6">
        <v>73.424599999999998</v>
      </c>
      <c r="G5" s="6">
        <v>73.698599999999999</v>
      </c>
      <c r="H5" s="21">
        <f t="shared" si="0"/>
        <v>0.27400000000000091</v>
      </c>
      <c r="I5" s="8"/>
      <c r="J5" s="12"/>
      <c r="K5" s="6"/>
      <c r="L5" s="6"/>
      <c r="M5" s="6"/>
      <c r="N5" s="6"/>
      <c r="O5" s="10"/>
      <c r="P5" s="6"/>
    </row>
    <row r="6" spans="1:16" x14ac:dyDescent="0.25">
      <c r="A6" s="5" t="s">
        <v>18</v>
      </c>
      <c r="B6" s="5" t="s">
        <v>134</v>
      </c>
      <c r="C6" s="5" t="s">
        <v>114</v>
      </c>
      <c r="D6" s="8" t="s">
        <v>141</v>
      </c>
      <c r="E6" s="6">
        <v>178</v>
      </c>
      <c r="F6" s="6">
        <v>76.966200000000001</v>
      </c>
      <c r="G6" s="6">
        <v>76.966200000000001</v>
      </c>
      <c r="H6" s="22">
        <f t="shared" si="0"/>
        <v>0</v>
      </c>
      <c r="I6" s="8"/>
      <c r="J6" s="5"/>
      <c r="K6" s="6"/>
      <c r="L6" s="6"/>
      <c r="M6" s="6"/>
      <c r="N6" s="6"/>
      <c r="O6" s="10"/>
      <c r="P6" s="6"/>
    </row>
    <row r="7" spans="1:16" x14ac:dyDescent="0.25">
      <c r="A7" s="5" t="s">
        <v>135</v>
      </c>
      <c r="B7" s="5" t="s">
        <v>136</v>
      </c>
      <c r="C7" s="12" t="s">
        <v>112</v>
      </c>
      <c r="D7" s="8" t="s">
        <v>141</v>
      </c>
      <c r="E7" s="6">
        <v>208</v>
      </c>
      <c r="F7" s="6">
        <v>70.673000000000002</v>
      </c>
      <c r="G7" s="6">
        <v>70.673000000000002</v>
      </c>
      <c r="H7" s="22">
        <f t="shared" si="0"/>
        <v>0</v>
      </c>
      <c r="I7" s="8"/>
      <c r="J7" s="12"/>
      <c r="K7" s="6"/>
      <c r="L7" s="6"/>
      <c r="M7" s="6"/>
      <c r="N7" s="6"/>
      <c r="O7" s="10"/>
      <c r="P7" s="6"/>
    </row>
    <row r="8" spans="1:16" x14ac:dyDescent="0.25">
      <c r="A8" s="5"/>
      <c r="B8" s="5"/>
      <c r="C8" s="8"/>
      <c r="D8" s="8"/>
      <c r="E8" s="8"/>
      <c r="F8" s="8"/>
      <c r="H8" s="18" t="str">
        <f xml:space="preserve"> "= 2/ 6"</f>
        <v>= 2/ 6</v>
      </c>
      <c r="I8" s="8"/>
      <c r="J8" s="5"/>
      <c r="K8" s="5"/>
      <c r="L8" s="5"/>
      <c r="M8" s="5"/>
      <c r="N8" s="10"/>
      <c r="O8" s="10"/>
      <c r="P8" s="10"/>
    </row>
    <row r="9" spans="1:16" x14ac:dyDescent="0.25">
      <c r="A9" s="5"/>
      <c r="B9" s="5"/>
      <c r="C9" s="8"/>
      <c r="D9" s="8"/>
      <c r="E9" s="8"/>
      <c r="F9" s="8"/>
      <c r="G9" s="8"/>
      <c r="H9" s="8"/>
      <c r="I9" s="8"/>
      <c r="J9" s="5"/>
      <c r="K9" s="5"/>
      <c r="L9" s="5"/>
      <c r="M9" s="5"/>
      <c r="N9" s="10"/>
      <c r="O9" s="10"/>
      <c r="P9" s="10"/>
    </row>
    <row r="10" spans="1:16" x14ac:dyDescent="0.25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O10" s="13"/>
    </row>
    <row r="11" spans="1:16" x14ac:dyDescent="0.25"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O11" s="13"/>
    </row>
    <row r="12" spans="1:16" x14ac:dyDescent="0.25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O12" s="13"/>
    </row>
    <row r="13" spans="1:16" x14ac:dyDescent="0.25"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O13" s="13"/>
    </row>
    <row r="14" spans="1:16" x14ac:dyDescent="0.25"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O14" s="13"/>
    </row>
    <row r="15" spans="1:16" x14ac:dyDescent="0.25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O15" s="13"/>
    </row>
    <row r="16" spans="1:16" x14ac:dyDescent="0.25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O16" s="13"/>
    </row>
    <row r="17" spans="3:15" x14ac:dyDescent="0.25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O17" s="13"/>
    </row>
    <row r="18" spans="3:15" x14ac:dyDescent="0.25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O18" s="13"/>
    </row>
    <row r="19" spans="3:15" x14ac:dyDescent="0.25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O19" s="13"/>
    </row>
    <row r="20" spans="3:15" x14ac:dyDescent="0.25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O20" s="13"/>
    </row>
    <row r="21" spans="3:15" x14ac:dyDescent="0.25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O21" s="13"/>
    </row>
    <row r="22" spans="3:15" x14ac:dyDescent="0.25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O22" s="13"/>
    </row>
    <row r="23" spans="3:15" x14ac:dyDescent="0.25">
      <c r="O23" s="13"/>
    </row>
    <row r="24" spans="3:15" x14ac:dyDescent="0.25">
      <c r="O24" s="13"/>
    </row>
    <row r="25" spans="3:15" x14ac:dyDescent="0.25">
      <c r="O25" s="13"/>
    </row>
    <row r="26" spans="3:15" x14ac:dyDescent="0.25">
      <c r="O26" s="13"/>
    </row>
    <row r="27" spans="3:15" x14ac:dyDescent="0.25">
      <c r="O27" s="13"/>
    </row>
    <row r="28" spans="3:15" x14ac:dyDescent="0.25">
      <c r="O28" s="13"/>
    </row>
    <row r="29" spans="3:15" x14ac:dyDescent="0.25">
      <c r="O29" s="13"/>
    </row>
    <row r="30" spans="3:15" x14ac:dyDescent="0.25">
      <c r="O30" s="13"/>
    </row>
    <row r="31" spans="3:15" x14ac:dyDescent="0.25">
      <c r="O31" s="13"/>
    </row>
    <row r="32" spans="3:15" x14ac:dyDescent="0.25">
      <c r="O32" s="13"/>
    </row>
    <row r="33" spans="15:15" x14ac:dyDescent="0.25">
      <c r="O33" s="13"/>
    </row>
    <row r="34" spans="15:15" x14ac:dyDescent="0.25">
      <c r="O34" s="13"/>
    </row>
    <row r="35" spans="15:15" x14ac:dyDescent="0.25">
      <c r="O35" s="13"/>
    </row>
    <row r="36" spans="15:15" x14ac:dyDescent="0.25">
      <c r="O36" s="13"/>
    </row>
    <row r="37" spans="15:15" x14ac:dyDescent="0.25">
      <c r="O37" s="13"/>
    </row>
    <row r="38" spans="15:15" x14ac:dyDescent="0.25">
      <c r="O38" s="13"/>
    </row>
    <row r="39" spans="15:15" x14ac:dyDescent="0.25">
      <c r="O39" s="13"/>
    </row>
    <row r="40" spans="15:15" x14ac:dyDescent="0.25">
      <c r="O40" s="13"/>
    </row>
    <row r="41" spans="15:15" x14ac:dyDescent="0.25">
      <c r="O41" s="13"/>
    </row>
    <row r="42" spans="15:15" x14ac:dyDescent="0.25">
      <c r="O42" s="13"/>
    </row>
    <row r="43" spans="15:15" x14ac:dyDescent="0.25">
      <c r="O43" s="13"/>
    </row>
    <row r="44" spans="15:15" x14ac:dyDescent="0.25">
      <c r="O44" s="13"/>
    </row>
    <row r="45" spans="15:15" x14ac:dyDescent="0.25">
      <c r="O45" s="13"/>
    </row>
    <row r="46" spans="15:15" x14ac:dyDescent="0.25">
      <c r="O46" s="13"/>
    </row>
    <row r="47" spans="15:15" x14ac:dyDescent="0.25">
      <c r="O47" s="13"/>
    </row>
    <row r="48" spans="15:15" x14ac:dyDescent="0.25">
      <c r="O48" s="13"/>
    </row>
    <row r="49" spans="15:15" x14ac:dyDescent="0.25">
      <c r="O49" s="13"/>
    </row>
    <row r="50" spans="15:15" x14ac:dyDescent="0.25">
      <c r="O50" s="13"/>
    </row>
    <row r="51" spans="15:15" x14ac:dyDescent="0.25">
      <c r="O51" s="13"/>
    </row>
    <row r="52" spans="15:15" x14ac:dyDescent="0.25">
      <c r="O52" s="13"/>
    </row>
    <row r="53" spans="15:15" x14ac:dyDescent="0.25">
      <c r="O53" s="13"/>
    </row>
    <row r="54" spans="15:15" x14ac:dyDescent="0.25">
      <c r="O54" s="13"/>
    </row>
    <row r="55" spans="15:15" x14ac:dyDescent="0.25">
      <c r="O55" s="13"/>
    </row>
    <row r="56" spans="15:15" x14ac:dyDescent="0.25">
      <c r="O56" s="13"/>
    </row>
    <row r="57" spans="15:15" x14ac:dyDescent="0.25">
      <c r="O57" s="13"/>
    </row>
    <row r="58" spans="15:15" x14ac:dyDescent="0.25">
      <c r="O58" s="13"/>
    </row>
    <row r="59" spans="15:15" x14ac:dyDescent="0.25">
      <c r="O59" s="13"/>
    </row>
    <row r="60" spans="15:15" x14ac:dyDescent="0.25">
      <c r="O60" s="1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43421-9ACB-430E-80EF-1CDF96C5490D}">
  <dimension ref="A1:P3"/>
  <sheetViews>
    <sheetView zoomScaleNormal="100" workbookViewId="0">
      <selection activeCell="H4" sqref="H4"/>
    </sheetView>
  </sheetViews>
  <sheetFormatPr baseColWidth="10" defaultRowHeight="15" x14ac:dyDescent="0.25"/>
  <cols>
    <col min="2" max="2" width="19.5703125" customWidth="1"/>
    <col min="3" max="3" width="16.7109375" customWidth="1"/>
    <col min="10" max="10" width="19.5703125" customWidth="1"/>
  </cols>
  <sheetData>
    <row r="1" spans="1:16" ht="45" x14ac:dyDescent="0.25">
      <c r="A1" s="19" t="s">
        <v>0</v>
      </c>
      <c r="B1" s="1" t="s">
        <v>1</v>
      </c>
      <c r="C1" s="4" t="s">
        <v>118</v>
      </c>
      <c r="D1" s="4" t="s">
        <v>139</v>
      </c>
      <c r="E1" s="1" t="s">
        <v>119</v>
      </c>
      <c r="F1" s="1" t="s">
        <v>138</v>
      </c>
      <c r="G1" s="1" t="s">
        <v>120</v>
      </c>
      <c r="H1" s="1" t="s">
        <v>121</v>
      </c>
      <c r="I1" s="1"/>
      <c r="J1" s="1"/>
      <c r="K1" s="1"/>
      <c r="L1" s="1"/>
      <c r="M1" s="1"/>
      <c r="N1" s="1"/>
      <c r="O1" s="1"/>
      <c r="P1" s="1"/>
    </row>
    <row r="2" spans="1:16" x14ac:dyDescent="0.25">
      <c r="A2" s="5" t="s">
        <v>56</v>
      </c>
      <c r="B2" s="8" t="s">
        <v>137</v>
      </c>
      <c r="C2" s="5" t="s">
        <v>109</v>
      </c>
      <c r="D2" s="6" t="s">
        <v>141</v>
      </c>
      <c r="E2" s="8">
        <v>1435</v>
      </c>
      <c r="F2" s="8">
        <v>56.236899999999999</v>
      </c>
      <c r="G2" s="8">
        <v>58.118400000000001</v>
      </c>
      <c r="H2" s="23">
        <f>G2-F2</f>
        <v>1.8815000000000026</v>
      </c>
      <c r="I2" s="8"/>
      <c r="J2" s="5"/>
      <c r="K2" s="5"/>
      <c r="L2" s="5"/>
      <c r="M2" s="5"/>
      <c r="N2" s="5"/>
      <c r="O2" s="5"/>
      <c r="P2" s="6"/>
    </row>
    <row r="3" spans="1:16" x14ac:dyDescent="0.25">
      <c r="H3" s="18" t="str">
        <f xml:space="preserve"> "= 1/ 1"</f>
        <v>= 1/ 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09524-509A-4931-9E1A-BD4C6CC89E73}">
  <dimension ref="A1:Q36"/>
  <sheetViews>
    <sheetView zoomScale="73" workbookViewId="0">
      <selection activeCell="H22" sqref="H22"/>
    </sheetView>
  </sheetViews>
  <sheetFormatPr baseColWidth="10" defaultRowHeight="15" x14ac:dyDescent="0.25"/>
  <cols>
    <col min="1" max="1" width="14.28515625" customWidth="1"/>
    <col min="2" max="2" width="21.85546875" customWidth="1"/>
    <col min="3" max="3" width="37.42578125" customWidth="1"/>
    <col min="4" max="4" width="12.7109375" style="2" customWidth="1"/>
    <col min="5" max="5" width="11.7109375" customWidth="1"/>
    <col min="6" max="6" width="10.7109375" customWidth="1"/>
    <col min="7" max="7" width="13.140625" customWidth="1"/>
    <col min="8" max="8" width="11.5703125" customWidth="1"/>
    <col min="10" max="10" width="11.42578125" style="2"/>
    <col min="11" max="11" width="41.140625" style="2" customWidth="1"/>
    <col min="12" max="12" width="11.5703125" customWidth="1"/>
    <col min="16" max="16" width="20.7109375" customWidth="1"/>
  </cols>
  <sheetData>
    <row r="1" spans="1:17" ht="60.75" customHeight="1" x14ac:dyDescent="0.25">
      <c r="A1" s="1" t="s">
        <v>0</v>
      </c>
      <c r="B1" s="1" t="s">
        <v>1</v>
      </c>
      <c r="C1" s="4" t="s">
        <v>118</v>
      </c>
      <c r="D1" s="4" t="s">
        <v>139</v>
      </c>
      <c r="E1" s="1" t="s">
        <v>119</v>
      </c>
      <c r="F1" s="1" t="s">
        <v>138</v>
      </c>
      <c r="G1" s="1" t="s">
        <v>120</v>
      </c>
      <c r="H1" s="1" t="s">
        <v>121</v>
      </c>
      <c r="I1" s="1"/>
      <c r="J1" s="1"/>
      <c r="K1" s="1"/>
      <c r="L1" s="1"/>
      <c r="M1" s="1"/>
      <c r="N1" s="1"/>
      <c r="O1" s="1"/>
      <c r="P1" s="9"/>
      <c r="Q1" s="9"/>
    </row>
    <row r="2" spans="1:17" x14ac:dyDescent="0.25">
      <c r="A2" s="8" t="s">
        <v>26</v>
      </c>
      <c r="B2" s="8" t="s">
        <v>86</v>
      </c>
      <c r="C2" s="17" t="s">
        <v>115</v>
      </c>
      <c r="D2" s="8" t="s">
        <v>141</v>
      </c>
      <c r="E2" s="6">
        <v>447</v>
      </c>
      <c r="F2" s="8">
        <v>69.5749</v>
      </c>
      <c r="G2" s="8">
        <v>71.140900000000002</v>
      </c>
      <c r="H2" s="23">
        <f>G2-F2</f>
        <v>1.5660000000000025</v>
      </c>
      <c r="I2" s="8"/>
      <c r="J2" s="8"/>
      <c r="K2" s="6"/>
      <c r="L2" s="6"/>
      <c r="M2" s="10"/>
      <c r="N2" s="10"/>
      <c r="O2" s="6"/>
      <c r="P2" s="10"/>
      <c r="Q2" s="6"/>
    </row>
    <row r="3" spans="1:17" x14ac:dyDescent="0.25">
      <c r="A3" s="8" t="s">
        <v>46</v>
      </c>
      <c r="B3" s="8" t="s">
        <v>87</v>
      </c>
      <c r="C3" s="17" t="s">
        <v>115</v>
      </c>
      <c r="D3" s="8" t="s">
        <v>141</v>
      </c>
      <c r="E3" s="6">
        <v>530</v>
      </c>
      <c r="F3" s="8">
        <v>70.188599999999994</v>
      </c>
      <c r="G3" s="8">
        <v>70.566000000000003</v>
      </c>
      <c r="H3" s="23">
        <f t="shared" ref="H3:H21" si="0">G3-F3</f>
        <v>0.37740000000000862</v>
      </c>
      <c r="I3" s="8"/>
      <c r="J3" s="8"/>
      <c r="K3" s="6"/>
      <c r="L3" s="6"/>
      <c r="M3" s="10"/>
      <c r="N3" s="10"/>
      <c r="O3" s="6"/>
      <c r="P3" s="10"/>
      <c r="Q3" s="6"/>
    </row>
    <row r="4" spans="1:17" x14ac:dyDescent="0.25">
      <c r="A4" s="8" t="s">
        <v>56</v>
      </c>
      <c r="B4" s="5" t="s">
        <v>88</v>
      </c>
      <c r="C4" s="5" t="s">
        <v>109</v>
      </c>
      <c r="D4" s="8" t="s">
        <v>142</v>
      </c>
      <c r="E4" s="6">
        <v>1230</v>
      </c>
      <c r="F4" s="6">
        <v>67.642200000000003</v>
      </c>
      <c r="G4" s="6">
        <v>69.349500000000006</v>
      </c>
      <c r="H4" s="23">
        <f t="shared" si="0"/>
        <v>1.7073000000000036</v>
      </c>
      <c r="I4" s="6"/>
      <c r="J4" s="8"/>
      <c r="K4" s="5"/>
      <c r="L4" s="6"/>
      <c r="M4" s="6"/>
      <c r="N4" s="6"/>
      <c r="O4" s="6"/>
      <c r="P4" s="10"/>
      <c r="Q4" s="6"/>
    </row>
    <row r="5" spans="1:17" x14ac:dyDescent="0.25">
      <c r="A5" s="8" t="s">
        <v>18</v>
      </c>
      <c r="B5" s="8" t="s">
        <v>89</v>
      </c>
      <c r="C5" s="17" t="s">
        <v>115</v>
      </c>
      <c r="D5" s="8" t="s">
        <v>141</v>
      </c>
      <c r="E5" s="6">
        <v>550</v>
      </c>
      <c r="F5" s="8">
        <v>71.2727</v>
      </c>
      <c r="G5" s="8">
        <v>71.090900000000005</v>
      </c>
      <c r="H5" s="24">
        <f t="shared" si="0"/>
        <v>-0.18179999999999552</v>
      </c>
      <c r="I5" s="8"/>
      <c r="J5" s="8"/>
      <c r="K5" s="6"/>
      <c r="L5" s="6"/>
      <c r="M5" s="10"/>
      <c r="N5" s="10"/>
      <c r="O5" s="6"/>
      <c r="P5" s="10"/>
      <c r="Q5" s="6"/>
    </row>
    <row r="6" spans="1:17" x14ac:dyDescent="0.25">
      <c r="A6" s="8" t="s">
        <v>42</v>
      </c>
      <c r="B6" s="8" t="s">
        <v>90</v>
      </c>
      <c r="C6" s="17" t="s">
        <v>115</v>
      </c>
      <c r="D6" s="8" t="s">
        <v>141</v>
      </c>
      <c r="E6" s="6">
        <v>326</v>
      </c>
      <c r="F6" s="8">
        <v>72.085800000000006</v>
      </c>
      <c r="G6" s="8">
        <v>73.006100000000004</v>
      </c>
      <c r="H6" s="23">
        <f t="shared" si="0"/>
        <v>0.92029999999999745</v>
      </c>
      <c r="I6" s="8"/>
      <c r="J6" s="8"/>
      <c r="K6" s="6"/>
      <c r="L6" s="6"/>
      <c r="M6" s="10"/>
      <c r="N6" s="10"/>
      <c r="O6" s="6"/>
      <c r="P6" s="10"/>
      <c r="Q6" s="6"/>
    </row>
    <row r="7" spans="1:17" x14ac:dyDescent="0.25">
      <c r="A7" s="8" t="s">
        <v>2</v>
      </c>
      <c r="B7" s="8" t="s">
        <v>91</v>
      </c>
      <c r="C7" s="17" t="s">
        <v>115</v>
      </c>
      <c r="D7" s="8" t="s">
        <v>141</v>
      </c>
      <c r="E7" s="6">
        <v>696</v>
      </c>
      <c r="F7" s="8">
        <v>67.959699999999998</v>
      </c>
      <c r="G7" s="8">
        <v>69.396500000000003</v>
      </c>
      <c r="H7" s="23">
        <f t="shared" si="0"/>
        <v>1.4368000000000052</v>
      </c>
      <c r="I7" s="8"/>
      <c r="J7" s="8"/>
      <c r="K7" s="6"/>
      <c r="L7" s="6"/>
      <c r="M7" s="10"/>
      <c r="N7" s="10"/>
      <c r="O7" s="6"/>
      <c r="P7" s="10"/>
      <c r="Q7" s="6"/>
    </row>
    <row r="8" spans="1:17" x14ac:dyDescent="0.25">
      <c r="A8" s="8" t="s">
        <v>4</v>
      </c>
      <c r="B8" s="8" t="s">
        <v>92</v>
      </c>
      <c r="C8" s="17" t="s">
        <v>115</v>
      </c>
      <c r="D8" s="8" t="s">
        <v>141</v>
      </c>
      <c r="E8" s="6">
        <v>255</v>
      </c>
      <c r="F8" s="8">
        <v>64.705799999999996</v>
      </c>
      <c r="G8" s="8">
        <v>65.882300000000001</v>
      </c>
      <c r="H8" s="23">
        <f t="shared" si="0"/>
        <v>1.1765000000000043</v>
      </c>
      <c r="I8" s="8"/>
      <c r="J8" s="8"/>
      <c r="K8" s="6"/>
      <c r="L8" s="6"/>
      <c r="M8" s="10"/>
      <c r="N8" s="10"/>
      <c r="O8" s="6"/>
      <c r="P8" s="10"/>
      <c r="Q8" s="6"/>
    </row>
    <row r="9" spans="1:17" x14ac:dyDescent="0.25">
      <c r="A9" s="8" t="s">
        <v>106</v>
      </c>
      <c r="B9" s="8" t="s">
        <v>93</v>
      </c>
      <c r="C9" s="17" t="s">
        <v>115</v>
      </c>
      <c r="D9" s="8" t="s">
        <v>141</v>
      </c>
      <c r="E9" s="6">
        <v>425</v>
      </c>
      <c r="F9" s="8">
        <v>70.823499999999996</v>
      </c>
      <c r="G9" s="6">
        <v>72.235200000000006</v>
      </c>
      <c r="H9" s="23">
        <f t="shared" si="0"/>
        <v>1.4117000000000104</v>
      </c>
      <c r="I9" s="6"/>
      <c r="J9" s="8"/>
      <c r="K9" s="6"/>
      <c r="L9" s="6"/>
      <c r="M9" s="6"/>
      <c r="N9" s="6"/>
      <c r="O9" s="6"/>
      <c r="P9" s="10"/>
      <c r="Q9" s="6"/>
    </row>
    <row r="10" spans="1:17" x14ac:dyDescent="0.25">
      <c r="A10" s="8" t="s">
        <v>12</v>
      </c>
      <c r="B10" s="5" t="s">
        <v>94</v>
      </c>
      <c r="C10" s="17" t="s">
        <v>109</v>
      </c>
      <c r="D10" s="8" t="s">
        <v>142</v>
      </c>
      <c r="E10" s="6">
        <v>493</v>
      </c>
      <c r="F10" s="6">
        <v>76.876199999999997</v>
      </c>
      <c r="G10" s="6">
        <v>78.093299999999999</v>
      </c>
      <c r="H10" s="23">
        <f t="shared" si="0"/>
        <v>1.2171000000000021</v>
      </c>
      <c r="I10" s="6"/>
      <c r="J10" s="8"/>
      <c r="K10" s="6"/>
      <c r="L10" s="6"/>
      <c r="M10" s="6"/>
      <c r="N10" s="6"/>
      <c r="O10" s="6"/>
      <c r="P10" s="10"/>
      <c r="Q10" s="6"/>
    </row>
    <row r="11" spans="1:17" ht="18" customHeight="1" x14ac:dyDescent="0.25">
      <c r="A11" s="8" t="s">
        <v>72</v>
      </c>
      <c r="B11" s="8" t="s">
        <v>95</v>
      </c>
      <c r="C11" s="17" t="s">
        <v>115</v>
      </c>
      <c r="D11" s="8" t="s">
        <v>141</v>
      </c>
      <c r="E11" s="6">
        <v>512</v>
      </c>
      <c r="F11" s="8">
        <v>69.531199999999998</v>
      </c>
      <c r="G11" s="8">
        <v>70.117099999999994</v>
      </c>
      <c r="H11" s="23">
        <f t="shared" si="0"/>
        <v>0.5858999999999952</v>
      </c>
      <c r="I11" s="8"/>
      <c r="J11" s="8"/>
      <c r="K11" s="6"/>
      <c r="L11" s="6"/>
      <c r="M11" s="10"/>
      <c r="N11" s="10"/>
      <c r="O11" s="6"/>
      <c r="P11" s="10"/>
      <c r="Q11" s="6"/>
    </row>
    <row r="12" spans="1:17" x14ac:dyDescent="0.25">
      <c r="A12" s="8" t="s">
        <v>72</v>
      </c>
      <c r="B12" s="8" t="s">
        <v>96</v>
      </c>
      <c r="C12" s="17" t="s">
        <v>115</v>
      </c>
      <c r="D12" s="8" t="s">
        <v>141</v>
      </c>
      <c r="E12" s="6">
        <v>353</v>
      </c>
      <c r="F12" s="8">
        <v>70.538200000000003</v>
      </c>
      <c r="G12" s="8">
        <v>70.538200000000003</v>
      </c>
      <c r="H12" s="25">
        <f t="shared" si="0"/>
        <v>0</v>
      </c>
      <c r="I12" s="8"/>
      <c r="J12" s="8"/>
      <c r="K12" s="6"/>
      <c r="L12" s="6"/>
      <c r="M12" s="10"/>
      <c r="N12" s="10"/>
      <c r="O12" s="6"/>
      <c r="P12" s="10"/>
      <c r="Q12" s="6"/>
    </row>
    <row r="13" spans="1:17" x14ac:dyDescent="0.25">
      <c r="A13" s="8" t="s">
        <v>107</v>
      </c>
      <c r="B13" s="8" t="s">
        <v>97</v>
      </c>
      <c r="C13" s="17" t="s">
        <v>115</v>
      </c>
      <c r="D13" s="8" t="s">
        <v>141</v>
      </c>
      <c r="E13" s="6">
        <v>271</v>
      </c>
      <c r="F13" s="8">
        <v>74.907700000000006</v>
      </c>
      <c r="G13" s="8">
        <v>76.014700000000005</v>
      </c>
      <c r="H13" s="23">
        <f t="shared" si="0"/>
        <v>1.1069999999999993</v>
      </c>
      <c r="I13" s="8"/>
      <c r="J13" s="8"/>
      <c r="K13" s="6"/>
      <c r="L13" s="6"/>
      <c r="M13" s="10"/>
      <c r="N13" s="10"/>
      <c r="O13" s="6"/>
      <c r="P13" s="10"/>
      <c r="Q13" s="6"/>
    </row>
    <row r="14" spans="1:17" x14ac:dyDescent="0.25">
      <c r="A14" s="8" t="s">
        <v>21</v>
      </c>
      <c r="B14" s="8" t="s">
        <v>98</v>
      </c>
      <c r="C14" s="17" t="s">
        <v>115</v>
      </c>
      <c r="D14" s="8" t="s">
        <v>141</v>
      </c>
      <c r="E14" s="6">
        <v>502</v>
      </c>
      <c r="F14" s="8">
        <v>71.314700000000002</v>
      </c>
      <c r="G14" s="8">
        <v>72.509900000000002</v>
      </c>
      <c r="H14" s="23">
        <f t="shared" si="0"/>
        <v>1.1951999999999998</v>
      </c>
      <c r="I14" s="8"/>
      <c r="J14" s="8"/>
      <c r="K14" s="6"/>
      <c r="L14" s="6"/>
      <c r="M14" s="10"/>
      <c r="N14" s="10"/>
      <c r="O14" s="6"/>
      <c r="P14" s="10"/>
      <c r="Q14" s="6"/>
    </row>
    <row r="15" spans="1:17" x14ac:dyDescent="0.25">
      <c r="A15" s="8" t="s">
        <v>108</v>
      </c>
      <c r="B15" s="8" t="s">
        <v>99</v>
      </c>
      <c r="C15" s="17" t="s">
        <v>116</v>
      </c>
      <c r="D15" s="8" t="s">
        <v>141</v>
      </c>
      <c r="E15" s="6">
        <v>120</v>
      </c>
      <c r="F15" s="8">
        <v>75.833299999999994</v>
      </c>
      <c r="G15" s="8">
        <v>77.5</v>
      </c>
      <c r="H15" s="23">
        <f t="shared" si="0"/>
        <v>1.6667000000000058</v>
      </c>
      <c r="I15" s="8"/>
      <c r="J15" s="8"/>
      <c r="K15" s="6"/>
      <c r="L15" s="6"/>
      <c r="M15" s="10"/>
      <c r="N15" s="10"/>
      <c r="O15" s="6"/>
      <c r="P15" s="10"/>
      <c r="Q15" s="6"/>
    </row>
    <row r="16" spans="1:17" ht="18.75" customHeight="1" x14ac:dyDescent="0.25">
      <c r="A16" s="8" t="s">
        <v>62</v>
      </c>
      <c r="B16" s="8" t="s">
        <v>100</v>
      </c>
      <c r="C16" s="17" t="s">
        <v>116</v>
      </c>
      <c r="D16" s="8" t="s">
        <v>141</v>
      </c>
      <c r="E16" s="6">
        <v>213</v>
      </c>
      <c r="F16" s="8">
        <v>54.46</v>
      </c>
      <c r="G16" s="8">
        <v>60.563299999999998</v>
      </c>
      <c r="H16" s="23">
        <f t="shared" si="0"/>
        <v>6.1032999999999973</v>
      </c>
      <c r="I16" s="8"/>
      <c r="J16" s="8"/>
      <c r="K16" s="6"/>
      <c r="L16" s="6"/>
      <c r="M16" s="10"/>
      <c r="N16" s="10"/>
      <c r="O16" s="6"/>
      <c r="P16" s="10"/>
      <c r="Q16" s="6"/>
    </row>
    <row r="17" spans="1:17" x14ac:dyDescent="0.25">
      <c r="A17" s="8" t="s">
        <v>52</v>
      </c>
      <c r="B17" s="14" t="s">
        <v>101</v>
      </c>
      <c r="C17" s="17" t="s">
        <v>115</v>
      </c>
      <c r="D17" s="8" t="s">
        <v>141</v>
      </c>
      <c r="E17" s="6">
        <v>407</v>
      </c>
      <c r="F17" s="8">
        <v>76.412700000000001</v>
      </c>
      <c r="G17" s="8">
        <v>78.378299999999996</v>
      </c>
      <c r="H17" s="23">
        <f t="shared" si="0"/>
        <v>1.9655999999999949</v>
      </c>
      <c r="I17" s="8"/>
      <c r="J17" s="8"/>
      <c r="K17" s="6"/>
      <c r="L17" s="10"/>
      <c r="M17" s="10"/>
      <c r="N17" s="10"/>
      <c r="O17" s="6"/>
      <c r="P17" s="10"/>
      <c r="Q17" s="6"/>
    </row>
    <row r="18" spans="1:17" x14ac:dyDescent="0.25">
      <c r="A18" s="8" t="s">
        <v>18</v>
      </c>
      <c r="B18" s="8" t="s">
        <v>102</v>
      </c>
      <c r="C18" s="17" t="s">
        <v>115</v>
      </c>
      <c r="D18" s="8" t="s">
        <v>141</v>
      </c>
      <c r="E18" s="6">
        <v>531</v>
      </c>
      <c r="F18" s="8">
        <v>66.101600000000005</v>
      </c>
      <c r="G18" s="8">
        <v>64.7834</v>
      </c>
      <c r="H18" s="24">
        <f t="shared" si="0"/>
        <v>-1.3182000000000045</v>
      </c>
      <c r="I18" s="8"/>
      <c r="J18" s="8"/>
      <c r="K18" s="6"/>
      <c r="L18" s="6"/>
      <c r="M18" s="10"/>
      <c r="N18" s="10"/>
      <c r="O18" s="6"/>
      <c r="P18" s="10"/>
      <c r="Q18" s="6"/>
    </row>
    <row r="19" spans="1:17" x14ac:dyDescent="0.25">
      <c r="A19" s="8" t="s">
        <v>72</v>
      </c>
      <c r="B19" s="8" t="s">
        <v>103</v>
      </c>
      <c r="C19" s="17" t="s">
        <v>116</v>
      </c>
      <c r="D19" s="8" t="s">
        <v>141</v>
      </c>
      <c r="E19" s="6">
        <v>271</v>
      </c>
      <c r="F19" s="8">
        <v>71.217699999999994</v>
      </c>
      <c r="G19" s="8">
        <v>69.372600000000006</v>
      </c>
      <c r="H19" s="24">
        <f t="shared" si="0"/>
        <v>-1.845099999999988</v>
      </c>
      <c r="I19" s="8"/>
      <c r="J19" s="8"/>
      <c r="K19" s="6"/>
      <c r="L19" s="6"/>
      <c r="M19" s="10"/>
      <c r="N19" s="10"/>
      <c r="O19" s="6"/>
      <c r="P19" s="10"/>
      <c r="Q19" s="6"/>
    </row>
    <row r="20" spans="1:17" x14ac:dyDescent="0.25">
      <c r="A20" s="8" t="s">
        <v>72</v>
      </c>
      <c r="B20" s="8" t="s">
        <v>104</v>
      </c>
      <c r="C20" s="17" t="s">
        <v>116</v>
      </c>
      <c r="D20" s="8" t="s">
        <v>141</v>
      </c>
      <c r="E20" s="6">
        <v>161</v>
      </c>
      <c r="F20" s="8">
        <v>75.155199999999994</v>
      </c>
      <c r="G20" s="8">
        <v>77.018600000000006</v>
      </c>
      <c r="H20" s="23">
        <f t="shared" si="0"/>
        <v>1.8634000000000128</v>
      </c>
      <c r="I20" s="8"/>
      <c r="J20" s="8"/>
      <c r="K20" s="6"/>
      <c r="L20" s="6"/>
      <c r="M20" s="10"/>
      <c r="N20" s="10"/>
      <c r="O20" s="6"/>
      <c r="P20" s="10"/>
      <c r="Q20" s="6"/>
    </row>
    <row r="21" spans="1:17" x14ac:dyDescent="0.25">
      <c r="A21" s="8" t="s">
        <v>56</v>
      </c>
      <c r="B21" s="8" t="s">
        <v>105</v>
      </c>
      <c r="C21" s="17" t="s">
        <v>77</v>
      </c>
      <c r="D21" s="8" t="s">
        <v>141</v>
      </c>
      <c r="E21" s="6">
        <v>233</v>
      </c>
      <c r="F21" s="6">
        <v>66.523600000000002</v>
      </c>
      <c r="G21" s="6">
        <v>71.6738</v>
      </c>
      <c r="H21" s="23">
        <f t="shared" si="0"/>
        <v>5.1501999999999981</v>
      </c>
      <c r="I21" s="6"/>
      <c r="J21" s="8"/>
      <c r="K21" s="6"/>
      <c r="L21" s="6"/>
      <c r="M21" s="6"/>
      <c r="N21" s="6"/>
      <c r="O21" s="6"/>
      <c r="P21" s="10"/>
      <c r="Q21" s="6"/>
    </row>
    <row r="22" spans="1:17" x14ac:dyDescent="0.25">
      <c r="C22" s="2"/>
      <c r="E22" s="2"/>
      <c r="F22" s="2"/>
      <c r="H22" s="18" t="str">
        <f xml:space="preserve"> "= 16/ 20"</f>
        <v>= 16/ 20</v>
      </c>
      <c r="I22" s="2"/>
      <c r="P22" s="13"/>
    </row>
    <row r="23" spans="1:17" x14ac:dyDescent="0.25">
      <c r="C23" s="2"/>
      <c r="E23" s="2"/>
      <c r="F23" s="2"/>
      <c r="G23" s="2"/>
      <c r="H23" s="2"/>
      <c r="I23" s="2"/>
      <c r="P23" s="13"/>
    </row>
    <row r="24" spans="1:17" x14ac:dyDescent="0.25">
      <c r="P24" s="13"/>
    </row>
    <row r="25" spans="1:17" x14ac:dyDescent="0.25">
      <c r="P25" s="13"/>
    </row>
    <row r="26" spans="1:17" x14ac:dyDescent="0.25">
      <c r="P26" s="13"/>
    </row>
    <row r="27" spans="1:17" x14ac:dyDescent="0.25">
      <c r="P27" s="13"/>
    </row>
    <row r="28" spans="1:17" x14ac:dyDescent="0.25">
      <c r="P28" s="13"/>
    </row>
    <row r="29" spans="1:17" x14ac:dyDescent="0.25">
      <c r="P29" s="13"/>
    </row>
    <row r="30" spans="1:17" x14ac:dyDescent="0.25">
      <c r="P30" s="13"/>
    </row>
    <row r="31" spans="1:17" x14ac:dyDescent="0.25">
      <c r="P31" s="13"/>
    </row>
    <row r="32" spans="1:17" x14ac:dyDescent="0.25">
      <c r="P32" s="13"/>
    </row>
    <row r="33" spans="16:16" x14ac:dyDescent="0.25">
      <c r="P33" s="13"/>
    </row>
    <row r="34" spans="16:16" x14ac:dyDescent="0.25">
      <c r="P34" s="13"/>
    </row>
    <row r="35" spans="16:16" x14ac:dyDescent="0.25">
      <c r="P35" s="13"/>
    </row>
    <row r="36" spans="16:16" x14ac:dyDescent="0.25">
      <c r="P36" s="1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524E3-067B-47B5-80F6-8A8ACB924E58}">
  <dimension ref="A1:N5"/>
  <sheetViews>
    <sheetView zoomScale="86" workbookViewId="0">
      <selection activeCell="H4" sqref="H4"/>
    </sheetView>
  </sheetViews>
  <sheetFormatPr baseColWidth="10" defaultRowHeight="15" x14ac:dyDescent="0.25"/>
  <cols>
    <col min="3" max="3" width="14.85546875" customWidth="1"/>
    <col min="4" max="4" width="19.140625" customWidth="1"/>
    <col min="8" max="8" width="11.85546875" customWidth="1"/>
    <col min="9" max="9" width="11.42578125" customWidth="1"/>
    <col min="10" max="10" width="45.140625" customWidth="1"/>
    <col min="11" max="11" width="19.5703125" customWidth="1"/>
    <col min="12" max="12" width="15.28515625" customWidth="1"/>
    <col min="13" max="13" width="18.140625" customWidth="1"/>
    <col min="14" max="14" width="18" customWidth="1"/>
  </cols>
  <sheetData>
    <row r="1" spans="1:14" ht="38.25" customHeight="1" x14ac:dyDescent="0.25">
      <c r="A1" s="1" t="s">
        <v>0</v>
      </c>
      <c r="B1" s="1" t="s">
        <v>1</v>
      </c>
      <c r="C1" s="4" t="s">
        <v>118</v>
      </c>
      <c r="D1" s="4" t="s">
        <v>139</v>
      </c>
      <c r="E1" s="1" t="s">
        <v>119</v>
      </c>
      <c r="F1" s="1" t="s">
        <v>138</v>
      </c>
      <c r="G1" s="1" t="s">
        <v>120</v>
      </c>
      <c r="H1" s="1" t="s">
        <v>121</v>
      </c>
      <c r="I1" s="1"/>
      <c r="J1" s="1"/>
      <c r="K1" s="1"/>
      <c r="L1" s="1"/>
      <c r="M1" s="1"/>
      <c r="N1" s="9"/>
    </row>
    <row r="2" spans="1:14" ht="21" customHeight="1" x14ac:dyDescent="0.25">
      <c r="A2" s="5" t="s">
        <v>73</v>
      </c>
      <c r="B2" s="8" t="s">
        <v>79</v>
      </c>
      <c r="C2" s="5" t="s">
        <v>122</v>
      </c>
      <c r="D2" s="6" t="s">
        <v>142</v>
      </c>
      <c r="E2" s="6">
        <v>5058</v>
      </c>
      <c r="F2" s="5">
        <v>68.821600000000004</v>
      </c>
      <c r="G2" s="5">
        <v>67.022499999999994</v>
      </c>
      <c r="H2" s="24">
        <f>G2-F2</f>
        <v>-1.7991000000000099</v>
      </c>
      <c r="I2" s="5"/>
      <c r="J2" s="5"/>
      <c r="K2" s="6"/>
      <c r="L2" s="6"/>
      <c r="M2" s="6"/>
      <c r="N2" s="10"/>
    </row>
    <row r="3" spans="1:14" ht="24" customHeight="1" x14ac:dyDescent="0.25">
      <c r="A3" s="5" t="s">
        <v>73</v>
      </c>
      <c r="B3" s="8" t="s">
        <v>110</v>
      </c>
      <c r="C3" s="5"/>
      <c r="D3" s="5" t="s">
        <v>142</v>
      </c>
      <c r="E3" s="5"/>
      <c r="F3" s="5"/>
      <c r="G3" s="5"/>
      <c r="H3" s="5"/>
      <c r="I3" s="5"/>
      <c r="J3" s="5"/>
      <c r="K3" s="5"/>
      <c r="L3" s="5"/>
      <c r="M3" s="5"/>
      <c r="N3" s="10"/>
    </row>
    <row r="4" spans="1:14" x14ac:dyDescent="0.25">
      <c r="D4" s="2"/>
      <c r="H4" s="18" t="str">
        <f xml:space="preserve"> "= 0/ 1"</f>
        <v>= 0/ 1</v>
      </c>
    </row>
    <row r="5" spans="1:14" x14ac:dyDescent="0.25">
      <c r="D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8801E-0D0E-415D-9712-17386FA05F0A}">
  <dimension ref="A1:O31"/>
  <sheetViews>
    <sheetView zoomScale="82" workbookViewId="0">
      <selection activeCell="H6" sqref="H6"/>
    </sheetView>
  </sheetViews>
  <sheetFormatPr baseColWidth="10" defaultRowHeight="15" x14ac:dyDescent="0.25"/>
  <cols>
    <col min="1" max="1" width="14.85546875" customWidth="1"/>
    <col min="3" max="3" width="23.42578125" customWidth="1"/>
    <col min="5" max="5" width="20.140625" customWidth="1"/>
    <col min="8" max="8" width="14" customWidth="1"/>
    <col min="11" max="11" width="17.7109375" customWidth="1"/>
    <col min="12" max="12" width="18.42578125" customWidth="1"/>
    <col min="13" max="13" width="20.7109375" customWidth="1"/>
    <col min="14" max="14" width="21.42578125" customWidth="1"/>
  </cols>
  <sheetData>
    <row r="1" spans="1:15" ht="35.25" customHeight="1" x14ac:dyDescent="0.25">
      <c r="A1" s="1" t="s">
        <v>0</v>
      </c>
      <c r="B1" s="1" t="s">
        <v>1</v>
      </c>
      <c r="C1" s="4" t="s">
        <v>118</v>
      </c>
      <c r="D1" s="4" t="s">
        <v>139</v>
      </c>
      <c r="E1" s="1" t="s">
        <v>119</v>
      </c>
      <c r="F1" s="1" t="s">
        <v>138</v>
      </c>
      <c r="G1" s="1" t="s">
        <v>120</v>
      </c>
      <c r="H1" s="1" t="s">
        <v>121</v>
      </c>
      <c r="I1" s="1"/>
      <c r="J1" s="1"/>
      <c r="K1" s="1"/>
      <c r="L1" s="1"/>
      <c r="M1" s="1"/>
      <c r="N1" s="1"/>
      <c r="O1" s="9"/>
    </row>
    <row r="2" spans="1:15" x14ac:dyDescent="0.25">
      <c r="A2" s="5" t="s">
        <v>62</v>
      </c>
      <c r="B2" s="5" t="s">
        <v>75</v>
      </c>
      <c r="C2" s="5" t="s">
        <v>77</v>
      </c>
      <c r="D2" s="8" t="s">
        <v>140</v>
      </c>
      <c r="E2" s="6">
        <v>724</v>
      </c>
      <c r="F2" s="6">
        <v>60.082799999999999</v>
      </c>
      <c r="G2" s="6">
        <v>61.187800000000003</v>
      </c>
      <c r="H2" s="21">
        <f>G2-F2</f>
        <v>1.105000000000004</v>
      </c>
      <c r="I2" s="6"/>
      <c r="J2" s="8"/>
      <c r="K2" s="5"/>
      <c r="L2" s="6"/>
      <c r="M2" s="6"/>
      <c r="N2" s="6"/>
      <c r="O2" s="10"/>
    </row>
    <row r="3" spans="1:15" x14ac:dyDescent="0.25">
      <c r="A3" s="5" t="s">
        <v>74</v>
      </c>
      <c r="B3" s="5" t="s">
        <v>76</v>
      </c>
      <c r="C3" s="5" t="s">
        <v>78</v>
      </c>
      <c r="D3" s="8" t="s">
        <v>145</v>
      </c>
      <c r="E3" s="6">
        <v>208</v>
      </c>
      <c r="F3" s="6">
        <v>57.211500000000001</v>
      </c>
      <c r="G3" s="6">
        <v>57.211500000000001</v>
      </c>
      <c r="H3" s="22">
        <f>G3-F3</f>
        <v>0</v>
      </c>
      <c r="I3" s="6"/>
      <c r="J3" s="8"/>
      <c r="K3" s="5"/>
      <c r="L3" s="6"/>
      <c r="M3" s="6"/>
      <c r="N3" s="6"/>
      <c r="O3" s="10"/>
    </row>
    <row r="4" spans="1:15" x14ac:dyDescent="0.25">
      <c r="A4" s="5" t="s">
        <v>56</v>
      </c>
      <c r="B4" s="5" t="s">
        <v>117</v>
      </c>
      <c r="C4" s="8" t="s">
        <v>111</v>
      </c>
      <c r="D4" s="8" t="s">
        <v>141</v>
      </c>
      <c r="E4" s="6">
        <v>5653</v>
      </c>
      <c r="F4" s="8">
        <v>58.871299999999998</v>
      </c>
      <c r="G4" s="8">
        <v>58.340699999999998</v>
      </c>
      <c r="H4" s="20">
        <f>G4-F4</f>
        <v>-0.53059999999999974</v>
      </c>
      <c r="I4" s="8"/>
      <c r="J4" s="8"/>
      <c r="K4" s="5"/>
      <c r="L4" s="5"/>
      <c r="M4" s="5"/>
      <c r="N4" s="5"/>
      <c r="O4" s="10"/>
    </row>
    <row r="5" spans="1:15" x14ac:dyDescent="0.25">
      <c r="A5" s="5"/>
      <c r="B5" s="5"/>
      <c r="C5" s="5"/>
      <c r="D5" s="5"/>
      <c r="E5" s="5"/>
      <c r="F5" s="5"/>
      <c r="H5" s="18" t="str">
        <f xml:space="preserve"> "= 1/ 3"</f>
        <v>= 1/ 3</v>
      </c>
      <c r="I5" s="5"/>
      <c r="J5" s="5"/>
      <c r="K5" s="5"/>
      <c r="L5" s="5"/>
      <c r="M5" s="5"/>
      <c r="N5" s="5"/>
      <c r="O5" s="10"/>
    </row>
    <row r="6" spans="1:15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10"/>
    </row>
    <row r="7" spans="1:15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10"/>
    </row>
    <row r="8" spans="1:15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10"/>
    </row>
    <row r="9" spans="1:15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10"/>
    </row>
    <row r="10" spans="1:15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10"/>
    </row>
    <row r="11" spans="1:15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10"/>
    </row>
    <row r="12" spans="1:15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10"/>
    </row>
    <row r="13" spans="1:15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10"/>
    </row>
    <row r="14" spans="1:15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10"/>
    </row>
    <row r="15" spans="1:15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10"/>
    </row>
    <row r="16" spans="1:15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10"/>
    </row>
    <row r="17" spans="1:15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10"/>
    </row>
    <row r="18" spans="1:15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10"/>
    </row>
    <row r="19" spans="1:15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10"/>
    </row>
    <row r="20" spans="1:15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10"/>
    </row>
    <row r="21" spans="1:15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10"/>
    </row>
    <row r="22" spans="1:15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10"/>
    </row>
    <row r="23" spans="1:15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10"/>
    </row>
    <row r="24" spans="1:15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</row>
    <row r="25" spans="1:15" x14ac:dyDescent="0.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</row>
    <row r="26" spans="1:15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</row>
    <row r="27" spans="1:15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</row>
    <row r="28" spans="1:15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</row>
    <row r="29" spans="1:15" x14ac:dyDescent="0.2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</row>
    <row r="30" spans="1:15" x14ac:dyDescent="0.2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</row>
    <row r="31" spans="1:15" x14ac:dyDescent="0.2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9FD90-DD7B-42BB-9B5A-608E1A153008}">
  <dimension ref="A1:O20"/>
  <sheetViews>
    <sheetView zoomScale="77" workbookViewId="0">
      <selection activeCell="H12" sqref="H12"/>
    </sheetView>
  </sheetViews>
  <sheetFormatPr baseColWidth="10" defaultRowHeight="15" x14ac:dyDescent="0.25"/>
  <cols>
    <col min="1" max="1" width="13.85546875" customWidth="1"/>
    <col min="2" max="2" width="30.7109375" style="2" customWidth="1"/>
    <col min="3" max="3" width="37.85546875" customWidth="1"/>
    <col min="4" max="4" width="11" customWidth="1"/>
    <col min="5" max="5" width="12.7109375" customWidth="1"/>
    <col min="6" max="6" width="9.7109375" customWidth="1"/>
    <col min="7" max="7" width="9" customWidth="1"/>
    <col min="8" max="8" width="12.7109375" customWidth="1"/>
    <col min="9" max="9" width="11.42578125" customWidth="1"/>
    <col min="10" max="10" width="12.85546875" style="2" customWidth="1"/>
    <col min="11" max="11" width="42.5703125" customWidth="1"/>
    <col min="12" max="12" width="17.85546875" customWidth="1"/>
    <col min="13" max="13" width="12.28515625" customWidth="1"/>
    <col min="14" max="14" width="15.140625" customWidth="1"/>
  </cols>
  <sheetData>
    <row r="1" spans="1:15" ht="62.25" customHeight="1" x14ac:dyDescent="0.25">
      <c r="A1" s="1" t="s">
        <v>0</v>
      </c>
      <c r="B1" s="1" t="s">
        <v>1</v>
      </c>
      <c r="C1" s="4" t="s">
        <v>118</v>
      </c>
      <c r="D1" s="4" t="s">
        <v>139</v>
      </c>
      <c r="E1" s="1" t="s">
        <v>119</v>
      </c>
      <c r="F1" s="1" t="s">
        <v>138</v>
      </c>
      <c r="G1" s="1" t="s">
        <v>120</v>
      </c>
      <c r="H1" s="1" t="s">
        <v>121</v>
      </c>
      <c r="I1" s="1"/>
      <c r="J1" s="1"/>
      <c r="K1" s="1"/>
      <c r="L1" s="9"/>
      <c r="M1" s="9"/>
      <c r="N1" s="9"/>
      <c r="O1" s="9"/>
    </row>
    <row r="2" spans="1:15" x14ac:dyDescent="0.25">
      <c r="A2" s="7" t="s">
        <v>61</v>
      </c>
      <c r="B2" s="8" t="s">
        <v>60</v>
      </c>
      <c r="C2" s="5" t="s">
        <v>123</v>
      </c>
      <c r="D2" s="5" t="s">
        <v>145</v>
      </c>
      <c r="E2" s="6">
        <v>110</v>
      </c>
      <c r="F2" s="6">
        <v>61.818100000000001</v>
      </c>
      <c r="G2" s="6">
        <v>69.090900000000005</v>
      </c>
      <c r="H2" s="21">
        <f>G2-F2</f>
        <v>7.2728000000000037</v>
      </c>
      <c r="I2" s="6"/>
      <c r="J2" s="5"/>
      <c r="K2" s="5"/>
      <c r="L2" s="6"/>
      <c r="M2" s="6"/>
      <c r="N2" s="6"/>
      <c r="O2" s="6"/>
    </row>
    <row r="3" spans="1:15" x14ac:dyDescent="0.25">
      <c r="A3" s="5" t="s">
        <v>62</v>
      </c>
      <c r="B3" s="8" t="s">
        <v>63</v>
      </c>
      <c r="C3" s="5" t="s">
        <v>124</v>
      </c>
      <c r="D3" s="5" t="s">
        <v>146</v>
      </c>
      <c r="E3" s="6">
        <v>85</v>
      </c>
      <c r="F3" s="6">
        <v>67.058800000000005</v>
      </c>
      <c r="G3" s="6">
        <v>77.647000000000006</v>
      </c>
      <c r="H3" s="21">
        <f t="shared" ref="H3:H11" si="0">G3-F3</f>
        <v>10.588200000000001</v>
      </c>
      <c r="I3" s="6"/>
      <c r="J3" s="5"/>
      <c r="K3" s="5"/>
      <c r="L3" s="6"/>
      <c r="M3" s="6"/>
      <c r="N3" s="6"/>
      <c r="O3" s="6"/>
    </row>
    <row r="4" spans="1:15" x14ac:dyDescent="0.25">
      <c r="A4" s="5" t="s">
        <v>65</v>
      </c>
      <c r="B4" s="8" t="s">
        <v>66</v>
      </c>
      <c r="C4" s="5" t="s">
        <v>125</v>
      </c>
      <c r="D4" s="5" t="s">
        <v>145</v>
      </c>
      <c r="E4" s="6">
        <v>61</v>
      </c>
      <c r="F4" s="6">
        <v>63.934399999999997</v>
      </c>
      <c r="G4" s="6">
        <v>77.049099999999996</v>
      </c>
      <c r="H4" s="21">
        <f t="shared" si="0"/>
        <v>13.114699999999999</v>
      </c>
      <c r="I4" s="6"/>
      <c r="J4" s="5"/>
      <c r="K4" s="5"/>
      <c r="L4" s="6"/>
      <c r="M4" s="6"/>
      <c r="N4" s="6"/>
      <c r="O4" s="6"/>
    </row>
    <row r="5" spans="1:15" x14ac:dyDescent="0.25">
      <c r="A5" s="5" t="s">
        <v>10</v>
      </c>
      <c r="B5" s="8" t="s">
        <v>67</v>
      </c>
      <c r="C5" s="5" t="s">
        <v>64</v>
      </c>
      <c r="D5" s="5" t="s">
        <v>145</v>
      </c>
      <c r="E5" s="6">
        <v>72</v>
      </c>
      <c r="F5" s="6">
        <v>56.944400000000002</v>
      </c>
      <c r="G5" s="6">
        <v>59.722200000000001</v>
      </c>
      <c r="H5" s="21">
        <f t="shared" si="0"/>
        <v>2.7777999999999992</v>
      </c>
      <c r="I5" s="6"/>
      <c r="J5" s="5"/>
      <c r="K5" s="8"/>
      <c r="L5" s="6"/>
      <c r="M5" s="6"/>
      <c r="N5" s="6"/>
      <c r="O5" s="6"/>
    </row>
    <row r="6" spans="1:15" x14ac:dyDescent="0.25">
      <c r="A6" s="5" t="s">
        <v>4</v>
      </c>
      <c r="B6" s="8" t="s">
        <v>68</v>
      </c>
      <c r="C6" s="5" t="s">
        <v>64</v>
      </c>
      <c r="D6" s="5" t="s">
        <v>145</v>
      </c>
      <c r="E6" s="6">
        <v>88</v>
      </c>
      <c r="F6" s="6">
        <v>71.590900000000005</v>
      </c>
      <c r="G6" s="6">
        <v>76.136300000000006</v>
      </c>
      <c r="H6" s="21">
        <f t="shared" si="0"/>
        <v>4.5454000000000008</v>
      </c>
      <c r="I6" s="6"/>
      <c r="J6" s="5"/>
      <c r="K6" s="8"/>
      <c r="L6" s="6"/>
      <c r="M6" s="6"/>
      <c r="N6" s="6"/>
      <c r="O6" s="6"/>
    </row>
    <row r="7" spans="1:15" x14ac:dyDescent="0.25">
      <c r="A7" s="5" t="s">
        <v>42</v>
      </c>
      <c r="B7" s="8" t="s">
        <v>69</v>
      </c>
      <c r="C7" s="5" t="s">
        <v>126</v>
      </c>
      <c r="D7" s="5" t="s">
        <v>145</v>
      </c>
      <c r="E7" s="6">
        <v>50</v>
      </c>
      <c r="F7" s="6">
        <v>72</v>
      </c>
      <c r="G7" s="6">
        <v>80</v>
      </c>
      <c r="H7" s="21">
        <f t="shared" si="0"/>
        <v>8</v>
      </c>
      <c r="I7" s="6"/>
      <c r="J7" s="5"/>
      <c r="K7" s="8"/>
      <c r="L7" s="6"/>
      <c r="M7" s="6"/>
      <c r="N7" s="6"/>
      <c r="O7" s="6"/>
    </row>
    <row r="8" spans="1:15" x14ac:dyDescent="0.25">
      <c r="A8" s="5" t="s">
        <v>62</v>
      </c>
      <c r="B8" s="8" t="s">
        <v>70</v>
      </c>
      <c r="C8" s="5" t="s">
        <v>64</v>
      </c>
      <c r="D8" s="5" t="s">
        <v>142</v>
      </c>
      <c r="E8" s="6">
        <v>13</v>
      </c>
      <c r="F8" s="6">
        <v>84.615300000000005</v>
      </c>
      <c r="G8" s="6">
        <v>84.615300000000005</v>
      </c>
      <c r="H8" s="22">
        <f t="shared" si="0"/>
        <v>0</v>
      </c>
      <c r="I8" s="6"/>
      <c r="J8" s="8"/>
      <c r="K8" s="8"/>
      <c r="L8" s="6"/>
      <c r="M8" s="6"/>
      <c r="N8" s="6"/>
      <c r="O8" s="6"/>
    </row>
    <row r="9" spans="1:15" x14ac:dyDescent="0.25">
      <c r="A9" s="5" t="s">
        <v>72</v>
      </c>
      <c r="B9" s="8" t="s">
        <v>71</v>
      </c>
      <c r="C9" s="5" t="s">
        <v>127</v>
      </c>
      <c r="D9" s="5" t="s">
        <v>145</v>
      </c>
      <c r="E9" s="6">
        <v>98</v>
      </c>
      <c r="F9" s="6">
        <v>75.510199999999998</v>
      </c>
      <c r="G9" s="6">
        <v>76.530600000000007</v>
      </c>
      <c r="H9" s="21">
        <f t="shared" si="0"/>
        <v>1.0204000000000093</v>
      </c>
      <c r="I9" s="6"/>
      <c r="J9" s="5"/>
      <c r="K9" s="5"/>
      <c r="L9" s="6"/>
      <c r="M9" s="6"/>
      <c r="N9" s="6"/>
      <c r="O9" s="6"/>
    </row>
    <row r="10" spans="1:15" x14ac:dyDescent="0.25">
      <c r="A10" s="5" t="s">
        <v>72</v>
      </c>
      <c r="B10" s="8" t="s">
        <v>82</v>
      </c>
      <c r="C10" s="5" t="s">
        <v>83</v>
      </c>
      <c r="D10" s="5" t="s">
        <v>147</v>
      </c>
      <c r="E10" s="6">
        <v>15</v>
      </c>
      <c r="F10" s="6">
        <v>80</v>
      </c>
      <c r="G10" s="6">
        <v>93.333299999999994</v>
      </c>
      <c r="H10" s="21">
        <f t="shared" si="0"/>
        <v>13.333299999999994</v>
      </c>
      <c r="I10" s="6"/>
      <c r="J10" s="5"/>
      <c r="K10" s="5"/>
      <c r="L10" s="6"/>
      <c r="M10" s="6"/>
      <c r="N10" s="6"/>
      <c r="O10" s="6"/>
    </row>
    <row r="11" spans="1:15" x14ac:dyDescent="0.25">
      <c r="A11" s="5" t="s">
        <v>73</v>
      </c>
      <c r="B11" s="8" t="s">
        <v>84</v>
      </c>
      <c r="C11" s="5" t="s">
        <v>128</v>
      </c>
      <c r="D11" s="5" t="s">
        <v>142</v>
      </c>
      <c r="E11" s="6">
        <v>465</v>
      </c>
      <c r="F11" s="6">
        <v>71.397800000000004</v>
      </c>
      <c r="G11" s="6">
        <v>71.397800000000004</v>
      </c>
      <c r="H11" s="22">
        <f t="shared" si="0"/>
        <v>0</v>
      </c>
      <c r="I11" s="6"/>
      <c r="J11" s="5"/>
      <c r="K11" s="5"/>
      <c r="L11" s="6"/>
      <c r="M11" s="6"/>
      <c r="N11" s="6"/>
      <c r="O11" s="6"/>
    </row>
    <row r="12" spans="1:15" x14ac:dyDescent="0.25">
      <c r="A12" s="2"/>
      <c r="C12" s="2"/>
      <c r="D12" s="2"/>
      <c r="E12" s="2"/>
      <c r="F12" s="2"/>
      <c r="H12" s="18" t="str">
        <f xml:space="preserve"> "= 8/ 10"</f>
        <v>= 8/ 10</v>
      </c>
      <c r="I12" s="2"/>
      <c r="K12" s="2"/>
    </row>
    <row r="13" spans="1:15" x14ac:dyDescent="0.25">
      <c r="A13" s="2"/>
      <c r="C13" s="2"/>
      <c r="D13" s="2"/>
      <c r="E13" s="2"/>
      <c r="F13" s="2"/>
      <c r="G13" s="2"/>
      <c r="H13" s="2"/>
      <c r="I13" s="2"/>
      <c r="K13" s="2"/>
    </row>
    <row r="14" spans="1:15" x14ac:dyDescent="0.25">
      <c r="A14" s="2"/>
      <c r="C14" s="2"/>
      <c r="D14" s="2"/>
      <c r="E14" s="2"/>
      <c r="F14" s="2"/>
      <c r="G14" s="2"/>
      <c r="H14" s="2"/>
      <c r="I14" s="2"/>
      <c r="K14" s="2"/>
    </row>
    <row r="15" spans="1:15" x14ac:dyDescent="0.25">
      <c r="A15" s="2"/>
      <c r="C15" s="2"/>
      <c r="D15" s="2"/>
      <c r="E15" s="2"/>
      <c r="F15" s="2"/>
      <c r="G15" s="2"/>
      <c r="H15" s="2"/>
      <c r="I15" s="2"/>
      <c r="K15" s="2"/>
    </row>
    <row r="16" spans="1:15" x14ac:dyDescent="0.25">
      <c r="A16" s="2"/>
      <c r="C16" s="2"/>
      <c r="D16" s="2"/>
      <c r="E16" s="2"/>
      <c r="F16" s="2"/>
      <c r="G16" s="2"/>
      <c r="H16" s="2"/>
      <c r="I16" s="2"/>
      <c r="K16" s="2"/>
    </row>
    <row r="17" spans="1:11" x14ac:dyDescent="0.25">
      <c r="A17" s="2"/>
      <c r="C17" s="2"/>
      <c r="D17" s="2"/>
      <c r="E17" s="2"/>
      <c r="F17" s="2"/>
      <c r="G17" s="2"/>
      <c r="H17" s="2"/>
      <c r="I17" s="2"/>
      <c r="K17" s="2"/>
    </row>
    <row r="18" spans="1:11" x14ac:dyDescent="0.25">
      <c r="A18" s="2"/>
      <c r="C18" s="2"/>
      <c r="D18" s="2"/>
      <c r="E18" s="2"/>
      <c r="F18" s="2"/>
      <c r="G18" s="2"/>
      <c r="H18" s="2"/>
      <c r="I18" s="2"/>
      <c r="K18" s="2"/>
    </row>
    <row r="19" spans="1:11" x14ac:dyDescent="0.25">
      <c r="A19" s="2"/>
      <c r="C19" s="2"/>
      <c r="D19" s="2"/>
      <c r="E19" s="2"/>
      <c r="F19" s="2"/>
      <c r="G19" s="2"/>
      <c r="H19" s="2"/>
      <c r="I19" s="2"/>
      <c r="K19" s="2"/>
    </row>
    <row r="20" spans="1:11" x14ac:dyDescent="0.25">
      <c r="A20" s="2"/>
      <c r="C20" s="2"/>
      <c r="D20" s="2"/>
      <c r="E20" s="2"/>
      <c r="F20" s="2"/>
      <c r="G20" s="2"/>
      <c r="H20" s="2"/>
      <c r="I20" s="2"/>
      <c r="K20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BF427-8D5A-4E3E-AB58-8B99F0B7D56D}">
  <dimension ref="A1:O17"/>
  <sheetViews>
    <sheetView workbookViewId="0">
      <selection activeCell="E10" sqref="E10"/>
    </sheetView>
  </sheetViews>
  <sheetFormatPr baseColWidth="10" defaultRowHeight="15" x14ac:dyDescent="0.25"/>
  <cols>
    <col min="2" max="2" width="24.7109375" customWidth="1"/>
    <col min="3" max="3" width="21.5703125" customWidth="1"/>
    <col min="4" max="4" width="16.42578125" customWidth="1"/>
    <col min="5" max="5" width="20" customWidth="1"/>
    <col min="8" max="8" width="31" customWidth="1"/>
    <col min="11" max="11" width="39.28515625" customWidth="1"/>
    <col min="12" max="12" width="17.85546875" customWidth="1"/>
    <col min="13" max="13" width="17.42578125" customWidth="1"/>
    <col min="14" max="14" width="21.28515625" customWidth="1"/>
  </cols>
  <sheetData>
    <row r="1" spans="1:15" ht="39" customHeight="1" x14ac:dyDescent="0.25">
      <c r="A1" s="1" t="s">
        <v>0</v>
      </c>
      <c r="B1" s="1" t="s">
        <v>1</v>
      </c>
      <c r="C1" s="4" t="s">
        <v>118</v>
      </c>
      <c r="D1" s="4" t="s">
        <v>139</v>
      </c>
      <c r="E1" s="1" t="s">
        <v>119</v>
      </c>
      <c r="F1" s="1" t="s">
        <v>138</v>
      </c>
      <c r="G1" s="1" t="s">
        <v>120</v>
      </c>
      <c r="H1" s="1" t="s">
        <v>121</v>
      </c>
      <c r="I1" s="1"/>
      <c r="J1" s="1"/>
      <c r="K1" s="1"/>
      <c r="L1" s="1"/>
      <c r="M1" s="1"/>
      <c r="N1" s="1"/>
      <c r="O1" s="9"/>
    </row>
    <row r="2" spans="1:15" x14ac:dyDescent="0.25">
      <c r="A2" s="5" t="s">
        <v>73</v>
      </c>
      <c r="B2" s="5" t="s">
        <v>80</v>
      </c>
      <c r="C2" s="5" t="s">
        <v>129</v>
      </c>
      <c r="D2" s="5" t="s">
        <v>145</v>
      </c>
      <c r="E2" s="6">
        <v>50</v>
      </c>
      <c r="F2" s="6">
        <v>74</v>
      </c>
      <c r="G2" s="6">
        <v>78</v>
      </c>
      <c r="H2" s="21">
        <f>G2-F2</f>
        <v>4</v>
      </c>
      <c r="I2" s="6"/>
      <c r="J2" s="5"/>
      <c r="K2" s="5"/>
      <c r="L2" s="6"/>
      <c r="M2" s="6"/>
      <c r="N2" s="6"/>
    </row>
    <row r="3" spans="1:15" x14ac:dyDescent="0.25">
      <c r="A3" s="5"/>
      <c r="B3" s="5"/>
      <c r="C3" s="5"/>
      <c r="D3" s="5"/>
      <c r="E3" s="5"/>
      <c r="F3" s="5"/>
      <c r="H3" s="18" t="str">
        <f xml:space="preserve"> "= 1/ 1"</f>
        <v>= 1/ 1</v>
      </c>
      <c r="I3" s="5"/>
      <c r="J3" s="5"/>
      <c r="K3" s="5"/>
      <c r="L3" s="5"/>
      <c r="M3" s="5"/>
      <c r="N3" s="5"/>
    </row>
    <row r="4" spans="1:15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15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5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5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5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5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5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5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5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5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Foot</vt:lpstr>
      <vt:lpstr>Rugby</vt:lpstr>
      <vt:lpstr>Hockey</vt:lpstr>
      <vt:lpstr>Basket</vt:lpstr>
      <vt:lpstr>ATP</vt:lpstr>
      <vt:lpstr>Baseball</vt:lpstr>
      <vt:lpstr>eSports</vt:lpstr>
      <vt:lpstr>Darts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 CARARO</dc:creator>
  <cp:lastModifiedBy>Sébastien CARARO</cp:lastModifiedBy>
  <dcterms:created xsi:type="dcterms:W3CDTF">2020-04-16T17:51:25Z</dcterms:created>
  <dcterms:modified xsi:type="dcterms:W3CDTF">2020-09-03T19:47:40Z</dcterms:modified>
</cp:coreProperties>
</file>