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15195" windowHeight="7650"/>
  </bookViews>
  <sheets>
    <sheet name="2016" sheetId="9" r:id="rId1"/>
    <sheet name="2015" sheetId="8" r:id="rId2"/>
    <sheet name="2014" sheetId="7" r:id="rId3"/>
    <sheet name="2013" sheetId="5" r:id="rId4"/>
  </sheets>
  <calcPr calcId="145621"/>
</workbook>
</file>

<file path=xl/calcChain.xml><?xml version="1.0" encoding="utf-8"?>
<calcChain xmlns="http://schemas.openxmlformats.org/spreadsheetml/2006/main">
  <c r="J4" i="9" l="1"/>
  <c r="N17" i="9" l="1"/>
  <c r="L17" i="9"/>
  <c r="I17" i="9"/>
  <c r="F17" i="9"/>
  <c r="D17" i="9"/>
  <c r="N16" i="9"/>
  <c r="I16" i="9"/>
  <c r="F16" i="9"/>
  <c r="D16" i="9"/>
  <c r="O15" i="9"/>
  <c r="M15" i="9"/>
  <c r="J15" i="9"/>
  <c r="G15" i="9"/>
  <c r="E15" i="9"/>
  <c r="K15" i="9" s="1"/>
  <c r="C15" i="9"/>
  <c r="O14" i="9"/>
  <c r="M14" i="9"/>
  <c r="J14" i="9"/>
  <c r="G14" i="9"/>
  <c r="E14" i="9"/>
  <c r="C14" i="9"/>
  <c r="O13" i="9"/>
  <c r="M13" i="9"/>
  <c r="J13" i="9"/>
  <c r="G13" i="9"/>
  <c r="E13" i="9"/>
  <c r="K13" i="9" s="1"/>
  <c r="C13" i="9"/>
  <c r="O12" i="9"/>
  <c r="M12" i="9"/>
  <c r="J12" i="9"/>
  <c r="G12" i="9"/>
  <c r="E12" i="9"/>
  <c r="C12" i="9"/>
  <c r="O11" i="9"/>
  <c r="M11" i="9"/>
  <c r="J11" i="9"/>
  <c r="G11" i="9"/>
  <c r="E11" i="9"/>
  <c r="K11" i="9" s="1"/>
  <c r="C11" i="9"/>
  <c r="O10" i="9"/>
  <c r="M10" i="9"/>
  <c r="J10" i="9"/>
  <c r="G10" i="9"/>
  <c r="E10" i="9"/>
  <c r="C10" i="9"/>
  <c r="O9" i="9"/>
  <c r="M9" i="9"/>
  <c r="J9" i="9"/>
  <c r="G9" i="9"/>
  <c r="E9" i="9"/>
  <c r="K9" i="9" s="1"/>
  <c r="C9" i="9"/>
  <c r="O8" i="9"/>
  <c r="M8" i="9"/>
  <c r="J8" i="9"/>
  <c r="G8" i="9"/>
  <c r="E8" i="9"/>
  <c r="C8" i="9"/>
  <c r="O7" i="9"/>
  <c r="M7" i="9"/>
  <c r="J7" i="9"/>
  <c r="G7" i="9"/>
  <c r="E7" i="9"/>
  <c r="K7" i="9" s="1"/>
  <c r="C7" i="9"/>
  <c r="O6" i="9"/>
  <c r="M6" i="9"/>
  <c r="J6" i="9"/>
  <c r="G6" i="9"/>
  <c r="E6" i="9"/>
  <c r="C6" i="9"/>
  <c r="O5" i="9"/>
  <c r="M5" i="9"/>
  <c r="J5" i="9"/>
  <c r="G5" i="9"/>
  <c r="E5" i="9"/>
  <c r="K5" i="9" s="1"/>
  <c r="C5" i="9"/>
  <c r="O4" i="9"/>
  <c r="M4" i="9"/>
  <c r="G4" i="9"/>
  <c r="E4" i="9"/>
  <c r="C4" i="9"/>
  <c r="J17" i="9" l="1"/>
  <c r="O17" i="9"/>
  <c r="M17" i="9"/>
  <c r="K6" i="9"/>
  <c r="S6" i="9" s="1"/>
  <c r="K8" i="9"/>
  <c r="S8" i="9" s="1"/>
  <c r="K10" i="9"/>
  <c r="S10" i="9" s="1"/>
  <c r="K12" i="9"/>
  <c r="K14" i="9"/>
  <c r="S14" i="9" s="1"/>
  <c r="G16" i="9"/>
  <c r="E17" i="9"/>
  <c r="C16" i="9"/>
  <c r="S5" i="9"/>
  <c r="Q5" i="9"/>
  <c r="P5" i="9" s="1"/>
  <c r="Q6" i="9"/>
  <c r="P6" i="9" s="1"/>
  <c r="Q10" i="9"/>
  <c r="P10" i="9" s="1"/>
  <c r="S12" i="9"/>
  <c r="Q12" i="9"/>
  <c r="P12" i="9" s="1"/>
  <c r="Q14" i="9"/>
  <c r="P14" i="9" s="1"/>
  <c r="Q7" i="9"/>
  <c r="P7" i="9" s="1"/>
  <c r="S7" i="9"/>
  <c r="S9" i="9"/>
  <c r="Q9" i="9"/>
  <c r="P9" i="9" s="1"/>
  <c r="Q11" i="9"/>
  <c r="P11" i="9" s="1"/>
  <c r="S11" i="9"/>
  <c r="S13" i="9"/>
  <c r="Q13" i="9"/>
  <c r="P13" i="9" s="1"/>
  <c r="Q15" i="9"/>
  <c r="P15" i="9" s="1"/>
  <c r="S15" i="9"/>
  <c r="K4" i="9"/>
  <c r="O16" i="9"/>
  <c r="E16" i="9"/>
  <c r="C17" i="9"/>
  <c r="G17" i="9"/>
  <c r="J16" i="9"/>
  <c r="N17" i="8"/>
  <c r="L17" i="8"/>
  <c r="I17" i="8"/>
  <c r="F17" i="8"/>
  <c r="D17" i="8"/>
  <c r="N16" i="8"/>
  <c r="I16" i="8"/>
  <c r="F16" i="8"/>
  <c r="D16" i="8"/>
  <c r="O15" i="8"/>
  <c r="M15" i="8"/>
  <c r="J15" i="8"/>
  <c r="G15" i="8"/>
  <c r="E15" i="8"/>
  <c r="C15" i="8"/>
  <c r="O14" i="8"/>
  <c r="M14" i="8"/>
  <c r="J14" i="8"/>
  <c r="G14" i="8"/>
  <c r="E14" i="8"/>
  <c r="C14" i="8"/>
  <c r="O13" i="8"/>
  <c r="M13" i="8"/>
  <c r="J13" i="8"/>
  <c r="G13" i="8"/>
  <c r="E13" i="8"/>
  <c r="K13" i="8" s="1"/>
  <c r="C13" i="8"/>
  <c r="O12" i="8"/>
  <c r="M12" i="8"/>
  <c r="J12" i="8"/>
  <c r="G12" i="8"/>
  <c r="E12" i="8"/>
  <c r="C12" i="8"/>
  <c r="O11" i="8"/>
  <c r="M11" i="8"/>
  <c r="J11" i="8"/>
  <c r="G11" i="8"/>
  <c r="E11" i="8"/>
  <c r="K11" i="8" s="1"/>
  <c r="C11" i="8"/>
  <c r="O10" i="8"/>
  <c r="M10" i="8"/>
  <c r="J10" i="8"/>
  <c r="G10" i="8"/>
  <c r="E10" i="8"/>
  <c r="C10" i="8"/>
  <c r="O9" i="8"/>
  <c r="M9" i="8"/>
  <c r="J9" i="8"/>
  <c r="G9" i="8"/>
  <c r="E9" i="8"/>
  <c r="K9" i="8" s="1"/>
  <c r="C9" i="8"/>
  <c r="O8" i="8"/>
  <c r="M8" i="8"/>
  <c r="J8" i="8"/>
  <c r="G8" i="8"/>
  <c r="E8" i="8"/>
  <c r="C8" i="8"/>
  <c r="O7" i="8"/>
  <c r="M7" i="8"/>
  <c r="J7" i="8"/>
  <c r="G7" i="8"/>
  <c r="E7" i="8"/>
  <c r="C7" i="8"/>
  <c r="O6" i="8"/>
  <c r="M6" i="8"/>
  <c r="J6" i="8"/>
  <c r="G6" i="8"/>
  <c r="E6" i="8"/>
  <c r="C6" i="8"/>
  <c r="O5" i="8"/>
  <c r="M5" i="8"/>
  <c r="J5" i="8"/>
  <c r="G5" i="8"/>
  <c r="E5" i="8"/>
  <c r="K5" i="8" s="1"/>
  <c r="C5" i="8"/>
  <c r="O4" i="8"/>
  <c r="M4" i="8"/>
  <c r="J4" i="8"/>
  <c r="J17" i="8" s="1"/>
  <c r="G4" i="8"/>
  <c r="E4" i="8"/>
  <c r="C4" i="8"/>
  <c r="Q8" i="9" l="1"/>
  <c r="P8" i="9" s="1"/>
  <c r="R10" i="9"/>
  <c r="T10" i="9"/>
  <c r="H10" i="9" s="1"/>
  <c r="K17" i="9"/>
  <c r="K16" i="9"/>
  <c r="S4" i="9"/>
  <c r="Q4" i="9"/>
  <c r="R13" i="9"/>
  <c r="T13" i="9"/>
  <c r="H13" i="9" s="1"/>
  <c r="R9" i="9"/>
  <c r="T9" i="9"/>
  <c r="H9" i="9" s="1"/>
  <c r="H17" i="9" s="1"/>
  <c r="R14" i="9"/>
  <c r="T14" i="9"/>
  <c r="H14" i="9" s="1"/>
  <c r="R6" i="9"/>
  <c r="T6" i="9"/>
  <c r="H6" i="9" s="1"/>
  <c r="T15" i="9"/>
  <c r="H15" i="9" s="1"/>
  <c r="R15" i="9"/>
  <c r="T11" i="9"/>
  <c r="H11" i="9" s="1"/>
  <c r="R11" i="9"/>
  <c r="T7" i="9"/>
  <c r="H7" i="9" s="1"/>
  <c r="R7" i="9"/>
  <c r="T12" i="9"/>
  <c r="H12" i="9" s="1"/>
  <c r="R12" i="9"/>
  <c r="T8" i="9"/>
  <c r="H8" i="9" s="1"/>
  <c r="R8" i="9"/>
  <c r="R5" i="9"/>
  <c r="T5" i="9"/>
  <c r="H5" i="9" s="1"/>
  <c r="K15" i="8"/>
  <c r="S15" i="8" s="1"/>
  <c r="K14" i="8"/>
  <c r="S14" i="8" s="1"/>
  <c r="K12" i="8"/>
  <c r="S12" i="8" s="1"/>
  <c r="K10" i="8"/>
  <c r="S10" i="8" s="1"/>
  <c r="K8" i="8"/>
  <c r="S8" i="8" s="1"/>
  <c r="K7" i="8"/>
  <c r="Q7" i="8" s="1"/>
  <c r="P7" i="8" s="1"/>
  <c r="C16" i="8"/>
  <c r="E16" i="8"/>
  <c r="K6" i="8"/>
  <c r="S6" i="8" s="1"/>
  <c r="O17" i="8"/>
  <c r="M17" i="8"/>
  <c r="G16" i="8"/>
  <c r="S5" i="8"/>
  <c r="Q5" i="8"/>
  <c r="P5" i="8" s="1"/>
  <c r="S7" i="8"/>
  <c r="Q8" i="8"/>
  <c r="P8" i="8" s="1"/>
  <c r="S9" i="8"/>
  <c r="Q9" i="8"/>
  <c r="P9" i="8" s="1"/>
  <c r="Q10" i="8"/>
  <c r="P10" i="8" s="1"/>
  <c r="S11" i="8"/>
  <c r="Q11" i="8"/>
  <c r="P11" i="8" s="1"/>
  <c r="Q12" i="8"/>
  <c r="P12" i="8" s="1"/>
  <c r="S13" i="8"/>
  <c r="Q13" i="8"/>
  <c r="P13" i="8" s="1"/>
  <c r="Q14" i="8"/>
  <c r="P14" i="8" s="1"/>
  <c r="K4" i="8"/>
  <c r="O16" i="8"/>
  <c r="C17" i="8"/>
  <c r="E17" i="8"/>
  <c r="G17" i="8"/>
  <c r="J16" i="8"/>
  <c r="N17" i="7"/>
  <c r="L17" i="7"/>
  <c r="I17" i="7"/>
  <c r="F17" i="7"/>
  <c r="D17" i="7"/>
  <c r="N16" i="7"/>
  <c r="I16" i="7"/>
  <c r="F16" i="7"/>
  <c r="D16" i="7"/>
  <c r="O15" i="7"/>
  <c r="M15" i="7"/>
  <c r="J15" i="7"/>
  <c r="G15" i="7"/>
  <c r="E15" i="7"/>
  <c r="K15" i="7" s="1"/>
  <c r="C15" i="7"/>
  <c r="O14" i="7"/>
  <c r="M14" i="7"/>
  <c r="J14" i="7"/>
  <c r="G14" i="7"/>
  <c r="E14" i="7"/>
  <c r="C14" i="7"/>
  <c r="O13" i="7"/>
  <c r="M13" i="7"/>
  <c r="J13" i="7"/>
  <c r="G13" i="7"/>
  <c r="E13" i="7"/>
  <c r="C13" i="7"/>
  <c r="O12" i="7"/>
  <c r="M12" i="7"/>
  <c r="J12" i="7"/>
  <c r="G12" i="7"/>
  <c r="E12" i="7"/>
  <c r="C12" i="7"/>
  <c r="O11" i="7"/>
  <c r="M11" i="7"/>
  <c r="J11" i="7"/>
  <c r="G11" i="7"/>
  <c r="E11" i="7"/>
  <c r="C11" i="7"/>
  <c r="O10" i="7"/>
  <c r="M10" i="7"/>
  <c r="J10" i="7"/>
  <c r="G10" i="7"/>
  <c r="E10" i="7"/>
  <c r="K10" i="7" s="1"/>
  <c r="C10" i="7"/>
  <c r="O9" i="7"/>
  <c r="M9" i="7"/>
  <c r="J9" i="7"/>
  <c r="G9" i="7"/>
  <c r="E9" i="7"/>
  <c r="K9" i="7" s="1"/>
  <c r="C9" i="7"/>
  <c r="O8" i="7"/>
  <c r="M8" i="7"/>
  <c r="J8" i="7"/>
  <c r="G8" i="7"/>
  <c r="E8" i="7"/>
  <c r="C8" i="7"/>
  <c r="O7" i="7"/>
  <c r="M7" i="7"/>
  <c r="J7" i="7"/>
  <c r="G7" i="7"/>
  <c r="E7" i="7"/>
  <c r="K7" i="7" s="1"/>
  <c r="C7" i="7"/>
  <c r="O6" i="7"/>
  <c r="M6" i="7"/>
  <c r="J6" i="7"/>
  <c r="G6" i="7"/>
  <c r="E6" i="7"/>
  <c r="C6" i="7"/>
  <c r="O5" i="7"/>
  <c r="M5" i="7"/>
  <c r="J5" i="7"/>
  <c r="G5" i="7"/>
  <c r="E5" i="7"/>
  <c r="K5" i="7" s="1"/>
  <c r="C5" i="7"/>
  <c r="O4" i="7"/>
  <c r="O17" i="7" s="1"/>
  <c r="M4" i="7"/>
  <c r="M17" i="7" s="1"/>
  <c r="J4" i="7"/>
  <c r="J17" i="7" s="1"/>
  <c r="G4" i="7"/>
  <c r="G16" i="7" s="1"/>
  <c r="E4" i="7"/>
  <c r="E16" i="7" s="1"/>
  <c r="C4" i="7"/>
  <c r="C16" i="7" s="1"/>
  <c r="P4" i="9" l="1"/>
  <c r="Q16" i="9"/>
  <c r="Q17" i="9"/>
  <c r="T4" i="9"/>
  <c r="R4" i="9"/>
  <c r="S17" i="9"/>
  <c r="S16" i="9"/>
  <c r="Q15" i="8"/>
  <c r="P15" i="8" s="1"/>
  <c r="Q6" i="8"/>
  <c r="P6" i="8" s="1"/>
  <c r="S4" i="8"/>
  <c r="K17" i="8"/>
  <c r="K16" i="8"/>
  <c r="Q4" i="8"/>
  <c r="T15" i="8"/>
  <c r="H15" i="8" s="1"/>
  <c r="H17" i="8" s="1"/>
  <c r="R15" i="8"/>
  <c r="T14" i="8"/>
  <c r="H14" i="8" s="1"/>
  <c r="R14" i="8"/>
  <c r="T13" i="8"/>
  <c r="H13" i="8" s="1"/>
  <c r="R13" i="8"/>
  <c r="T12" i="8"/>
  <c r="H12" i="8" s="1"/>
  <c r="R12" i="8"/>
  <c r="T11" i="8"/>
  <c r="H11" i="8" s="1"/>
  <c r="R11" i="8"/>
  <c r="T10" i="8"/>
  <c r="H10" i="8" s="1"/>
  <c r="R10" i="8"/>
  <c r="T9" i="8"/>
  <c r="H9" i="8" s="1"/>
  <c r="R9" i="8"/>
  <c r="T8" i="8"/>
  <c r="H8" i="8" s="1"/>
  <c r="R8" i="8"/>
  <c r="T7" i="8"/>
  <c r="H7" i="8" s="1"/>
  <c r="R7" i="8"/>
  <c r="T6" i="8"/>
  <c r="H6" i="8" s="1"/>
  <c r="R6" i="8"/>
  <c r="T5" i="8"/>
  <c r="H5" i="8" s="1"/>
  <c r="R5" i="8"/>
  <c r="K8" i="7"/>
  <c r="S8" i="7" s="1"/>
  <c r="K6" i="7"/>
  <c r="S6" i="7" s="1"/>
  <c r="K13" i="7"/>
  <c r="Q13" i="7" s="1"/>
  <c r="P13" i="7" s="1"/>
  <c r="K14" i="7"/>
  <c r="K11" i="7"/>
  <c r="Q11" i="7" s="1"/>
  <c r="P11" i="7" s="1"/>
  <c r="K12" i="7"/>
  <c r="Q12" i="7" s="1"/>
  <c r="P12" i="7" s="1"/>
  <c r="S5" i="7"/>
  <c r="Q5" i="7"/>
  <c r="P5" i="7" s="1"/>
  <c r="Q6" i="7"/>
  <c r="P6" i="7" s="1"/>
  <c r="S7" i="7"/>
  <c r="Q7" i="7"/>
  <c r="P7" i="7" s="1"/>
  <c r="Q8" i="7"/>
  <c r="P8" i="7" s="1"/>
  <c r="S9" i="7"/>
  <c r="Q9" i="7"/>
  <c r="P9" i="7" s="1"/>
  <c r="S10" i="7"/>
  <c r="Q10" i="7"/>
  <c r="P10" i="7" s="1"/>
  <c r="S11" i="7"/>
  <c r="S14" i="7"/>
  <c r="Q14" i="7"/>
  <c r="P14" i="7" s="1"/>
  <c r="S15" i="7"/>
  <c r="Q15" i="7"/>
  <c r="P15" i="7" s="1"/>
  <c r="K4" i="7"/>
  <c r="O16" i="7"/>
  <c r="C17" i="7"/>
  <c r="E17" i="7"/>
  <c r="G17" i="7"/>
  <c r="J16" i="7"/>
  <c r="I17" i="5"/>
  <c r="I16" i="5"/>
  <c r="J15" i="5"/>
  <c r="J14" i="5"/>
  <c r="J5" i="5"/>
  <c r="J6" i="5"/>
  <c r="J7" i="5"/>
  <c r="J8" i="5"/>
  <c r="J9" i="5"/>
  <c r="J10" i="5"/>
  <c r="J11" i="5"/>
  <c r="J12" i="5"/>
  <c r="J13" i="5"/>
  <c r="J4" i="5"/>
  <c r="N17" i="5"/>
  <c r="N16" i="5"/>
  <c r="O15" i="5"/>
  <c r="O4" i="5"/>
  <c r="O5" i="5"/>
  <c r="O6" i="5"/>
  <c r="O7" i="5"/>
  <c r="O8" i="5"/>
  <c r="O9" i="5"/>
  <c r="O10" i="5"/>
  <c r="O11" i="5"/>
  <c r="O12" i="5"/>
  <c r="O13" i="5"/>
  <c r="O14" i="5"/>
  <c r="L17" i="5"/>
  <c r="M15" i="5"/>
  <c r="M14" i="5"/>
  <c r="M5" i="5"/>
  <c r="M6" i="5"/>
  <c r="M7" i="5"/>
  <c r="M8" i="5"/>
  <c r="M9" i="5"/>
  <c r="M10" i="5"/>
  <c r="M11" i="5"/>
  <c r="M12" i="5"/>
  <c r="M13" i="5"/>
  <c r="M4" i="5"/>
  <c r="T17" i="9" l="1"/>
  <c r="H4" i="9"/>
  <c r="T16" i="9"/>
  <c r="R16" i="9"/>
  <c r="R17" i="9"/>
  <c r="P17" i="9"/>
  <c r="P16" i="9"/>
  <c r="P4" i="8"/>
  <c r="Q17" i="8"/>
  <c r="Q16" i="8"/>
  <c r="T4" i="8"/>
  <c r="R4" i="8"/>
  <c r="S17" i="8"/>
  <c r="S16" i="8"/>
  <c r="S13" i="7"/>
  <c r="R13" i="7" s="1"/>
  <c r="S12" i="7"/>
  <c r="T12" i="7" s="1"/>
  <c r="H12" i="7" s="1"/>
  <c r="K17" i="7"/>
  <c r="K16" i="7"/>
  <c r="S4" i="7"/>
  <c r="Q4" i="7"/>
  <c r="T15" i="7"/>
  <c r="H15" i="7" s="1"/>
  <c r="H17" i="7" s="1"/>
  <c r="R15" i="7"/>
  <c r="T14" i="7"/>
  <c r="H14" i="7" s="1"/>
  <c r="R14" i="7"/>
  <c r="T13" i="7"/>
  <c r="H13" i="7" s="1"/>
  <c r="R12" i="7"/>
  <c r="T11" i="7"/>
  <c r="H11" i="7" s="1"/>
  <c r="R11" i="7"/>
  <c r="T10" i="7"/>
  <c r="H10" i="7" s="1"/>
  <c r="R10" i="7"/>
  <c r="T9" i="7"/>
  <c r="H9" i="7" s="1"/>
  <c r="R9" i="7"/>
  <c r="T8" i="7"/>
  <c r="H8" i="7" s="1"/>
  <c r="R8" i="7"/>
  <c r="T7" i="7"/>
  <c r="H7" i="7" s="1"/>
  <c r="R7" i="7"/>
  <c r="T6" i="7"/>
  <c r="H6" i="7" s="1"/>
  <c r="R6" i="7"/>
  <c r="T5" i="7"/>
  <c r="H5" i="7" s="1"/>
  <c r="R5" i="7"/>
  <c r="O17" i="5"/>
  <c r="J17" i="5"/>
  <c r="M17" i="5"/>
  <c r="F16" i="5"/>
  <c r="D16" i="5"/>
  <c r="F17" i="5"/>
  <c r="O16" i="5"/>
  <c r="T17" i="8" l="1"/>
  <c r="T16" i="8"/>
  <c r="H4" i="8"/>
  <c r="R17" i="8"/>
  <c r="R16" i="8"/>
  <c r="P17" i="8"/>
  <c r="P16" i="8"/>
  <c r="T4" i="7"/>
  <c r="R4" i="7"/>
  <c r="S17" i="7"/>
  <c r="S16" i="7"/>
  <c r="P4" i="7"/>
  <c r="Q17" i="7"/>
  <c r="Q16" i="7"/>
  <c r="G5" i="5"/>
  <c r="G6" i="5"/>
  <c r="G7" i="5"/>
  <c r="G8" i="5"/>
  <c r="G9" i="5"/>
  <c r="G10" i="5"/>
  <c r="G11" i="5"/>
  <c r="G12" i="5"/>
  <c r="G13" i="5"/>
  <c r="G14" i="5"/>
  <c r="G15" i="5"/>
  <c r="G4" i="5"/>
  <c r="E5" i="5"/>
  <c r="K5" i="5" s="1"/>
  <c r="E6" i="5"/>
  <c r="K6" i="5" s="1"/>
  <c r="E7" i="5"/>
  <c r="K7" i="5" s="1"/>
  <c r="E8" i="5"/>
  <c r="K8" i="5" s="1"/>
  <c r="E9" i="5"/>
  <c r="K9" i="5" s="1"/>
  <c r="E10" i="5"/>
  <c r="K10" i="5" s="1"/>
  <c r="E11" i="5"/>
  <c r="K11" i="5" s="1"/>
  <c r="E12" i="5"/>
  <c r="K12" i="5" s="1"/>
  <c r="E13" i="5"/>
  <c r="K13" i="5" s="1"/>
  <c r="E14" i="5"/>
  <c r="K14" i="5" s="1"/>
  <c r="E15" i="5"/>
  <c r="K15" i="5" s="1"/>
  <c r="Q15" i="5" s="1"/>
  <c r="P15" i="5" s="1"/>
  <c r="E4" i="5"/>
  <c r="D17" i="5"/>
  <c r="C14" i="5"/>
  <c r="C12" i="5"/>
  <c r="C9" i="5"/>
  <c r="C7" i="5"/>
  <c r="C5" i="5"/>
  <c r="C15" i="5"/>
  <c r="C13" i="5"/>
  <c r="C11" i="5"/>
  <c r="C10" i="5"/>
  <c r="C8" i="5"/>
  <c r="C6" i="5"/>
  <c r="C4" i="5"/>
  <c r="R17" i="7" l="1"/>
  <c r="R16" i="7"/>
  <c r="P17" i="7"/>
  <c r="P16" i="7"/>
  <c r="T17" i="7"/>
  <c r="T16" i="7"/>
  <c r="H4" i="7"/>
  <c r="S14" i="5"/>
  <c r="S10" i="5"/>
  <c r="R10" i="5" s="1"/>
  <c r="Q13" i="5"/>
  <c r="P13" i="5" s="1"/>
  <c r="S13" i="5"/>
  <c r="Q11" i="5"/>
  <c r="P11" i="5" s="1"/>
  <c r="S11" i="5"/>
  <c r="Q9" i="5"/>
  <c r="P9" i="5" s="1"/>
  <c r="S9" i="5"/>
  <c r="Q7" i="5"/>
  <c r="P7" i="5" s="1"/>
  <c r="S7" i="5"/>
  <c r="Q5" i="5"/>
  <c r="P5" i="5" s="1"/>
  <c r="S5" i="5"/>
  <c r="S12" i="5"/>
  <c r="R12" i="5" s="1"/>
  <c r="S8" i="5"/>
  <c r="R8" i="5" s="1"/>
  <c r="S6" i="5"/>
  <c r="R6" i="5" s="1"/>
  <c r="J16" i="5"/>
  <c r="C16" i="5"/>
  <c r="K4" i="5"/>
  <c r="S4" i="5" s="1"/>
  <c r="E17" i="5"/>
  <c r="E16" i="5"/>
  <c r="G16" i="5"/>
  <c r="G17" i="5"/>
  <c r="S15" i="5"/>
  <c r="Q4" i="5"/>
  <c r="P4" i="5" s="1"/>
  <c r="Q14" i="5"/>
  <c r="P14" i="5" s="1"/>
  <c r="Q12" i="5"/>
  <c r="P12" i="5" s="1"/>
  <c r="Q10" i="5"/>
  <c r="P10" i="5" s="1"/>
  <c r="Q8" i="5"/>
  <c r="P8" i="5" s="1"/>
  <c r="Q6" i="5"/>
  <c r="P6" i="5" s="1"/>
  <c r="K17" i="5"/>
  <c r="C17" i="5"/>
  <c r="T15" i="5" l="1"/>
  <c r="H15" i="5" s="1"/>
  <c r="H17" i="5" s="1"/>
  <c r="R15" i="5"/>
  <c r="T14" i="5"/>
  <c r="H14" i="5" s="1"/>
  <c r="R14" i="5"/>
  <c r="T4" i="5"/>
  <c r="R4" i="5"/>
  <c r="T5" i="5"/>
  <c r="R5" i="5"/>
  <c r="T7" i="5"/>
  <c r="H7" i="5" s="1"/>
  <c r="R7" i="5"/>
  <c r="T9" i="5"/>
  <c r="H9" i="5" s="1"/>
  <c r="R9" i="5"/>
  <c r="T11" i="5"/>
  <c r="H11" i="5" s="1"/>
  <c r="R11" i="5"/>
  <c r="T13" i="5"/>
  <c r="H13" i="5" s="1"/>
  <c r="R13" i="5"/>
  <c r="P17" i="5"/>
  <c r="P16" i="5"/>
  <c r="H6" i="5"/>
  <c r="T6" i="5"/>
  <c r="H12" i="5"/>
  <c r="T12" i="5"/>
  <c r="H8" i="5"/>
  <c r="T8" i="5"/>
  <c r="H10" i="5"/>
  <c r="T10" i="5"/>
  <c r="Q17" i="5"/>
  <c r="Q16" i="5"/>
  <c r="K16" i="5"/>
  <c r="R16" i="5" l="1"/>
  <c r="R17" i="5"/>
  <c r="S16" i="5"/>
  <c r="S17" i="5"/>
  <c r="H5" i="5"/>
  <c r="T17" i="5" l="1"/>
  <c r="T16" i="5"/>
  <c r="H4" i="5" l="1"/>
</calcChain>
</file>

<file path=xl/sharedStrings.xml><?xml version="1.0" encoding="utf-8"?>
<sst xmlns="http://schemas.openxmlformats.org/spreadsheetml/2006/main" count="160" uniqueCount="27">
  <si>
    <t>Stocks</t>
  </si>
  <si>
    <t>Imports</t>
  </si>
  <si>
    <t>(000 gals./day)</t>
  </si>
  <si>
    <t>Production</t>
  </si>
  <si>
    <t>Exports</t>
  </si>
  <si>
    <t>Total Demand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</si>
  <si>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</si>
  <si>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</si>
  <si>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</si>
  <si>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</si>
  <si>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</si>
  <si>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</si>
  <si>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</si>
  <si>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</si>
  <si>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</si>
  <si>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</si>
  <si>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</si>
  <si>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</si>
  <si>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Days in Reserve</t>
  </si>
  <si>
    <t>Gross Supply</t>
  </si>
  <si>
    <t>(000 gals.)</t>
  </si>
  <si>
    <t>Domestic Demand</t>
  </si>
  <si>
    <t>AVERAGE YTD</t>
  </si>
  <si>
    <t>TOTAL YTD</t>
  </si>
  <si>
    <t>Stock Change</t>
  </si>
  <si>
    <t>(000 bls./day)</t>
  </si>
  <si>
    <t>(000 bls.)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</si>
</sst>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0.39997558519241921"/>
      </top>
      <bottom style="thin">
        <color indexed="64"/>
      </bottom>
      <diagonal/>
    </border>
    <border>
      <left style="medium">
        <color theme="4" tint="-0.249977111117893"/>
      </left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 style="medium">
        <color theme="4" tint="-0.249977111117893"/>
      </right>
      <top style="thin">
        <color indexed="64"/>
      </top>
      <bottom style="thin">
        <color indexed="64"/>
      </bottom>
      <diagonal/>
    </border>
    <border>
      <left style="medium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4" tint="-0.249977111117893"/>
      </right>
      <top/>
      <bottom/>
      <diagonal/>
    </border>
    <border>
      <left style="thin">
        <color indexed="64"/>
      </left>
      <right style="medium">
        <color theme="4" tint="-0.249977111117893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theme="4" tint="-0.249977111117893"/>
      </bottom>
      <diagonal/>
    </border>
    <border>
      <left style="thin">
        <color indexed="64"/>
      </left>
      <right style="thin">
        <color indexed="64"/>
      </right>
      <top/>
      <bottom style="medium">
        <color theme="4" tint="-0.249977111117893"/>
      </bottom>
      <diagonal/>
    </border>
    <border>
      <left style="thin">
        <color indexed="64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/>
      <diagonal/>
    </border>
    <border>
      <left style="medium">
        <color theme="4" tint="-0.249977111117893"/>
      </left>
      <right style="thin">
        <color indexed="64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 style="thin">
        <color indexed="64"/>
      </top>
      <bottom/>
      <diagonal/>
    </border>
    <border>
      <left style="medium">
        <color theme="4" tint="-0.249977111117893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theme="4" tint="-0.249977111117893"/>
      </left>
      <right style="thin">
        <color indexed="64"/>
      </right>
      <top style="medium">
        <color theme="5" tint="-0.249977111117893"/>
      </top>
      <bottom style="thin">
        <color indexed="64"/>
      </bottom>
      <diagonal/>
    </border>
    <border>
      <left/>
      <right style="thin">
        <color indexed="64"/>
      </right>
      <top style="medium">
        <color theme="5" tint="-0.249977111117893"/>
      </top>
      <bottom style="thin">
        <color indexed="64"/>
      </bottom>
      <diagonal/>
    </border>
    <border>
      <left/>
      <right style="medium">
        <color theme="4" tint="-0.249977111117893"/>
      </right>
      <top style="medium">
        <color theme="5" tint="-0.249977111117893"/>
      </top>
      <bottom style="thin">
        <color indexed="64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5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5" tint="-0.249977111117893"/>
      </top>
      <bottom style="thin">
        <color indexed="64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0.39997558519241921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0.39997558519241921"/>
      </bottom>
      <diagonal/>
    </border>
    <border>
      <left/>
      <right/>
      <top style="medium">
        <color theme="4" tint="-0.249977111117893"/>
      </top>
      <bottom style="medium">
        <color theme="4" tint="0.39997558519241921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2" applyNumberFormat="0" applyFill="0" applyAlignment="0" applyProtection="0"/>
    <xf numFmtId="0" fontId="4" fillId="0" borderId="0"/>
  </cellStyleXfs>
  <cellXfs count="47">
    <xf numFmtId="0" fontId="0" fillId="0" borderId="0" xfId="0"/>
    <xf numFmtId="164" fontId="0" fillId="0" borderId="0" xfId="0" applyNumberFormat="1"/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165" fontId="6" fillId="0" borderId="1" xfId="1" applyNumberFormat="1" applyFont="1" applyFill="1" applyBorder="1" applyAlignment="1">
      <alignment horizontal="center"/>
    </xf>
    <xf numFmtId="165" fontId="6" fillId="0" borderId="3" xfId="1" applyNumberFormat="1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wrapText="1"/>
    </xf>
    <xf numFmtId="166" fontId="6" fillId="0" borderId="1" xfId="1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wrapText="1"/>
    </xf>
    <xf numFmtId="14" fontId="6" fillId="0" borderId="6" xfId="0" applyNumberFormat="1" applyFont="1" applyFill="1" applyBorder="1" applyAlignment="1">
      <alignment horizontal="center"/>
    </xf>
    <xf numFmtId="14" fontId="6" fillId="0" borderId="7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 wrapText="1"/>
    </xf>
    <xf numFmtId="165" fontId="6" fillId="0" borderId="10" xfId="1" applyNumberFormat="1" applyFont="1" applyFill="1" applyBorder="1" applyAlignment="1">
      <alignment horizontal="center"/>
    </xf>
    <xf numFmtId="165" fontId="6" fillId="0" borderId="11" xfId="1" applyNumberFormat="1" applyFont="1" applyFill="1" applyBorder="1" applyAlignment="1">
      <alignment horizontal="center"/>
    </xf>
    <xf numFmtId="165" fontId="6" fillId="0" borderId="12" xfId="1" applyNumberFormat="1" applyFont="1" applyFill="1" applyBorder="1" applyAlignment="1">
      <alignment horizontal="center"/>
    </xf>
    <xf numFmtId="166" fontId="6" fillId="0" borderId="12" xfId="1" applyNumberFormat="1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 wrapText="1"/>
    </xf>
    <xf numFmtId="165" fontId="6" fillId="0" borderId="8" xfId="0" applyNumberFormat="1" applyFont="1" applyFill="1" applyBorder="1" applyAlignment="1">
      <alignment horizontal="center"/>
    </xf>
    <xf numFmtId="165" fontId="6" fillId="0" borderId="15" xfId="1" applyNumberFormat="1" applyFont="1" applyFill="1" applyBorder="1" applyAlignment="1">
      <alignment horizontal="center"/>
    </xf>
    <xf numFmtId="14" fontId="6" fillId="0" borderId="16" xfId="0" applyNumberFormat="1" applyFont="1" applyFill="1" applyBorder="1" applyAlignment="1">
      <alignment horizontal="center"/>
    </xf>
    <xf numFmtId="165" fontId="6" fillId="0" borderId="17" xfId="0" applyNumberFormat="1" applyFont="1" applyFill="1" applyBorder="1" applyAlignment="1">
      <alignment horizontal="center"/>
    </xf>
    <xf numFmtId="165" fontId="6" fillId="0" borderId="18" xfId="1" applyNumberFormat="1" applyFont="1" applyFill="1" applyBorder="1" applyAlignment="1">
      <alignment horizontal="center"/>
    </xf>
    <xf numFmtId="166" fontId="6" fillId="0" borderId="18" xfId="1" applyNumberFormat="1" applyFont="1" applyFill="1" applyBorder="1" applyAlignment="1">
      <alignment horizontal="center"/>
    </xf>
    <xf numFmtId="165" fontId="6" fillId="0" borderId="19" xfId="1" applyNumberFormat="1" applyFont="1" applyFill="1" applyBorder="1" applyAlignment="1">
      <alignment horizontal="center"/>
    </xf>
    <xf numFmtId="165" fontId="6" fillId="0" borderId="20" xfId="0" applyNumberFormat="1" applyFont="1" applyFill="1" applyBorder="1" applyAlignment="1">
      <alignment horizontal="center"/>
    </xf>
    <xf numFmtId="165" fontId="6" fillId="0" borderId="21" xfId="0" applyNumberFormat="1" applyFont="1" applyFill="1" applyBorder="1" applyAlignment="1">
      <alignment horizontal="center"/>
    </xf>
    <xf numFmtId="166" fontId="6" fillId="0" borderId="21" xfId="0" applyNumberFormat="1" applyFont="1" applyFill="1" applyBorder="1" applyAlignment="1">
      <alignment horizontal="center"/>
    </xf>
    <xf numFmtId="14" fontId="6" fillId="0" borderId="23" xfId="0" applyNumberFormat="1" applyFont="1" applyFill="1" applyBorder="1" applyAlignment="1">
      <alignment horizontal="center"/>
    </xf>
    <xf numFmtId="165" fontId="6" fillId="0" borderId="3" xfId="0" applyNumberFormat="1" applyFont="1" applyFill="1" applyBorder="1" applyAlignment="1">
      <alignment horizontal="center"/>
    </xf>
    <xf numFmtId="165" fontId="6" fillId="0" borderId="19" xfId="0" applyNumberFormat="1" applyFont="1" applyFill="1" applyBorder="1"/>
    <xf numFmtId="165" fontId="6" fillId="0" borderId="22" xfId="0" applyNumberFormat="1" applyFont="1" applyFill="1" applyBorder="1" applyAlignment="1">
      <alignment horizontal="center"/>
    </xf>
    <xf numFmtId="165" fontId="6" fillId="0" borderId="13" xfId="1" applyNumberFormat="1" applyFont="1" applyFill="1" applyBorder="1" applyAlignment="1">
      <alignment horizontal="center"/>
    </xf>
    <xf numFmtId="165" fontId="6" fillId="0" borderId="24" xfId="0" applyNumberFormat="1" applyFont="1" applyFill="1" applyBorder="1" applyAlignment="1">
      <alignment horizontal="center"/>
    </xf>
    <xf numFmtId="0" fontId="7" fillId="0" borderId="25" xfId="2" applyFont="1" applyFill="1" applyBorder="1" applyAlignment="1">
      <alignment horizontal="center" wrapText="1"/>
    </xf>
    <xf numFmtId="0" fontId="7" fillId="0" borderId="27" xfId="2" applyFont="1" applyFill="1" applyBorder="1" applyAlignment="1">
      <alignment horizontal="center" wrapText="1"/>
    </xf>
    <xf numFmtId="3" fontId="6" fillId="0" borderId="18" xfId="0" applyNumberFormat="1" applyFont="1" applyFill="1" applyBorder="1" applyAlignment="1">
      <alignment horizontal="center"/>
    </xf>
    <xf numFmtId="0" fontId="7" fillId="0" borderId="27" xfId="2" applyFont="1" applyFill="1" applyBorder="1" applyAlignment="1">
      <alignment horizontal="center" wrapText="1"/>
    </xf>
    <xf numFmtId="0" fontId="7" fillId="0" borderId="27" xfId="2" applyFont="1" applyFill="1" applyBorder="1" applyAlignment="1">
      <alignment horizontal="center" wrapText="1"/>
    </xf>
    <xf numFmtId="0" fontId="7" fillId="0" borderId="27" xfId="2" applyFont="1" applyFill="1" applyBorder="1" applyAlignment="1">
      <alignment horizontal="center" wrapText="1"/>
    </xf>
    <xf numFmtId="0" fontId="7" fillId="0" borderId="27" xfId="0" applyFont="1" applyFill="1" applyBorder="1" applyAlignment="1">
      <alignment horizontal="center" wrapText="1"/>
    </xf>
    <xf numFmtId="0" fontId="7" fillId="0" borderId="28" xfId="0" applyFont="1" applyFill="1" applyBorder="1" applyAlignment="1">
      <alignment horizontal="center" wrapText="1"/>
    </xf>
    <xf numFmtId="0" fontId="7" fillId="0" borderId="26" xfId="2" applyFont="1" applyFill="1" applyBorder="1" applyAlignment="1">
      <alignment horizontal="center" wrapText="1"/>
    </xf>
    <xf numFmtId="0" fontId="7" fillId="0" borderId="27" xfId="2" applyFont="1" applyFill="1" applyBorder="1" applyAlignment="1">
      <alignment horizontal="center" wrapText="1"/>
    </xf>
  </cellXfs>
  <cellStyles count="4">
    <cellStyle name="Comma" xfId="1" builtinId="3"/>
    <cellStyle name="Heading 3" xfId="2" builtinId="18"/>
    <cellStyle name="Normal" xfId="0" builtinId="0"/>
    <cellStyle name="Normal 2" xfId="3"/>
  </cellStyles>
  <dxfs count="0"/>
  <tableStyles count="0" defaultTableStyle="TableStyleMedium9" defaultPivotStyle="PivotStyleLight16"/>
  <colors>
    <mruColors>
      <color rgb="FFCC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7"/>
  <sheetViews>
    <sheetView tabSelected="1" workbookViewId="0">
      <selection activeCell="B19" sqref="B19"/>
    </sheetView>
  </sheetViews>
  <sheetFormatPr defaultRowHeight="15" x14ac:dyDescent="0.25"/>
  <cols>
    <col min="1" max="1" width="1.140625" customWidth="1"/>
    <col min="2" max="2" width="13.140625" bestFit="1" customWidth="1"/>
    <col min="5" max="5" width="11.5703125" bestFit="1" customWidth="1"/>
    <col min="7" max="7" width="11.5703125" bestFit="1" customWidth="1"/>
    <col min="11" max="11" width="11.5703125" bestFit="1" customWidth="1"/>
    <col min="17" max="17" width="11.5703125" bestFit="1" customWidth="1"/>
    <col min="19" max="19" width="11.5703125" bestFit="1" customWidth="1"/>
  </cols>
  <sheetData>
    <row r="1" spans="2:20" ht="15.75" thickBot="1" x14ac:dyDescent="0.3"/>
    <row r="2" spans="2:20" ht="30.75" thickBot="1" x14ac:dyDescent="0.3">
      <c r="B2" s="37"/>
      <c r="C2" s="45" t="s">
        <v>3</v>
      </c>
      <c r="D2" s="46"/>
      <c r="E2" s="46"/>
      <c r="F2" s="46" t="s">
        <v>0</v>
      </c>
      <c r="G2" s="46"/>
      <c r="H2" s="46"/>
      <c r="I2" s="46" t="s">
        <v>1</v>
      </c>
      <c r="J2" s="46"/>
      <c r="K2" s="42" t="s">
        <v>19</v>
      </c>
      <c r="L2" s="46" t="s">
        <v>24</v>
      </c>
      <c r="M2" s="46"/>
      <c r="N2" s="43" t="s">
        <v>4</v>
      </c>
      <c r="O2" s="43"/>
      <c r="P2" s="43" t="s">
        <v>21</v>
      </c>
      <c r="Q2" s="43"/>
      <c r="R2" s="43" t="s">
        <v>5</v>
      </c>
      <c r="S2" s="43"/>
      <c r="T2" s="44"/>
    </row>
    <row r="3" spans="2:20" ht="26.25" x14ac:dyDescent="0.25">
      <c r="B3" s="12"/>
      <c r="C3" s="20" t="s">
        <v>25</v>
      </c>
      <c r="D3" s="6" t="s">
        <v>26</v>
      </c>
      <c r="E3" s="6" t="s">
        <v>20</v>
      </c>
      <c r="F3" s="6" t="s">
        <v>26</v>
      </c>
      <c r="G3" s="6" t="s">
        <v>20</v>
      </c>
      <c r="H3" s="6" t="s">
        <v>18</v>
      </c>
      <c r="I3" s="6" t="s">
        <v>26</v>
      </c>
      <c r="J3" s="6" t="s">
        <v>20</v>
      </c>
      <c r="K3" s="6" t="s">
        <v>20</v>
      </c>
      <c r="L3" s="6" t="s">
        <v>26</v>
      </c>
      <c r="M3" s="6" t="s">
        <v>20</v>
      </c>
      <c r="N3" s="6" t="s">
        <v>26</v>
      </c>
      <c r="O3" s="6" t="s">
        <v>20</v>
      </c>
      <c r="P3" s="6" t="s">
        <v>25</v>
      </c>
      <c r="Q3" s="10" t="s">
        <v>20</v>
      </c>
      <c r="R3" s="6" t="s">
        <v>2</v>
      </c>
      <c r="S3" s="10" t="s">
        <v>20</v>
      </c>
      <c r="T3" s="15" t="s">
        <v>25</v>
      </c>
    </row>
    <row r="4" spans="2:20" x14ac:dyDescent="0.25">
      <c r="B4" s="13" t="s">
        <v>6</v>
      </c>
      <c r="C4" s="21">
        <f>D4/31</f>
        <v>978.0322580645161</v>
      </c>
      <c r="D4" s="7">
        <v>30319</v>
      </c>
      <c r="E4" s="7">
        <f>D4*42</f>
        <v>1273398</v>
      </c>
      <c r="F4" s="9">
        <v>23168</v>
      </c>
      <c r="G4" s="7">
        <f>F4*42</f>
        <v>973056</v>
      </c>
      <c r="H4" s="11">
        <f t="shared" ref="H4:H15" si="0">F4/T4</f>
        <v>25.119194180190267</v>
      </c>
      <c r="I4" s="7">
        <v>3</v>
      </c>
      <c r="J4" s="7">
        <f>I4*42</f>
        <v>126</v>
      </c>
      <c r="K4" s="7">
        <f>E4+J4</f>
        <v>1273524</v>
      </c>
      <c r="L4" s="8">
        <v>1730</v>
      </c>
      <c r="M4" s="32">
        <f>L4*42</f>
        <v>72660</v>
      </c>
      <c r="N4" s="8">
        <v>2076</v>
      </c>
      <c r="O4" s="8">
        <f>N4*42</f>
        <v>87192</v>
      </c>
      <c r="P4" s="32">
        <f>(Q4/31)/42</f>
        <v>855.35483870967744</v>
      </c>
      <c r="Q4" s="7">
        <f t="shared" ref="Q4:Q15" si="1">(K4-M4)-O4</f>
        <v>1113672</v>
      </c>
      <c r="R4" s="8">
        <f>S4/31</f>
        <v>38737.548387096773</v>
      </c>
      <c r="S4" s="7">
        <f t="shared" ref="S4:S15" si="2">K4-M4</f>
        <v>1200864</v>
      </c>
      <c r="T4" s="16">
        <f t="shared" ref="T4:T15" si="3">(S4/31)/42</f>
        <v>922.32258064516122</v>
      </c>
    </row>
    <row r="5" spans="2:20" x14ac:dyDescent="0.25">
      <c r="B5" s="13" t="s">
        <v>7</v>
      </c>
      <c r="C5" s="21">
        <f>D5/28</f>
        <v>1024.2142857142858</v>
      </c>
      <c r="D5" s="7">
        <v>28678</v>
      </c>
      <c r="E5" s="7">
        <f t="shared" ref="E5:E15" si="4">D5*42</f>
        <v>1204476</v>
      </c>
      <c r="F5" s="9">
        <v>23004</v>
      </c>
      <c r="G5" s="7">
        <f t="shared" ref="G5:G15" si="5">F5*42</f>
        <v>966168</v>
      </c>
      <c r="H5" s="11">
        <f t="shared" si="0"/>
        <v>24.722620904836194</v>
      </c>
      <c r="I5" s="7">
        <v>3</v>
      </c>
      <c r="J5" s="7">
        <f t="shared" ref="J5:J13" si="6">I5*42</f>
        <v>126</v>
      </c>
      <c r="K5" s="7">
        <f t="shared" ref="K5:K15" si="7">E5+J5</f>
        <v>1204602</v>
      </c>
      <c r="L5" s="8">
        <v>-164</v>
      </c>
      <c r="M5" s="32">
        <f t="shared" ref="M5:M13" si="8">L5*42</f>
        <v>-6888</v>
      </c>
      <c r="N5" s="8">
        <v>1598</v>
      </c>
      <c r="O5" s="8">
        <f t="shared" ref="O5:O14" si="9">N5*42</f>
        <v>67116</v>
      </c>
      <c r="P5" s="32">
        <f t="shared" ref="P5:P13" si="10">(Q5/31)/42</f>
        <v>878.93548387096769</v>
      </c>
      <c r="Q5" s="7">
        <f t="shared" si="1"/>
        <v>1144374</v>
      </c>
      <c r="R5" s="8">
        <f t="shared" ref="R5:R13" si="11">S5/31</f>
        <v>39080.322580645159</v>
      </c>
      <c r="S5" s="7">
        <f t="shared" si="2"/>
        <v>1211490</v>
      </c>
      <c r="T5" s="16">
        <f t="shared" si="3"/>
        <v>930.48387096774184</v>
      </c>
    </row>
    <row r="6" spans="2:20" x14ac:dyDescent="0.25">
      <c r="B6" s="13" t="s">
        <v>8</v>
      </c>
      <c r="C6" s="21">
        <f>D6/31</f>
        <v>993.93548387096769</v>
      </c>
      <c r="D6" s="7">
        <v>30812</v>
      </c>
      <c r="E6" s="7">
        <f t="shared" si="4"/>
        <v>1294104</v>
      </c>
      <c r="F6" s="9">
        <v>22301</v>
      </c>
      <c r="G6" s="7">
        <f t="shared" si="5"/>
        <v>936642</v>
      </c>
      <c r="H6" s="11">
        <f t="shared" si="0"/>
        <v>21.935177840530507</v>
      </c>
      <c r="I6" s="7">
        <v>2</v>
      </c>
      <c r="J6" s="7">
        <f t="shared" si="6"/>
        <v>84</v>
      </c>
      <c r="K6" s="7">
        <f t="shared" si="7"/>
        <v>1294188</v>
      </c>
      <c r="L6" s="8">
        <v>-703</v>
      </c>
      <c r="M6" s="32">
        <f t="shared" si="8"/>
        <v>-29526</v>
      </c>
      <c r="N6" s="8">
        <v>2270</v>
      </c>
      <c r="O6" s="8">
        <f t="shared" si="9"/>
        <v>95340</v>
      </c>
      <c r="P6" s="32">
        <f t="shared" si="10"/>
        <v>943.45161290322585</v>
      </c>
      <c r="Q6" s="7">
        <f t="shared" si="1"/>
        <v>1228374</v>
      </c>
      <c r="R6" s="8">
        <f t="shared" si="11"/>
        <v>42700.451612903227</v>
      </c>
      <c r="S6" s="7">
        <f t="shared" si="2"/>
        <v>1323714</v>
      </c>
      <c r="T6" s="16">
        <f t="shared" si="3"/>
        <v>1016.6774193548388</v>
      </c>
    </row>
    <row r="7" spans="2:20" x14ac:dyDescent="0.25">
      <c r="B7" s="13" t="s">
        <v>9</v>
      </c>
      <c r="C7" s="21">
        <f>D7/30</f>
        <v>935.3</v>
      </c>
      <c r="D7" s="7">
        <v>28059</v>
      </c>
      <c r="E7" s="7">
        <f t="shared" si="4"/>
        <v>1178478</v>
      </c>
      <c r="F7" s="9">
        <v>20992</v>
      </c>
      <c r="G7" s="7">
        <f t="shared" si="5"/>
        <v>881664</v>
      </c>
      <c r="H7" s="11">
        <f t="shared" si="0"/>
        <v>22.15627659936672</v>
      </c>
      <c r="I7" s="7">
        <v>3</v>
      </c>
      <c r="J7" s="7">
        <f t="shared" si="6"/>
        <v>126</v>
      </c>
      <c r="K7" s="7">
        <f t="shared" si="7"/>
        <v>1178604</v>
      </c>
      <c r="L7" s="8">
        <v>-1309</v>
      </c>
      <c r="M7" s="32">
        <f t="shared" si="8"/>
        <v>-54978</v>
      </c>
      <c r="N7" s="8">
        <v>2276</v>
      </c>
      <c r="O7" s="8">
        <f t="shared" si="9"/>
        <v>95592</v>
      </c>
      <c r="P7" s="32">
        <f t="shared" si="10"/>
        <v>874.0322580645161</v>
      </c>
      <c r="Q7" s="7">
        <f t="shared" si="1"/>
        <v>1137990</v>
      </c>
      <c r="R7" s="8">
        <f t="shared" si="11"/>
        <v>39792.967741935485</v>
      </c>
      <c r="S7" s="7">
        <f t="shared" si="2"/>
        <v>1233582</v>
      </c>
      <c r="T7" s="16">
        <f t="shared" si="3"/>
        <v>947.45161290322585</v>
      </c>
    </row>
    <row r="8" spans="2:20" x14ac:dyDescent="0.25">
      <c r="B8" s="13" t="s">
        <v>10</v>
      </c>
      <c r="C8" s="21">
        <f>D8/31</f>
        <v>975.09677419354841</v>
      </c>
      <c r="D8" s="7">
        <v>30228</v>
      </c>
      <c r="E8" s="7">
        <f t="shared" si="4"/>
        <v>1269576</v>
      </c>
      <c r="F8" s="9">
        <v>20792</v>
      </c>
      <c r="G8" s="7">
        <f t="shared" si="5"/>
        <v>873264</v>
      </c>
      <c r="H8" s="11">
        <f t="shared" si="0"/>
        <v>21.182161753590325</v>
      </c>
      <c r="I8" s="7">
        <v>1</v>
      </c>
      <c r="J8" s="7">
        <f t="shared" si="6"/>
        <v>42</v>
      </c>
      <c r="K8" s="7">
        <f t="shared" si="7"/>
        <v>1269618</v>
      </c>
      <c r="L8" s="8">
        <v>-200</v>
      </c>
      <c r="M8" s="32">
        <f t="shared" si="8"/>
        <v>-8400</v>
      </c>
      <c r="N8" s="8">
        <v>1328</v>
      </c>
      <c r="O8" s="8">
        <f t="shared" si="9"/>
        <v>55776</v>
      </c>
      <c r="P8" s="32">
        <f t="shared" si="10"/>
        <v>938.74193548387098</v>
      </c>
      <c r="Q8" s="7">
        <f t="shared" si="1"/>
        <v>1222242</v>
      </c>
      <c r="R8" s="8">
        <f t="shared" si="11"/>
        <v>41226.387096774197</v>
      </c>
      <c r="S8" s="7">
        <f t="shared" si="2"/>
        <v>1278018</v>
      </c>
      <c r="T8" s="16">
        <f t="shared" si="3"/>
        <v>981.58064516129036</v>
      </c>
    </row>
    <row r="9" spans="2:20" x14ac:dyDescent="0.25">
      <c r="B9" s="13" t="s">
        <v>11</v>
      </c>
      <c r="C9" s="21">
        <f>D9/30</f>
        <v>1008.6</v>
      </c>
      <c r="D9" s="7">
        <v>30258</v>
      </c>
      <c r="E9" s="7">
        <f t="shared" si="4"/>
        <v>1270836</v>
      </c>
      <c r="F9" s="9">
        <v>21199</v>
      </c>
      <c r="G9" s="7">
        <f t="shared" si="5"/>
        <v>890358</v>
      </c>
      <c r="H9" s="11">
        <f t="shared" si="0"/>
        <v>21.832131822863026</v>
      </c>
      <c r="I9" s="7">
        <v>250</v>
      </c>
      <c r="J9" s="7">
        <f t="shared" si="6"/>
        <v>10500</v>
      </c>
      <c r="K9" s="7">
        <f t="shared" si="7"/>
        <v>1281336</v>
      </c>
      <c r="L9" s="8">
        <v>407</v>
      </c>
      <c r="M9" s="32">
        <f t="shared" si="8"/>
        <v>17094</v>
      </c>
      <c r="N9" s="8">
        <v>1105</v>
      </c>
      <c r="O9" s="8">
        <f t="shared" si="9"/>
        <v>46410</v>
      </c>
      <c r="P9" s="32">
        <f t="shared" si="10"/>
        <v>935.35483870967744</v>
      </c>
      <c r="Q9" s="7">
        <f t="shared" si="1"/>
        <v>1217832</v>
      </c>
      <c r="R9" s="8">
        <f t="shared" si="11"/>
        <v>40782</v>
      </c>
      <c r="S9" s="7">
        <f t="shared" si="2"/>
        <v>1264242</v>
      </c>
      <c r="T9" s="16">
        <f t="shared" si="3"/>
        <v>971</v>
      </c>
    </row>
    <row r="10" spans="2:20" x14ac:dyDescent="0.25">
      <c r="B10" s="13" t="s">
        <v>12</v>
      </c>
      <c r="C10" s="21">
        <f>D10/31</f>
        <v>0</v>
      </c>
      <c r="D10" s="7"/>
      <c r="E10" s="7">
        <f t="shared" si="4"/>
        <v>0</v>
      </c>
      <c r="F10" s="9"/>
      <c r="G10" s="7">
        <f t="shared" si="5"/>
        <v>0</v>
      </c>
      <c r="H10" s="11" t="e">
        <f t="shared" si="0"/>
        <v>#DIV/0!</v>
      </c>
      <c r="I10" s="7"/>
      <c r="J10" s="7">
        <f t="shared" si="6"/>
        <v>0</v>
      </c>
      <c r="K10" s="7">
        <f t="shared" si="7"/>
        <v>0</v>
      </c>
      <c r="L10" s="8"/>
      <c r="M10" s="32">
        <f t="shared" si="8"/>
        <v>0</v>
      </c>
      <c r="N10" s="8"/>
      <c r="O10" s="8">
        <f t="shared" si="9"/>
        <v>0</v>
      </c>
      <c r="P10" s="32">
        <f t="shared" si="10"/>
        <v>0</v>
      </c>
      <c r="Q10" s="7">
        <f t="shared" si="1"/>
        <v>0</v>
      </c>
      <c r="R10" s="8">
        <f t="shared" si="11"/>
        <v>0</v>
      </c>
      <c r="S10" s="7">
        <f t="shared" si="2"/>
        <v>0</v>
      </c>
      <c r="T10" s="16">
        <f t="shared" si="3"/>
        <v>0</v>
      </c>
    </row>
    <row r="11" spans="2:20" x14ac:dyDescent="0.25">
      <c r="B11" s="13" t="s">
        <v>13</v>
      </c>
      <c r="C11" s="21">
        <f>D11/31</f>
        <v>0</v>
      </c>
      <c r="D11" s="7"/>
      <c r="E11" s="7">
        <f t="shared" si="4"/>
        <v>0</v>
      </c>
      <c r="F11" s="9"/>
      <c r="G11" s="7">
        <f t="shared" si="5"/>
        <v>0</v>
      </c>
      <c r="H11" s="11" t="e">
        <f t="shared" si="0"/>
        <v>#DIV/0!</v>
      </c>
      <c r="I11" s="7"/>
      <c r="J11" s="7">
        <f t="shared" si="6"/>
        <v>0</v>
      </c>
      <c r="K11" s="7">
        <f t="shared" si="7"/>
        <v>0</v>
      </c>
      <c r="L11" s="8"/>
      <c r="M11" s="32">
        <f t="shared" si="8"/>
        <v>0</v>
      </c>
      <c r="N11" s="8"/>
      <c r="O11" s="8">
        <f t="shared" si="9"/>
        <v>0</v>
      </c>
      <c r="P11" s="32">
        <f t="shared" si="10"/>
        <v>0</v>
      </c>
      <c r="Q11" s="7">
        <f t="shared" si="1"/>
        <v>0</v>
      </c>
      <c r="R11" s="8">
        <f t="shared" si="11"/>
        <v>0</v>
      </c>
      <c r="S11" s="7">
        <f t="shared" si="2"/>
        <v>0</v>
      </c>
      <c r="T11" s="16">
        <f t="shared" si="3"/>
        <v>0</v>
      </c>
    </row>
    <row r="12" spans="2:20" x14ac:dyDescent="0.25">
      <c r="B12" s="13" t="s">
        <v>14</v>
      </c>
      <c r="C12" s="21">
        <f>D12/30</f>
        <v>0</v>
      </c>
      <c r="D12" s="7"/>
      <c r="E12" s="7">
        <f t="shared" si="4"/>
        <v>0</v>
      </c>
      <c r="F12" s="9"/>
      <c r="G12" s="7">
        <f t="shared" si="5"/>
        <v>0</v>
      </c>
      <c r="H12" s="11" t="e">
        <f t="shared" si="0"/>
        <v>#DIV/0!</v>
      </c>
      <c r="I12" s="7"/>
      <c r="J12" s="7">
        <f t="shared" si="6"/>
        <v>0</v>
      </c>
      <c r="K12" s="7">
        <f t="shared" si="7"/>
        <v>0</v>
      </c>
      <c r="L12" s="8"/>
      <c r="M12" s="32">
        <f t="shared" si="8"/>
        <v>0</v>
      </c>
      <c r="N12" s="8"/>
      <c r="O12" s="8">
        <f t="shared" si="9"/>
        <v>0</v>
      </c>
      <c r="P12" s="32">
        <f t="shared" si="10"/>
        <v>0</v>
      </c>
      <c r="Q12" s="7">
        <f t="shared" si="1"/>
        <v>0</v>
      </c>
      <c r="R12" s="8">
        <f t="shared" si="11"/>
        <v>0</v>
      </c>
      <c r="S12" s="7">
        <f t="shared" si="2"/>
        <v>0</v>
      </c>
      <c r="T12" s="16">
        <f t="shared" si="3"/>
        <v>0</v>
      </c>
    </row>
    <row r="13" spans="2:20" x14ac:dyDescent="0.25">
      <c r="B13" s="13" t="s">
        <v>15</v>
      </c>
      <c r="C13" s="21">
        <f>D13/31</f>
        <v>0</v>
      </c>
      <c r="D13" s="7"/>
      <c r="E13" s="7">
        <f t="shared" si="4"/>
        <v>0</v>
      </c>
      <c r="F13" s="9"/>
      <c r="G13" s="7">
        <f t="shared" si="5"/>
        <v>0</v>
      </c>
      <c r="H13" s="11" t="e">
        <f t="shared" si="0"/>
        <v>#DIV/0!</v>
      </c>
      <c r="I13" s="7"/>
      <c r="J13" s="7">
        <f t="shared" si="6"/>
        <v>0</v>
      </c>
      <c r="K13" s="7">
        <f t="shared" si="7"/>
        <v>0</v>
      </c>
      <c r="L13" s="8"/>
      <c r="M13" s="32">
        <f t="shared" si="8"/>
        <v>0</v>
      </c>
      <c r="N13" s="8"/>
      <c r="O13" s="8">
        <f t="shared" si="9"/>
        <v>0</v>
      </c>
      <c r="P13" s="32">
        <f t="shared" si="10"/>
        <v>0</v>
      </c>
      <c r="Q13" s="7">
        <f t="shared" si="1"/>
        <v>0</v>
      </c>
      <c r="R13" s="8">
        <f t="shared" si="11"/>
        <v>0</v>
      </c>
      <c r="S13" s="7">
        <f t="shared" si="2"/>
        <v>0</v>
      </c>
      <c r="T13" s="16">
        <f t="shared" si="3"/>
        <v>0</v>
      </c>
    </row>
    <row r="14" spans="2:20" x14ac:dyDescent="0.25">
      <c r="B14" s="13" t="s">
        <v>16</v>
      </c>
      <c r="C14" s="21">
        <f>D14/30</f>
        <v>0</v>
      </c>
      <c r="D14" s="7"/>
      <c r="E14" s="7">
        <f t="shared" si="4"/>
        <v>0</v>
      </c>
      <c r="F14" s="9"/>
      <c r="G14" s="7">
        <f t="shared" si="5"/>
        <v>0</v>
      </c>
      <c r="H14" s="11" t="e">
        <f t="shared" si="0"/>
        <v>#DIV/0!</v>
      </c>
      <c r="I14" s="7"/>
      <c r="J14" s="7">
        <f>I14*42</f>
        <v>0</v>
      </c>
      <c r="K14" s="7">
        <f t="shared" si="7"/>
        <v>0</v>
      </c>
      <c r="L14" s="8"/>
      <c r="M14" s="32">
        <f>L14*42</f>
        <v>0</v>
      </c>
      <c r="N14" s="8"/>
      <c r="O14" s="8">
        <f t="shared" si="9"/>
        <v>0</v>
      </c>
      <c r="P14" s="32">
        <f>(Q14/31)/42</f>
        <v>0</v>
      </c>
      <c r="Q14" s="7">
        <f t="shared" si="1"/>
        <v>0</v>
      </c>
      <c r="R14" s="8">
        <f>S14/31</f>
        <v>0</v>
      </c>
      <c r="S14" s="7">
        <f t="shared" si="2"/>
        <v>0</v>
      </c>
      <c r="T14" s="16">
        <f t="shared" si="3"/>
        <v>0</v>
      </c>
    </row>
    <row r="15" spans="2:20" ht="15.75" thickBot="1" x14ac:dyDescent="0.3">
      <c r="B15" s="23" t="s">
        <v>17</v>
      </c>
      <c r="C15" s="24">
        <f>D15/31</f>
        <v>0</v>
      </c>
      <c r="D15" s="25"/>
      <c r="E15" s="25">
        <f t="shared" si="4"/>
        <v>0</v>
      </c>
      <c r="F15" s="39"/>
      <c r="G15" s="25">
        <f t="shared" si="5"/>
        <v>0</v>
      </c>
      <c r="H15" s="26" t="e">
        <f t="shared" si="0"/>
        <v>#DIV/0!</v>
      </c>
      <c r="I15" s="25"/>
      <c r="J15" s="25">
        <f>I15*42</f>
        <v>0</v>
      </c>
      <c r="K15" s="25">
        <f t="shared" si="7"/>
        <v>0</v>
      </c>
      <c r="L15" s="27"/>
      <c r="M15" s="33">
        <f>L15*42</f>
        <v>0</v>
      </c>
      <c r="N15" s="27"/>
      <c r="O15" s="27">
        <f>N15*42</f>
        <v>0</v>
      </c>
      <c r="P15" s="33">
        <f>(Q15/31)/42</f>
        <v>0</v>
      </c>
      <c r="Q15" s="25">
        <f t="shared" si="1"/>
        <v>0</v>
      </c>
      <c r="R15" s="27">
        <f>S15/31</f>
        <v>0</v>
      </c>
      <c r="S15" s="25">
        <f t="shared" si="2"/>
        <v>0</v>
      </c>
      <c r="T15" s="16">
        <f t="shared" si="3"/>
        <v>0</v>
      </c>
    </row>
    <row r="16" spans="2:20" x14ac:dyDescent="0.25">
      <c r="B16" s="31" t="s">
        <v>23</v>
      </c>
      <c r="C16" s="28">
        <f>SUM(C4:C15)</f>
        <v>5915.1788018433181</v>
      </c>
      <c r="D16" s="29">
        <f>SUM(D4:D15)</f>
        <v>178354</v>
      </c>
      <c r="E16" s="29">
        <f t="shared" ref="E16:P16" si="12">SUM(E4:E15)</f>
        <v>7490868</v>
      </c>
      <c r="F16" s="29">
        <f t="shared" si="12"/>
        <v>131456</v>
      </c>
      <c r="G16" s="29">
        <f t="shared" si="12"/>
        <v>5521152</v>
      </c>
      <c r="H16" s="30"/>
      <c r="I16" s="29">
        <f t="shared" ref="I16" si="13">SUM(I4:I15)</f>
        <v>262</v>
      </c>
      <c r="J16" s="29">
        <f t="shared" si="12"/>
        <v>11004</v>
      </c>
      <c r="K16" s="36">
        <f t="shared" si="12"/>
        <v>7501872</v>
      </c>
      <c r="L16" s="29"/>
      <c r="M16" s="29"/>
      <c r="N16" s="29">
        <f t="shared" si="12"/>
        <v>10653</v>
      </c>
      <c r="O16" s="29">
        <f t="shared" si="12"/>
        <v>447426</v>
      </c>
      <c r="P16" s="29">
        <f t="shared" si="12"/>
        <v>5425.8709677419356</v>
      </c>
      <c r="Q16" s="29">
        <f>SUM(Q4:Q15)</f>
        <v>7064484</v>
      </c>
      <c r="R16" s="29">
        <f t="shared" ref="R16" si="14">SUM(R4:R15)</f>
        <v>242319.67741935485</v>
      </c>
      <c r="S16" s="36">
        <f>SUM(S4:S15)</f>
        <v>7511910</v>
      </c>
      <c r="T16" s="34">
        <f t="shared" ref="T16" si="15">SUM(T4:T15)</f>
        <v>5769.5161290322576</v>
      </c>
    </row>
    <row r="17" spans="2:20" ht="15.75" thickBot="1" x14ac:dyDescent="0.3">
      <c r="B17" s="14" t="s">
        <v>22</v>
      </c>
      <c r="C17" s="22">
        <f>AVERAGEIF(C4:C15,"&lt;&gt;0")</f>
        <v>985.86313364055297</v>
      </c>
      <c r="D17" s="18">
        <f>AVERAGE(D4:D15)</f>
        <v>29725.666666666668</v>
      </c>
      <c r="E17" s="17">
        <f>AVERAGEIF(E4:E15,"&lt;&gt;0")</f>
        <v>1248478</v>
      </c>
      <c r="F17" s="18">
        <f>AVERAGE(F4:F15)</f>
        <v>21909.333333333332</v>
      </c>
      <c r="G17" s="17">
        <f>AVERAGEIF(G4:G15,"&lt;&gt;0")</f>
        <v>920192</v>
      </c>
      <c r="H17" s="19">
        <f>AVERAGE(H4:H9)</f>
        <v>22.824593850229505</v>
      </c>
      <c r="I17" s="18">
        <f>AVERAGE(I4:I15)</f>
        <v>43.666666666666664</v>
      </c>
      <c r="J17" s="17">
        <f>AVERAGEIF(J4:J15,"&lt;&gt;0")</f>
        <v>1834</v>
      </c>
      <c r="K17" s="18">
        <f>AVERAGEIF(K4:K15,"&lt;&gt;0")</f>
        <v>1250312</v>
      </c>
      <c r="L17" s="17">
        <f>AVERAGE(L4:L15)</f>
        <v>-39.833333333333336</v>
      </c>
      <c r="M17" s="18">
        <f>AVERAGEIF(M4:M15,"&lt;&gt;0")</f>
        <v>-1673</v>
      </c>
      <c r="N17" s="18">
        <f>AVERAGE(N4:N15)</f>
        <v>1775.5</v>
      </c>
      <c r="O17" s="18">
        <f t="shared" ref="O17:T17" si="16">AVERAGEIF(O4:O15,"&lt;&gt;0")</f>
        <v>74571</v>
      </c>
      <c r="P17" s="18">
        <f t="shared" si="16"/>
        <v>904.3118279569893</v>
      </c>
      <c r="Q17" s="18">
        <f t="shared" si="16"/>
        <v>1177414</v>
      </c>
      <c r="R17" s="18">
        <f t="shared" si="16"/>
        <v>40386.61290322581</v>
      </c>
      <c r="S17" s="18">
        <f t="shared" si="16"/>
        <v>1251985</v>
      </c>
      <c r="T17" s="35">
        <f t="shared" si="16"/>
        <v>961.58602150537627</v>
      </c>
    </row>
  </sheetData>
  <mergeCells count="7">
    <mergeCell ref="R2:T2"/>
    <mergeCell ref="C2:E2"/>
    <mergeCell ref="F2:H2"/>
    <mergeCell ref="I2:J2"/>
    <mergeCell ref="L2:M2"/>
    <mergeCell ref="N2:O2"/>
    <mergeCell ref="P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7"/>
  <sheetViews>
    <sheetView workbookViewId="0">
      <selection activeCell="C19" sqref="C19"/>
    </sheetView>
  </sheetViews>
  <sheetFormatPr defaultRowHeight="15" x14ac:dyDescent="0.25"/>
  <cols>
    <col min="1" max="1" width="1.140625" customWidth="1"/>
    <col min="2" max="2" width="13.140625" bestFit="1" customWidth="1"/>
    <col min="5" max="5" width="11.5703125" bestFit="1" customWidth="1"/>
    <col min="7" max="7" width="11.5703125" bestFit="1" customWidth="1"/>
    <col min="11" max="11" width="11.5703125" bestFit="1" customWidth="1"/>
    <col min="17" max="17" width="11.5703125" bestFit="1" customWidth="1"/>
    <col min="19" max="19" width="11.5703125" bestFit="1" customWidth="1"/>
  </cols>
  <sheetData>
    <row r="1" spans="2:20" ht="15.75" thickBot="1" x14ac:dyDescent="0.3"/>
    <row r="2" spans="2:20" ht="30.75" thickBot="1" x14ac:dyDescent="0.3">
      <c r="B2" s="37"/>
      <c r="C2" s="45" t="s">
        <v>3</v>
      </c>
      <c r="D2" s="46"/>
      <c r="E2" s="46"/>
      <c r="F2" s="46" t="s">
        <v>0</v>
      </c>
      <c r="G2" s="46"/>
      <c r="H2" s="46"/>
      <c r="I2" s="46" t="s">
        <v>1</v>
      </c>
      <c r="J2" s="46"/>
      <c r="K2" s="41" t="s">
        <v>19</v>
      </c>
      <c r="L2" s="46" t="s">
        <v>24</v>
      </c>
      <c r="M2" s="46"/>
      <c r="N2" s="43" t="s">
        <v>4</v>
      </c>
      <c r="O2" s="43"/>
      <c r="P2" s="43" t="s">
        <v>21</v>
      </c>
      <c r="Q2" s="43"/>
      <c r="R2" s="43" t="s">
        <v>5</v>
      </c>
      <c r="S2" s="43"/>
      <c r="T2" s="44"/>
    </row>
    <row r="3" spans="2:20" ht="26.25" x14ac:dyDescent="0.25">
      <c r="B3" s="12"/>
      <c r="C3" s="20" t="s">
        <v>25</v>
      </c>
      <c r="D3" s="6" t="s">
        <v>26</v>
      </c>
      <c r="E3" s="6" t="s">
        <v>20</v>
      </c>
      <c r="F3" s="6" t="s">
        <v>26</v>
      </c>
      <c r="G3" s="6" t="s">
        <v>20</v>
      </c>
      <c r="H3" s="6" t="s">
        <v>18</v>
      </c>
      <c r="I3" s="6" t="s">
        <v>26</v>
      </c>
      <c r="J3" s="6" t="s">
        <v>20</v>
      </c>
      <c r="K3" s="6" t="s">
        <v>20</v>
      </c>
      <c r="L3" s="6" t="s">
        <v>26</v>
      </c>
      <c r="M3" s="6" t="s">
        <v>20</v>
      </c>
      <c r="N3" s="6" t="s">
        <v>26</v>
      </c>
      <c r="O3" s="6" t="s">
        <v>20</v>
      </c>
      <c r="P3" s="6" t="s">
        <v>25</v>
      </c>
      <c r="Q3" s="10" t="s">
        <v>20</v>
      </c>
      <c r="R3" s="6" t="s">
        <v>2</v>
      </c>
      <c r="S3" s="10" t="s">
        <v>20</v>
      </c>
      <c r="T3" s="15" t="s">
        <v>25</v>
      </c>
    </row>
    <row r="4" spans="2:20" x14ac:dyDescent="0.25">
      <c r="B4" s="13" t="s">
        <v>6</v>
      </c>
      <c r="C4" s="21">
        <f>D4/31</f>
        <v>959.83870967741939</v>
      </c>
      <c r="D4" s="7">
        <v>29755</v>
      </c>
      <c r="E4" s="7">
        <f>D4*42</f>
        <v>1249710</v>
      </c>
      <c r="F4" s="9">
        <v>20543</v>
      </c>
      <c r="G4" s="7">
        <f>F4*42</f>
        <v>862806</v>
      </c>
      <c r="H4" s="11">
        <f t="shared" ref="H4:H15" si="0">F4/T4</f>
        <v>22.778203018813937</v>
      </c>
      <c r="I4" s="7">
        <v>7</v>
      </c>
      <c r="J4" s="7">
        <f>I4*42</f>
        <v>294</v>
      </c>
      <c r="K4" s="7">
        <f>E4+J4</f>
        <v>1250004</v>
      </c>
      <c r="L4" s="8">
        <v>1804</v>
      </c>
      <c r="M4" s="32">
        <f>L4*42</f>
        <v>75768</v>
      </c>
      <c r="N4" s="8">
        <v>1637</v>
      </c>
      <c r="O4" s="8">
        <f>N4*42</f>
        <v>68754</v>
      </c>
      <c r="P4" s="32">
        <f>(Q4/31)/42</f>
        <v>849.06451612903231</v>
      </c>
      <c r="Q4" s="7">
        <f t="shared" ref="Q4:Q15" si="1">(K4-M4)-O4</f>
        <v>1105482</v>
      </c>
      <c r="R4" s="8">
        <f>S4/31</f>
        <v>37878.580645161288</v>
      </c>
      <c r="S4" s="7">
        <f t="shared" ref="S4:S15" si="2">K4-M4</f>
        <v>1174236</v>
      </c>
      <c r="T4" s="16">
        <f t="shared" ref="T4:T15" si="3">(S4/31)/42</f>
        <v>901.87096774193537</v>
      </c>
    </row>
    <row r="5" spans="2:20" x14ac:dyDescent="0.25">
      <c r="B5" s="13" t="s">
        <v>7</v>
      </c>
      <c r="C5" s="21">
        <f>D5/28</f>
        <v>956.71428571428567</v>
      </c>
      <c r="D5" s="7">
        <v>26788</v>
      </c>
      <c r="E5" s="7">
        <f t="shared" ref="E5:E15" si="4">D5*42</f>
        <v>1125096</v>
      </c>
      <c r="F5" s="9">
        <v>20979</v>
      </c>
      <c r="G5" s="7">
        <f t="shared" ref="G5:G15" si="5">F5*42</f>
        <v>881118</v>
      </c>
      <c r="H5" s="11">
        <f t="shared" si="0"/>
        <v>24.642832783903604</v>
      </c>
      <c r="I5" s="7">
        <v>39</v>
      </c>
      <c r="J5" s="7">
        <f t="shared" ref="J5:J13" si="6">I5*42</f>
        <v>1638</v>
      </c>
      <c r="K5" s="7">
        <f t="shared" ref="K5:K15" si="7">E5+J5</f>
        <v>1126734</v>
      </c>
      <c r="L5" s="8">
        <v>436</v>
      </c>
      <c r="M5" s="32">
        <f t="shared" ref="M5:M13" si="8">L5*42</f>
        <v>18312</v>
      </c>
      <c r="N5" s="8">
        <v>2031</v>
      </c>
      <c r="O5" s="8">
        <f t="shared" ref="O5:O14" si="9">N5*42</f>
        <v>85302</v>
      </c>
      <c r="P5" s="32">
        <f t="shared" ref="P5:P13" si="10">(Q5/31)/42</f>
        <v>785.80645161290317</v>
      </c>
      <c r="Q5" s="7">
        <f t="shared" si="1"/>
        <v>1023120</v>
      </c>
      <c r="R5" s="8">
        <f t="shared" ref="R5:R13" si="11">S5/31</f>
        <v>35755.548387096773</v>
      </c>
      <c r="S5" s="7">
        <f t="shared" si="2"/>
        <v>1108422</v>
      </c>
      <c r="T5" s="16">
        <f t="shared" si="3"/>
        <v>851.32258064516122</v>
      </c>
    </row>
    <row r="6" spans="2:20" x14ac:dyDescent="0.25">
      <c r="B6" s="13" t="s">
        <v>8</v>
      </c>
      <c r="C6" s="21">
        <f>D6/31</f>
        <v>951.25806451612902</v>
      </c>
      <c r="D6" s="7">
        <v>29489</v>
      </c>
      <c r="E6" s="7">
        <f t="shared" si="4"/>
        <v>1238538</v>
      </c>
      <c r="F6" s="9">
        <v>20865</v>
      </c>
      <c r="G6" s="7">
        <f t="shared" si="5"/>
        <v>876330</v>
      </c>
      <c r="H6" s="11">
        <f t="shared" si="0"/>
        <v>21.844478216818644</v>
      </c>
      <c r="I6" s="7">
        <v>7</v>
      </c>
      <c r="J6" s="7">
        <f t="shared" si="6"/>
        <v>294</v>
      </c>
      <c r="K6" s="7">
        <f t="shared" si="7"/>
        <v>1238832</v>
      </c>
      <c r="L6" s="8">
        <v>-114</v>
      </c>
      <c r="M6" s="32">
        <f t="shared" si="8"/>
        <v>-4788</v>
      </c>
      <c r="N6" s="8">
        <v>1999</v>
      </c>
      <c r="O6" s="8">
        <f t="shared" si="9"/>
        <v>83958</v>
      </c>
      <c r="P6" s="32">
        <f t="shared" si="10"/>
        <v>890.67741935483878</v>
      </c>
      <c r="Q6" s="7">
        <f t="shared" si="1"/>
        <v>1159662</v>
      </c>
      <c r="R6" s="8">
        <f t="shared" si="11"/>
        <v>40116.774193548386</v>
      </c>
      <c r="S6" s="7">
        <f t="shared" si="2"/>
        <v>1243620</v>
      </c>
      <c r="T6" s="16">
        <f t="shared" si="3"/>
        <v>955.16129032258061</v>
      </c>
    </row>
    <row r="7" spans="2:20" x14ac:dyDescent="0.25">
      <c r="B7" s="13" t="s">
        <v>9</v>
      </c>
      <c r="C7" s="21">
        <f>D7/30</f>
        <v>930.33333333333337</v>
      </c>
      <c r="D7" s="7">
        <v>27910</v>
      </c>
      <c r="E7" s="7">
        <f t="shared" si="4"/>
        <v>1172220</v>
      </c>
      <c r="F7" s="9">
        <v>20787</v>
      </c>
      <c r="G7" s="7">
        <f t="shared" si="5"/>
        <v>873054</v>
      </c>
      <c r="H7" s="11">
        <f t="shared" si="0"/>
        <v>22.814551248008495</v>
      </c>
      <c r="I7" s="7">
        <v>257</v>
      </c>
      <c r="J7" s="7">
        <f t="shared" si="6"/>
        <v>10794</v>
      </c>
      <c r="K7" s="7">
        <f t="shared" si="7"/>
        <v>1183014</v>
      </c>
      <c r="L7" s="8">
        <v>-78</v>
      </c>
      <c r="M7" s="32">
        <f t="shared" si="8"/>
        <v>-3276</v>
      </c>
      <c r="N7" s="8">
        <v>1786</v>
      </c>
      <c r="O7" s="8">
        <f t="shared" si="9"/>
        <v>75012</v>
      </c>
      <c r="P7" s="32">
        <f t="shared" si="10"/>
        <v>853.51612903225816</v>
      </c>
      <c r="Q7" s="7">
        <f t="shared" si="1"/>
        <v>1111278</v>
      </c>
      <c r="R7" s="8">
        <f t="shared" si="11"/>
        <v>38267.419354838712</v>
      </c>
      <c r="S7" s="7">
        <f t="shared" si="2"/>
        <v>1186290</v>
      </c>
      <c r="T7" s="16">
        <f t="shared" si="3"/>
        <v>911.12903225806463</v>
      </c>
    </row>
    <row r="8" spans="2:20" x14ac:dyDescent="0.25">
      <c r="B8" s="13" t="s">
        <v>10</v>
      </c>
      <c r="C8" s="21">
        <f>D8/31</f>
        <v>956.9677419354839</v>
      </c>
      <c r="D8" s="7">
        <v>29666</v>
      </c>
      <c r="E8" s="7">
        <f t="shared" si="4"/>
        <v>1245972</v>
      </c>
      <c r="F8" s="9">
        <v>20120</v>
      </c>
      <c r="G8" s="7">
        <f t="shared" si="5"/>
        <v>845040</v>
      </c>
      <c r="H8" s="11">
        <f t="shared" si="0"/>
        <v>20.557002076398273</v>
      </c>
      <c r="I8" s="7">
        <v>8</v>
      </c>
      <c r="J8" s="7">
        <f t="shared" si="6"/>
        <v>336</v>
      </c>
      <c r="K8" s="7">
        <f t="shared" si="7"/>
        <v>1246308</v>
      </c>
      <c r="L8" s="8">
        <v>-667</v>
      </c>
      <c r="M8" s="32">
        <f t="shared" si="8"/>
        <v>-28014</v>
      </c>
      <c r="N8" s="8">
        <v>1540</v>
      </c>
      <c r="O8" s="8">
        <f t="shared" si="9"/>
        <v>64680</v>
      </c>
      <c r="P8" s="32">
        <f t="shared" si="10"/>
        <v>929.06451612903231</v>
      </c>
      <c r="Q8" s="7">
        <f t="shared" si="1"/>
        <v>1209642</v>
      </c>
      <c r="R8" s="8">
        <f t="shared" si="11"/>
        <v>41107.161290322583</v>
      </c>
      <c r="S8" s="7">
        <f t="shared" si="2"/>
        <v>1274322</v>
      </c>
      <c r="T8" s="16">
        <f t="shared" si="3"/>
        <v>978.74193548387098</v>
      </c>
    </row>
    <row r="9" spans="2:20" x14ac:dyDescent="0.25">
      <c r="B9" s="13" t="s">
        <v>11</v>
      </c>
      <c r="C9" s="21">
        <f>D9/30</f>
        <v>989.4666666666667</v>
      </c>
      <c r="D9" s="7">
        <v>29684</v>
      </c>
      <c r="E9" s="7">
        <f t="shared" si="4"/>
        <v>1246728</v>
      </c>
      <c r="F9" s="9">
        <v>20029</v>
      </c>
      <c r="G9" s="7">
        <f t="shared" si="5"/>
        <v>841218</v>
      </c>
      <c r="H9" s="11">
        <f t="shared" si="0"/>
        <v>20.846729787805533</v>
      </c>
      <c r="I9" s="7">
        <v>9</v>
      </c>
      <c r="J9" s="7">
        <f t="shared" si="6"/>
        <v>378</v>
      </c>
      <c r="K9" s="7">
        <f t="shared" si="7"/>
        <v>1247106</v>
      </c>
      <c r="L9" s="8">
        <v>-91</v>
      </c>
      <c r="M9" s="32">
        <f t="shared" si="8"/>
        <v>-3822</v>
      </c>
      <c r="N9" s="8">
        <v>1437</v>
      </c>
      <c r="O9" s="8">
        <f t="shared" si="9"/>
        <v>60354</v>
      </c>
      <c r="P9" s="32">
        <f t="shared" si="10"/>
        <v>914.41935483870964</v>
      </c>
      <c r="Q9" s="7">
        <f t="shared" si="1"/>
        <v>1190574</v>
      </c>
      <c r="R9" s="8">
        <f t="shared" si="11"/>
        <v>40352.516129032258</v>
      </c>
      <c r="S9" s="7">
        <f t="shared" si="2"/>
        <v>1250928</v>
      </c>
      <c r="T9" s="16">
        <f t="shared" si="3"/>
        <v>960.77419354838707</v>
      </c>
    </row>
    <row r="10" spans="2:20" x14ac:dyDescent="0.25">
      <c r="B10" s="13" t="s">
        <v>12</v>
      </c>
      <c r="C10" s="21">
        <f>D10/31</f>
        <v>976</v>
      </c>
      <c r="D10" s="7">
        <v>30256</v>
      </c>
      <c r="E10" s="7">
        <f t="shared" si="4"/>
        <v>1270752</v>
      </c>
      <c r="F10" s="9">
        <v>19594</v>
      </c>
      <c r="G10" s="7">
        <f t="shared" si="5"/>
        <v>822948</v>
      </c>
      <c r="H10" s="11">
        <f t="shared" si="0"/>
        <v>19.76487049329689</v>
      </c>
      <c r="I10" s="7">
        <v>41</v>
      </c>
      <c r="J10" s="7">
        <f t="shared" si="6"/>
        <v>1722</v>
      </c>
      <c r="K10" s="7">
        <f t="shared" si="7"/>
        <v>1272474</v>
      </c>
      <c r="L10" s="8">
        <v>-435</v>
      </c>
      <c r="M10" s="32">
        <f t="shared" si="8"/>
        <v>-18270</v>
      </c>
      <c r="N10" s="8">
        <v>1843</v>
      </c>
      <c r="O10" s="8">
        <f t="shared" si="9"/>
        <v>77406</v>
      </c>
      <c r="P10" s="32">
        <f t="shared" si="10"/>
        <v>931.9032258064517</v>
      </c>
      <c r="Q10" s="7">
        <f t="shared" si="1"/>
        <v>1213338</v>
      </c>
      <c r="R10" s="8">
        <f t="shared" si="11"/>
        <v>41636.903225806454</v>
      </c>
      <c r="S10" s="7">
        <f t="shared" si="2"/>
        <v>1290744</v>
      </c>
      <c r="T10" s="16">
        <f t="shared" si="3"/>
        <v>991.35483870967744</v>
      </c>
    </row>
    <row r="11" spans="2:20" x14ac:dyDescent="0.25">
      <c r="B11" s="13" t="s">
        <v>13</v>
      </c>
      <c r="C11" s="21">
        <f>D11/31</f>
        <v>955.51612903225805</v>
      </c>
      <c r="D11" s="7">
        <v>29621</v>
      </c>
      <c r="E11" s="7">
        <f t="shared" si="4"/>
        <v>1244082</v>
      </c>
      <c r="F11" s="9">
        <v>19259</v>
      </c>
      <c r="G11" s="7">
        <f t="shared" si="5"/>
        <v>808878</v>
      </c>
      <c r="H11" s="11">
        <f t="shared" si="0"/>
        <v>19.688981960887777</v>
      </c>
      <c r="I11" s="7">
        <v>367</v>
      </c>
      <c r="J11" s="7">
        <f t="shared" si="6"/>
        <v>15414</v>
      </c>
      <c r="K11" s="7">
        <f t="shared" si="7"/>
        <v>1259496</v>
      </c>
      <c r="L11" s="8">
        <v>-335</v>
      </c>
      <c r="M11" s="32">
        <f t="shared" si="8"/>
        <v>-14070</v>
      </c>
      <c r="N11" s="8">
        <v>1197</v>
      </c>
      <c r="O11" s="8">
        <f t="shared" si="9"/>
        <v>50274</v>
      </c>
      <c r="P11" s="32">
        <f t="shared" si="10"/>
        <v>939.54838709677415</v>
      </c>
      <c r="Q11" s="7">
        <f t="shared" si="1"/>
        <v>1223292</v>
      </c>
      <c r="R11" s="8">
        <f t="shared" si="11"/>
        <v>41082.774193548386</v>
      </c>
      <c r="S11" s="7">
        <f t="shared" si="2"/>
        <v>1273566</v>
      </c>
      <c r="T11" s="16">
        <f t="shared" si="3"/>
        <v>978.16129032258061</v>
      </c>
    </row>
    <row r="12" spans="2:20" x14ac:dyDescent="0.25">
      <c r="B12" s="13" t="s">
        <v>14</v>
      </c>
      <c r="C12" s="21">
        <f>D12/30</f>
        <v>951.43333333333328</v>
      </c>
      <c r="D12" s="7">
        <v>28543</v>
      </c>
      <c r="E12" s="7">
        <f t="shared" si="4"/>
        <v>1198806</v>
      </c>
      <c r="F12" s="9">
        <v>18904</v>
      </c>
      <c r="G12" s="7">
        <f t="shared" si="5"/>
        <v>793968</v>
      </c>
      <c r="H12" s="11">
        <f t="shared" si="0"/>
        <v>19.930755365098801</v>
      </c>
      <c r="I12" s="7">
        <v>505</v>
      </c>
      <c r="J12" s="7">
        <f t="shared" si="6"/>
        <v>21210</v>
      </c>
      <c r="K12" s="7">
        <f t="shared" si="7"/>
        <v>1220016</v>
      </c>
      <c r="L12" s="8">
        <v>-355</v>
      </c>
      <c r="M12" s="32">
        <f t="shared" si="8"/>
        <v>-14910</v>
      </c>
      <c r="N12" s="8">
        <v>1438</v>
      </c>
      <c r="O12" s="8">
        <f t="shared" si="9"/>
        <v>60396</v>
      </c>
      <c r="P12" s="32">
        <f t="shared" si="10"/>
        <v>902.0967741935483</v>
      </c>
      <c r="Q12" s="7">
        <f t="shared" si="1"/>
        <v>1174530</v>
      </c>
      <c r="R12" s="8">
        <f t="shared" si="11"/>
        <v>39836.322580645159</v>
      </c>
      <c r="S12" s="7">
        <f t="shared" si="2"/>
        <v>1234926</v>
      </c>
      <c r="T12" s="16">
        <f t="shared" si="3"/>
        <v>948.48387096774184</v>
      </c>
    </row>
    <row r="13" spans="2:20" x14ac:dyDescent="0.25">
      <c r="B13" s="13" t="s">
        <v>15</v>
      </c>
      <c r="C13" s="21">
        <f>D13/31</f>
        <v>972.22580645161293</v>
      </c>
      <c r="D13" s="7">
        <v>30139</v>
      </c>
      <c r="E13" s="7">
        <f t="shared" si="4"/>
        <v>1265838</v>
      </c>
      <c r="F13" s="9">
        <v>18889</v>
      </c>
      <c r="G13" s="7">
        <f t="shared" si="5"/>
        <v>793338</v>
      </c>
      <c r="H13" s="11">
        <f t="shared" si="0"/>
        <v>19.282741133467251</v>
      </c>
      <c r="I13" s="7">
        <v>213</v>
      </c>
      <c r="J13" s="7">
        <f t="shared" si="6"/>
        <v>8946</v>
      </c>
      <c r="K13" s="7">
        <f t="shared" si="7"/>
        <v>1274784</v>
      </c>
      <c r="L13" s="8">
        <v>-15</v>
      </c>
      <c r="M13" s="32">
        <f t="shared" si="8"/>
        <v>-630</v>
      </c>
      <c r="N13" s="8">
        <v>1796</v>
      </c>
      <c r="O13" s="8">
        <f t="shared" si="9"/>
        <v>75432</v>
      </c>
      <c r="P13" s="32">
        <f t="shared" si="10"/>
        <v>921.64516129032256</v>
      </c>
      <c r="Q13" s="7">
        <f t="shared" si="1"/>
        <v>1199982</v>
      </c>
      <c r="R13" s="8">
        <f t="shared" si="11"/>
        <v>41142.387096774197</v>
      </c>
      <c r="S13" s="7">
        <f t="shared" si="2"/>
        <v>1275414</v>
      </c>
      <c r="T13" s="16">
        <f t="shared" si="3"/>
        <v>979.58064516129036</v>
      </c>
    </row>
    <row r="14" spans="2:20" x14ac:dyDescent="0.25">
      <c r="B14" s="13" t="s">
        <v>16</v>
      </c>
      <c r="C14" s="21">
        <f>D14/30</f>
        <v>986.4666666666667</v>
      </c>
      <c r="D14" s="7">
        <v>29594</v>
      </c>
      <c r="E14" s="7">
        <f t="shared" si="4"/>
        <v>1242948</v>
      </c>
      <c r="F14" s="9">
        <v>19945</v>
      </c>
      <c r="G14" s="7">
        <f t="shared" si="5"/>
        <v>837690</v>
      </c>
      <c r="H14" s="11">
        <f t="shared" si="0"/>
        <v>21.294083207053312</v>
      </c>
      <c r="I14" s="7">
        <v>498</v>
      </c>
      <c r="J14" s="7">
        <f>I14*42</f>
        <v>20916</v>
      </c>
      <c r="K14" s="7">
        <f t="shared" si="7"/>
        <v>1263864</v>
      </c>
      <c r="L14" s="8">
        <v>1056</v>
      </c>
      <c r="M14" s="32">
        <f>L14*42</f>
        <v>44352</v>
      </c>
      <c r="N14" s="8">
        <v>1450</v>
      </c>
      <c r="O14" s="8">
        <f t="shared" si="9"/>
        <v>60900</v>
      </c>
      <c r="P14" s="32">
        <f>(Q14/31)/42</f>
        <v>889.87096774193537</v>
      </c>
      <c r="Q14" s="7">
        <f t="shared" si="1"/>
        <v>1158612</v>
      </c>
      <c r="R14" s="8">
        <f>S14/31</f>
        <v>39339.096774193546</v>
      </c>
      <c r="S14" s="7">
        <f t="shared" si="2"/>
        <v>1219512</v>
      </c>
      <c r="T14" s="16">
        <f t="shared" si="3"/>
        <v>936.64516129032256</v>
      </c>
    </row>
    <row r="15" spans="2:20" ht="15.75" thickBot="1" x14ac:dyDescent="0.3">
      <c r="B15" s="23" t="s">
        <v>17</v>
      </c>
      <c r="C15" s="24">
        <f>D15/31</f>
        <v>1002.4193548387096</v>
      </c>
      <c r="D15" s="25">
        <v>31075</v>
      </c>
      <c r="E15" s="25">
        <f t="shared" si="4"/>
        <v>1305150</v>
      </c>
      <c r="F15" s="39">
        <v>21438</v>
      </c>
      <c r="G15" s="25">
        <f t="shared" si="5"/>
        <v>900396</v>
      </c>
      <c r="H15" s="26">
        <f t="shared" si="0"/>
        <v>22.29379402884938</v>
      </c>
      <c r="I15" s="25">
        <v>228</v>
      </c>
      <c r="J15" s="25">
        <f>I15*42</f>
        <v>9576</v>
      </c>
      <c r="K15" s="25">
        <f t="shared" si="7"/>
        <v>1314726</v>
      </c>
      <c r="L15" s="27">
        <v>1493</v>
      </c>
      <c r="M15" s="33">
        <f>L15*42</f>
        <v>62706</v>
      </c>
      <c r="N15" s="27">
        <v>1949</v>
      </c>
      <c r="O15" s="27">
        <f>N15*42</f>
        <v>81858</v>
      </c>
      <c r="P15" s="33">
        <f>(Q15/31)/42</f>
        <v>898.74193548387098</v>
      </c>
      <c r="Q15" s="25">
        <f t="shared" si="1"/>
        <v>1170162</v>
      </c>
      <c r="R15" s="27">
        <f>S15/31</f>
        <v>40387.741935483871</v>
      </c>
      <c r="S15" s="25">
        <f t="shared" si="2"/>
        <v>1252020</v>
      </c>
      <c r="T15" s="16">
        <f t="shared" si="3"/>
        <v>961.61290322580646</v>
      </c>
    </row>
    <row r="16" spans="2:20" x14ac:dyDescent="0.25">
      <c r="B16" s="31" t="s">
        <v>23</v>
      </c>
      <c r="C16" s="28">
        <f>SUM(C4:C15)</f>
        <v>11588.640092165899</v>
      </c>
      <c r="D16" s="29">
        <f>SUM(D4:D15)</f>
        <v>352520</v>
      </c>
      <c r="E16" s="29">
        <f t="shared" ref="E16:P16" si="12">SUM(E4:E15)</f>
        <v>14805840</v>
      </c>
      <c r="F16" s="29">
        <f t="shared" si="12"/>
        <v>241352</v>
      </c>
      <c r="G16" s="29">
        <f t="shared" si="12"/>
        <v>10136784</v>
      </c>
      <c r="H16" s="30"/>
      <c r="I16" s="29">
        <f t="shared" ref="I16" si="13">SUM(I4:I15)</f>
        <v>2179</v>
      </c>
      <c r="J16" s="29">
        <f t="shared" si="12"/>
        <v>91518</v>
      </c>
      <c r="K16" s="36">
        <f t="shared" si="12"/>
        <v>14897358</v>
      </c>
      <c r="L16" s="29"/>
      <c r="M16" s="29"/>
      <c r="N16" s="29">
        <f t="shared" si="12"/>
        <v>20103</v>
      </c>
      <c r="O16" s="29">
        <f t="shared" si="12"/>
        <v>844326</v>
      </c>
      <c r="P16" s="29">
        <f t="shared" si="12"/>
        <v>10706.354838709678</v>
      </c>
      <c r="Q16" s="29">
        <f>SUM(Q4:Q15)</f>
        <v>13939674</v>
      </c>
      <c r="R16" s="29">
        <f t="shared" ref="R16" si="14">SUM(R4:R15)</f>
        <v>476903.22580645152</v>
      </c>
      <c r="S16" s="36">
        <f>SUM(S4:S15)</f>
        <v>14784000</v>
      </c>
      <c r="T16" s="34">
        <f t="shared" ref="T16" si="15">SUM(T4:T15)</f>
        <v>11354.838709677419</v>
      </c>
    </row>
    <row r="17" spans="2:20" ht="15.75" thickBot="1" x14ac:dyDescent="0.3">
      <c r="B17" s="14" t="s">
        <v>22</v>
      </c>
      <c r="C17" s="22">
        <f>AVERAGEIF(C4:C15,"&lt;&gt;0")</f>
        <v>965.72000768049156</v>
      </c>
      <c r="D17" s="18">
        <f>AVERAGE(D4:D15)</f>
        <v>29376.666666666668</v>
      </c>
      <c r="E17" s="17">
        <f>AVERAGEIF(E4:E15,"&lt;&gt;0")</f>
        <v>1233820</v>
      </c>
      <c r="F17" s="18">
        <f>AVERAGE(F4:F15)</f>
        <v>20112.666666666668</v>
      </c>
      <c r="G17" s="17">
        <f>AVERAGEIF(G4:G15,"&lt;&gt;0")</f>
        <v>844732</v>
      </c>
      <c r="H17" s="19">
        <f>AVERAGE(H4:H15)</f>
        <v>21.311585276700161</v>
      </c>
      <c r="I17" s="18">
        <f>AVERAGE(I4:I15)</f>
        <v>181.58333333333334</v>
      </c>
      <c r="J17" s="17">
        <f>AVERAGEIF(J4:J15,"&lt;&gt;0")</f>
        <v>7626.5</v>
      </c>
      <c r="K17" s="18">
        <f>AVERAGEIF(K4:K15,"&lt;&gt;0")</f>
        <v>1241446.5</v>
      </c>
      <c r="L17" s="17">
        <f>AVERAGE(L4:L15)</f>
        <v>224.91666666666666</v>
      </c>
      <c r="M17" s="18">
        <f>AVERAGEIF(M4:M15,"&lt;&gt;0")</f>
        <v>9446.5</v>
      </c>
      <c r="N17" s="18">
        <f>AVERAGE(N4:N15)</f>
        <v>1675.25</v>
      </c>
      <c r="O17" s="18">
        <f t="shared" ref="O17:T17" si="16">AVERAGEIF(O4:O15,"&lt;&gt;0")</f>
        <v>70360.5</v>
      </c>
      <c r="P17" s="18">
        <f t="shared" si="16"/>
        <v>892.19623655913983</v>
      </c>
      <c r="Q17" s="18">
        <f t="shared" si="16"/>
        <v>1161639.5</v>
      </c>
      <c r="R17" s="18">
        <f t="shared" si="16"/>
        <v>39741.935483870962</v>
      </c>
      <c r="S17" s="18">
        <f t="shared" si="16"/>
        <v>1232000</v>
      </c>
      <c r="T17" s="35">
        <f t="shared" si="16"/>
        <v>946.23655913978484</v>
      </c>
    </row>
  </sheetData>
  <mergeCells count="7">
    <mergeCell ref="R2:T2"/>
    <mergeCell ref="C2:E2"/>
    <mergeCell ref="F2:H2"/>
    <mergeCell ref="I2:J2"/>
    <mergeCell ref="L2:M2"/>
    <mergeCell ref="N2:O2"/>
    <mergeCell ref="P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B2" sqref="B2"/>
    </sheetView>
  </sheetViews>
  <sheetFormatPr defaultRowHeight="15" x14ac:dyDescent="0.25"/>
  <cols>
    <col min="1" max="1" width="1.140625" customWidth="1"/>
    <col min="2" max="2" width="12.42578125" customWidth="1"/>
    <col min="3" max="3" width="11.7109375" customWidth="1"/>
    <col min="4" max="4" width="9" bestFit="1" customWidth="1"/>
    <col min="5" max="5" width="11.5703125" bestFit="1" customWidth="1"/>
    <col min="6" max="6" width="9" bestFit="1" customWidth="1"/>
    <col min="7" max="7" width="10.5703125" bestFit="1" customWidth="1"/>
    <col min="8" max="8" width="6.7109375" customWidth="1"/>
    <col min="9" max="9" width="8.85546875" customWidth="1"/>
    <col min="10" max="10" width="9.5703125" customWidth="1"/>
    <col min="11" max="11" width="12.28515625" bestFit="1" customWidth="1"/>
    <col min="12" max="12" width="8.5703125" customWidth="1"/>
    <col min="13" max="13" width="9.28515625" bestFit="1" customWidth="1"/>
    <col min="14" max="14" width="8.7109375" customWidth="1"/>
    <col min="15" max="15" width="9.28515625" bestFit="1" customWidth="1"/>
    <col min="16" max="16" width="12.42578125" customWidth="1"/>
    <col min="17" max="17" width="11.5703125" bestFit="1" customWidth="1"/>
    <col min="18" max="18" width="12.85546875" customWidth="1"/>
    <col min="19" max="19" width="11.5703125" bestFit="1" customWidth="1"/>
    <col min="20" max="20" width="12" customWidth="1"/>
  </cols>
  <sheetData>
    <row r="1" spans="1:20" ht="15.75" thickBot="1" x14ac:dyDescent="0.3"/>
    <row r="2" spans="1:20" s="4" customFormat="1" ht="39.75" customHeight="1" thickBot="1" x14ac:dyDescent="0.3">
      <c r="A2" s="5"/>
      <c r="B2" s="37"/>
      <c r="C2" s="45" t="s">
        <v>3</v>
      </c>
      <c r="D2" s="46"/>
      <c r="E2" s="46"/>
      <c r="F2" s="46" t="s">
        <v>0</v>
      </c>
      <c r="G2" s="46"/>
      <c r="H2" s="46"/>
      <c r="I2" s="46" t="s">
        <v>1</v>
      </c>
      <c r="J2" s="46"/>
      <c r="K2" s="40" t="s">
        <v>19</v>
      </c>
      <c r="L2" s="46" t="s">
        <v>24</v>
      </c>
      <c r="M2" s="46"/>
      <c r="N2" s="43" t="s">
        <v>4</v>
      </c>
      <c r="O2" s="43"/>
      <c r="P2" s="43" t="s">
        <v>21</v>
      </c>
      <c r="Q2" s="43"/>
      <c r="R2" s="43" t="s">
        <v>5</v>
      </c>
      <c r="S2" s="43"/>
      <c r="T2" s="44"/>
    </row>
    <row r="3" spans="1:20" s="2" customFormat="1" ht="30" customHeight="1" x14ac:dyDescent="0.2">
      <c r="A3" s="3"/>
      <c r="B3" s="12"/>
      <c r="C3" s="20" t="s">
        <v>25</v>
      </c>
      <c r="D3" s="6" t="s">
        <v>26</v>
      </c>
      <c r="E3" s="6" t="s">
        <v>20</v>
      </c>
      <c r="F3" s="6" t="s">
        <v>26</v>
      </c>
      <c r="G3" s="6" t="s">
        <v>20</v>
      </c>
      <c r="H3" s="6" t="s">
        <v>18</v>
      </c>
      <c r="I3" s="6" t="s">
        <v>26</v>
      </c>
      <c r="J3" s="6" t="s">
        <v>20</v>
      </c>
      <c r="K3" s="6" t="s">
        <v>20</v>
      </c>
      <c r="L3" s="6" t="s">
        <v>26</v>
      </c>
      <c r="M3" s="6" t="s">
        <v>20</v>
      </c>
      <c r="N3" s="6" t="s">
        <v>26</v>
      </c>
      <c r="O3" s="6" t="s">
        <v>20</v>
      </c>
      <c r="P3" s="6" t="s">
        <v>25</v>
      </c>
      <c r="Q3" s="10" t="s">
        <v>20</v>
      </c>
      <c r="R3" s="6" t="s">
        <v>2</v>
      </c>
      <c r="S3" s="10" t="s">
        <v>20</v>
      </c>
      <c r="T3" s="15" t="s">
        <v>25</v>
      </c>
    </row>
    <row r="4" spans="1:20" x14ac:dyDescent="0.25">
      <c r="A4" s="1"/>
      <c r="B4" s="13" t="s">
        <v>6</v>
      </c>
      <c r="C4" s="21">
        <f>D4/31</f>
        <v>914.32258064516134</v>
      </c>
      <c r="D4" s="7">
        <v>28344</v>
      </c>
      <c r="E4" s="7">
        <f>D4*42</f>
        <v>1190448</v>
      </c>
      <c r="F4" s="9">
        <v>17086</v>
      </c>
      <c r="G4" s="7">
        <f>F4*42</f>
        <v>717612</v>
      </c>
      <c r="H4" s="11">
        <f t="shared" ref="H4:H15" si="0">F4/T4</f>
        <v>19.13049445588182</v>
      </c>
      <c r="I4" s="7">
        <v>10</v>
      </c>
      <c r="J4" s="7">
        <f>I4*42</f>
        <v>420</v>
      </c>
      <c r="K4" s="7">
        <f>E4+J4</f>
        <v>1190868</v>
      </c>
      <c r="L4" s="8">
        <v>667</v>
      </c>
      <c r="M4" s="32">
        <f>L4*42</f>
        <v>28014</v>
      </c>
      <c r="N4" s="8">
        <v>2054</v>
      </c>
      <c r="O4" s="8">
        <f>N4*42</f>
        <v>86268</v>
      </c>
      <c r="P4" s="32">
        <f>(Q4/31)/42</f>
        <v>826.87096774193537</v>
      </c>
      <c r="Q4" s="7">
        <f t="shared" ref="Q4:Q15" si="1">(K4-M4)-O4</f>
        <v>1076586</v>
      </c>
      <c r="R4" s="8">
        <f>S4/31</f>
        <v>37511.419354838712</v>
      </c>
      <c r="S4" s="7">
        <f t="shared" ref="S4:S15" si="2">K4-M4</f>
        <v>1162854</v>
      </c>
      <c r="T4" s="16">
        <f t="shared" ref="T4:T15" si="3">(S4/31)/42</f>
        <v>893.12903225806463</v>
      </c>
    </row>
    <row r="5" spans="1:20" x14ac:dyDescent="0.25">
      <c r="A5" s="1"/>
      <c r="B5" s="13" t="s">
        <v>7</v>
      </c>
      <c r="C5" s="21">
        <f>D5/28</f>
        <v>907.17857142857144</v>
      </c>
      <c r="D5" s="7">
        <v>25401</v>
      </c>
      <c r="E5" s="7">
        <f t="shared" ref="E5:E15" si="4">D5*42</f>
        <v>1066842</v>
      </c>
      <c r="F5" s="9">
        <v>16834</v>
      </c>
      <c r="G5" s="7">
        <f t="shared" ref="G5:G15" si="5">F5*42</f>
        <v>707028</v>
      </c>
      <c r="H5" s="11">
        <f t="shared" si="0"/>
        <v>20.30797369342725</v>
      </c>
      <c r="I5" s="7">
        <v>44</v>
      </c>
      <c r="J5" s="7">
        <f t="shared" ref="J5:J13" si="6">I5*42</f>
        <v>1848</v>
      </c>
      <c r="K5" s="7">
        <f t="shared" ref="K5:K15" si="7">E5+J5</f>
        <v>1068690</v>
      </c>
      <c r="L5" s="8">
        <v>-252</v>
      </c>
      <c r="M5" s="32">
        <f t="shared" ref="M5:M13" si="8">L5*42</f>
        <v>-10584</v>
      </c>
      <c r="N5" s="8">
        <v>1605</v>
      </c>
      <c r="O5" s="8">
        <f t="shared" ref="O5:O14" si="9">N5*42</f>
        <v>67410</v>
      </c>
      <c r="P5" s="32">
        <f t="shared" ref="P5:P13" si="10">(Q5/31)/42</f>
        <v>777.16129032258061</v>
      </c>
      <c r="Q5" s="7">
        <f t="shared" si="1"/>
        <v>1011864</v>
      </c>
      <c r="R5" s="8">
        <f t="shared" ref="R5:R13" si="11">S5/31</f>
        <v>34815.290322580644</v>
      </c>
      <c r="S5" s="7">
        <f t="shared" si="2"/>
        <v>1079274</v>
      </c>
      <c r="T5" s="16">
        <f t="shared" si="3"/>
        <v>828.93548387096769</v>
      </c>
    </row>
    <row r="6" spans="1:20" x14ac:dyDescent="0.25">
      <c r="A6" s="1"/>
      <c r="B6" s="13" t="s">
        <v>8</v>
      </c>
      <c r="C6" s="21">
        <f>D6/31</f>
        <v>906.9677419354839</v>
      </c>
      <c r="D6" s="7">
        <v>28116</v>
      </c>
      <c r="E6" s="7">
        <f t="shared" si="4"/>
        <v>1180872</v>
      </c>
      <c r="F6" s="9">
        <v>17349</v>
      </c>
      <c r="G6" s="7">
        <f t="shared" si="5"/>
        <v>728658</v>
      </c>
      <c r="H6" s="11">
        <f t="shared" si="0"/>
        <v>19.43338753387534</v>
      </c>
      <c r="I6" s="7">
        <v>74</v>
      </c>
      <c r="J6" s="7">
        <f t="shared" si="6"/>
        <v>3108</v>
      </c>
      <c r="K6" s="7">
        <f t="shared" si="7"/>
        <v>1183980</v>
      </c>
      <c r="L6" s="8">
        <v>515</v>
      </c>
      <c r="M6" s="32">
        <f t="shared" si="8"/>
        <v>21630</v>
      </c>
      <c r="N6" s="8">
        <v>2139</v>
      </c>
      <c r="O6" s="8">
        <f t="shared" si="9"/>
        <v>89838</v>
      </c>
      <c r="P6" s="32">
        <f t="shared" si="10"/>
        <v>823.74193548387098</v>
      </c>
      <c r="Q6" s="7">
        <f t="shared" si="1"/>
        <v>1072512</v>
      </c>
      <c r="R6" s="8">
        <f t="shared" si="11"/>
        <v>37495.161290322583</v>
      </c>
      <c r="S6" s="7">
        <f t="shared" si="2"/>
        <v>1162350</v>
      </c>
      <c r="T6" s="16">
        <f t="shared" si="3"/>
        <v>892.74193548387098</v>
      </c>
    </row>
    <row r="7" spans="1:20" x14ac:dyDescent="0.25">
      <c r="A7" s="1"/>
      <c r="B7" s="13" t="s">
        <v>9</v>
      </c>
      <c r="C7" s="21">
        <f>D7/30</f>
        <v>927.9</v>
      </c>
      <c r="D7" s="7">
        <v>27837</v>
      </c>
      <c r="E7" s="7">
        <f t="shared" si="4"/>
        <v>1169154</v>
      </c>
      <c r="F7" s="9">
        <v>17356</v>
      </c>
      <c r="G7" s="7">
        <f t="shared" si="5"/>
        <v>728952</v>
      </c>
      <c r="H7" s="11">
        <f t="shared" si="0"/>
        <v>19.020610174285011</v>
      </c>
      <c r="I7" s="7">
        <v>457</v>
      </c>
      <c r="J7" s="7">
        <f t="shared" si="6"/>
        <v>19194</v>
      </c>
      <c r="K7" s="7">
        <f t="shared" si="7"/>
        <v>1188348</v>
      </c>
      <c r="L7" s="8">
        <v>7</v>
      </c>
      <c r="M7" s="32">
        <f t="shared" si="8"/>
        <v>294</v>
      </c>
      <c r="N7" s="8">
        <v>1585</v>
      </c>
      <c r="O7" s="8">
        <f t="shared" si="9"/>
        <v>66570</v>
      </c>
      <c r="P7" s="32">
        <f t="shared" si="10"/>
        <v>861.35483870967744</v>
      </c>
      <c r="Q7" s="7">
        <f t="shared" si="1"/>
        <v>1121484</v>
      </c>
      <c r="R7" s="8">
        <f t="shared" si="11"/>
        <v>38324.322580645159</v>
      </c>
      <c r="S7" s="7">
        <f t="shared" si="2"/>
        <v>1188054</v>
      </c>
      <c r="T7" s="16">
        <f t="shared" si="3"/>
        <v>912.48387096774184</v>
      </c>
    </row>
    <row r="8" spans="1:20" x14ac:dyDescent="0.25">
      <c r="A8" s="1"/>
      <c r="B8" s="13" t="s">
        <v>10</v>
      </c>
      <c r="C8" s="21">
        <f>D8/31</f>
        <v>936.74193548387098</v>
      </c>
      <c r="D8" s="7">
        <v>29039</v>
      </c>
      <c r="E8" s="7">
        <f t="shared" si="4"/>
        <v>1219638</v>
      </c>
      <c r="F8" s="9">
        <v>18117</v>
      </c>
      <c r="G8" s="7">
        <f t="shared" si="5"/>
        <v>760914</v>
      </c>
      <c r="H8" s="11">
        <f t="shared" si="0"/>
        <v>19.474565692291687</v>
      </c>
      <c r="I8" s="7">
        <v>561</v>
      </c>
      <c r="J8" s="7">
        <f t="shared" si="6"/>
        <v>23562</v>
      </c>
      <c r="K8" s="7">
        <f t="shared" si="7"/>
        <v>1243200</v>
      </c>
      <c r="L8" s="8">
        <v>761</v>
      </c>
      <c r="M8" s="32">
        <f t="shared" si="8"/>
        <v>31962</v>
      </c>
      <c r="N8" s="8">
        <v>1263</v>
      </c>
      <c r="O8" s="8">
        <f t="shared" si="9"/>
        <v>53046</v>
      </c>
      <c r="P8" s="32">
        <f t="shared" si="10"/>
        <v>889.54838709677415</v>
      </c>
      <c r="Q8" s="7">
        <f t="shared" si="1"/>
        <v>1158192</v>
      </c>
      <c r="R8" s="8">
        <f t="shared" si="11"/>
        <v>39072.193548387098</v>
      </c>
      <c r="S8" s="7">
        <f t="shared" si="2"/>
        <v>1211238</v>
      </c>
      <c r="T8" s="16">
        <f t="shared" si="3"/>
        <v>930.29032258064524</v>
      </c>
    </row>
    <row r="9" spans="1:20" x14ac:dyDescent="0.25">
      <c r="A9" s="1"/>
      <c r="B9" s="13" t="s">
        <v>11</v>
      </c>
      <c r="C9" s="21">
        <f>D9/30</f>
        <v>958.63333333333333</v>
      </c>
      <c r="D9" s="7">
        <v>28759</v>
      </c>
      <c r="E9" s="7">
        <f t="shared" si="4"/>
        <v>1207878</v>
      </c>
      <c r="F9" s="9">
        <v>18664</v>
      </c>
      <c r="G9" s="7">
        <f t="shared" si="5"/>
        <v>783888</v>
      </c>
      <c r="H9" s="11">
        <f t="shared" si="0"/>
        <v>20.435998869737212</v>
      </c>
      <c r="I9" s="7">
        <v>100</v>
      </c>
      <c r="J9" s="7">
        <f t="shared" si="6"/>
        <v>4200</v>
      </c>
      <c r="K9" s="7">
        <f t="shared" si="7"/>
        <v>1212078</v>
      </c>
      <c r="L9" s="8">
        <v>547</v>
      </c>
      <c r="M9" s="32">
        <f t="shared" si="8"/>
        <v>22974</v>
      </c>
      <c r="N9" s="8">
        <v>1431</v>
      </c>
      <c r="O9" s="8">
        <f t="shared" si="9"/>
        <v>60102</v>
      </c>
      <c r="P9" s="32">
        <f t="shared" si="10"/>
        <v>867.12903225806463</v>
      </c>
      <c r="Q9" s="7">
        <f t="shared" si="1"/>
        <v>1129002</v>
      </c>
      <c r="R9" s="8">
        <f t="shared" si="11"/>
        <v>38358.193548387098</v>
      </c>
      <c r="S9" s="7">
        <f t="shared" si="2"/>
        <v>1189104</v>
      </c>
      <c r="T9" s="16">
        <f t="shared" si="3"/>
        <v>913.29032258064524</v>
      </c>
    </row>
    <row r="10" spans="1:20" x14ac:dyDescent="0.25">
      <c r="A10" s="1"/>
      <c r="B10" s="13" t="s">
        <v>12</v>
      </c>
      <c r="C10" s="21">
        <f>D10/31</f>
        <v>948.80645161290317</v>
      </c>
      <c r="D10" s="7">
        <v>29413</v>
      </c>
      <c r="E10" s="7">
        <f t="shared" si="4"/>
        <v>1235346</v>
      </c>
      <c r="F10" s="9">
        <v>18665</v>
      </c>
      <c r="G10" s="7">
        <f t="shared" si="5"/>
        <v>783930</v>
      </c>
      <c r="H10" s="11">
        <f t="shared" si="0"/>
        <v>19.603435424854315</v>
      </c>
      <c r="I10" s="7">
        <v>104</v>
      </c>
      <c r="J10" s="7">
        <f t="shared" si="6"/>
        <v>4368</v>
      </c>
      <c r="K10" s="7">
        <f t="shared" si="7"/>
        <v>1239714</v>
      </c>
      <c r="L10" s="8">
        <v>1</v>
      </c>
      <c r="M10" s="32">
        <f t="shared" si="8"/>
        <v>42</v>
      </c>
      <c r="N10" s="8">
        <v>1600</v>
      </c>
      <c r="O10" s="8">
        <f t="shared" si="9"/>
        <v>67200</v>
      </c>
      <c r="P10" s="32">
        <f t="shared" si="10"/>
        <v>900.51612903225816</v>
      </c>
      <c r="Q10" s="7">
        <f t="shared" si="1"/>
        <v>1172472</v>
      </c>
      <c r="R10" s="8">
        <f t="shared" si="11"/>
        <v>39989.419354838712</v>
      </c>
      <c r="S10" s="7">
        <f t="shared" si="2"/>
        <v>1239672</v>
      </c>
      <c r="T10" s="16">
        <f t="shared" si="3"/>
        <v>952.12903225806463</v>
      </c>
    </row>
    <row r="11" spans="1:20" x14ac:dyDescent="0.25">
      <c r="A11" s="1"/>
      <c r="B11" s="13" t="s">
        <v>13</v>
      </c>
      <c r="C11" s="21">
        <f>D11/31</f>
        <v>924.67741935483866</v>
      </c>
      <c r="D11" s="7">
        <v>28665</v>
      </c>
      <c r="E11" s="7">
        <f t="shared" si="4"/>
        <v>1203930</v>
      </c>
      <c r="F11" s="9">
        <v>18471</v>
      </c>
      <c r="G11" s="7">
        <f t="shared" si="5"/>
        <v>775782</v>
      </c>
      <c r="H11" s="11">
        <f t="shared" si="0"/>
        <v>19.83514618262436</v>
      </c>
      <c r="I11" s="7">
        <v>9</v>
      </c>
      <c r="J11" s="7">
        <f t="shared" si="6"/>
        <v>378</v>
      </c>
      <c r="K11" s="7">
        <f t="shared" si="7"/>
        <v>1204308</v>
      </c>
      <c r="L11" s="8">
        <v>-194</v>
      </c>
      <c r="M11" s="32">
        <f t="shared" si="8"/>
        <v>-8148</v>
      </c>
      <c r="N11" s="8">
        <v>1292</v>
      </c>
      <c r="O11" s="8">
        <f t="shared" si="9"/>
        <v>54264</v>
      </c>
      <c r="P11" s="32">
        <f t="shared" si="10"/>
        <v>889.54838709677415</v>
      </c>
      <c r="Q11" s="7">
        <f t="shared" si="1"/>
        <v>1158192</v>
      </c>
      <c r="R11" s="8">
        <f t="shared" si="11"/>
        <v>39111.483870967742</v>
      </c>
      <c r="S11" s="7">
        <f t="shared" si="2"/>
        <v>1212456</v>
      </c>
      <c r="T11" s="16">
        <f t="shared" si="3"/>
        <v>931.22580645161293</v>
      </c>
    </row>
    <row r="12" spans="1:20" x14ac:dyDescent="0.25">
      <c r="A12" s="1"/>
      <c r="B12" s="13" t="s">
        <v>14</v>
      </c>
      <c r="C12" s="21">
        <f>D12/30</f>
        <v>919.23333333333335</v>
      </c>
      <c r="D12" s="7">
        <v>27577</v>
      </c>
      <c r="E12" s="7">
        <f t="shared" si="4"/>
        <v>1158234</v>
      </c>
      <c r="F12" s="9">
        <v>18660</v>
      </c>
      <c r="G12" s="7">
        <f t="shared" si="5"/>
        <v>783720</v>
      </c>
      <c r="H12" s="11">
        <f t="shared" si="0"/>
        <v>21.115532031392593</v>
      </c>
      <c r="I12" s="7">
        <v>7</v>
      </c>
      <c r="J12" s="7">
        <f t="shared" si="6"/>
        <v>294</v>
      </c>
      <c r="K12" s="7">
        <f t="shared" si="7"/>
        <v>1158528</v>
      </c>
      <c r="L12" s="8">
        <v>189</v>
      </c>
      <c r="M12" s="32">
        <f t="shared" si="8"/>
        <v>7938</v>
      </c>
      <c r="N12" s="8">
        <v>1354</v>
      </c>
      <c r="O12" s="8">
        <f t="shared" si="9"/>
        <v>56868</v>
      </c>
      <c r="P12" s="32">
        <f t="shared" si="10"/>
        <v>840.0322580645161</v>
      </c>
      <c r="Q12" s="7">
        <f t="shared" si="1"/>
        <v>1093722</v>
      </c>
      <c r="R12" s="8">
        <f t="shared" si="11"/>
        <v>37115.806451612902</v>
      </c>
      <c r="S12" s="7">
        <f t="shared" si="2"/>
        <v>1150590</v>
      </c>
      <c r="T12" s="16">
        <f t="shared" si="3"/>
        <v>883.70967741935476</v>
      </c>
    </row>
    <row r="13" spans="1:20" x14ac:dyDescent="0.25">
      <c r="A13" s="1"/>
      <c r="B13" s="13" t="s">
        <v>15</v>
      </c>
      <c r="C13" s="21">
        <f>D13/31</f>
        <v>923.90322580645159</v>
      </c>
      <c r="D13" s="7">
        <v>28641</v>
      </c>
      <c r="E13" s="7">
        <f t="shared" si="4"/>
        <v>1202922</v>
      </c>
      <c r="F13" s="9">
        <v>17265</v>
      </c>
      <c r="G13" s="7">
        <f t="shared" si="5"/>
        <v>725130</v>
      </c>
      <c r="H13" s="11">
        <f t="shared" si="0"/>
        <v>17.801337058471365</v>
      </c>
      <c r="I13" s="7">
        <v>30</v>
      </c>
      <c r="J13" s="7">
        <f t="shared" si="6"/>
        <v>1260</v>
      </c>
      <c r="K13" s="7">
        <f t="shared" si="7"/>
        <v>1204182</v>
      </c>
      <c r="L13" s="8">
        <v>-1395</v>
      </c>
      <c r="M13" s="32">
        <f t="shared" si="8"/>
        <v>-58590</v>
      </c>
      <c r="N13" s="8">
        <v>1888</v>
      </c>
      <c r="O13" s="8">
        <f t="shared" si="9"/>
        <v>79296</v>
      </c>
      <c r="P13" s="32">
        <f t="shared" si="10"/>
        <v>908.9677419354839</v>
      </c>
      <c r="Q13" s="7">
        <f t="shared" si="1"/>
        <v>1183476</v>
      </c>
      <c r="R13" s="8">
        <f t="shared" si="11"/>
        <v>40734.580645161288</v>
      </c>
      <c r="S13" s="7">
        <f t="shared" si="2"/>
        <v>1262772</v>
      </c>
      <c r="T13" s="16">
        <f t="shared" si="3"/>
        <v>969.87096774193537</v>
      </c>
    </row>
    <row r="14" spans="1:20" x14ac:dyDescent="0.25">
      <c r="A14" s="1"/>
      <c r="B14" s="13" t="s">
        <v>16</v>
      </c>
      <c r="C14" s="21">
        <f>D14/30</f>
        <v>952.43333333333328</v>
      </c>
      <c r="D14" s="7">
        <v>28573</v>
      </c>
      <c r="E14" s="7">
        <f t="shared" si="4"/>
        <v>1200066</v>
      </c>
      <c r="F14" s="9">
        <v>17029</v>
      </c>
      <c r="G14" s="7">
        <f t="shared" si="5"/>
        <v>715218</v>
      </c>
      <c r="H14" s="11">
        <f t="shared" si="0"/>
        <v>18.30313431800846</v>
      </c>
      <c r="I14" s="7">
        <v>33</v>
      </c>
      <c r="J14" s="7">
        <f>I14*42</f>
        <v>1386</v>
      </c>
      <c r="K14" s="7">
        <f t="shared" si="7"/>
        <v>1201452</v>
      </c>
      <c r="L14" s="8">
        <v>-236</v>
      </c>
      <c r="M14" s="32">
        <f>L14*42</f>
        <v>-9912</v>
      </c>
      <c r="N14" s="8">
        <v>2166</v>
      </c>
      <c r="O14" s="8">
        <f t="shared" si="9"/>
        <v>90972</v>
      </c>
      <c r="P14" s="32">
        <f>(Q14/31)/42</f>
        <v>860.51612903225816</v>
      </c>
      <c r="Q14" s="7">
        <f t="shared" si="1"/>
        <v>1120392</v>
      </c>
      <c r="R14" s="8">
        <f>S14/31</f>
        <v>39076.258064516129</v>
      </c>
      <c r="S14" s="7">
        <f t="shared" si="2"/>
        <v>1211364</v>
      </c>
      <c r="T14" s="16">
        <f t="shared" si="3"/>
        <v>930.38709677419354</v>
      </c>
    </row>
    <row r="15" spans="1:20" ht="15.75" thickBot="1" x14ac:dyDescent="0.3">
      <c r="A15" s="1"/>
      <c r="B15" s="23" t="s">
        <v>17</v>
      </c>
      <c r="C15" s="24">
        <f>D15/31</f>
        <v>1001.741935483871</v>
      </c>
      <c r="D15" s="25">
        <v>31054</v>
      </c>
      <c r="E15" s="25">
        <f t="shared" si="4"/>
        <v>1304268</v>
      </c>
      <c r="F15" s="39">
        <v>18739</v>
      </c>
      <c r="G15" s="25">
        <f t="shared" si="5"/>
        <v>787038</v>
      </c>
      <c r="H15" s="26">
        <f t="shared" si="0"/>
        <v>19.601464435146443</v>
      </c>
      <c r="I15" s="25">
        <v>292</v>
      </c>
      <c r="J15" s="25">
        <f>I15*42</f>
        <v>12264</v>
      </c>
      <c r="K15" s="25">
        <f t="shared" si="7"/>
        <v>1316532</v>
      </c>
      <c r="L15" s="27">
        <v>1710</v>
      </c>
      <c r="M15" s="33">
        <f>L15*42</f>
        <v>71820</v>
      </c>
      <c r="N15" s="27">
        <v>1798</v>
      </c>
      <c r="O15" s="27">
        <f>N15*42</f>
        <v>75516</v>
      </c>
      <c r="P15" s="33">
        <f>(Q15/31)/42</f>
        <v>898</v>
      </c>
      <c r="Q15" s="25">
        <f t="shared" si="1"/>
        <v>1169196</v>
      </c>
      <c r="R15" s="27">
        <f>S15/31</f>
        <v>40152</v>
      </c>
      <c r="S15" s="25">
        <f t="shared" si="2"/>
        <v>1244712</v>
      </c>
      <c r="T15" s="16">
        <f t="shared" si="3"/>
        <v>956</v>
      </c>
    </row>
    <row r="16" spans="1:20" x14ac:dyDescent="0.25">
      <c r="A16" s="1"/>
      <c r="B16" s="31" t="s">
        <v>23</v>
      </c>
      <c r="C16" s="28">
        <f>SUM(C4:C15)</f>
        <v>11222.539861751151</v>
      </c>
      <c r="D16" s="29">
        <f>SUM(D4:D15)</f>
        <v>341419</v>
      </c>
      <c r="E16" s="29">
        <f t="shared" ref="E16:P16" si="12">SUM(E4:E15)</f>
        <v>14339598</v>
      </c>
      <c r="F16" s="29">
        <f t="shared" si="12"/>
        <v>214235</v>
      </c>
      <c r="G16" s="29">
        <f t="shared" si="12"/>
        <v>8997870</v>
      </c>
      <c r="H16" s="30"/>
      <c r="I16" s="29">
        <f t="shared" ref="I16" si="13">SUM(I4:I15)</f>
        <v>1721</v>
      </c>
      <c r="J16" s="29">
        <f t="shared" si="12"/>
        <v>72282</v>
      </c>
      <c r="K16" s="36">
        <f t="shared" si="12"/>
        <v>14411880</v>
      </c>
      <c r="L16" s="29"/>
      <c r="M16" s="29"/>
      <c r="N16" s="29">
        <f t="shared" si="12"/>
        <v>20175</v>
      </c>
      <c r="O16" s="29">
        <f t="shared" si="12"/>
        <v>847350</v>
      </c>
      <c r="P16" s="29">
        <f t="shared" si="12"/>
        <v>10343.387096774193</v>
      </c>
      <c r="Q16" s="29">
        <f>SUM(Q4:Q15)</f>
        <v>13467090</v>
      </c>
      <c r="R16" s="29">
        <f t="shared" ref="R16" si="14">SUM(R4:R15)</f>
        <v>461756.12903225806</v>
      </c>
      <c r="S16" s="36">
        <f>SUM(S4:S15)</f>
        <v>14314440</v>
      </c>
      <c r="T16" s="34">
        <f t="shared" ref="T16" si="15">SUM(T4:T15)</f>
        <v>10994.193548387097</v>
      </c>
    </row>
    <row r="17" spans="1:20" ht="15.75" thickBot="1" x14ac:dyDescent="0.3">
      <c r="A17" s="1"/>
      <c r="B17" s="14" t="s">
        <v>22</v>
      </c>
      <c r="C17" s="22">
        <f>AVERAGEIF(C4:C15,"&lt;&gt;0")</f>
        <v>935.21165514592929</v>
      </c>
      <c r="D17" s="18">
        <f>AVERAGE(D4:D15)</f>
        <v>28451.583333333332</v>
      </c>
      <c r="E17" s="17">
        <f>AVERAGEIF(E4:E15,"&lt;&gt;0")</f>
        <v>1194966.5</v>
      </c>
      <c r="F17" s="18">
        <f>AVERAGE(F4:F15)</f>
        <v>17852.916666666668</v>
      </c>
      <c r="G17" s="17">
        <f>AVERAGEIF(G4:G15,"&lt;&gt;0")</f>
        <v>749822.5</v>
      </c>
      <c r="H17" s="19">
        <f>AVERAGE(H4:H15)</f>
        <v>19.505256655832991</v>
      </c>
      <c r="I17" s="18">
        <f>AVERAGE(I4:I15)</f>
        <v>143.41666666666666</v>
      </c>
      <c r="J17" s="17">
        <f>AVERAGEIF(J4:J15,"&lt;&gt;0")</f>
        <v>6023.5</v>
      </c>
      <c r="K17" s="18">
        <f>AVERAGEIF(K4:K15,"&lt;&gt;0")</f>
        <v>1200990</v>
      </c>
      <c r="L17" s="17">
        <f>AVERAGE(L4:L15)</f>
        <v>193.33333333333334</v>
      </c>
      <c r="M17" s="18">
        <f>AVERAGEIF(M4:M15,"&lt;&gt;0")</f>
        <v>8120</v>
      </c>
      <c r="N17" s="18">
        <f>AVERAGE(N4:N15)</f>
        <v>1681.25</v>
      </c>
      <c r="O17" s="18">
        <f t="shared" ref="O17:T17" si="16">AVERAGEIF(O4:O15,"&lt;&gt;0")</f>
        <v>70612.5</v>
      </c>
      <c r="P17" s="18">
        <f t="shared" si="16"/>
        <v>861.94892473118273</v>
      </c>
      <c r="Q17" s="18">
        <f t="shared" si="16"/>
        <v>1122257.5</v>
      </c>
      <c r="R17" s="18">
        <f t="shared" si="16"/>
        <v>38479.677419354841</v>
      </c>
      <c r="S17" s="18">
        <f t="shared" si="16"/>
        <v>1192870</v>
      </c>
      <c r="T17" s="35">
        <f t="shared" si="16"/>
        <v>916.18279569892468</v>
      </c>
    </row>
  </sheetData>
  <mergeCells count="7">
    <mergeCell ref="R2:T2"/>
    <mergeCell ref="C2:E2"/>
    <mergeCell ref="F2:H2"/>
    <mergeCell ref="I2:J2"/>
    <mergeCell ref="L2:M2"/>
    <mergeCell ref="N2:O2"/>
    <mergeCell ref="P2:Q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C18" sqref="C18"/>
    </sheetView>
  </sheetViews>
  <sheetFormatPr defaultRowHeight="15" x14ac:dyDescent="0.25"/>
  <cols>
    <col min="1" max="1" width="1.140625" customWidth="1"/>
    <col min="2" max="2" width="12.42578125" customWidth="1"/>
    <col min="3" max="3" width="11.7109375" customWidth="1"/>
    <col min="4" max="4" width="9" bestFit="1" customWidth="1"/>
    <col min="5" max="5" width="11.5703125" bestFit="1" customWidth="1"/>
    <col min="6" max="6" width="9" bestFit="1" customWidth="1"/>
    <col min="7" max="7" width="10.5703125" bestFit="1" customWidth="1"/>
    <col min="8" max="8" width="6.7109375" customWidth="1"/>
    <col min="9" max="9" width="8.85546875" customWidth="1"/>
    <col min="10" max="10" width="9.5703125" customWidth="1"/>
    <col min="11" max="11" width="12.28515625" bestFit="1" customWidth="1"/>
    <col min="12" max="12" width="8.5703125" customWidth="1"/>
    <col min="13" max="13" width="9.28515625" bestFit="1" customWidth="1"/>
    <col min="14" max="14" width="8.7109375" customWidth="1"/>
    <col min="15" max="15" width="9.28515625" bestFit="1" customWidth="1"/>
    <col min="16" max="16" width="12.42578125" customWidth="1"/>
    <col min="17" max="17" width="11.5703125" bestFit="1" customWidth="1"/>
    <col min="18" max="18" width="12.85546875" customWidth="1"/>
    <col min="19" max="19" width="11.5703125" bestFit="1" customWidth="1"/>
    <col min="20" max="20" width="12" customWidth="1"/>
  </cols>
  <sheetData>
    <row r="1" spans="1:20" ht="15.75" thickBot="1" x14ac:dyDescent="0.3"/>
    <row r="2" spans="1:20" s="4" customFormat="1" ht="39.75" customHeight="1" thickBot="1" x14ac:dyDescent="0.3">
      <c r="A2" s="5"/>
      <c r="B2" s="37"/>
      <c r="C2" s="45" t="s">
        <v>3</v>
      </c>
      <c r="D2" s="46"/>
      <c r="E2" s="46"/>
      <c r="F2" s="46" t="s">
        <v>0</v>
      </c>
      <c r="G2" s="46"/>
      <c r="H2" s="46"/>
      <c r="I2" s="46" t="s">
        <v>1</v>
      </c>
      <c r="J2" s="46"/>
      <c r="K2" s="38" t="s">
        <v>19</v>
      </c>
      <c r="L2" s="46" t="s">
        <v>24</v>
      </c>
      <c r="M2" s="46"/>
      <c r="N2" s="43" t="s">
        <v>4</v>
      </c>
      <c r="O2" s="43"/>
      <c r="P2" s="43" t="s">
        <v>21</v>
      </c>
      <c r="Q2" s="43"/>
      <c r="R2" s="43" t="s">
        <v>5</v>
      </c>
      <c r="S2" s="43"/>
      <c r="T2" s="44"/>
    </row>
    <row r="3" spans="1:20" s="2" customFormat="1" ht="30" customHeight="1" x14ac:dyDescent="0.2">
      <c r="A3" s="3"/>
      <c r="B3" s="12"/>
      <c r="C3" s="20" t="s">
        <v>25</v>
      </c>
      <c r="D3" s="6" t="s">
        <v>26</v>
      </c>
      <c r="E3" s="6" t="s">
        <v>20</v>
      </c>
      <c r="F3" s="6" t="s">
        <v>26</v>
      </c>
      <c r="G3" s="6" t="s">
        <v>20</v>
      </c>
      <c r="H3" s="6" t="s">
        <v>18</v>
      </c>
      <c r="I3" s="6" t="s">
        <v>26</v>
      </c>
      <c r="J3" s="6" t="s">
        <v>20</v>
      </c>
      <c r="K3" s="6" t="s">
        <v>20</v>
      </c>
      <c r="L3" s="6" t="s">
        <v>26</v>
      </c>
      <c r="M3" s="6" t="s">
        <v>20</v>
      </c>
      <c r="N3" s="6" t="s">
        <v>26</v>
      </c>
      <c r="O3" s="6" t="s">
        <v>20</v>
      </c>
      <c r="P3" s="6" t="s">
        <v>25</v>
      </c>
      <c r="Q3" s="10" t="s">
        <v>20</v>
      </c>
      <c r="R3" s="6" t="s">
        <v>2</v>
      </c>
      <c r="S3" s="10" t="s">
        <v>20</v>
      </c>
      <c r="T3" s="15" t="s">
        <v>25</v>
      </c>
    </row>
    <row r="4" spans="1:20" x14ac:dyDescent="0.25">
      <c r="A4" s="1"/>
      <c r="B4" s="13" t="s">
        <v>6</v>
      </c>
      <c r="C4" s="21">
        <f>D4/31</f>
        <v>804.35483870967744</v>
      </c>
      <c r="D4" s="7">
        <v>24935</v>
      </c>
      <c r="E4" s="7">
        <f>D4*42</f>
        <v>1047270</v>
      </c>
      <c r="F4" s="9">
        <v>20558</v>
      </c>
      <c r="G4" s="7">
        <f>F4*42</f>
        <v>863436</v>
      </c>
      <c r="H4" s="11">
        <f t="shared" ref="H4:H15" si="0">F4/T4</f>
        <v>24.486974563897643</v>
      </c>
      <c r="I4" s="7">
        <v>972</v>
      </c>
      <c r="J4" s="7">
        <f>I4*42</f>
        <v>40824</v>
      </c>
      <c r="K4" s="7">
        <f>E4+J4</f>
        <v>1088094</v>
      </c>
      <c r="L4" s="8">
        <v>-119</v>
      </c>
      <c r="M4" s="32">
        <f>L4*42</f>
        <v>-4998</v>
      </c>
      <c r="N4" s="8">
        <v>1518</v>
      </c>
      <c r="O4" s="8">
        <f>N4*42</f>
        <v>63756</v>
      </c>
      <c r="P4" s="32">
        <f>(Q4/31)/42</f>
        <v>790.58064516129036</v>
      </c>
      <c r="Q4" s="7">
        <f t="shared" ref="Q4:Q15" si="1">(K4-M4)-O4</f>
        <v>1029336</v>
      </c>
      <c r="R4" s="8">
        <f>S4/31</f>
        <v>35261.032258064515</v>
      </c>
      <c r="S4" s="7">
        <f t="shared" ref="S4:S15" si="2">K4-M4</f>
        <v>1093092</v>
      </c>
      <c r="T4" s="16">
        <f t="shared" ref="T4:T15" si="3">(S4/31)/42</f>
        <v>839.54838709677415</v>
      </c>
    </row>
    <row r="5" spans="1:20" x14ac:dyDescent="0.25">
      <c r="A5" s="1"/>
      <c r="B5" s="13" t="s">
        <v>7</v>
      </c>
      <c r="C5" s="21">
        <f>D5/28</f>
        <v>808.75</v>
      </c>
      <c r="D5" s="7">
        <v>22645</v>
      </c>
      <c r="E5" s="7">
        <f t="shared" ref="E5:E15" si="4">D5*42</f>
        <v>951090</v>
      </c>
      <c r="F5" s="9">
        <v>19580</v>
      </c>
      <c r="G5" s="7">
        <f t="shared" ref="G5:G15" si="5">F5*42</f>
        <v>822360</v>
      </c>
      <c r="H5" s="11">
        <f t="shared" si="0"/>
        <v>25.382846150629366</v>
      </c>
      <c r="I5" s="7">
        <v>290</v>
      </c>
      <c r="J5" s="7">
        <f t="shared" ref="J5:J13" si="6">I5*42</f>
        <v>12180</v>
      </c>
      <c r="K5" s="7">
        <f t="shared" ref="K5:K15" si="7">E5+J5</f>
        <v>963270</v>
      </c>
      <c r="L5" s="8">
        <v>-978</v>
      </c>
      <c r="M5" s="32">
        <f t="shared" ref="M5:M13" si="8">L5*42</f>
        <v>-41076</v>
      </c>
      <c r="N5" s="8">
        <v>1017</v>
      </c>
      <c r="O5" s="8">
        <f t="shared" ref="O5:O14" si="9">N5*42</f>
        <v>42714</v>
      </c>
      <c r="P5" s="32">
        <f t="shared" ref="P5:P13" si="10">(Q5/31)/42</f>
        <v>738.58064516129036</v>
      </c>
      <c r="Q5" s="7">
        <f t="shared" si="1"/>
        <v>961632</v>
      </c>
      <c r="R5" s="8">
        <f t="shared" ref="R5:R13" si="11">S5/31</f>
        <v>32398.258064516129</v>
      </c>
      <c r="S5" s="7">
        <f t="shared" si="2"/>
        <v>1004346</v>
      </c>
      <c r="T5" s="16">
        <f t="shared" si="3"/>
        <v>771.38709677419354</v>
      </c>
    </row>
    <row r="6" spans="1:20" x14ac:dyDescent="0.25">
      <c r="A6" s="1"/>
      <c r="B6" s="13" t="s">
        <v>8</v>
      </c>
      <c r="C6" s="21">
        <f>D6/31</f>
        <v>828.41935483870964</v>
      </c>
      <c r="D6" s="7">
        <v>25681</v>
      </c>
      <c r="E6" s="7">
        <f t="shared" si="4"/>
        <v>1078602</v>
      </c>
      <c r="F6" s="9">
        <v>18941</v>
      </c>
      <c r="G6" s="7">
        <f t="shared" si="5"/>
        <v>795522</v>
      </c>
      <c r="H6" s="11">
        <f t="shared" si="0"/>
        <v>21.380439136292463</v>
      </c>
      <c r="I6" s="7">
        <v>1143</v>
      </c>
      <c r="J6" s="7">
        <f t="shared" si="6"/>
        <v>48006</v>
      </c>
      <c r="K6" s="7">
        <f t="shared" si="7"/>
        <v>1126608</v>
      </c>
      <c r="L6" s="8">
        <v>-639</v>
      </c>
      <c r="M6" s="32">
        <f t="shared" si="8"/>
        <v>-26838</v>
      </c>
      <c r="N6" s="8">
        <v>1407</v>
      </c>
      <c r="O6" s="8">
        <f t="shared" si="9"/>
        <v>59094</v>
      </c>
      <c r="P6" s="32">
        <f t="shared" si="10"/>
        <v>840.51612903225816</v>
      </c>
      <c r="Q6" s="7">
        <f t="shared" si="1"/>
        <v>1094352</v>
      </c>
      <c r="R6" s="8">
        <f t="shared" si="11"/>
        <v>37207.93548387097</v>
      </c>
      <c r="S6" s="7">
        <f t="shared" si="2"/>
        <v>1153446</v>
      </c>
      <c r="T6" s="16">
        <f t="shared" si="3"/>
        <v>885.9032258064517</v>
      </c>
    </row>
    <row r="7" spans="1:20" x14ac:dyDescent="0.25">
      <c r="A7" s="1"/>
      <c r="B7" s="13" t="s">
        <v>9</v>
      </c>
      <c r="C7" s="21">
        <f>D7/30</f>
        <v>855.4</v>
      </c>
      <c r="D7" s="7">
        <v>25662</v>
      </c>
      <c r="E7" s="7">
        <f t="shared" si="4"/>
        <v>1077804</v>
      </c>
      <c r="F7" s="9">
        <v>17645</v>
      </c>
      <c r="G7" s="7">
        <f t="shared" si="5"/>
        <v>741090</v>
      </c>
      <c r="H7" s="11">
        <f t="shared" si="0"/>
        <v>19.982282457806679</v>
      </c>
      <c r="I7" s="7">
        <v>416</v>
      </c>
      <c r="J7" s="7">
        <f t="shared" si="6"/>
        <v>17472</v>
      </c>
      <c r="K7" s="7">
        <f t="shared" si="7"/>
        <v>1095276</v>
      </c>
      <c r="L7" s="8">
        <v>-1296</v>
      </c>
      <c r="M7" s="32">
        <f t="shared" si="8"/>
        <v>-54432</v>
      </c>
      <c r="N7" s="8">
        <v>975</v>
      </c>
      <c r="O7" s="8">
        <f t="shared" si="9"/>
        <v>40950</v>
      </c>
      <c r="P7" s="32">
        <f t="shared" si="10"/>
        <v>851.58064516129036</v>
      </c>
      <c r="Q7" s="7">
        <f t="shared" si="1"/>
        <v>1108758</v>
      </c>
      <c r="R7" s="8">
        <f t="shared" si="11"/>
        <v>37087.354838709674</v>
      </c>
      <c r="S7" s="7">
        <f t="shared" si="2"/>
        <v>1149708</v>
      </c>
      <c r="T7" s="16">
        <f t="shared" si="3"/>
        <v>883.0322580645161</v>
      </c>
    </row>
    <row r="8" spans="1:20" x14ac:dyDescent="0.25">
      <c r="A8" s="1"/>
      <c r="B8" s="13" t="s">
        <v>10</v>
      </c>
      <c r="C8" s="21">
        <f>D8/31</f>
        <v>877.32258064516134</v>
      </c>
      <c r="D8" s="7">
        <v>27197</v>
      </c>
      <c r="E8" s="7">
        <f t="shared" si="4"/>
        <v>1142274</v>
      </c>
      <c r="F8" s="9">
        <v>16810</v>
      </c>
      <c r="G8" s="7">
        <f t="shared" si="5"/>
        <v>706020</v>
      </c>
      <c r="H8" s="11">
        <f t="shared" si="0"/>
        <v>18.301900045657291</v>
      </c>
      <c r="I8" s="7">
        <v>441</v>
      </c>
      <c r="J8" s="7">
        <f t="shared" si="6"/>
        <v>18522</v>
      </c>
      <c r="K8" s="7">
        <f t="shared" si="7"/>
        <v>1160796</v>
      </c>
      <c r="L8" s="8">
        <v>-835</v>
      </c>
      <c r="M8" s="32">
        <f t="shared" si="8"/>
        <v>-35070</v>
      </c>
      <c r="N8" s="8">
        <v>976</v>
      </c>
      <c r="O8" s="8">
        <f t="shared" si="9"/>
        <v>40992</v>
      </c>
      <c r="P8" s="32">
        <f t="shared" si="10"/>
        <v>887</v>
      </c>
      <c r="Q8" s="7">
        <f t="shared" si="1"/>
        <v>1154874</v>
      </c>
      <c r="R8" s="8">
        <f t="shared" si="11"/>
        <v>38576.322580645159</v>
      </c>
      <c r="S8" s="7">
        <f t="shared" si="2"/>
        <v>1195866</v>
      </c>
      <c r="T8" s="16">
        <f t="shared" si="3"/>
        <v>918.48387096774184</v>
      </c>
    </row>
    <row r="9" spans="1:20" x14ac:dyDescent="0.25">
      <c r="A9" s="1"/>
      <c r="B9" s="13" t="s">
        <v>11</v>
      </c>
      <c r="C9" s="21">
        <f>D9/30</f>
        <v>890.73333333333335</v>
      </c>
      <c r="D9" s="7">
        <v>26722</v>
      </c>
      <c r="E9" s="7">
        <f t="shared" si="4"/>
        <v>1122324</v>
      </c>
      <c r="F9" s="9">
        <v>16395</v>
      </c>
      <c r="G9" s="7">
        <f t="shared" si="5"/>
        <v>688590</v>
      </c>
      <c r="H9" s="11">
        <f t="shared" si="0"/>
        <v>18.294697815053453</v>
      </c>
      <c r="I9" s="7">
        <v>644</v>
      </c>
      <c r="J9" s="7">
        <f t="shared" si="6"/>
        <v>27048</v>
      </c>
      <c r="K9" s="7">
        <f t="shared" si="7"/>
        <v>1149372</v>
      </c>
      <c r="L9" s="8">
        <v>-415</v>
      </c>
      <c r="M9" s="32">
        <f t="shared" si="8"/>
        <v>-17430</v>
      </c>
      <c r="N9" s="8">
        <v>814</v>
      </c>
      <c r="O9" s="8">
        <f t="shared" si="9"/>
        <v>34188</v>
      </c>
      <c r="P9" s="32">
        <f t="shared" si="10"/>
        <v>869.9032258064517</v>
      </c>
      <c r="Q9" s="7">
        <f t="shared" si="1"/>
        <v>1132614</v>
      </c>
      <c r="R9" s="8">
        <f t="shared" si="11"/>
        <v>37638.774193548386</v>
      </c>
      <c r="S9" s="7">
        <f t="shared" si="2"/>
        <v>1166802</v>
      </c>
      <c r="T9" s="16">
        <f t="shared" si="3"/>
        <v>896.16129032258061</v>
      </c>
    </row>
    <row r="10" spans="1:20" x14ac:dyDescent="0.25">
      <c r="A10" s="1"/>
      <c r="B10" s="13" t="s">
        <v>12</v>
      </c>
      <c r="C10" s="21">
        <f>D10/31</f>
        <v>868.48387096774195</v>
      </c>
      <c r="D10" s="7">
        <v>26923</v>
      </c>
      <c r="E10" s="7">
        <f t="shared" si="4"/>
        <v>1130766</v>
      </c>
      <c r="F10" s="9">
        <v>17127</v>
      </c>
      <c r="G10" s="7">
        <f t="shared" si="5"/>
        <v>719334</v>
      </c>
      <c r="H10" s="11">
        <f t="shared" si="0"/>
        <v>19.336331852283486</v>
      </c>
      <c r="I10" s="7">
        <v>1267</v>
      </c>
      <c r="J10" s="7">
        <f t="shared" si="6"/>
        <v>53214</v>
      </c>
      <c r="K10" s="7">
        <f t="shared" si="7"/>
        <v>1183980</v>
      </c>
      <c r="L10" s="8">
        <v>732</v>
      </c>
      <c r="M10" s="32">
        <f t="shared" si="8"/>
        <v>30744</v>
      </c>
      <c r="N10" s="8">
        <v>839</v>
      </c>
      <c r="O10" s="8">
        <f t="shared" si="9"/>
        <v>35238</v>
      </c>
      <c r="P10" s="32">
        <f t="shared" si="10"/>
        <v>858.67741935483878</v>
      </c>
      <c r="Q10" s="7">
        <f t="shared" si="1"/>
        <v>1117998</v>
      </c>
      <c r="R10" s="8">
        <f t="shared" si="11"/>
        <v>37201.161290322583</v>
      </c>
      <c r="S10" s="7">
        <f t="shared" si="2"/>
        <v>1153236</v>
      </c>
      <c r="T10" s="16">
        <f t="shared" si="3"/>
        <v>885.74193548387098</v>
      </c>
    </row>
    <row r="11" spans="1:20" x14ac:dyDescent="0.25">
      <c r="A11" s="1"/>
      <c r="B11" s="13" t="s">
        <v>13</v>
      </c>
      <c r="C11" s="21">
        <f>D11/31</f>
        <v>849.0322580645161</v>
      </c>
      <c r="D11" s="7">
        <v>26320</v>
      </c>
      <c r="E11" s="7">
        <f t="shared" si="4"/>
        <v>1105440</v>
      </c>
      <c r="F11" s="9">
        <v>16971</v>
      </c>
      <c r="G11" s="7">
        <f t="shared" si="5"/>
        <v>712782</v>
      </c>
      <c r="H11" s="11">
        <f t="shared" si="0"/>
        <v>19.051966393858187</v>
      </c>
      <c r="I11" s="7">
        <v>1138</v>
      </c>
      <c r="J11" s="7">
        <f t="shared" si="6"/>
        <v>47796</v>
      </c>
      <c r="K11" s="7">
        <f t="shared" si="7"/>
        <v>1153236</v>
      </c>
      <c r="L11" s="8">
        <v>-156</v>
      </c>
      <c r="M11" s="32">
        <f t="shared" si="8"/>
        <v>-6552</v>
      </c>
      <c r="N11" s="8">
        <v>1190</v>
      </c>
      <c r="O11" s="8">
        <f t="shared" si="9"/>
        <v>49980</v>
      </c>
      <c r="P11" s="32">
        <f t="shared" si="10"/>
        <v>852.38709677419354</v>
      </c>
      <c r="Q11" s="7">
        <f t="shared" si="1"/>
        <v>1109808</v>
      </c>
      <c r="R11" s="8">
        <f t="shared" si="11"/>
        <v>37412.516129032258</v>
      </c>
      <c r="S11" s="7">
        <f t="shared" si="2"/>
        <v>1159788</v>
      </c>
      <c r="T11" s="16">
        <f t="shared" si="3"/>
        <v>890.77419354838707</v>
      </c>
    </row>
    <row r="12" spans="1:20" x14ac:dyDescent="0.25">
      <c r="A12" s="1"/>
      <c r="B12" s="13" t="s">
        <v>14</v>
      </c>
      <c r="C12" s="21">
        <f>D12/30</f>
        <v>852.13333333333333</v>
      </c>
      <c r="D12" s="7">
        <v>25564</v>
      </c>
      <c r="E12" s="7">
        <f t="shared" si="4"/>
        <v>1073688</v>
      </c>
      <c r="F12" s="9">
        <v>16040</v>
      </c>
      <c r="G12" s="7">
        <f t="shared" si="5"/>
        <v>673680</v>
      </c>
      <c r="H12" s="11">
        <f t="shared" si="0"/>
        <v>18.281554468914297</v>
      </c>
      <c r="I12" s="7">
        <v>704</v>
      </c>
      <c r="J12" s="7">
        <f t="shared" si="6"/>
        <v>29568</v>
      </c>
      <c r="K12" s="7">
        <f t="shared" si="7"/>
        <v>1103256</v>
      </c>
      <c r="L12" s="8">
        <v>-931</v>
      </c>
      <c r="M12" s="32">
        <f t="shared" si="8"/>
        <v>-39102</v>
      </c>
      <c r="N12" s="8">
        <v>1288</v>
      </c>
      <c r="O12" s="8">
        <f t="shared" si="9"/>
        <v>54096</v>
      </c>
      <c r="P12" s="32">
        <f t="shared" si="10"/>
        <v>835.83870967741939</v>
      </c>
      <c r="Q12" s="7">
        <f t="shared" si="1"/>
        <v>1088262</v>
      </c>
      <c r="R12" s="8">
        <f t="shared" si="11"/>
        <v>36850.258064516129</v>
      </c>
      <c r="S12" s="7">
        <f t="shared" si="2"/>
        <v>1142358</v>
      </c>
      <c r="T12" s="16">
        <f t="shared" si="3"/>
        <v>877.38709677419354</v>
      </c>
    </row>
    <row r="13" spans="1:20" x14ac:dyDescent="0.25">
      <c r="A13" s="1"/>
      <c r="B13" s="13" t="s">
        <v>15</v>
      </c>
      <c r="C13" s="21">
        <f>D13/31</f>
        <v>903.06451612903231</v>
      </c>
      <c r="D13" s="7">
        <v>27995</v>
      </c>
      <c r="E13" s="7">
        <f t="shared" si="4"/>
        <v>1175790</v>
      </c>
      <c r="F13" s="9">
        <v>15771</v>
      </c>
      <c r="G13" s="7">
        <f t="shared" si="5"/>
        <v>662382</v>
      </c>
      <c r="H13" s="11">
        <f t="shared" si="0"/>
        <v>17.161044613710555</v>
      </c>
      <c r="I13" s="7">
        <v>225</v>
      </c>
      <c r="J13" s="7">
        <f t="shared" si="6"/>
        <v>9450</v>
      </c>
      <c r="K13" s="7">
        <f t="shared" si="7"/>
        <v>1185240</v>
      </c>
      <c r="L13" s="8">
        <v>-269</v>
      </c>
      <c r="M13" s="32">
        <f t="shared" si="8"/>
        <v>-11298</v>
      </c>
      <c r="N13" s="8">
        <v>1267</v>
      </c>
      <c r="O13" s="8">
        <f t="shared" si="9"/>
        <v>53214</v>
      </c>
      <c r="P13" s="32">
        <f t="shared" si="10"/>
        <v>878.12903225806463</v>
      </c>
      <c r="Q13" s="7">
        <f t="shared" si="1"/>
        <v>1143324</v>
      </c>
      <c r="R13" s="8">
        <f t="shared" si="11"/>
        <v>38598</v>
      </c>
      <c r="S13" s="7">
        <f t="shared" si="2"/>
        <v>1196538</v>
      </c>
      <c r="T13" s="16">
        <f t="shared" si="3"/>
        <v>919</v>
      </c>
    </row>
    <row r="14" spans="1:20" x14ac:dyDescent="0.25">
      <c r="A14" s="1"/>
      <c r="B14" s="13" t="s">
        <v>16</v>
      </c>
      <c r="C14" s="21">
        <f>D14/30</f>
        <v>930.5</v>
      </c>
      <c r="D14" s="7">
        <v>27915</v>
      </c>
      <c r="E14" s="7">
        <f t="shared" si="4"/>
        <v>1172430</v>
      </c>
      <c r="F14" s="9">
        <v>15572</v>
      </c>
      <c r="G14" s="7">
        <f t="shared" si="5"/>
        <v>654024</v>
      </c>
      <c r="H14" s="11">
        <f t="shared" si="0"/>
        <v>17.144906947009517</v>
      </c>
      <c r="I14" s="7">
        <v>42</v>
      </c>
      <c r="J14" s="7">
        <f>I14*42</f>
        <v>1764</v>
      </c>
      <c r="K14" s="7">
        <f t="shared" si="7"/>
        <v>1174194</v>
      </c>
      <c r="L14" s="8">
        <v>-199</v>
      </c>
      <c r="M14" s="32">
        <f>L14*42</f>
        <v>-8358</v>
      </c>
      <c r="N14" s="8">
        <v>1964</v>
      </c>
      <c r="O14" s="8">
        <f t="shared" si="9"/>
        <v>82488</v>
      </c>
      <c r="P14" s="32">
        <f>(Q14/31)/42</f>
        <v>844.9032258064517</v>
      </c>
      <c r="Q14" s="7">
        <f t="shared" si="1"/>
        <v>1100064</v>
      </c>
      <c r="R14" s="8">
        <f>S14/31</f>
        <v>38146.838709677417</v>
      </c>
      <c r="S14" s="7">
        <f t="shared" si="2"/>
        <v>1182552</v>
      </c>
      <c r="T14" s="16">
        <f t="shared" si="3"/>
        <v>908.25806451612902</v>
      </c>
    </row>
    <row r="15" spans="1:20" ht="15.75" thickBot="1" x14ac:dyDescent="0.3">
      <c r="A15" s="1"/>
      <c r="B15" s="23" t="s">
        <v>17</v>
      </c>
      <c r="C15" s="24">
        <f>D15/31</f>
        <v>948.54838709677415</v>
      </c>
      <c r="D15" s="25">
        <v>29405</v>
      </c>
      <c r="E15" s="25">
        <f t="shared" si="4"/>
        <v>1235010</v>
      </c>
      <c r="F15" s="39">
        <v>16419</v>
      </c>
      <c r="G15" s="25">
        <f t="shared" si="5"/>
        <v>689598</v>
      </c>
      <c r="H15" s="26">
        <f t="shared" si="0"/>
        <v>17.817376693387473</v>
      </c>
      <c r="I15" s="25">
        <v>9</v>
      </c>
      <c r="J15" s="25">
        <f>I15*42</f>
        <v>378</v>
      </c>
      <c r="K15" s="25">
        <f t="shared" si="7"/>
        <v>1235388</v>
      </c>
      <c r="L15" s="27">
        <v>847</v>
      </c>
      <c r="M15" s="33">
        <f>L15*42</f>
        <v>35574</v>
      </c>
      <c r="N15" s="27">
        <v>1544</v>
      </c>
      <c r="O15" s="27">
        <f>N15*42</f>
        <v>64848</v>
      </c>
      <c r="P15" s="33">
        <f>(Q15/31)/42</f>
        <v>871.70967741935476</v>
      </c>
      <c r="Q15" s="25">
        <f t="shared" si="1"/>
        <v>1134966</v>
      </c>
      <c r="R15" s="27">
        <f>S15/31</f>
        <v>38703.677419354841</v>
      </c>
      <c r="S15" s="25">
        <f t="shared" si="2"/>
        <v>1199814</v>
      </c>
      <c r="T15" s="16">
        <f t="shared" si="3"/>
        <v>921.51612903225816</v>
      </c>
    </row>
    <row r="16" spans="1:20" x14ac:dyDescent="0.25">
      <c r="A16" s="1"/>
      <c r="B16" s="31" t="s">
        <v>23</v>
      </c>
      <c r="C16" s="28">
        <f>SUM(C4:C15)</f>
        <v>10416.742473118282</v>
      </c>
      <c r="D16" s="29">
        <f>SUM(D4:D15)</f>
        <v>316964</v>
      </c>
      <c r="E16" s="29">
        <f t="shared" ref="E16:O16" si="12">SUM(E4:E15)</f>
        <v>13312488</v>
      </c>
      <c r="F16" s="29">
        <f t="shared" si="12"/>
        <v>207829</v>
      </c>
      <c r="G16" s="29">
        <f t="shared" si="12"/>
        <v>8728818</v>
      </c>
      <c r="H16" s="30"/>
      <c r="I16" s="29">
        <f t="shared" ref="I16" si="13">SUM(I4:I15)</f>
        <v>7291</v>
      </c>
      <c r="J16" s="29">
        <f t="shared" si="12"/>
        <v>306222</v>
      </c>
      <c r="K16" s="36">
        <f t="shared" si="12"/>
        <v>13618710</v>
      </c>
      <c r="L16" s="29"/>
      <c r="M16" s="29"/>
      <c r="N16" s="29">
        <f t="shared" si="12"/>
        <v>14799</v>
      </c>
      <c r="O16" s="29">
        <f t="shared" si="12"/>
        <v>621558</v>
      </c>
      <c r="P16" s="29">
        <f t="shared" ref="P16" si="14">SUM(P4:P15)</f>
        <v>10119.806451612903</v>
      </c>
      <c r="Q16" s="29">
        <f>SUM(Q4:Q15)</f>
        <v>13175988</v>
      </c>
      <c r="R16" s="29">
        <f t="shared" ref="R16" si="15">SUM(R4:R15)</f>
        <v>445082.129032258</v>
      </c>
      <c r="S16" s="36">
        <f>SUM(S4:S15)</f>
        <v>13797546</v>
      </c>
      <c r="T16" s="34">
        <f t="shared" ref="T16" si="16">SUM(T4:T15)</f>
        <v>10597.193548387095</v>
      </c>
    </row>
    <row r="17" spans="1:20" ht="15.75" thickBot="1" x14ac:dyDescent="0.3">
      <c r="A17" s="1"/>
      <c r="B17" s="14" t="s">
        <v>22</v>
      </c>
      <c r="C17" s="22">
        <f>AVERAGEIF(C4:C15,"&lt;&gt;0")</f>
        <v>868.06187275985678</v>
      </c>
      <c r="D17" s="18">
        <f>AVERAGE(D4:D15)</f>
        <v>26413.666666666668</v>
      </c>
      <c r="E17" s="17">
        <f>AVERAGEIF(E4:E15,"&lt;&gt;0")</f>
        <v>1109374</v>
      </c>
      <c r="F17" s="18">
        <f>AVERAGE(F4:F15)</f>
        <v>17319.083333333332</v>
      </c>
      <c r="G17" s="17">
        <f>AVERAGEIF(G4:G15,"&lt;&gt;0")</f>
        <v>727401.5</v>
      </c>
      <c r="H17" s="19">
        <f>AVERAGE(H4:H15)</f>
        <v>19.7185267615417</v>
      </c>
      <c r="I17" s="18">
        <f>AVERAGE(I4:I15)</f>
        <v>607.58333333333337</v>
      </c>
      <c r="J17" s="17">
        <f>AVERAGEIF(J4:J15,"&lt;&gt;0")</f>
        <v>25518.5</v>
      </c>
      <c r="K17" s="18">
        <f>AVERAGEIF(K4:K15,"&lt;&gt;0")</f>
        <v>1134892.5</v>
      </c>
      <c r="L17" s="17">
        <f>AVERAGE(L4:L15)</f>
        <v>-354.83333333333331</v>
      </c>
      <c r="M17" s="18">
        <f>AVERAGEIF(M4:M15,"&lt;&gt;0")</f>
        <v>-14903</v>
      </c>
      <c r="N17" s="18">
        <f>AVERAGE(N4:N15)</f>
        <v>1233.25</v>
      </c>
      <c r="O17" s="18">
        <f t="shared" ref="O17:T17" si="17">AVERAGEIF(O4:O15,"&lt;&gt;0")</f>
        <v>51796.5</v>
      </c>
      <c r="P17" s="18">
        <f t="shared" si="17"/>
        <v>843.31720430107532</v>
      </c>
      <c r="Q17" s="18">
        <f t="shared" si="17"/>
        <v>1097999</v>
      </c>
      <c r="R17" s="18">
        <f t="shared" si="17"/>
        <v>37090.177419354834</v>
      </c>
      <c r="S17" s="18">
        <f t="shared" si="17"/>
        <v>1149795.5</v>
      </c>
      <c r="T17" s="35">
        <f t="shared" si="17"/>
        <v>883.09946236559119</v>
      </c>
    </row>
  </sheetData>
  <mergeCells count="7">
    <mergeCell ref="N2:O2"/>
    <mergeCell ref="I2:J2"/>
    <mergeCell ref="P2:Q2"/>
    <mergeCell ref="R2:T2"/>
    <mergeCell ref="C2:E2"/>
    <mergeCell ref="F2:H2"/>
    <mergeCell ref="L2:M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</vt:lpstr>
      <vt:lpstr>2015</vt:lpstr>
      <vt:lpstr>2014</vt:lpstr>
      <vt:lpstr>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Hartwig</dc:creator>
  <cp:lastModifiedBy>Christopher Findlay</cp:lastModifiedBy>
  <dcterms:created xsi:type="dcterms:W3CDTF">2010-06-09T18:29:27Z</dcterms:created>
  <dcterms:modified xsi:type="dcterms:W3CDTF">2016-09-08T15:31:05Z</dcterms:modified>
</cp:coreProperties>
</file>