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/Downloads/"/>
    </mc:Choice>
  </mc:AlternateContent>
  <xr:revisionPtr revIDLastSave="0" documentId="8_{712CDD68-DE38-D347-BF6C-3720B4636DEC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Hoja2" sheetId="15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5" l="1"/>
  <c r="G84" i="15" s="1"/>
  <c r="E84" i="15"/>
  <c r="D84" i="15"/>
  <c r="F83" i="15"/>
  <c r="G83" i="15" s="1"/>
  <c r="D83" i="15"/>
  <c r="E83" i="15" s="1"/>
  <c r="F82" i="15"/>
  <c r="G82" i="15" s="1"/>
  <c r="E82" i="15"/>
  <c r="D82" i="15"/>
  <c r="F81" i="15"/>
  <c r="G81" i="15" s="1"/>
  <c r="D81" i="15"/>
  <c r="E81" i="15" s="1"/>
  <c r="G80" i="15"/>
  <c r="E80" i="15"/>
  <c r="G79" i="15"/>
  <c r="F79" i="15"/>
  <c r="D79" i="15"/>
  <c r="E79" i="15" s="1"/>
  <c r="G78" i="15"/>
  <c r="E78" i="15"/>
  <c r="F71" i="15"/>
  <c r="G71" i="15" s="1"/>
  <c r="E71" i="15"/>
  <c r="D71" i="15"/>
  <c r="F70" i="15"/>
  <c r="G70" i="15" s="1"/>
  <c r="D70" i="15"/>
  <c r="E70" i="15" s="1"/>
  <c r="F69" i="15"/>
  <c r="G69" i="15" s="1"/>
  <c r="E69" i="15"/>
  <c r="D69" i="15"/>
  <c r="F68" i="15"/>
  <c r="G68" i="15" s="1"/>
  <c r="D68" i="15"/>
  <c r="E68" i="15" s="1"/>
  <c r="G67" i="15"/>
  <c r="E67" i="15"/>
  <c r="G66" i="15"/>
  <c r="F66" i="15"/>
  <c r="D66" i="15"/>
  <c r="E66" i="15" s="1"/>
  <c r="G65" i="15"/>
  <c r="E65" i="15"/>
  <c r="F45" i="15"/>
  <c r="G45" i="15" s="1"/>
  <c r="D45" i="15"/>
  <c r="E45" i="15" s="1"/>
  <c r="F44" i="15"/>
  <c r="G44" i="15" s="1"/>
  <c r="D44" i="15"/>
  <c r="E44" i="15" s="1"/>
  <c r="G43" i="15"/>
  <c r="E43" i="15"/>
  <c r="F42" i="15"/>
  <c r="G42" i="15" s="1"/>
  <c r="E42" i="15"/>
  <c r="G41" i="15"/>
  <c r="E41" i="15"/>
  <c r="G40" i="15"/>
  <c r="F40" i="15"/>
  <c r="D40" i="15"/>
  <c r="E40" i="15" s="1"/>
  <c r="F39" i="15"/>
  <c r="G39" i="15" s="1"/>
  <c r="D39" i="15"/>
  <c r="E39" i="15" s="1"/>
  <c r="J84" i="15"/>
  <c r="K84" i="15" s="1"/>
  <c r="H84" i="15"/>
  <c r="I84" i="15" s="1"/>
  <c r="B84" i="15"/>
  <c r="K83" i="15"/>
  <c r="J83" i="15"/>
  <c r="I83" i="15"/>
  <c r="H83" i="15"/>
  <c r="B83" i="15"/>
  <c r="J82" i="15"/>
  <c r="K82" i="15" s="1"/>
  <c r="H82" i="15"/>
  <c r="I82" i="15" s="1"/>
  <c r="B82" i="15"/>
  <c r="K81" i="15"/>
  <c r="J81" i="15"/>
  <c r="H81" i="15"/>
  <c r="I81" i="15" s="1"/>
  <c r="B81" i="15"/>
  <c r="J80" i="15"/>
  <c r="K80" i="15" s="1"/>
  <c r="H80" i="15"/>
  <c r="I80" i="15" s="1"/>
  <c r="B80" i="15"/>
  <c r="J79" i="15"/>
  <c r="K79" i="15" s="1"/>
  <c r="I79" i="15"/>
  <c r="H79" i="15"/>
  <c r="B79" i="15"/>
  <c r="J78" i="15"/>
  <c r="K78" i="15" s="1"/>
  <c r="H78" i="15"/>
  <c r="I78" i="15" s="1"/>
  <c r="B78" i="15"/>
  <c r="B76" i="15"/>
  <c r="J71" i="15"/>
  <c r="K71" i="15" s="1"/>
  <c r="H71" i="15"/>
  <c r="I71" i="15" s="1"/>
  <c r="B71" i="15"/>
  <c r="K70" i="15"/>
  <c r="J70" i="15"/>
  <c r="I70" i="15"/>
  <c r="H70" i="15"/>
  <c r="B70" i="15"/>
  <c r="J69" i="15"/>
  <c r="K69" i="15" s="1"/>
  <c r="H69" i="15"/>
  <c r="I69" i="15" s="1"/>
  <c r="B69" i="15"/>
  <c r="K68" i="15"/>
  <c r="J68" i="15"/>
  <c r="I68" i="15"/>
  <c r="H68" i="15"/>
  <c r="B68" i="15"/>
  <c r="J67" i="15"/>
  <c r="K67" i="15" s="1"/>
  <c r="K72" i="15" s="1"/>
  <c r="I67" i="15"/>
  <c r="H67" i="15"/>
  <c r="B67" i="15"/>
  <c r="K66" i="15"/>
  <c r="J66" i="15"/>
  <c r="H66" i="15"/>
  <c r="I66" i="15" s="1"/>
  <c r="B66" i="15"/>
  <c r="K65" i="15"/>
  <c r="J65" i="15"/>
  <c r="H65" i="15"/>
  <c r="I65" i="15" s="1"/>
  <c r="B65" i="15"/>
  <c r="B63" i="15"/>
  <c r="K58" i="15"/>
  <c r="J58" i="15"/>
  <c r="H58" i="15"/>
  <c r="I58" i="15" s="1"/>
  <c r="F58" i="15"/>
  <c r="G58" i="15" s="1"/>
  <c r="D58" i="15"/>
  <c r="E58" i="15" s="1"/>
  <c r="B58" i="15"/>
  <c r="K57" i="15"/>
  <c r="J57" i="15"/>
  <c r="I57" i="15"/>
  <c r="H57" i="15"/>
  <c r="G57" i="15"/>
  <c r="F57" i="15"/>
  <c r="E57" i="15"/>
  <c r="D57" i="15"/>
  <c r="B57" i="15"/>
  <c r="J56" i="15"/>
  <c r="K56" i="15" s="1"/>
  <c r="H56" i="15"/>
  <c r="I56" i="15" s="1"/>
  <c r="F56" i="15"/>
  <c r="G56" i="15" s="1"/>
  <c r="D56" i="15"/>
  <c r="E56" i="15" s="1"/>
  <c r="B56" i="15"/>
  <c r="K55" i="15"/>
  <c r="J55" i="15"/>
  <c r="I55" i="15"/>
  <c r="H55" i="15"/>
  <c r="G55" i="15"/>
  <c r="F55" i="15"/>
  <c r="E55" i="15"/>
  <c r="D55" i="15"/>
  <c r="B55" i="15"/>
  <c r="J54" i="15"/>
  <c r="K54" i="15" s="1"/>
  <c r="H54" i="15"/>
  <c r="I54" i="15" s="1"/>
  <c r="G54" i="15"/>
  <c r="E54" i="15"/>
  <c r="B54" i="15"/>
  <c r="K53" i="15"/>
  <c r="J53" i="15"/>
  <c r="I53" i="15"/>
  <c r="H53" i="15"/>
  <c r="G53" i="15"/>
  <c r="F53" i="15"/>
  <c r="E53" i="15"/>
  <c r="D53" i="15"/>
  <c r="B53" i="15"/>
  <c r="J52" i="15"/>
  <c r="K52" i="15" s="1"/>
  <c r="H52" i="15"/>
  <c r="I52" i="15" s="1"/>
  <c r="G52" i="15"/>
  <c r="E52" i="15"/>
  <c r="B52" i="15"/>
  <c r="B50" i="15"/>
  <c r="J45" i="15"/>
  <c r="K45" i="15" s="1"/>
  <c r="H45" i="15"/>
  <c r="I45" i="15" s="1"/>
  <c r="B45" i="15"/>
  <c r="K44" i="15"/>
  <c r="J44" i="15"/>
  <c r="I44" i="15"/>
  <c r="H44" i="15"/>
  <c r="B44" i="15"/>
  <c r="J43" i="15"/>
  <c r="K43" i="15" s="1"/>
  <c r="H43" i="15"/>
  <c r="I43" i="15" s="1"/>
  <c r="B43" i="15"/>
  <c r="K42" i="15"/>
  <c r="J42" i="15"/>
  <c r="I42" i="15"/>
  <c r="H42" i="15"/>
  <c r="B42" i="15"/>
  <c r="J41" i="15"/>
  <c r="K41" i="15" s="1"/>
  <c r="H41" i="15"/>
  <c r="I41" i="15" s="1"/>
  <c r="B41" i="15"/>
  <c r="K40" i="15"/>
  <c r="J40" i="15"/>
  <c r="I40" i="15"/>
  <c r="H40" i="15"/>
  <c r="B40" i="15"/>
  <c r="J39" i="15"/>
  <c r="K39" i="15" s="1"/>
  <c r="H39" i="15"/>
  <c r="I39" i="15" s="1"/>
  <c r="B39" i="15"/>
  <c r="B37" i="15"/>
  <c r="J32" i="15"/>
  <c r="K32" i="15" s="1"/>
  <c r="I32" i="15"/>
  <c r="F32" i="15"/>
  <c r="G32" i="15" s="1"/>
  <c r="E32" i="15"/>
  <c r="B32" i="15"/>
  <c r="K31" i="15"/>
  <c r="J31" i="15"/>
  <c r="I31" i="15"/>
  <c r="H31" i="15"/>
  <c r="G31" i="15"/>
  <c r="F31" i="15"/>
  <c r="D31" i="15"/>
  <c r="E31" i="15" s="1"/>
  <c r="B31" i="15"/>
  <c r="J30" i="15"/>
  <c r="K30" i="15" s="1"/>
  <c r="I30" i="15"/>
  <c r="F30" i="15"/>
  <c r="G30" i="15" s="1"/>
  <c r="E30" i="15"/>
  <c r="B30" i="15"/>
  <c r="K29" i="15"/>
  <c r="J29" i="15"/>
  <c r="I29" i="15"/>
  <c r="H29" i="15"/>
  <c r="F29" i="15"/>
  <c r="G29" i="15" s="1"/>
  <c r="E29" i="15"/>
  <c r="D29" i="15"/>
  <c r="B29" i="15"/>
  <c r="J28" i="15"/>
  <c r="K28" i="15" s="1"/>
  <c r="H28" i="15"/>
  <c r="I28" i="15" s="1"/>
  <c r="G28" i="15"/>
  <c r="E28" i="15"/>
  <c r="B28" i="15"/>
  <c r="K27" i="15"/>
  <c r="J27" i="15"/>
  <c r="H27" i="15"/>
  <c r="I27" i="15" s="1"/>
  <c r="G27" i="15"/>
  <c r="F27" i="15"/>
  <c r="E27" i="15"/>
  <c r="D27" i="15"/>
  <c r="B27" i="15"/>
  <c r="J26" i="15"/>
  <c r="K26" i="15" s="1"/>
  <c r="K33" i="15" s="1"/>
  <c r="H26" i="15"/>
  <c r="I26" i="15" s="1"/>
  <c r="G26" i="15"/>
  <c r="E26" i="15"/>
  <c r="B26" i="15"/>
  <c r="B24" i="15"/>
  <c r="J19" i="15"/>
  <c r="K19" i="15" s="1"/>
  <c r="H19" i="15"/>
  <c r="I19" i="15" s="1"/>
  <c r="F19" i="15"/>
  <c r="G19" i="15" s="1"/>
  <c r="D19" i="15"/>
  <c r="E19" i="15" s="1"/>
  <c r="B19" i="15"/>
  <c r="J18" i="15"/>
  <c r="K18" i="15" s="1"/>
  <c r="I18" i="15"/>
  <c r="H18" i="15"/>
  <c r="G18" i="15"/>
  <c r="F18" i="15"/>
  <c r="E18" i="15"/>
  <c r="D18" i="15"/>
  <c r="B18" i="15"/>
  <c r="J17" i="15"/>
  <c r="K17" i="15" s="1"/>
  <c r="H17" i="15"/>
  <c r="I17" i="15" s="1"/>
  <c r="G17" i="15"/>
  <c r="E17" i="15"/>
  <c r="B17" i="15"/>
  <c r="K16" i="15"/>
  <c r="J16" i="15"/>
  <c r="I16" i="15"/>
  <c r="H16" i="15"/>
  <c r="G16" i="15"/>
  <c r="F16" i="15"/>
  <c r="E16" i="15"/>
  <c r="B16" i="15"/>
  <c r="J15" i="15"/>
  <c r="K15" i="15" s="1"/>
  <c r="H15" i="15"/>
  <c r="I15" i="15" s="1"/>
  <c r="G15" i="15"/>
  <c r="E15" i="15"/>
  <c r="B15" i="15"/>
  <c r="K14" i="15"/>
  <c r="J14" i="15"/>
  <c r="I14" i="15"/>
  <c r="H14" i="15"/>
  <c r="F14" i="15"/>
  <c r="G14" i="15" s="1"/>
  <c r="E14" i="15"/>
  <c r="D14" i="15"/>
  <c r="B14" i="15"/>
  <c r="J13" i="15"/>
  <c r="K13" i="15" s="1"/>
  <c r="H13" i="15"/>
  <c r="I13" i="15" s="1"/>
  <c r="F13" i="15"/>
  <c r="G13" i="15" s="1"/>
  <c r="D13" i="15"/>
  <c r="E13" i="15" s="1"/>
  <c r="B13" i="15"/>
  <c r="B11" i="15"/>
  <c r="E33" i="15" l="1"/>
  <c r="E20" i="15"/>
  <c r="G33" i="15"/>
  <c r="K85" i="15"/>
  <c r="I33" i="15"/>
  <c r="G20" i="15"/>
  <c r="I20" i="15"/>
  <c r="E46" i="15"/>
  <c r="C46" i="15" s="1"/>
  <c r="C47" i="15" s="1"/>
  <c r="C6" i="15" s="1"/>
  <c r="E59" i="15"/>
  <c r="C59" i="15" s="1"/>
  <c r="C60" i="15" s="1"/>
  <c r="D4" i="15" s="1"/>
  <c r="G46" i="15"/>
  <c r="G59" i="15"/>
  <c r="E72" i="15"/>
  <c r="E85" i="15"/>
  <c r="K20" i="15"/>
  <c r="I46" i="15"/>
  <c r="I59" i="15"/>
  <c r="G72" i="15"/>
  <c r="G85" i="15"/>
  <c r="K46" i="15"/>
  <c r="K59" i="15"/>
  <c r="I72" i="15"/>
  <c r="I85" i="15"/>
  <c r="C33" i="15" l="1"/>
  <c r="C34" i="15" s="1"/>
  <c r="C5" i="15" s="1"/>
  <c r="C20" i="15"/>
  <c r="C21" i="15" s="1"/>
  <c r="C4" i="15" s="1"/>
  <c r="E4" i="15" s="1"/>
  <c r="C72" i="15"/>
  <c r="C73" i="15" s="1"/>
  <c r="D5" i="15" s="1"/>
  <c r="C85" i="15"/>
  <c r="C86" i="15" s="1"/>
  <c r="D6" i="15" s="1"/>
  <c r="E6" i="15" s="1"/>
  <c r="E5" i="15" l="1"/>
</calcChain>
</file>

<file path=xl/sharedStrings.xml><?xml version="1.0" encoding="utf-8"?>
<sst xmlns="http://schemas.openxmlformats.org/spreadsheetml/2006/main" count="180" uniqueCount="67">
  <si>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</si>
  <si>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</si>
  <si>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</si>
  <si>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</si>
  <si>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</si>
  <si>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</si>
  <si>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</si>
  <si>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</si>
  <si>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</si>
  <si>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</si>
  <si>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</si>
  <si>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</si>
  <si>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</si>
  <si>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</si>
  <si>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</si>
  <si>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</si>
  <si>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</si>
  <si>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</si>
  <si>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</si>
  <si>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</si>
  <si>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</si>
  <si>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</si>
  <si>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</si>
  <si>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</si>
  <si>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</si>
  <si>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</si>
  <si>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</si>
  <si>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</si>
  <si>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</si>
  <si>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</si>
  <si>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</si>
  <si>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</si>
  <si>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</si>
  <si>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</si>
  <si>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</si>
  <si>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</si>
  <si>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</si>
  <si>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</si>
  <si>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</si>
  <si>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</si>
  <si>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</si>
  <si>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</si>
  <si>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</si>
  <si>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</si>
  <si>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</si>
  <si>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</si>
  <si>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</si>
  <si>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</si>
  <si>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</si>
  <si>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</si>
  <si>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</si>
  <si>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</si>
  <si>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</si>
  <si>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</si>
  <si>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</si>
  <si>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</si>
  <si>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</si>
  <si>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</si>
  <si>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</si>
  <si>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</si>
  <si>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</si>
  <si>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</si>
  <si>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</si>
  <si>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x</t>
  </si>
  <si>
    <t>Matias Leyton</t>
  </si>
  <si>
    <t>Felipe Ojeda</t>
  </si>
  <si>
    <t>Sebastian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</si>
</sst>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29EB-B0D6-413A-8C35-DC40B24AD5AF}">
  <dimension ref="A2:K797"/>
  <sheetViews>
    <sheetView tabSelected="1" workbookViewId="0">
      <selection activeCell="I3" sqref="I3"/>
    </sheetView>
  </sheetViews>
  <sheetFormatPr baseColWidth="10" defaultColWidth="14.5" defaultRowHeight="15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">
      <c r="A4" s="3">
        <v>1</v>
      </c>
      <c r="B4" s="16" t="s">
        <v>64</v>
      </c>
      <c r="C4" s="31">
        <f>C21</f>
        <v>6.3</v>
      </c>
      <c r="D4" s="37">
        <f>C60</f>
        <v>6</v>
      </c>
      <c r="E4" s="36">
        <f>C4*C$2+D4*D$2</f>
        <v>6.2099999999999991</v>
      </c>
    </row>
    <row r="5" spans="1:11" x14ac:dyDescent="0.2">
      <c r="A5" s="3">
        <v>2</v>
      </c>
      <c r="B5" s="16" t="s">
        <v>65</v>
      </c>
      <c r="C5" s="31">
        <f>C34</f>
        <v>5.2</v>
      </c>
      <c r="D5" s="37">
        <f>C73</f>
        <v>6</v>
      </c>
      <c r="E5" s="36">
        <f t="shared" ref="E5:E6" si="0">C5*C$2+D5*D$2</f>
        <v>5.4399999999999995</v>
      </c>
    </row>
    <row r="6" spans="1:11" x14ac:dyDescent="0.2">
      <c r="A6" s="3">
        <v>3</v>
      </c>
      <c r="B6" s="16" t="s">
        <v>66</v>
      </c>
      <c r="C6" s="31">
        <f>C47</f>
        <v>6.3</v>
      </c>
      <c r="D6" s="37">
        <f>C86</f>
        <v>6</v>
      </c>
      <c r="E6" s="36">
        <f t="shared" si="0"/>
        <v>6.2099999999999991</v>
      </c>
    </row>
    <row r="11" spans="1:11" ht="19" outlineLevel="1" x14ac:dyDescent="0.2">
      <c r="A11" s="48" t="s">
        <v>4</v>
      </c>
      <c r="B11" s="11" t="str">
        <f>B4</f>
        <v>Matias Leyton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6" outlineLevel="1" x14ac:dyDescent="0.2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4" si="1">IF($C13=CL,"X","")</f>
        <v>X</v>
      </c>
      <c r="E13" s="12">
        <f>IF(D13="X",100*0.15,"")</f>
        <v>15</v>
      </c>
      <c r="F13" s="12" t="str">
        <f t="shared" ref="F13:F16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9" si="5">IF($J13="X",0,"")</f>
        <v/>
      </c>
    </row>
    <row r="14" spans="1:11" ht="26.5" customHeight="1" outlineLevel="1" x14ac:dyDescent="0.2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/>
      <c r="E15" s="12" t="str">
        <f>IF(D15="X",100*0.2,"")</f>
        <v/>
      </c>
      <c r="F15" s="12" t="s">
        <v>63</v>
      </c>
      <c r="G15" s="12">
        <f>IF(F15="X",60*0.2,"")</f>
        <v>12</v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">
        <v>63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/>
      <c r="E17" s="12" t="str">
        <f>IF(D17="X",100*0.05,"")</f>
        <v/>
      </c>
      <c r="F17" s="12" t="s">
        <v>63</v>
      </c>
      <c r="G17" s="12">
        <f>IF(F17="X",60*0.05,"")</f>
        <v>3</v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si="5"/>
        <v/>
      </c>
    </row>
    <row r="19" spans="1:11" ht="26" outlineLevel="1" x14ac:dyDescent="0.2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5"/>
        <v/>
      </c>
    </row>
    <row r="20" spans="1:11" ht="15.75" customHeight="1" outlineLevel="1" x14ac:dyDescent="0.25">
      <c r="A20" s="40"/>
      <c r="B20" s="18" t="s">
        <v>12</v>
      </c>
      <c r="C20" s="22">
        <f>E20+G20+I20+K20</f>
        <v>90</v>
      </c>
      <c r="D20" s="13"/>
      <c r="E20" s="13">
        <f>SUM(E13:E19)</f>
        <v>75</v>
      </c>
      <c r="F20" s="13"/>
      <c r="G20" s="13">
        <f>SUM(G13:G19)</f>
        <v>15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2"/>
      <c r="B21" s="21" t="s">
        <v>13</v>
      </c>
      <c r="C21" s="14">
        <f>VLOOKUP(C20,ESCALA_IEP!A2:B202,2,FALSE)</f>
        <v>6.3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8" t="s">
        <v>4</v>
      </c>
      <c r="B24" s="11" t="str">
        <f>B5</f>
        <v>Felipe Ojeda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/>
      <c r="E26" s="12" t="str">
        <f>IF(D26="X",100*0.15,"")</f>
        <v/>
      </c>
      <c r="F26" s="12" t="s">
        <v>63</v>
      </c>
      <c r="G26" s="12">
        <f>IF(F26="X",60*0.15,"")</f>
        <v>9</v>
      </c>
      <c r="H26" s="12" t="str">
        <f t="shared" ref="H26:H29" si="6">IF($C26=ML,"X","")</f>
        <v/>
      </c>
      <c r="I26" s="12" t="str">
        <f>IF(H26="X",30*0.15,"")</f>
        <v/>
      </c>
      <c r="J26" s="12" t="str">
        <f t="shared" ref="J26:J30" si="7">IF($C26=NL,"X","")</f>
        <v/>
      </c>
      <c r="K26" s="12" t="str">
        <f t="shared" ref="K26:K32" si="8">IF($J26="X",0,"")</f>
        <v/>
      </c>
    </row>
    <row r="27" spans="1:11" ht="24" customHeight="1" x14ac:dyDescent="0.2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ref="D27:D29" si="9">IF($C27=CL,"X","")</f>
        <v>X</v>
      </c>
      <c r="E27" s="12">
        <f>IF(D27="X",100*0.25,"")</f>
        <v>25</v>
      </c>
      <c r="F27" s="12" t="str">
        <f t="shared" ref="F27:F30" si="10">IF($C27=L,"X","")</f>
        <v/>
      </c>
      <c r="G27" s="12" t="str">
        <f>IF(F27="X",60*0.25,"")</f>
        <v/>
      </c>
      <c r="H27" s="12" t="str">
        <f t="shared" si="6"/>
        <v/>
      </c>
      <c r="I27" s="12" t="str">
        <f>IF(H27="X",30*0.25,"")</f>
        <v/>
      </c>
      <c r="J27" s="12" t="str">
        <f t="shared" si="7"/>
        <v/>
      </c>
      <c r="K27" s="12" t="str">
        <f t="shared" si="8"/>
        <v/>
      </c>
    </row>
    <row r="28" spans="1:11" ht="24" customHeight="1" x14ac:dyDescent="0.2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/>
      <c r="E28" s="12" t="str">
        <f>IF(D28="X",100*0.2,"")</f>
        <v/>
      </c>
      <c r="F28" s="12" t="s">
        <v>63</v>
      </c>
      <c r="G28" s="12">
        <f>IF(F28="X",60*0.2,"")</f>
        <v>12</v>
      </c>
      <c r="H28" s="12" t="str">
        <f t="shared" si="6"/>
        <v/>
      </c>
      <c r="I28" s="12" t="str">
        <f>IF(H28="X",30*0.2,"")</f>
        <v/>
      </c>
      <c r="J28" s="12" t="str">
        <f t="shared" si="7"/>
        <v/>
      </c>
      <c r="K28" s="12" t="str">
        <f t="shared" si="8"/>
        <v/>
      </c>
    </row>
    <row r="29" spans="1:11" ht="24" customHeight="1" x14ac:dyDescent="0.2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9"/>
        <v>X</v>
      </c>
      <c r="E29" s="12">
        <f>IF(D29="X",100*0.05,"")</f>
        <v>5</v>
      </c>
      <c r="F29" s="12" t="str">
        <f t="shared" si="10"/>
        <v/>
      </c>
      <c r="G29" s="12" t="str">
        <f>IF(F29="X",60*0.05,"")</f>
        <v/>
      </c>
      <c r="H29" s="12" t="str">
        <f t="shared" si="6"/>
        <v/>
      </c>
      <c r="I29" s="12" t="str">
        <f>IF(H29="X",30*0.05,"")</f>
        <v/>
      </c>
      <c r="J29" s="12" t="str">
        <f t="shared" si="7"/>
        <v/>
      </c>
      <c r="K29" s="12" t="str">
        <f t="shared" si="8"/>
        <v/>
      </c>
    </row>
    <row r="30" spans="1:11" ht="24" customHeight="1" x14ac:dyDescent="0.2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/>
      <c r="E30" s="12" t="str">
        <f>IF(D30="X",100*0.05,"")</f>
        <v/>
      </c>
      <c r="F30" s="12" t="str">
        <f t="shared" si="10"/>
        <v/>
      </c>
      <c r="G30" s="12" t="str">
        <f>IF(F30="X",60*0.05,"")</f>
        <v/>
      </c>
      <c r="H30" s="12" t="s">
        <v>63</v>
      </c>
      <c r="I30" s="12">
        <f>IF(H30="X",30*0.05,"")</f>
        <v>1.5</v>
      </c>
      <c r="J30" s="12" t="str">
        <f t="shared" si="7"/>
        <v/>
      </c>
      <c r="K30" s="12" t="str">
        <f t="shared" si="8"/>
        <v/>
      </c>
    </row>
    <row r="31" spans="1:11" ht="24" customHeight="1" x14ac:dyDescent="0.2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8"/>
        <v/>
      </c>
    </row>
    <row r="32" spans="1:11" ht="24" customHeight="1" x14ac:dyDescent="0.2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/>
      <c r="E32" s="12" t="str">
        <f>IF(D32="X",100*0.1,"")</f>
        <v/>
      </c>
      <c r="F32" s="12" t="str">
        <f>IF($C32=L,"X","")</f>
        <v/>
      </c>
      <c r="G32" s="12" t="str">
        <f>IF(F32="X",60*0.1,"")</f>
        <v/>
      </c>
      <c r="H32" s="12" t="s">
        <v>63</v>
      </c>
      <c r="I32" s="12">
        <f>IF(H32="X",30*0.1,"")</f>
        <v>3</v>
      </c>
      <c r="J32" s="12" t="str">
        <f>IF($C32=NL,"X","")</f>
        <v/>
      </c>
      <c r="K32" s="12" t="str">
        <f t="shared" si="8"/>
        <v/>
      </c>
    </row>
    <row r="33" spans="1:11" ht="24" customHeight="1" x14ac:dyDescent="0.25">
      <c r="A33" s="40"/>
      <c r="B33" s="18" t="s">
        <v>12</v>
      </c>
      <c r="C33" s="22">
        <f>E33+G33+I33+K33</f>
        <v>75.5</v>
      </c>
      <c r="D33" s="13"/>
      <c r="E33" s="13">
        <f>SUM(E26:E32)</f>
        <v>50</v>
      </c>
      <c r="F33" s="13"/>
      <c r="G33" s="13">
        <f>SUM(G26:G32)</f>
        <v>21</v>
      </c>
      <c r="H33" s="13"/>
      <c r="I33" s="13">
        <f>SUM(I26:I32)</f>
        <v>4.5</v>
      </c>
      <c r="J33" s="13"/>
      <c r="K33" s="13">
        <f>SUM(K26:K32)</f>
        <v>0</v>
      </c>
    </row>
    <row r="34" spans="1:11" ht="24" customHeight="1" x14ac:dyDescent="0.25">
      <c r="A34" s="42"/>
      <c r="B34" s="21" t="s">
        <v>13</v>
      </c>
      <c r="C34" s="14">
        <f>VLOOKUP(C33,ESCALA_IEP!A15:B215,2,FALSE)</f>
        <v>5.2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48" t="s">
        <v>4</v>
      </c>
      <c r="B37" s="11" t="str">
        <f>B6</f>
        <v>Sebastian Vargas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0" si="11">IF($C39=CL,"X","")</f>
        <v>X</v>
      </c>
      <c r="E39" s="12">
        <f>IF(D39="X",100*0.15,"")</f>
        <v>15</v>
      </c>
      <c r="F39" s="12" t="str">
        <f t="shared" ref="F39:F42" si="12">IF($C39=L,"X","")</f>
        <v/>
      </c>
      <c r="G39" s="12" t="str">
        <f>IF(F39="X",60*0.15,"")</f>
        <v/>
      </c>
      <c r="H39" s="12" t="str">
        <f t="shared" ref="H39:H43" si="13">IF($C39=ML,"X","")</f>
        <v/>
      </c>
      <c r="I39" s="12" t="str">
        <f>IF(H39="X",30*0.15,"")</f>
        <v/>
      </c>
      <c r="J39" s="12" t="str">
        <f t="shared" ref="J39:J43" si="14">IF($C39=NL,"X","")</f>
        <v/>
      </c>
      <c r="K39" s="12" t="str">
        <f t="shared" ref="K39:K45" si="15">IF($J39="X",0,"")</f>
        <v/>
      </c>
    </row>
    <row r="40" spans="1:11" ht="24" customHeight="1" x14ac:dyDescent="0.2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1"/>
        <v>X</v>
      </c>
      <c r="E40" s="12">
        <f>IF(D40="X",100*0.25,"")</f>
        <v>25</v>
      </c>
      <c r="F40" s="12" t="str">
        <f t="shared" si="12"/>
        <v/>
      </c>
      <c r="G40" s="12" t="str">
        <f>IF(F40="X",60*0.25,"")</f>
        <v/>
      </c>
      <c r="H40" s="12" t="str">
        <f t="shared" si="13"/>
        <v/>
      </c>
      <c r="I40" s="12" t="str">
        <f>IF(H40="X",30*0.25,"")</f>
        <v/>
      </c>
      <c r="J40" s="12" t="str">
        <f t="shared" si="14"/>
        <v/>
      </c>
      <c r="K40" s="12" t="str">
        <f t="shared" si="15"/>
        <v/>
      </c>
    </row>
    <row r="41" spans="1:11" ht="24" customHeight="1" x14ac:dyDescent="0.2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/>
      <c r="E41" s="12" t="str">
        <f>IF(D41="X",100*0.2,"")</f>
        <v/>
      </c>
      <c r="F41" s="12" t="s">
        <v>63</v>
      </c>
      <c r="G41" s="12">
        <f>IF(F41="X",60*0.2,"")</f>
        <v>12</v>
      </c>
      <c r="H41" s="12" t="str">
        <f t="shared" si="13"/>
        <v/>
      </c>
      <c r="I41" s="12" t="str">
        <f>IF(H41="X",30*0.2,"")</f>
        <v/>
      </c>
      <c r="J41" s="12" t="str">
        <f t="shared" si="14"/>
        <v/>
      </c>
      <c r="K41" s="12" t="str">
        <f t="shared" si="15"/>
        <v/>
      </c>
    </row>
    <row r="42" spans="1:11" ht="24" customHeight="1" x14ac:dyDescent="0.2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">
        <v>63</v>
      </c>
      <c r="E42" s="12">
        <f>IF(D42="X",100*0.05,"")</f>
        <v>5</v>
      </c>
      <c r="F42" s="12" t="str">
        <f t="shared" si="12"/>
        <v/>
      </c>
      <c r="G42" s="12" t="str">
        <f>IF(F42="X",60*0.05,"")</f>
        <v/>
      </c>
      <c r="H42" s="12" t="str">
        <f t="shared" si="13"/>
        <v/>
      </c>
      <c r="I42" s="12" t="str">
        <f>IF(H42="X",30*0.05,"")</f>
        <v/>
      </c>
      <c r="J42" s="12" t="str">
        <f t="shared" si="14"/>
        <v/>
      </c>
      <c r="K42" s="12" t="str">
        <f t="shared" si="15"/>
        <v/>
      </c>
    </row>
    <row r="43" spans="1:11" ht="24" customHeight="1" x14ac:dyDescent="0.2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/>
      <c r="E43" s="12" t="str">
        <f>IF(D43="X",100*0.05,"")</f>
        <v/>
      </c>
      <c r="F43" s="12" t="s">
        <v>63</v>
      </c>
      <c r="G43" s="12">
        <f>IF(F43="X",60*0.05,"")</f>
        <v>3</v>
      </c>
      <c r="H43" s="12" t="str">
        <f t="shared" si="13"/>
        <v/>
      </c>
      <c r="I43" s="12" t="str">
        <f>IF(H43="X",30*0.05,"")</f>
        <v/>
      </c>
      <c r="J43" s="12" t="str">
        <f t="shared" si="14"/>
        <v/>
      </c>
      <c r="K43" s="12" t="str">
        <f t="shared" si="15"/>
        <v/>
      </c>
    </row>
    <row r="44" spans="1:11" ht="24" customHeight="1" x14ac:dyDescent="0.2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5"/>
        <v/>
      </c>
    </row>
    <row r="45" spans="1:11" ht="24" customHeight="1" x14ac:dyDescent="0.2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5"/>
        <v/>
      </c>
    </row>
    <row r="46" spans="1:11" ht="24" customHeight="1" x14ac:dyDescent="0.25">
      <c r="A46" s="40"/>
      <c r="B46" s="18" t="s">
        <v>12</v>
      </c>
      <c r="C46" s="22">
        <f>E46+G46+I46+K46</f>
        <v>90</v>
      </c>
      <c r="D46" s="13"/>
      <c r="E46" s="13">
        <f>SUM(E39:E45)</f>
        <v>75</v>
      </c>
      <c r="F46" s="13"/>
      <c r="G46" s="13">
        <f>SUM(G39:G45)</f>
        <v>15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2"/>
      <c r="B47" s="21" t="s">
        <v>13</v>
      </c>
      <c r="C47" s="14">
        <f>VLOOKUP(C46,ESCALA_IEP!A28:B228,2,FALSE)</f>
        <v>6.3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9" t="s">
        <v>14</v>
      </c>
      <c r="B50" s="11" t="str">
        <f>B4</f>
        <v>Matias Leyton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/>
      <c r="E52" s="12" t="str">
        <f>IF(D52="X",100*0.15,"")</f>
        <v/>
      </c>
      <c r="F52" s="12" t="s">
        <v>63</v>
      </c>
      <c r="G52" s="12">
        <f>IF(F52="X",60*0.15,"")</f>
        <v>9</v>
      </c>
      <c r="H52" s="12" t="str">
        <f t="shared" ref="H52:H56" si="16">IF($C52=ML,"X","")</f>
        <v/>
      </c>
      <c r="I52" s="12" t="str">
        <f>IF(H52="X",30*0.15,"")</f>
        <v/>
      </c>
      <c r="J52" s="12" t="str">
        <f t="shared" ref="J52:J56" si="17">IF($C52=NL,"X","")</f>
        <v/>
      </c>
      <c r="K52" s="12" t="str">
        <f t="shared" ref="K52:K58" si="18">IF($J52="X",0,"")</f>
        <v/>
      </c>
    </row>
    <row r="53" spans="1:11" ht="24" customHeight="1" x14ac:dyDescent="0.2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ref="D53:D56" si="19">IF($C53=CL,"X","")</f>
        <v>X</v>
      </c>
      <c r="E53" s="12">
        <f>IF(D53="X",100*0.25,"")</f>
        <v>25</v>
      </c>
      <c r="F53" s="12" t="str">
        <f t="shared" ref="F53:F56" si="20">IF($C53=L,"X","")</f>
        <v/>
      </c>
      <c r="G53" s="12" t="str">
        <f>IF(F53="X",60*0.25,"")</f>
        <v/>
      </c>
      <c r="H53" s="12" t="str">
        <f t="shared" si="16"/>
        <v/>
      </c>
      <c r="I53" s="12" t="str">
        <f>IF(H53="X",30*0.25,"")</f>
        <v/>
      </c>
      <c r="J53" s="12" t="str">
        <f t="shared" si="17"/>
        <v/>
      </c>
      <c r="K53" s="12" t="str">
        <f t="shared" si="18"/>
        <v/>
      </c>
    </row>
    <row r="54" spans="1:11" ht="24" customHeight="1" x14ac:dyDescent="0.2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/>
      <c r="E54" s="12" t="str">
        <f>IF(D54="X",100*0.2,"")</f>
        <v/>
      </c>
      <c r="F54" s="12" t="s">
        <v>63</v>
      </c>
      <c r="G54" s="12">
        <f>IF(F54="X",60*0.2,"")</f>
        <v>12</v>
      </c>
      <c r="H54" s="12" t="str">
        <f t="shared" si="16"/>
        <v/>
      </c>
      <c r="I54" s="12" t="str">
        <f>IF(H54="X",30*0.2,"")</f>
        <v/>
      </c>
      <c r="J54" s="12" t="str">
        <f t="shared" si="17"/>
        <v/>
      </c>
      <c r="K54" s="12" t="str">
        <f t="shared" si="18"/>
        <v/>
      </c>
    </row>
    <row r="55" spans="1:11" ht="24" customHeight="1" x14ac:dyDescent="0.2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9"/>
        <v>X</v>
      </c>
      <c r="E55" s="12">
        <f>IF(D55="X",100*0.05,"")</f>
        <v>5</v>
      </c>
      <c r="F55" s="12" t="str">
        <f t="shared" si="20"/>
        <v/>
      </c>
      <c r="G55" s="12" t="str">
        <f>IF(F55="X",60*0.05,"")</f>
        <v/>
      </c>
      <c r="H55" s="12" t="str">
        <f t="shared" si="16"/>
        <v/>
      </c>
      <c r="I55" s="12" t="str">
        <f>IF(H55="X",30*0.05,"")</f>
        <v/>
      </c>
      <c r="J55" s="12" t="str">
        <f t="shared" si="17"/>
        <v/>
      </c>
      <c r="K55" s="12" t="str">
        <f t="shared" si="18"/>
        <v/>
      </c>
    </row>
    <row r="56" spans="1:11" ht="24" customHeight="1" x14ac:dyDescent="0.2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9"/>
        <v>X</v>
      </c>
      <c r="E56" s="12">
        <f>IF(D56="X",100*0.05,"")</f>
        <v>5</v>
      </c>
      <c r="F56" s="12" t="str">
        <f t="shared" si="20"/>
        <v/>
      </c>
      <c r="G56" s="12" t="str">
        <f>IF(F56="X",60*0.05,"")</f>
        <v/>
      </c>
      <c r="H56" s="12" t="str">
        <f t="shared" si="16"/>
        <v/>
      </c>
      <c r="I56" s="12" t="str">
        <f>IF(H56="X",30*0.05,"")</f>
        <v/>
      </c>
      <c r="J56" s="12" t="str">
        <f t="shared" si="17"/>
        <v/>
      </c>
      <c r="K56" s="12" t="str">
        <f t="shared" si="18"/>
        <v/>
      </c>
    </row>
    <row r="57" spans="1:11" ht="24" customHeight="1" x14ac:dyDescent="0.2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8"/>
        <v/>
      </c>
    </row>
    <row r="58" spans="1:11" ht="24" customHeight="1" x14ac:dyDescent="0.2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8"/>
        <v/>
      </c>
    </row>
    <row r="59" spans="1:11" ht="24" customHeight="1" x14ac:dyDescent="0.25">
      <c r="A59" s="40"/>
      <c r="B59" s="18" t="s">
        <v>12</v>
      </c>
      <c r="C59" s="22">
        <f>E59+G59+I59+K59</f>
        <v>86</v>
      </c>
      <c r="D59" s="13"/>
      <c r="E59" s="13">
        <f>SUM(E52:E58)</f>
        <v>65</v>
      </c>
      <c r="F59" s="13"/>
      <c r="G59" s="13">
        <f>SUM(G52:G58)</f>
        <v>21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2"/>
      <c r="B60" s="21" t="s">
        <v>13</v>
      </c>
      <c r="C60" s="14">
        <f>VLOOKUP(C59,ESCALA_IEP!A41:B241,2,FALSE)</f>
        <v>6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9" t="s">
        <v>15</v>
      </c>
      <c r="B63" s="11" t="str">
        <f>B5</f>
        <v>Felipe Ojeda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/>
      <c r="E65" s="12" t="str">
        <f>IF(D65="X",100*0.15,"")</f>
        <v/>
      </c>
      <c r="F65" s="12" t="s">
        <v>63</v>
      </c>
      <c r="G65" s="12">
        <f>IF(F65="X",60*0.15,"")</f>
        <v>9</v>
      </c>
      <c r="H65" s="12" t="str">
        <f t="shared" ref="H65:H69" si="21">IF($C65=ML,"X","")</f>
        <v/>
      </c>
      <c r="I65" s="12" t="str">
        <f>IF(H65="X",30*0.15,"")</f>
        <v/>
      </c>
      <c r="J65" s="12" t="str">
        <f t="shared" ref="J65:J69" si="22">IF($C65=NL,"X","")</f>
        <v/>
      </c>
      <c r="K65" s="12" t="str">
        <f t="shared" ref="K65:K71" si="23">IF($J65="X",0,"")</f>
        <v/>
      </c>
    </row>
    <row r="66" spans="1:11" ht="24" customHeight="1" x14ac:dyDescent="0.2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ref="D66:D69" si="24">IF($C66=CL,"X","")</f>
        <v>X</v>
      </c>
      <c r="E66" s="12">
        <f>IF(D66="X",100*0.25,"")</f>
        <v>25</v>
      </c>
      <c r="F66" s="12" t="str">
        <f t="shared" ref="F66:F69" si="25">IF($C66=L,"X","")</f>
        <v/>
      </c>
      <c r="G66" s="12" t="str">
        <f>IF(F66="X",60*0.25,"")</f>
        <v/>
      </c>
      <c r="H66" s="12" t="str">
        <f t="shared" si="21"/>
        <v/>
      </c>
      <c r="I66" s="12" t="str">
        <f>IF(H66="X",30*0.25,"")</f>
        <v/>
      </c>
      <c r="J66" s="12" t="str">
        <f t="shared" si="22"/>
        <v/>
      </c>
      <c r="K66" s="12" t="str">
        <f t="shared" si="23"/>
        <v/>
      </c>
    </row>
    <row r="67" spans="1:11" ht="24" customHeight="1" x14ac:dyDescent="0.2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/>
      <c r="E67" s="12" t="str">
        <f>IF(D67="X",100*0.2,"")</f>
        <v/>
      </c>
      <c r="F67" s="12" t="s">
        <v>63</v>
      </c>
      <c r="G67" s="12">
        <f>IF(F67="X",60*0.2,"")</f>
        <v>12</v>
      </c>
      <c r="H67" s="12" t="str">
        <f t="shared" si="21"/>
        <v/>
      </c>
      <c r="I67" s="12" t="str">
        <f>IF(H67="X",30*0.2,"")</f>
        <v/>
      </c>
      <c r="J67" s="12" t="str">
        <f t="shared" si="22"/>
        <v/>
      </c>
      <c r="K67" s="12" t="str">
        <f t="shared" si="23"/>
        <v/>
      </c>
    </row>
    <row r="68" spans="1:11" ht="24" customHeight="1" x14ac:dyDescent="0.2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4"/>
        <v>X</v>
      </c>
      <c r="E68" s="12">
        <f>IF(D68="X",100*0.05,"")</f>
        <v>5</v>
      </c>
      <c r="F68" s="12" t="str">
        <f t="shared" si="25"/>
        <v/>
      </c>
      <c r="G68" s="12" t="str">
        <f>IF(F68="X",60*0.05,"")</f>
        <v/>
      </c>
      <c r="H68" s="12" t="str">
        <f t="shared" si="21"/>
        <v/>
      </c>
      <c r="I68" s="12" t="str">
        <f>IF(H68="X",30*0.05,"")</f>
        <v/>
      </c>
      <c r="J68" s="12" t="str">
        <f t="shared" si="22"/>
        <v/>
      </c>
      <c r="K68" s="12" t="str">
        <f t="shared" si="23"/>
        <v/>
      </c>
    </row>
    <row r="69" spans="1:11" ht="24" customHeight="1" x14ac:dyDescent="0.2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4"/>
        <v>X</v>
      </c>
      <c r="E69" s="12">
        <f>IF(D69="X",100*0.05,"")</f>
        <v>5</v>
      </c>
      <c r="F69" s="12" t="str">
        <f t="shared" si="25"/>
        <v/>
      </c>
      <c r="G69" s="12" t="str">
        <f>IF(F69="X",60*0.05,"")</f>
        <v/>
      </c>
      <c r="H69" s="12" t="str">
        <f t="shared" si="21"/>
        <v/>
      </c>
      <c r="I69" s="12" t="str">
        <f>IF(H69="X",30*0.05,"")</f>
        <v/>
      </c>
      <c r="J69" s="12" t="str">
        <f t="shared" si="22"/>
        <v/>
      </c>
      <c r="K69" s="12" t="str">
        <f t="shared" si="23"/>
        <v/>
      </c>
    </row>
    <row r="70" spans="1:11" ht="24" customHeight="1" x14ac:dyDescent="0.2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3"/>
        <v/>
      </c>
    </row>
    <row r="71" spans="1:11" ht="24" customHeight="1" x14ac:dyDescent="0.2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3"/>
        <v/>
      </c>
    </row>
    <row r="72" spans="1:11" ht="24" customHeight="1" x14ac:dyDescent="0.25">
      <c r="A72" s="40"/>
      <c r="B72" s="18" t="s">
        <v>12</v>
      </c>
      <c r="C72" s="22">
        <f>E72+G72+I72+K72</f>
        <v>86</v>
      </c>
      <c r="D72" s="13"/>
      <c r="E72" s="13">
        <f>SUM(E65:E71)</f>
        <v>65</v>
      </c>
      <c r="F72" s="13"/>
      <c r="G72" s="13">
        <f>SUM(G65:G71)</f>
        <v>21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25">
      <c r="A73" s="42"/>
      <c r="B73" s="21" t="s">
        <v>13</v>
      </c>
      <c r="C73" s="14">
        <f>VLOOKUP(C72,ESCALA_IEP!A54:B254,2,FALSE)</f>
        <v>6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9" t="s">
        <v>16</v>
      </c>
      <c r="B76" s="11" t="str">
        <f>B6</f>
        <v>Sebastian Vargas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/>
      <c r="E78" s="12" t="str">
        <f>IF(D78="X",100*0.15,"")</f>
        <v/>
      </c>
      <c r="F78" s="12" t="s">
        <v>63</v>
      </c>
      <c r="G78" s="12">
        <f>IF(F78="X",60*0.15,"")</f>
        <v>9</v>
      </c>
      <c r="H78" s="12" t="str">
        <f t="shared" ref="H78:H82" si="26">IF($C78=ML,"X","")</f>
        <v/>
      </c>
      <c r="I78" s="12" t="str">
        <f>IF(H78="X",30*0.15,"")</f>
        <v/>
      </c>
      <c r="J78" s="12" t="str">
        <f t="shared" ref="J78:J82" si="27">IF($C78=NL,"X","")</f>
        <v/>
      </c>
      <c r="K78" s="12" t="str">
        <f t="shared" ref="K78:K84" si="28">IF($J78="X",0,"")</f>
        <v/>
      </c>
    </row>
    <row r="79" spans="1:11" ht="24" customHeight="1" x14ac:dyDescent="0.2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ref="D79:D82" si="29">IF($C79=CL,"X","")</f>
        <v>X</v>
      </c>
      <c r="E79" s="12">
        <f>IF(D79="X",100*0.25,"")</f>
        <v>25</v>
      </c>
      <c r="F79" s="12" t="str">
        <f t="shared" ref="F79:F82" si="30">IF($C79=L,"X","")</f>
        <v/>
      </c>
      <c r="G79" s="12" t="str">
        <f>IF(F79="X",60*0.25,"")</f>
        <v/>
      </c>
      <c r="H79" s="12" t="str">
        <f t="shared" si="26"/>
        <v/>
      </c>
      <c r="I79" s="12" t="str">
        <f>IF(H79="X",30*0.25,"")</f>
        <v/>
      </c>
      <c r="J79" s="12" t="str">
        <f t="shared" si="27"/>
        <v/>
      </c>
      <c r="K79" s="12" t="str">
        <f t="shared" si="28"/>
        <v/>
      </c>
    </row>
    <row r="80" spans="1:11" ht="24" customHeight="1" x14ac:dyDescent="0.2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/>
      <c r="E80" s="12" t="str">
        <f>IF(D80="X",100*0.2,"")</f>
        <v/>
      </c>
      <c r="F80" s="12" t="s">
        <v>63</v>
      </c>
      <c r="G80" s="12">
        <f>IF(F80="X",60*0.2,"")</f>
        <v>12</v>
      </c>
      <c r="H80" s="12" t="str">
        <f t="shared" si="26"/>
        <v/>
      </c>
      <c r="I80" s="12" t="str">
        <f>IF(H80="X",30*0.2,"")</f>
        <v/>
      </c>
      <c r="J80" s="12" t="str">
        <f t="shared" si="27"/>
        <v/>
      </c>
      <c r="K80" s="12" t="str">
        <f t="shared" si="28"/>
        <v/>
      </c>
    </row>
    <row r="81" spans="1:11" ht="24" customHeight="1" x14ac:dyDescent="0.2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9"/>
        <v>X</v>
      </c>
      <c r="E81" s="12">
        <f>IF(D81="X",100*0.05,"")</f>
        <v>5</v>
      </c>
      <c r="F81" s="12" t="str">
        <f t="shared" si="30"/>
        <v/>
      </c>
      <c r="G81" s="12" t="str">
        <f>IF(F81="X",60*0.05,"")</f>
        <v/>
      </c>
      <c r="H81" s="12" t="str">
        <f t="shared" si="26"/>
        <v/>
      </c>
      <c r="I81" s="12" t="str">
        <f>IF(H81="X",30*0.05,"")</f>
        <v/>
      </c>
      <c r="J81" s="12" t="str">
        <f t="shared" si="27"/>
        <v/>
      </c>
      <c r="K81" s="12" t="str">
        <f t="shared" si="28"/>
        <v/>
      </c>
    </row>
    <row r="82" spans="1:11" ht="24" customHeight="1" x14ac:dyDescent="0.2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9"/>
        <v>X</v>
      </c>
      <c r="E82" s="12">
        <f>IF(D82="X",100*0.05,"")</f>
        <v>5</v>
      </c>
      <c r="F82" s="12" t="str">
        <f t="shared" si="30"/>
        <v/>
      </c>
      <c r="G82" s="12" t="str">
        <f>IF(F82="X",60*0.05,"")</f>
        <v/>
      </c>
      <c r="H82" s="12" t="str">
        <f t="shared" si="26"/>
        <v/>
      </c>
      <c r="I82" s="12" t="str">
        <f>IF(H82="X",30*0.05,"")</f>
        <v/>
      </c>
      <c r="J82" s="12" t="str">
        <f t="shared" si="27"/>
        <v/>
      </c>
      <c r="K82" s="12" t="str">
        <f t="shared" si="28"/>
        <v/>
      </c>
    </row>
    <row r="83" spans="1:11" ht="24" customHeight="1" x14ac:dyDescent="0.2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8"/>
        <v/>
      </c>
    </row>
    <row r="84" spans="1:11" ht="24" customHeight="1" x14ac:dyDescent="0.2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8"/>
        <v/>
      </c>
    </row>
    <row r="85" spans="1:11" ht="24" customHeight="1" x14ac:dyDescent="0.25">
      <c r="A85" s="40"/>
      <c r="B85" s="18" t="s">
        <v>12</v>
      </c>
      <c r="C85" s="22">
        <f>E85+G85+I85+K85</f>
        <v>86</v>
      </c>
      <c r="D85" s="13"/>
      <c r="E85" s="13">
        <f>SUM(E78:E84)</f>
        <v>65</v>
      </c>
      <c r="F85" s="13"/>
      <c r="G85" s="13">
        <f>SUM(G78:G84)</f>
        <v>21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25">
      <c r="A86" s="42"/>
      <c r="B86" s="21" t="s">
        <v>13</v>
      </c>
      <c r="C86" s="14">
        <f>VLOOKUP(C85,ESCALA_IEP!A67:B267,2,FALSE)</f>
        <v>6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</sheetData>
  <mergeCells count="42">
    <mergeCell ref="A11:A21"/>
    <mergeCell ref="C11:C12"/>
    <mergeCell ref="D11:K11"/>
    <mergeCell ref="D12:E12"/>
    <mergeCell ref="F12:G12"/>
    <mergeCell ref="H12:I12"/>
    <mergeCell ref="J12:K12"/>
    <mergeCell ref="A24:A34"/>
    <mergeCell ref="C24:C25"/>
    <mergeCell ref="D24:K24"/>
    <mergeCell ref="D25:E25"/>
    <mergeCell ref="F25:G25"/>
    <mergeCell ref="H25:I25"/>
    <mergeCell ref="J25:K25"/>
    <mergeCell ref="A37:A47"/>
    <mergeCell ref="C37:C38"/>
    <mergeCell ref="D37:K37"/>
    <mergeCell ref="D38:E38"/>
    <mergeCell ref="F38:G38"/>
    <mergeCell ref="H38:I38"/>
    <mergeCell ref="J38:K38"/>
    <mergeCell ref="A50:A60"/>
    <mergeCell ref="C50:C51"/>
    <mergeCell ref="D50:K50"/>
    <mergeCell ref="D51:E51"/>
    <mergeCell ref="F51:G51"/>
    <mergeCell ref="H51:I51"/>
    <mergeCell ref="J51:K51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8FAF10AA-2FD1-40D5-B671-E96F5F6C857D}">
      <formula1>1</formula1>
      <formula2>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6A971818-4695-4C0A-8D6C-A86B824324F7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ht="16" x14ac:dyDescent="0.2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">
      <c r="A3" s="50"/>
      <c r="B3" s="55"/>
      <c r="C3" s="55"/>
      <c r="D3" s="27">
        <v>0.3</v>
      </c>
      <c r="E3" s="27">
        <v>0</v>
      </c>
      <c r="F3" s="50"/>
    </row>
    <row r="4" spans="1:6" ht="105" x14ac:dyDescent="0.2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7" customHeight="1" x14ac:dyDescent="0.2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75" x14ac:dyDescent="0.2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90" x14ac:dyDescent="0.2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90" x14ac:dyDescent="0.2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60</v>
      </c>
      <c r="B1" s="4" t="s">
        <v>12</v>
      </c>
      <c r="C1" s="5"/>
      <c r="D1" s="5"/>
      <c r="E1" s="6"/>
    </row>
    <row r="2" spans="1:5" ht="49" thickBot="1" x14ac:dyDescent="0.25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Hoja2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matias leyton</cp:lastModifiedBy>
  <cp:revision/>
  <dcterms:created xsi:type="dcterms:W3CDTF">2023-08-07T04:08:01Z</dcterms:created>
  <dcterms:modified xsi:type="dcterms:W3CDTF">2024-12-08T00:48:38Z</dcterms:modified>
  <cp:category/>
  <cp:contentStatus/>
</cp:coreProperties>
</file>