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écnico-Universitario-Data-Science\Práctica-Profesionalizante-1\"/>
    </mc:Choice>
  </mc:AlternateContent>
  <xr:revisionPtr revIDLastSave="0" documentId="13_ncr:1_{89247071-67BA-4F07-BD34-44A9B1A8B503}" xr6:coauthVersionLast="47" xr6:coauthVersionMax="47" xr10:uidLastSave="{00000000-0000-0000-0000-000000000000}"/>
  <bookViews>
    <workbookView xWindow="-120" yWindow="-120" windowWidth="20730" windowHeight="11040" firstSheet="1" activeTab="6" xr2:uid="{00000000-000D-0000-FFFF-FFFF00000000}"/>
  </bookViews>
  <sheets>
    <sheet name="Funciones de texto" sheetId="1" r:id="rId1"/>
    <sheet name="Funciones de Texto 2" sheetId="6" r:id="rId2"/>
    <sheet name="Formato Condicional" sheetId="9" r:id="rId3"/>
    <sheet name="Buscarv 1" sheetId="7" r:id="rId4"/>
    <sheet name="Buscarv 2" sheetId="10" r:id="rId5"/>
    <sheet name="Buscarv 3" sheetId="11" r:id="rId6"/>
    <sheet name="Base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0" l="1"/>
  <c r="G4" i="10"/>
  <c r="K4" i="10" s="1"/>
  <c r="E4" i="10"/>
  <c r="C4" i="10"/>
  <c r="P41" i="7"/>
  <c r="P40" i="7"/>
  <c r="E47" i="7"/>
  <c r="D47" i="7"/>
  <c r="Q16" i="7"/>
  <c r="P16" i="7"/>
  <c r="J5" i="11"/>
  <c r="J6" i="11"/>
  <c r="J7" i="11"/>
  <c r="J8" i="11"/>
  <c r="J9" i="11"/>
  <c r="J10" i="11"/>
  <c r="J11" i="11"/>
  <c r="J4" i="11"/>
  <c r="F4" i="11" a="1"/>
  <c r="F4" i="11" s="1"/>
  <c r="E4" i="11" a="1"/>
  <c r="E4" i="11" s="1"/>
  <c r="C4" i="11" a="1"/>
  <c r="C4" i="11" s="1"/>
  <c r="B4" i="11" a="1"/>
  <c r="B4" i="11" s="1"/>
  <c r="I20" i="7"/>
  <c r="I16" i="7"/>
  <c r="I12" i="7"/>
  <c r="D6" i="7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4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H5" i="6"/>
  <c r="H6" i="6"/>
  <c r="H7" i="6"/>
  <c r="H8" i="6"/>
  <c r="H9" i="6"/>
  <c r="H10" i="6"/>
  <c r="H11" i="6"/>
  <c r="H4" i="6"/>
  <c r="G5" i="6"/>
  <c r="G6" i="6"/>
  <c r="G7" i="6"/>
  <c r="G8" i="6"/>
  <c r="G9" i="6"/>
  <c r="G10" i="6"/>
  <c r="G11" i="6"/>
  <c r="G4" i="6"/>
  <c r="F5" i="6"/>
  <c r="F6" i="6"/>
  <c r="F7" i="6"/>
  <c r="F8" i="6"/>
  <c r="F9" i="6"/>
  <c r="F10" i="6"/>
  <c r="F11" i="6"/>
  <c r="F4" i="6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<sst xmlns="http://schemas.openxmlformats.org/spreadsheetml/2006/main" count="459" uniqueCount="332">
  <si>
    <t>DNI</t>
  </si>
  <si>
    <t>Apellido</t>
  </si>
  <si>
    <t>Alumno</t>
  </si>
  <si>
    <t>agüero patricia</t>
  </si>
  <si>
    <t>AGÜERO PATRICIA</t>
  </si>
  <si>
    <t xml:space="preserve">Agüero            Patricia                          </t>
  </si>
  <si>
    <t>coronel eduardo</t>
  </si>
  <si>
    <t>CORONEL EDUARDO</t>
  </si>
  <si>
    <t xml:space="preserve">Coronel            Eduardo                          </t>
  </si>
  <si>
    <t>cattaneo mauricio</t>
  </si>
  <si>
    <t>CATTANEO MAURICIO</t>
  </si>
  <si>
    <t xml:space="preserve">Cattaneo Mauricio                          </t>
  </si>
  <si>
    <t>amenta juan</t>
  </si>
  <si>
    <t>AMENTA JUAN</t>
  </si>
  <si>
    <t xml:space="preserve">Amenta        Juan                          </t>
  </si>
  <si>
    <t xml:space="preserve">ferrari luis </t>
  </si>
  <si>
    <t xml:space="preserve">FERRARI LUIS </t>
  </si>
  <si>
    <t xml:space="preserve">Ferrari Luis                           </t>
  </si>
  <si>
    <t>herman elias</t>
  </si>
  <si>
    <t>HERMAN ELIAS</t>
  </si>
  <si>
    <t xml:space="preserve">Herman Elias                          </t>
  </si>
  <si>
    <t>sánchez nicolas</t>
  </si>
  <si>
    <t>SÁNCHEZ NICOLAS</t>
  </si>
  <si>
    <t xml:space="preserve">Sánchez Nicolas                          </t>
  </si>
  <si>
    <t>acuña alejandra</t>
  </si>
  <si>
    <t>ACUÑA ALEJANDRA</t>
  </si>
  <si>
    <t xml:space="preserve">Acuña            Alejandra                          </t>
  </si>
  <si>
    <t>chavez nicolas</t>
  </si>
  <si>
    <t>CHAVEZ NICOLAS</t>
  </si>
  <si>
    <t xml:space="preserve">Chavez            Nicolas                          </t>
  </si>
  <si>
    <t>teves josé</t>
  </si>
  <si>
    <t>TEVES JOSÉ</t>
  </si>
  <si>
    <t xml:space="preserve">Teves José                          </t>
  </si>
  <si>
    <t xml:space="preserve">cóceres martinez </t>
  </si>
  <si>
    <t xml:space="preserve">CÓCERES MARTINEZ </t>
  </si>
  <si>
    <t xml:space="preserve">Cóceres         Martinez                           </t>
  </si>
  <si>
    <t>gutierrez valeria</t>
  </si>
  <si>
    <t>GUTIERREZ VALERIA</t>
  </si>
  <si>
    <t xml:space="preserve">Gutierrez Valeria                          </t>
  </si>
  <si>
    <t>vallejo jimena</t>
  </si>
  <si>
    <t>VALLEJO JIMENA</t>
  </si>
  <si>
    <t xml:space="preserve">Vallejo          Jimena                          </t>
  </si>
  <si>
    <t>aguirre jeremiás</t>
  </si>
  <si>
    <t>AGUIRRE JEREMIÁS</t>
  </si>
  <si>
    <t xml:space="preserve">Aguirre Jeremiás                          </t>
  </si>
  <si>
    <t>acevedo dario</t>
  </si>
  <si>
    <t>ACEVEDO DARIO</t>
  </si>
  <si>
    <t xml:space="preserve">Acevedo            Dario                          </t>
  </si>
  <si>
    <t>sikomas hernan</t>
  </si>
  <si>
    <t>SIKOMAS HERNAN</t>
  </si>
  <si>
    <t xml:space="preserve">Sikomas Hernan                          </t>
  </si>
  <si>
    <t xml:space="preserve">lencinas alan </t>
  </si>
  <si>
    <t xml:space="preserve">LENCINAS ALAN </t>
  </si>
  <si>
    <t xml:space="preserve">Lencinas        Alan                           </t>
  </si>
  <si>
    <t>mazzario hugo</t>
  </si>
  <si>
    <t>MAZZARIO HUGO</t>
  </si>
  <si>
    <t xml:space="preserve">Mazzario Hugo                          </t>
  </si>
  <si>
    <t>María</t>
  </si>
  <si>
    <t>Gonzales</t>
  </si>
  <si>
    <t>Daiana</t>
  </si>
  <si>
    <t>Caceres</t>
  </si>
  <si>
    <t>Karen</t>
  </si>
  <si>
    <t>Gorosito</t>
  </si>
  <si>
    <t>Paola</t>
  </si>
  <si>
    <t>Ruarte</t>
  </si>
  <si>
    <t>Elvira</t>
  </si>
  <si>
    <t>Gomez</t>
  </si>
  <si>
    <t>Julieta</t>
  </si>
  <si>
    <t>Salina</t>
  </si>
  <si>
    <t>Eugenia</t>
  </si>
  <si>
    <t>Gainza</t>
  </si>
  <si>
    <t>Baez</t>
  </si>
  <si>
    <t>Primer nom.</t>
  </si>
  <si>
    <t>Segundo nom.</t>
  </si>
  <si>
    <t xml:space="preserve"> Nombre completo</t>
  </si>
  <si>
    <t>Apellido y los primeros 5 digitos del DNI</t>
  </si>
  <si>
    <t>Nombre y los ultimos 3 numeros del DNI</t>
  </si>
  <si>
    <t>Celeste</t>
  </si>
  <si>
    <t>Rocío</t>
  </si>
  <si>
    <t>Sofía</t>
  </si>
  <si>
    <t>Lorena</t>
  </si>
  <si>
    <t>Laura</t>
  </si>
  <si>
    <t>Yamila</t>
  </si>
  <si>
    <t>NOMBRE</t>
  </si>
  <si>
    <t>APELLIDO</t>
  </si>
  <si>
    <t>SUELDO</t>
  </si>
  <si>
    <t>Cod. del Color:</t>
  </si>
  <si>
    <t>DIEGO</t>
  </si>
  <si>
    <t>BRAVO</t>
  </si>
  <si>
    <t>El Color es:</t>
  </si>
  <si>
    <t>JUAN</t>
  </si>
  <si>
    <t>ASTENGO</t>
  </si>
  <si>
    <t>PEDRO</t>
  </si>
  <si>
    <t>ARAYA</t>
  </si>
  <si>
    <t>amarillo</t>
  </si>
  <si>
    <t>verde</t>
  </si>
  <si>
    <t>Entregue el Apellido de Diego</t>
  </si>
  <si>
    <t>azul</t>
  </si>
  <si>
    <t>rojo</t>
  </si>
  <si>
    <t>celeste</t>
  </si>
  <si>
    <t>café</t>
  </si>
  <si>
    <t>Entregue el sueldo de Juan</t>
  </si>
  <si>
    <t>gris</t>
  </si>
  <si>
    <t>negro</t>
  </si>
  <si>
    <t>Entregue en que comuna vive Pedro</t>
  </si>
  <si>
    <t>Cliente</t>
  </si>
  <si>
    <t>Salario</t>
  </si>
  <si>
    <t>Ciudad</t>
  </si>
  <si>
    <t>Juan Cid</t>
  </si>
  <si>
    <t>Banmedica</t>
  </si>
  <si>
    <t>Daniela Soto</t>
  </si>
  <si>
    <t>Consalud</t>
  </si>
  <si>
    <t>Jorge Opazo</t>
  </si>
  <si>
    <t>Daniel Guitierrez</t>
  </si>
  <si>
    <t>Patricia Soto</t>
  </si>
  <si>
    <t>Santiago Subercaseaux</t>
  </si>
  <si>
    <t>Carlos Sánchez</t>
  </si>
  <si>
    <t>Enrique Eguiguren</t>
  </si>
  <si>
    <t>Lorena Arias</t>
  </si>
  <si>
    <t>Vida tres</t>
  </si>
  <si>
    <t>Use Lista de "Validacion" para seleccionar al Cliente</t>
  </si>
  <si>
    <t>Supermercado</t>
  </si>
  <si>
    <t>N° de personal</t>
  </si>
  <si>
    <t>N° de cajas</t>
  </si>
  <si>
    <t>Venta mensual en $M</t>
  </si>
  <si>
    <t>Agas</t>
  </si>
  <si>
    <t>AhorroMaz</t>
  </si>
  <si>
    <t>Almac</t>
  </si>
  <si>
    <t>Carrefour</t>
  </si>
  <si>
    <t>Egas</t>
  </si>
  <si>
    <t>Ekono</t>
  </si>
  <si>
    <t>Lider</t>
  </si>
  <si>
    <t>Marmentini</t>
  </si>
  <si>
    <t>Montecarlo</t>
  </si>
  <si>
    <t>Pto Cristo</t>
  </si>
  <si>
    <t>San Francisco</t>
  </si>
  <si>
    <t>Santa Isabel</t>
  </si>
  <si>
    <t>Unimarc</t>
  </si>
  <si>
    <t>Uriarte</t>
  </si>
  <si>
    <t>venta mensual</t>
  </si>
  <si>
    <t>Use Lista de "Validacion" para seleccionar al Supermercado.</t>
  </si>
  <si>
    <t>ARTICULO</t>
  </si>
  <si>
    <t>PRECIO</t>
  </si>
  <si>
    <t>CANTIDAD</t>
  </si>
  <si>
    <t>MONITOR</t>
  </si>
  <si>
    <t>TECLADO</t>
  </si>
  <si>
    <t>MOUSE</t>
  </si>
  <si>
    <t>MODEM</t>
  </si>
  <si>
    <t>MEMORIA</t>
  </si>
  <si>
    <t>Use Lista de "Validacion" para seleccionar el Articulo</t>
  </si>
  <si>
    <t>Edad</t>
  </si>
  <si>
    <t>Nota 1</t>
  </si>
  <si>
    <t>Nota 2</t>
  </si>
  <si>
    <t>Nota 3</t>
  </si>
  <si>
    <t>Promedio Final</t>
  </si>
  <si>
    <t>Nombre</t>
  </si>
  <si>
    <t>Email</t>
  </si>
  <si>
    <t>Teléfono</t>
  </si>
  <si>
    <t>Mayor Edad</t>
  </si>
  <si>
    <t>Garrido</t>
  </si>
  <si>
    <t>Arturo</t>
  </si>
  <si>
    <t>432-1243</t>
  </si>
  <si>
    <t>Arturo@excel.com</t>
  </si>
  <si>
    <t>Delgado</t>
  </si>
  <si>
    <t>Carla</t>
  </si>
  <si>
    <t>896-9015</t>
  </si>
  <si>
    <t>Carla@excel.com</t>
  </si>
  <si>
    <t>Jaramillo</t>
  </si>
  <si>
    <t>Daniel</t>
  </si>
  <si>
    <t>865-2947</t>
  </si>
  <si>
    <t>Daniel@excel.com</t>
  </si>
  <si>
    <t>Castro</t>
  </si>
  <si>
    <t>Hugo</t>
  </si>
  <si>
    <t>527-8857</t>
  </si>
  <si>
    <t>Hugo@excel.com</t>
  </si>
  <si>
    <t>Herrera</t>
  </si>
  <si>
    <t>Julia</t>
  </si>
  <si>
    <t>414-5324</t>
  </si>
  <si>
    <t>Julia@excel.com</t>
  </si>
  <si>
    <t>Moreno</t>
  </si>
  <si>
    <t>265-4360</t>
  </si>
  <si>
    <t>Laura@excel.com</t>
  </si>
  <si>
    <t>Torres</t>
  </si>
  <si>
    <t>Mario</t>
  </si>
  <si>
    <t>620-3475</t>
  </si>
  <si>
    <t>Mario@excel.com</t>
  </si>
  <si>
    <t>Navarro</t>
  </si>
  <si>
    <t>Pablo</t>
  </si>
  <si>
    <t>217-2876</t>
  </si>
  <si>
    <t>Pablo@excel.com</t>
  </si>
  <si>
    <t>Ramos</t>
  </si>
  <si>
    <t>Sandra</t>
  </si>
  <si>
    <t>791-4805</t>
  </si>
  <si>
    <t>Sandra@excel.com</t>
  </si>
  <si>
    <t>Serrano</t>
  </si>
  <si>
    <t>Valeria</t>
  </si>
  <si>
    <t>727-2231</t>
  </si>
  <si>
    <t>Valeria@excel.com</t>
  </si>
  <si>
    <t>agüero</t>
  </si>
  <si>
    <t>patricia</t>
  </si>
  <si>
    <t>430-1243</t>
  </si>
  <si>
    <t>patricia@excel.com</t>
  </si>
  <si>
    <t>coronel</t>
  </si>
  <si>
    <t>eduardo</t>
  </si>
  <si>
    <t>996-9015</t>
  </si>
  <si>
    <t>eduardo@excel.com</t>
  </si>
  <si>
    <t>cattaneo</t>
  </si>
  <si>
    <t>mauricio</t>
  </si>
  <si>
    <t>875-2947</t>
  </si>
  <si>
    <t>mauricio@excel.com</t>
  </si>
  <si>
    <t>amenta</t>
  </si>
  <si>
    <t>juan</t>
  </si>
  <si>
    <t>527-5557</t>
  </si>
  <si>
    <t>juan@excel.com</t>
  </si>
  <si>
    <t>ferrari</t>
  </si>
  <si>
    <t>luis</t>
  </si>
  <si>
    <t>414-7724</t>
  </si>
  <si>
    <t>luis@excel.com</t>
  </si>
  <si>
    <t>herman</t>
  </si>
  <si>
    <t>elias</t>
  </si>
  <si>
    <t>268-8360</t>
  </si>
  <si>
    <t>elias@excel.com</t>
  </si>
  <si>
    <t>sánchez</t>
  </si>
  <si>
    <t>nicolas</t>
  </si>
  <si>
    <t>620-3275</t>
  </si>
  <si>
    <t>nicolas@excel.com</t>
  </si>
  <si>
    <t>acuña</t>
  </si>
  <si>
    <t>alejandra</t>
  </si>
  <si>
    <t>432-1223</t>
  </si>
  <si>
    <t>alejandra@excel.com</t>
  </si>
  <si>
    <t>chavez</t>
  </si>
  <si>
    <t>432-1213</t>
  </si>
  <si>
    <t>teves</t>
  </si>
  <si>
    <t>josé</t>
  </si>
  <si>
    <t>896-9095</t>
  </si>
  <si>
    <t>josé@excel.com</t>
  </si>
  <si>
    <t>cóceres</t>
  </si>
  <si>
    <t>martinez</t>
  </si>
  <si>
    <t>865-2447</t>
  </si>
  <si>
    <t>martinez@excel.com</t>
  </si>
  <si>
    <t>gutierrez</t>
  </si>
  <si>
    <t>valeria</t>
  </si>
  <si>
    <t>587-8857</t>
  </si>
  <si>
    <t>valeria@excel.com</t>
  </si>
  <si>
    <t>vallejo</t>
  </si>
  <si>
    <t>jimena</t>
  </si>
  <si>
    <t>714-5324</t>
  </si>
  <si>
    <t>jimena@excel.com</t>
  </si>
  <si>
    <t>aguirre</t>
  </si>
  <si>
    <t>jeremiás</t>
  </si>
  <si>
    <t>265-4460</t>
  </si>
  <si>
    <t>jeremiás@excel.com</t>
  </si>
  <si>
    <t>acevedo</t>
  </si>
  <si>
    <t>dario</t>
  </si>
  <si>
    <t>625-3475</t>
  </si>
  <si>
    <t>dario@excel.com</t>
  </si>
  <si>
    <t>sikomas</t>
  </si>
  <si>
    <t>hernan</t>
  </si>
  <si>
    <t>217-2976</t>
  </si>
  <si>
    <t>hernan@excel.com</t>
  </si>
  <si>
    <t>lencinas</t>
  </si>
  <si>
    <t>alan</t>
  </si>
  <si>
    <t>791-4802</t>
  </si>
  <si>
    <t>alan@excel.com</t>
  </si>
  <si>
    <t>mazzario</t>
  </si>
  <si>
    <t>hugo</t>
  </si>
  <si>
    <t>527-2231</t>
  </si>
  <si>
    <t>hugo@excel.com</t>
  </si>
  <si>
    <t>CODIGO</t>
  </si>
  <si>
    <t>CARRERA</t>
  </si>
  <si>
    <t>ASIGNATURA</t>
  </si>
  <si>
    <t>PRUBA 1</t>
  </si>
  <si>
    <t>PRUBA 2</t>
  </si>
  <si>
    <t>PRUBA 3</t>
  </si>
  <si>
    <t>Promedio</t>
  </si>
  <si>
    <t>A</t>
  </si>
  <si>
    <t>C</t>
  </si>
  <si>
    <t>F</t>
  </si>
  <si>
    <t>D</t>
  </si>
  <si>
    <t>E</t>
  </si>
  <si>
    <t xml:space="preserve">ASIGNATURAS </t>
  </si>
  <si>
    <t>CONTADOR AUDITOR</t>
  </si>
  <si>
    <t>ADMINIST</t>
  </si>
  <si>
    <t>B</t>
  </si>
  <si>
    <t>PREVENCION DE RIESGOS</t>
  </si>
  <si>
    <t>COMPUT.</t>
  </si>
  <si>
    <t>PEDAGOGIA</t>
  </si>
  <si>
    <t>ALGEBRA</t>
  </si>
  <si>
    <t>TOPOGRAFIA</t>
  </si>
  <si>
    <t>FINANZAS</t>
  </si>
  <si>
    <t>MECANICA</t>
  </si>
  <si>
    <t>ECONOMIA</t>
  </si>
  <si>
    <t>INFORMATICA</t>
  </si>
  <si>
    <t>CONTABILIDAD</t>
  </si>
  <si>
    <t>N° MATRICULA</t>
  </si>
  <si>
    <t>APELLIDO PATERNO</t>
  </si>
  <si>
    <t>Perez</t>
  </si>
  <si>
    <t>Juan</t>
  </si>
  <si>
    <t>Rosalez</t>
  </si>
  <si>
    <t>Augustino</t>
  </si>
  <si>
    <t>Contreras</t>
  </si>
  <si>
    <t>Pamela</t>
  </si>
  <si>
    <t>Pizarro</t>
  </si>
  <si>
    <t>Jaime</t>
  </si>
  <si>
    <t>Villagran</t>
  </si>
  <si>
    <t>Stephanie</t>
  </si>
  <si>
    <t>Mayúscula</t>
  </si>
  <si>
    <t>Minúscula</t>
  </si>
  <si>
    <t>Nombre Propio</t>
  </si>
  <si>
    <t>Sin espacios de más</t>
  </si>
  <si>
    <t>LISTADOS DE ALUMNOS</t>
  </si>
  <si>
    <t>PROMEDIO DE NOTAS</t>
  </si>
  <si>
    <t>Resultado Final</t>
  </si>
  <si>
    <t>Ejercicios BUSCARV parte I</t>
  </si>
  <si>
    <t>4)</t>
  </si>
  <si>
    <t>5)</t>
  </si>
  <si>
    <t>PUESTO</t>
  </si>
  <si>
    <t>JEFE</t>
  </si>
  <si>
    <t>ANALISTA</t>
  </si>
  <si>
    <t>CADETE</t>
  </si>
  <si>
    <t>Obra Social</t>
  </si>
  <si>
    <t>Bs.As</t>
  </si>
  <si>
    <t>Tigre</t>
  </si>
  <si>
    <t>San Miguel</t>
  </si>
  <si>
    <t>Almirante B.</t>
  </si>
  <si>
    <t>Lanus</t>
  </si>
  <si>
    <t>Quilmes</t>
  </si>
  <si>
    <t>Ejercicios BUSCARV parte II</t>
  </si>
  <si>
    <t>Ejercicios BUSCARV parte III</t>
  </si>
  <si>
    <t>GABINETE</t>
  </si>
  <si>
    <t>PLACA DE VIDEO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</si>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</sst>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indexed="62"/>
      <name val="Arial"/>
      <family val="2"/>
    </font>
    <font>
      <i/>
      <sz val="10"/>
      <name val="Arial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2" fillId="0" borderId="0"/>
    <xf numFmtId="3" fontId="2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39">
    <xf numFmtId="0" fontId="0" fillId="0" borderId="0" xfId="0"/>
    <xf numFmtId="0" fontId="0" fillId="0" borderId="1" xfId="0" applyBorder="1"/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0" fillId="0" borderId="16" xfId="0" applyBorder="1"/>
    <xf numFmtId="0" fontId="2" fillId="0" borderId="18" xfId="1" applyBorder="1"/>
    <xf numFmtId="0" fontId="2" fillId="0" borderId="0" xfId="1" applyBorder="1"/>
    <xf numFmtId="0" fontId="2" fillId="0" borderId="19" xfId="1" applyBorder="1"/>
    <xf numFmtId="0" fontId="0" fillId="0" borderId="19" xfId="0" applyBorder="1"/>
    <xf numFmtId="0" fontId="2" fillId="0" borderId="0" xfId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1" xfId="1" applyBorder="1"/>
    <xf numFmtId="0" fontId="2" fillId="0" borderId="22" xfId="1" applyBorder="1"/>
    <xf numFmtId="0" fontId="2" fillId="0" borderId="0" xfId="3"/>
    <xf numFmtId="0" fontId="0" fillId="0" borderId="1" xfId="0" applyFill="1" applyBorder="1"/>
    <xf numFmtId="0" fontId="5" fillId="0" borderId="1" xfId="4" applyFont="1" applyFill="1" applyBorder="1" applyAlignment="1" applyProtection="1"/>
    <xf numFmtId="0" fontId="6" fillId="0" borderId="0" xfId="5" applyFont="1"/>
    <xf numFmtId="0" fontId="6" fillId="0" borderId="0" xfId="5" applyFont="1" applyBorder="1"/>
    <xf numFmtId="0" fontId="7" fillId="0" borderId="2" xfId="5" applyFont="1" applyBorder="1" applyAlignment="1">
      <alignment horizontal="center"/>
    </xf>
    <xf numFmtId="0" fontId="7" fillId="0" borderId="1" xfId="5" applyFont="1" applyBorder="1" applyAlignment="1">
      <alignment horizontal="center"/>
    </xf>
    <xf numFmtId="0" fontId="2" fillId="0" borderId="0" xfId="6"/>
    <xf numFmtId="0" fontId="8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Fill="1"/>
    <xf numFmtId="0" fontId="0" fillId="3" borderId="1" xfId="0" applyFill="1" applyBorder="1" applyAlignment="1">
      <alignment horizontal="left"/>
    </xf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1" fillId="0" borderId="0" xfId="0" applyFont="1" applyFill="1" applyAlignment="1"/>
    <xf numFmtId="0" fontId="2" fillId="0" borderId="0" xfId="3" applyBorder="1"/>
    <xf numFmtId="0" fontId="2" fillId="0" borderId="18" xfId="3" applyBorder="1"/>
    <xf numFmtId="0" fontId="0" fillId="0" borderId="18" xfId="0" applyBorder="1"/>
    <xf numFmtId="0" fontId="0" fillId="0" borderId="0" xfId="0" applyBorder="1"/>
    <xf numFmtId="0" fontId="2" fillId="0" borderId="15" xfId="3" applyBorder="1"/>
    <xf numFmtId="0" fontId="2" fillId="0" borderId="19" xfId="3" applyBorder="1"/>
    <xf numFmtId="0" fontId="2" fillId="3" borderId="1" xfId="1" applyFill="1" applyBorder="1"/>
    <xf numFmtId="0" fontId="2" fillId="3" borderId="1" xfId="1" applyFont="1" applyFill="1" applyBorder="1"/>
    <xf numFmtId="164" fontId="2" fillId="4" borderId="30" xfId="1" applyNumberFormat="1" applyFont="1" applyFill="1" applyBorder="1"/>
    <xf numFmtId="0" fontId="2" fillId="3" borderId="1" xfId="1" applyFill="1" applyBorder="1" applyAlignment="1">
      <alignment horizontal="center"/>
    </xf>
    <xf numFmtId="165" fontId="2" fillId="3" borderId="1" xfId="2" applyNumberFormat="1" applyFill="1" applyBorder="1"/>
    <xf numFmtId="0" fontId="2" fillId="3" borderId="9" xfId="6" applyFill="1" applyBorder="1" applyAlignment="1">
      <alignment horizontal="center"/>
    </xf>
    <xf numFmtId="0" fontId="2" fillId="3" borderId="1" xfId="6" applyFill="1" applyBorder="1" applyAlignment="1">
      <alignment horizontal="center"/>
    </xf>
    <xf numFmtId="0" fontId="2" fillId="3" borderId="10" xfId="6" applyFill="1" applyBorder="1" applyAlignment="1">
      <alignment horizontal="center"/>
    </xf>
    <xf numFmtId="0" fontId="2" fillId="3" borderId="11" xfId="6" applyFill="1" applyBorder="1" applyAlignment="1">
      <alignment horizontal="center"/>
    </xf>
    <xf numFmtId="0" fontId="2" fillId="3" borderId="28" xfId="6" applyFill="1" applyBorder="1" applyAlignment="1">
      <alignment horizontal="center"/>
    </xf>
    <xf numFmtId="0" fontId="2" fillId="3" borderId="12" xfId="6" applyFill="1" applyBorder="1" applyAlignment="1">
      <alignment horizontal="center"/>
    </xf>
    <xf numFmtId="0" fontId="2" fillId="3" borderId="3" xfId="6" applyFill="1" applyBorder="1" applyAlignment="1">
      <alignment horizontal="center"/>
    </xf>
    <xf numFmtId="0" fontId="2" fillId="3" borderId="2" xfId="6" applyFill="1" applyBorder="1" applyAlignment="1">
      <alignment horizontal="center"/>
    </xf>
    <xf numFmtId="0" fontId="2" fillId="3" borderId="31" xfId="6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2" fillId="3" borderId="8" xfId="6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7" fillId="0" borderId="3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28" xfId="5" applyFont="1" applyBorder="1" applyAlignment="1">
      <alignment horizontal="center"/>
    </xf>
    <xf numFmtId="0" fontId="7" fillId="3" borderId="2" xfId="5" applyFont="1" applyFill="1" applyBorder="1" applyAlignment="1">
      <alignment horizontal="center"/>
    </xf>
    <xf numFmtId="0" fontId="2" fillId="3" borderId="12" xfId="1" applyFill="1" applyBorder="1"/>
    <xf numFmtId="0" fontId="3" fillId="3" borderId="32" xfId="1" applyFont="1" applyFill="1" applyBorder="1"/>
    <xf numFmtId="0" fontId="2" fillId="3" borderId="33" xfId="1" applyFill="1" applyBorder="1"/>
    <xf numFmtId="0" fontId="8" fillId="2" borderId="13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2" fillId="3" borderId="27" xfId="1" applyFill="1" applyBorder="1"/>
    <xf numFmtId="0" fontId="2" fillId="3" borderId="10" xfId="1" applyFill="1" applyBorder="1"/>
    <xf numFmtId="0" fontId="8" fillId="2" borderId="34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2" fillId="3" borderId="13" xfId="1" applyFill="1" applyBorder="1"/>
    <xf numFmtId="0" fontId="2" fillId="3" borderId="17" xfId="1" applyFill="1" applyBorder="1"/>
    <xf numFmtId="0" fontId="2" fillId="3" borderId="20" xfId="1" applyFill="1" applyBorder="1"/>
    <xf numFmtId="0" fontId="2" fillId="3" borderId="9" xfId="1" applyFill="1" applyBorder="1"/>
    <xf numFmtId="0" fontId="2" fillId="3" borderId="11" xfId="1" applyFill="1" applyBorder="1"/>
    <xf numFmtId="0" fontId="2" fillId="3" borderId="28" xfId="1" applyFill="1" applyBorder="1"/>
    <xf numFmtId="0" fontId="2" fillId="3" borderId="3" xfId="1" applyFill="1" applyBorder="1"/>
    <xf numFmtId="0" fontId="2" fillId="3" borderId="2" xfId="1" applyFill="1" applyBorder="1"/>
    <xf numFmtId="0" fontId="2" fillId="3" borderId="8" xfId="1" applyFill="1" applyBorder="1"/>
    <xf numFmtId="164" fontId="2" fillId="4" borderId="37" xfId="1" applyNumberFormat="1" applyFont="1" applyFill="1" applyBorder="1"/>
    <xf numFmtId="0" fontId="2" fillId="3" borderId="10" xfId="1" applyFill="1" applyBorder="1" applyAlignment="1">
      <alignment horizontal="center"/>
    </xf>
    <xf numFmtId="0" fontId="2" fillId="3" borderId="9" xfId="1" quotePrefix="1" applyFill="1" applyBorder="1" applyAlignment="1">
      <alignment horizontal="left"/>
    </xf>
    <xf numFmtId="0" fontId="2" fillId="3" borderId="28" xfId="1" applyFill="1" applyBorder="1" applyAlignment="1">
      <alignment horizontal="center"/>
    </xf>
    <xf numFmtId="165" fontId="2" fillId="3" borderId="28" xfId="2" applyNumberFormat="1" applyFill="1" applyBorder="1"/>
    <xf numFmtId="0" fontId="2" fillId="3" borderId="12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165" fontId="2" fillId="3" borderId="2" xfId="2" applyNumberFormat="1" applyFill="1" applyBorder="1"/>
    <xf numFmtId="0" fontId="2" fillId="3" borderId="8" xfId="1" applyFill="1" applyBorder="1" applyAlignment="1">
      <alignment horizontal="center"/>
    </xf>
    <xf numFmtId="0" fontId="2" fillId="3" borderId="9" xfId="1" applyFont="1" applyFill="1" applyBorder="1"/>
    <xf numFmtId="0" fontId="2" fillId="3" borderId="10" xfId="1" applyFont="1" applyFill="1" applyBorder="1"/>
    <xf numFmtId="0" fontId="2" fillId="3" borderId="28" xfId="1" applyFont="1" applyFill="1" applyBorder="1"/>
    <xf numFmtId="0" fontId="2" fillId="3" borderId="12" xfId="1" applyFont="1" applyFill="1" applyBorder="1"/>
    <xf numFmtId="0" fontId="2" fillId="3" borderId="3" xfId="1" applyFont="1" applyFill="1" applyBorder="1"/>
    <xf numFmtId="164" fontId="2" fillId="3" borderId="10" xfId="1" applyNumberFormat="1" applyFont="1" applyFill="1" applyBorder="1" applyAlignment="1"/>
    <xf numFmtId="164" fontId="2" fillId="3" borderId="10" xfId="1" applyNumberFormat="1" applyFill="1" applyBorder="1" applyAlignment="1"/>
    <xf numFmtId="164" fontId="2" fillId="3" borderId="12" xfId="1" applyNumberFormat="1" applyFill="1" applyBorder="1" applyAlignment="1"/>
    <xf numFmtId="164" fontId="2" fillId="3" borderId="8" xfId="1" applyNumberFormat="1" applyFont="1" applyFill="1" applyBorder="1" applyAlignment="1"/>
    <xf numFmtId="0" fontId="8" fillId="2" borderId="17" xfId="0" applyFont="1" applyFill="1" applyBorder="1" applyAlignment="1">
      <alignment horizontal="center"/>
    </xf>
    <xf numFmtId="0" fontId="2" fillId="4" borderId="32" xfId="1" applyFill="1" applyBorder="1" applyAlignment="1">
      <alignment horizontal="right"/>
    </xf>
    <xf numFmtId="0" fontId="2" fillId="4" borderId="38" xfId="1" applyFill="1" applyBorder="1" applyAlignment="1">
      <alignment horizontal="right"/>
    </xf>
    <xf numFmtId="0" fontId="2" fillId="4" borderId="33" xfId="1" applyFill="1" applyBorder="1" applyAlignment="1">
      <alignment horizontal="right"/>
    </xf>
    <xf numFmtId="0" fontId="2" fillId="4" borderId="6" xfId="1" applyFont="1" applyFill="1" applyBorder="1"/>
    <xf numFmtId="0" fontId="2" fillId="4" borderId="24" xfId="1" applyFont="1" applyFill="1" applyBorder="1"/>
    <xf numFmtId="0" fontId="0" fillId="3" borderId="0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22" xfId="0" applyFill="1" applyBorder="1"/>
    <xf numFmtId="0" fontId="8" fillId="2" borderId="4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8" fillId="2" borderId="39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2" fillId="3" borderId="25" xfId="1" applyFont="1" applyFill="1" applyBorder="1"/>
    <xf numFmtId="0" fontId="2" fillId="3" borderId="26" xfId="1" applyFill="1" applyBorder="1" applyAlignment="1">
      <alignment horizontal="center"/>
    </xf>
    <xf numFmtId="0" fontId="2" fillId="3" borderId="26" xfId="1" applyFill="1" applyBorder="1"/>
    <xf numFmtId="0" fontId="2" fillId="3" borderId="2" xfId="1" applyNumberFormat="1" applyFill="1" applyBorder="1"/>
    <xf numFmtId="2" fontId="0" fillId="3" borderId="14" xfId="0" applyNumberFormat="1" applyFill="1" applyBorder="1"/>
    <xf numFmtId="0" fontId="0" fillId="3" borderId="42" xfId="0" applyFill="1" applyBorder="1"/>
    <xf numFmtId="2" fontId="7" fillId="3" borderId="8" xfId="5" applyNumberFormat="1" applyFont="1" applyFill="1" applyBorder="1" applyAlignment="1">
      <alignment horizontal="center"/>
    </xf>
    <xf numFmtId="0" fontId="2" fillId="4" borderId="7" xfId="1" applyNumberFormat="1" applyFont="1" applyFill="1" applyBorder="1"/>
    <xf numFmtId="0" fontId="2" fillId="4" borderId="37" xfId="1" applyNumberFormat="1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7">
    <cellStyle name="Hipervínculo" xfId="4" builtinId="8"/>
    <cellStyle name="Millares 2" xfId="2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7" xfId="5" xr:uid="{00000000-0005-0000-0000-000005000000}"/>
    <cellStyle name="Normal 8" xfId="6" xr:uid="{00000000-0005-0000-0000-000006000000}"/>
  </cellStyles>
  <dxfs count="4">
    <dxf>
      <font>
        <b/>
        <i val="0"/>
        <u/>
        <color rgb="FF00B050"/>
      </font>
    </dxf>
    <dxf>
      <font>
        <b/>
        <i val="0"/>
        <u/>
        <color rgb="FFFF0000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22</xdr:row>
      <xdr:rowOff>0</xdr:rowOff>
    </xdr:from>
    <xdr:to>
      <xdr:col>5</xdr:col>
      <xdr:colOff>523875</xdr:colOff>
      <xdr:row>28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0500" y="4219575"/>
          <a:ext cx="4514850" cy="12382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</a:t>
          </a:r>
        </a:p>
        <a:p>
          <a:pPr algn="l"/>
          <a:r>
            <a:rPr lang="es-AR" sz="1100" baseline="0"/>
            <a:t>1) Pasar el listado de la columna B a mayúsculas.</a:t>
          </a:r>
        </a:p>
        <a:p>
          <a:pPr algn="l"/>
          <a:r>
            <a:rPr lang="es-AR" sz="1100" baseline="0"/>
            <a:t>2) Pasar el listado de la columna E a minúsculas.</a:t>
          </a:r>
        </a:p>
        <a:p>
          <a:pPr algn="l"/>
          <a:r>
            <a:rPr lang="es-AR" sz="1100" baseline="0"/>
            <a:t>3) Pasar el listado de la columna H a nombre propio.</a:t>
          </a:r>
        </a:p>
        <a:p>
          <a:pPr algn="l"/>
          <a:r>
            <a:rPr lang="es-AR" sz="1100" baseline="0"/>
            <a:t>4) Pasar el listado de la columna K sin los espacios de más.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11</xdr:row>
      <xdr:rowOff>171450</xdr:rowOff>
    </xdr:from>
    <xdr:to>
      <xdr:col>5</xdr:col>
      <xdr:colOff>857250</xdr:colOff>
      <xdr:row>18</xdr:row>
      <xdr:rowOff>76200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14375" y="2266950"/>
          <a:ext cx="4514850" cy="12382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N°2</a:t>
          </a:r>
        </a:p>
        <a:p>
          <a:pPr algn="l"/>
          <a:r>
            <a:rPr lang="es-AR" sz="1100" baseline="0"/>
            <a:t>1) Devolver el nombre completo de cada alumno. Ayuda: recuerde al concatenar crear los espacios en blanco utilizando las comillas " ".</a:t>
          </a:r>
        </a:p>
        <a:p>
          <a:pPr algn="l"/>
          <a:r>
            <a:rPr lang="es-AR" sz="1100" baseline="0"/>
            <a:t>2) Devolver el apellido y los primeros 5 dígitos del DNI. Ayuda: recuerde que al concaternar tambien podemos anidar funciones de texto.</a:t>
          </a:r>
        </a:p>
        <a:p>
          <a:pPr algn="l"/>
          <a:r>
            <a:rPr lang="es-AR" sz="1100" baseline="0"/>
            <a:t>3) Devolver el nombre y los últimos 3 dígitos del DNI.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</xdr:row>
      <xdr:rowOff>171449</xdr:rowOff>
    </xdr:from>
    <xdr:to>
      <xdr:col>13</xdr:col>
      <xdr:colOff>533400</xdr:colOff>
      <xdr:row>9</xdr:row>
      <xdr:rowOff>85725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915150" y="371474"/>
          <a:ext cx="4514850" cy="1457326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N°4</a:t>
          </a:r>
        </a:p>
        <a:p>
          <a:pPr algn="l"/>
          <a:r>
            <a:rPr lang="es-AR" sz="1100" baseline="0"/>
            <a:t>1)Calcular el promedio final de las notas.</a:t>
          </a:r>
        </a:p>
        <a:p>
          <a:pPr algn="l"/>
          <a:r>
            <a:rPr lang="es-AR" sz="1100" baseline="0"/>
            <a:t>2)Mediante formato condicional, marcar la celda en Rojo a todos los desaprobados (menores a 4).</a:t>
          </a:r>
        </a:p>
        <a:p>
          <a:pPr algn="l"/>
          <a:r>
            <a:rPr lang="es-AR" sz="1100" baseline="0"/>
            <a:t>3)En resultado final deberá aparecer "aprobado" a quienes como mínimo tengan un 4 de nota o "reprobado" a quienes no lleguen a dicha calificación.</a:t>
          </a:r>
        </a:p>
        <a:p>
          <a:pPr algn="l"/>
          <a:endParaRPr lang="es-AR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18</xdr:row>
      <xdr:rowOff>85725</xdr:rowOff>
    </xdr:from>
    <xdr:to>
      <xdr:col>5</xdr:col>
      <xdr:colOff>552450</xdr:colOff>
      <xdr:row>21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47675" y="3657600"/>
          <a:ext cx="4514850" cy="6000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N°5</a:t>
          </a:r>
        </a:p>
        <a:p>
          <a:pPr algn="l"/>
          <a:r>
            <a:rPr lang="es-AR" sz="1100" baseline="0"/>
            <a:t>Devolver el nombre del color del código correspondiente a la celda D5</a:t>
          </a:r>
        </a:p>
        <a:p>
          <a:pPr algn="l"/>
          <a:endParaRPr lang="es-AR" sz="1100" baseline="0"/>
        </a:p>
      </xdr:txBody>
    </xdr:sp>
    <xdr:clientData/>
  </xdr:twoCellAnchor>
  <xdr:twoCellAnchor>
    <xdr:from>
      <xdr:col>7</xdr:col>
      <xdr:colOff>333375</xdr:colOff>
      <xdr:row>21</xdr:row>
      <xdr:rowOff>123825</xdr:rowOff>
    </xdr:from>
    <xdr:to>
      <xdr:col>9</xdr:col>
      <xdr:colOff>552450</xdr:colOff>
      <xdr:row>26</xdr:row>
      <xdr:rowOff>95250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267450" y="4286250"/>
          <a:ext cx="3143250" cy="9239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N°6</a:t>
          </a:r>
        </a:p>
        <a:p>
          <a:pPr algn="l"/>
          <a:r>
            <a:rPr lang="es-AR" sz="1100" baseline="0"/>
            <a:t>1) Devolver el apellido de DIEGO en la Celda I12.</a:t>
          </a:r>
        </a:p>
        <a:p>
          <a:pPr algn="l"/>
          <a:r>
            <a:rPr lang="es-AR" sz="1100" baseline="0"/>
            <a:t>2) Informar el sueldo de JUAN en la Celda I16.</a:t>
          </a:r>
        </a:p>
        <a:p>
          <a:pPr algn="l"/>
          <a:r>
            <a:rPr lang="es-AR" sz="1100" baseline="0"/>
            <a:t>3) Informar el puesto de PEDRO en la Celda I20.</a:t>
          </a:r>
        </a:p>
      </xdr:txBody>
    </xdr:sp>
    <xdr:clientData/>
  </xdr:twoCellAnchor>
  <xdr:twoCellAnchor>
    <xdr:from>
      <xdr:col>14</xdr:col>
      <xdr:colOff>104775</xdr:colOff>
      <xdr:row>19</xdr:row>
      <xdr:rowOff>190500</xdr:rowOff>
    </xdr:from>
    <xdr:to>
      <xdr:col>16</xdr:col>
      <xdr:colOff>828675</xdr:colOff>
      <xdr:row>24</xdr:row>
      <xdr:rowOff>152400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3211175" y="3962400"/>
          <a:ext cx="3143250" cy="9239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N°7</a:t>
          </a:r>
        </a:p>
        <a:p>
          <a:pPr algn="l"/>
          <a:r>
            <a:rPr lang="es-AR" sz="1100" baseline="0"/>
            <a:t>1) Validar la celda O16 con la lista de clientes.</a:t>
          </a:r>
        </a:p>
        <a:p>
          <a:pPr algn="l"/>
          <a:r>
            <a:rPr lang="es-AR" sz="1100" baseline="0"/>
            <a:t>2) Informar el salario del cliente de la celda O16.</a:t>
          </a:r>
        </a:p>
        <a:p>
          <a:r>
            <a:rPr lang="es-AR" sz="1100" baseline="0"/>
            <a:t>3) </a:t>
          </a:r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Informar la ciudad del cliente de la celda O16.</a:t>
          </a:r>
          <a:endParaRPr lang="es-AR">
            <a:effectLst/>
          </a:endParaRPr>
        </a:p>
      </xdr:txBody>
    </xdr:sp>
    <xdr:clientData/>
  </xdr:twoCellAnchor>
  <xdr:twoCellAnchor>
    <xdr:from>
      <xdr:col>2</xdr:col>
      <xdr:colOff>314325</xdr:colOff>
      <xdr:row>50</xdr:row>
      <xdr:rowOff>152400</xdr:rowOff>
    </xdr:from>
    <xdr:to>
      <xdr:col>7</xdr:col>
      <xdr:colOff>0</xdr:colOff>
      <xdr:row>55</xdr:row>
      <xdr:rowOff>123825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838325" y="9944100"/>
          <a:ext cx="4095750" cy="9239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N°8</a:t>
          </a:r>
        </a:p>
        <a:p>
          <a:pPr algn="l"/>
          <a:r>
            <a:rPr lang="es-AR" sz="1100" baseline="0"/>
            <a:t>1) Validar la celda C47 con la lista de supermercadps.</a:t>
          </a:r>
        </a:p>
        <a:p>
          <a:pPr algn="l"/>
          <a:r>
            <a:rPr lang="es-AR" sz="1100" baseline="0"/>
            <a:t>2) Informar el número de cajas del supermercado de la celda C47.</a:t>
          </a:r>
        </a:p>
        <a:p>
          <a:r>
            <a:rPr lang="es-AR" sz="1100" baseline="0"/>
            <a:t>3) </a:t>
          </a:r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Informar la venta mensual de dicho supermercado.</a:t>
          </a:r>
          <a:endParaRPr lang="es-AR">
            <a:effectLst/>
          </a:endParaRPr>
        </a:p>
      </xdr:txBody>
    </xdr:sp>
    <xdr:clientData/>
  </xdr:twoCellAnchor>
  <xdr:twoCellAnchor>
    <xdr:from>
      <xdr:col>14</xdr:col>
      <xdr:colOff>123825</xdr:colOff>
      <xdr:row>50</xdr:row>
      <xdr:rowOff>123825</xdr:rowOff>
    </xdr:from>
    <xdr:to>
      <xdr:col>17</xdr:col>
      <xdr:colOff>247650</xdr:colOff>
      <xdr:row>55</xdr:row>
      <xdr:rowOff>95250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3230225" y="9915525"/>
          <a:ext cx="3429000" cy="9239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N°9</a:t>
          </a:r>
        </a:p>
        <a:p>
          <a:pPr algn="l"/>
          <a:r>
            <a:rPr lang="es-AR" sz="1100" baseline="0"/>
            <a:t>1) Validar la celda P39 con la lista de articulos</a:t>
          </a:r>
        </a:p>
        <a:p>
          <a:pPr algn="l"/>
          <a:r>
            <a:rPr lang="es-AR" sz="1100" baseline="0"/>
            <a:t>2) Informar el precio del artículo de la celda C47.</a:t>
          </a:r>
        </a:p>
        <a:p>
          <a:r>
            <a:rPr lang="es-AR" sz="1100" baseline="0"/>
            <a:t>3) </a:t>
          </a:r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Informar la cantidad solicitada de ese artículo.</a:t>
          </a:r>
          <a:endParaRPr lang="es-AR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5</xdr:row>
      <xdr:rowOff>28575</xdr:rowOff>
    </xdr:from>
    <xdr:to>
      <xdr:col>11</xdr:col>
      <xdr:colOff>247650</xdr:colOff>
      <xdr:row>17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724525" y="990600"/>
          <a:ext cx="3495675" cy="23526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N°10</a:t>
          </a:r>
        </a:p>
        <a:p>
          <a:pPr algn="l"/>
          <a:r>
            <a:rPr lang="es-AR" sz="1100" baseline="0"/>
            <a:t>1) Validar la celda C3 con la lista de apellidos.</a:t>
          </a:r>
        </a:p>
        <a:p>
          <a:pPr algn="l"/>
          <a:r>
            <a:rPr lang="es-AR" sz="1100" baseline="0"/>
            <a:t>2) Dependiendo el valor de la celda C3 informar: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Nombre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Email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Edad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Teléfono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Si es o no mayor de edad.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 Mediante formato condicional marque: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Las edades menores a 20 de color rojo.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Las edades hasta 30 de otro color.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Los mayores de 30 con un color distinto al resto.</a:t>
          </a:r>
          <a:endParaRPr lang="es-AR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12</xdr:row>
      <xdr:rowOff>0</xdr:rowOff>
    </xdr:from>
    <xdr:to>
      <xdr:col>7</xdr:col>
      <xdr:colOff>171450</xdr:colOff>
      <xdr:row>24</xdr:row>
      <xdr:rowOff>66675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552700" y="2324100"/>
          <a:ext cx="4724400" cy="23526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N°11</a:t>
          </a:r>
        </a:p>
        <a:p>
          <a:pPr algn="l"/>
          <a:r>
            <a:rPr lang="es-AR" sz="1100" baseline="0">
              <a:effectLst/>
            </a:rPr>
            <a:t>1) Completar las carreras y asignaturas correspondientes a los códigos.</a:t>
          </a:r>
        </a:p>
        <a:p>
          <a:pPr algn="l"/>
          <a:r>
            <a:rPr lang="es-AR" sz="1100" baseline="0">
              <a:effectLst/>
            </a:rPr>
            <a:t>2) Completar los apellidos y nombres correspondientes a cada matricula.</a:t>
          </a:r>
        </a:p>
        <a:p>
          <a:pPr algn="l"/>
          <a:r>
            <a:rPr lang="es-AR" sz="1100" baseline="0">
              <a:effectLst/>
            </a:rPr>
            <a:t>3) Caluclar el promedio de notas.</a:t>
          </a:r>
        </a:p>
        <a:p>
          <a:pPr algn="l"/>
          <a:endParaRPr lang="es-AR" sz="1100" baseline="0">
            <a:effectLst/>
          </a:endParaRPr>
        </a:p>
        <a:p>
          <a:pPr algn="l"/>
          <a:r>
            <a:rPr lang="es-AR" sz="1100" baseline="0">
              <a:effectLst/>
            </a:rPr>
            <a:t>IMPORTANTE:</a:t>
          </a:r>
        </a:p>
        <a:p>
          <a:pPr algn="l"/>
          <a:r>
            <a:rPr lang="es-AR" sz="1100" baseline="0">
              <a:effectLst/>
            </a:rPr>
            <a:t>Los datos de Carrera, Asignatura, Apellido y Nombre los encontrarán en la hoja siguiente llamada "Base".</a:t>
          </a:r>
        </a:p>
        <a:p>
          <a:pPr algn="l"/>
          <a:r>
            <a:rPr lang="es-AR" sz="1100" baseline="0">
              <a:effectLst/>
            </a:rPr>
            <a:t>Para evitar errores, comience la función buscarv, marque el dato que va a usar para buscar el valor, luego vaya a la hoja "Base" seleccione la matriz, termine de completar los datos y de "enter" (no vuelva a la hoja principal en medio de la función)</a:t>
          </a:r>
          <a:endParaRPr lang="es-A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o@excel.com" TargetMode="External"/><Relationship Id="rId2" Type="http://schemas.openxmlformats.org/officeDocument/2006/relationships/hyperlink" Target="mailto:arturo@excel.com" TargetMode="External"/><Relationship Id="rId1" Type="http://schemas.openxmlformats.org/officeDocument/2006/relationships/hyperlink" Target="mailto:arturo@excel.com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A10" workbookViewId="0">
      <selection activeCell="L4" sqref="L4:L21"/>
    </sheetView>
  </sheetViews>
  <sheetFormatPr baseColWidth="10" defaultRowHeight="15" x14ac:dyDescent="0.25"/>
  <cols>
    <col min="1" max="1" width="3" customWidth="1"/>
    <col min="2" max="2" width="17" bestFit="1" customWidth="1"/>
    <col min="3" max="3" width="20.28515625" customWidth="1"/>
    <col min="4" max="4" width="2.140625" customWidth="1"/>
    <col min="5" max="5" width="20.28515625" bestFit="1" customWidth="1"/>
    <col min="6" max="6" width="19.42578125" customWidth="1"/>
    <col min="7" max="7" width="1.7109375" customWidth="1"/>
    <col min="8" max="8" width="17" customWidth="1"/>
    <col min="9" max="9" width="19.140625" customWidth="1"/>
    <col min="10" max="10" width="1.7109375" customWidth="1"/>
    <col min="11" max="11" width="32.140625" bestFit="1" customWidth="1"/>
    <col min="12" max="12" width="18.5703125" bestFit="1" customWidth="1"/>
    <col min="14" max="14" width="19.7109375" bestFit="1" customWidth="1"/>
  </cols>
  <sheetData>
    <row r="1" spans="1:12" ht="15.75" thickBot="1" x14ac:dyDescent="0.3">
      <c r="A1" s="136" t="s">
        <v>310</v>
      </c>
      <c r="B1" s="137"/>
      <c r="C1" s="138"/>
    </row>
    <row r="2" spans="1:12" ht="15.75" customHeight="1" thickBot="1" x14ac:dyDescent="0.3"/>
    <row r="3" spans="1:12" ht="15.75" thickBot="1" x14ac:dyDescent="0.3">
      <c r="B3" s="57" t="s">
        <v>2</v>
      </c>
      <c r="C3" s="59" t="s">
        <v>306</v>
      </c>
      <c r="E3" s="57" t="s">
        <v>2</v>
      </c>
      <c r="F3" s="59" t="s">
        <v>307</v>
      </c>
      <c r="H3" s="57" t="s">
        <v>2</v>
      </c>
      <c r="I3" s="59" t="s">
        <v>308</v>
      </c>
      <c r="K3" s="57" t="s">
        <v>2</v>
      </c>
      <c r="L3" s="59" t="s">
        <v>309</v>
      </c>
    </row>
    <row r="4" spans="1:12" x14ac:dyDescent="0.25">
      <c r="B4" s="28" t="s">
        <v>3</v>
      </c>
      <c r="C4" s="29" t="str">
        <f>UPPER(B4)</f>
        <v>AGÜERO PATRICIA</v>
      </c>
      <c r="E4" s="28" t="s">
        <v>4</v>
      </c>
      <c r="F4" s="29" t="str">
        <f>LOWER(E4)</f>
        <v>agüero patricia</v>
      </c>
      <c r="H4" s="28" t="s">
        <v>3</v>
      </c>
      <c r="I4" s="29" t="str">
        <f>PROPER(H4)</f>
        <v>Agüero Patricia</v>
      </c>
      <c r="K4" s="28" t="s">
        <v>5</v>
      </c>
      <c r="L4" s="29" t="str">
        <f>TRIM(K4)</f>
        <v>Agüero Patricia</v>
      </c>
    </row>
    <row r="5" spans="1:12" x14ac:dyDescent="0.25">
      <c r="B5" s="30" t="s">
        <v>6</v>
      </c>
      <c r="C5" s="29" t="str">
        <f t="shared" ref="C5:C21" si="0">UPPER(B5)</f>
        <v>CORONEL EDUARDO</v>
      </c>
      <c r="E5" s="30" t="s">
        <v>7</v>
      </c>
      <c r="F5" s="29" t="str">
        <f t="shared" ref="F5:F21" si="1">LOWER(E5)</f>
        <v>coronel eduardo</v>
      </c>
      <c r="H5" s="30" t="s">
        <v>6</v>
      </c>
      <c r="I5" s="29" t="str">
        <f t="shared" ref="I5:I21" si="2">PROPER(H5)</f>
        <v>Coronel Eduardo</v>
      </c>
      <c r="K5" s="30" t="s">
        <v>8</v>
      </c>
      <c r="L5" s="29" t="str">
        <f t="shared" ref="L5:L21" si="3">TRIM(K5)</f>
        <v>Coronel Eduardo</v>
      </c>
    </row>
    <row r="6" spans="1:12" x14ac:dyDescent="0.25">
      <c r="B6" s="30" t="s">
        <v>9</v>
      </c>
      <c r="C6" s="29" t="str">
        <f t="shared" si="0"/>
        <v>CATTANEO MAURICIO</v>
      </c>
      <c r="E6" s="30" t="s">
        <v>10</v>
      </c>
      <c r="F6" s="29" t="str">
        <f t="shared" si="1"/>
        <v>cattaneo mauricio</v>
      </c>
      <c r="H6" s="30" t="s">
        <v>9</v>
      </c>
      <c r="I6" s="29" t="str">
        <f t="shared" si="2"/>
        <v>Cattaneo Mauricio</v>
      </c>
      <c r="K6" s="30" t="s">
        <v>11</v>
      </c>
      <c r="L6" s="29" t="str">
        <f t="shared" si="3"/>
        <v>Cattaneo Mauricio</v>
      </c>
    </row>
    <row r="7" spans="1:12" x14ac:dyDescent="0.25">
      <c r="B7" s="30" t="s">
        <v>12</v>
      </c>
      <c r="C7" s="29" t="str">
        <f t="shared" si="0"/>
        <v>AMENTA JUAN</v>
      </c>
      <c r="E7" s="30" t="s">
        <v>13</v>
      </c>
      <c r="F7" s="29" t="str">
        <f t="shared" si="1"/>
        <v>amenta juan</v>
      </c>
      <c r="H7" s="30" t="s">
        <v>12</v>
      </c>
      <c r="I7" s="29" t="str">
        <f t="shared" si="2"/>
        <v>Amenta Juan</v>
      </c>
      <c r="K7" s="30" t="s">
        <v>14</v>
      </c>
      <c r="L7" s="29" t="str">
        <f t="shared" si="3"/>
        <v>Amenta Juan</v>
      </c>
    </row>
    <row r="8" spans="1:12" x14ac:dyDescent="0.25">
      <c r="B8" s="30" t="s">
        <v>15</v>
      </c>
      <c r="C8" s="29" t="str">
        <f t="shared" si="0"/>
        <v xml:space="preserve">FERRARI LUIS </v>
      </c>
      <c r="E8" s="30" t="s">
        <v>16</v>
      </c>
      <c r="F8" s="29" t="str">
        <f t="shared" si="1"/>
        <v xml:space="preserve">ferrari luis </v>
      </c>
      <c r="H8" s="30" t="s">
        <v>15</v>
      </c>
      <c r="I8" s="29" t="str">
        <f t="shared" si="2"/>
        <v xml:space="preserve">Ferrari Luis </v>
      </c>
      <c r="K8" s="30" t="s">
        <v>17</v>
      </c>
      <c r="L8" s="29" t="str">
        <f t="shared" si="3"/>
        <v>Ferrari Luis</v>
      </c>
    </row>
    <row r="9" spans="1:12" x14ac:dyDescent="0.25">
      <c r="B9" s="30" t="s">
        <v>18</v>
      </c>
      <c r="C9" s="29" t="str">
        <f t="shared" si="0"/>
        <v>HERMAN ELIAS</v>
      </c>
      <c r="E9" s="30" t="s">
        <v>19</v>
      </c>
      <c r="F9" s="29" t="str">
        <f t="shared" si="1"/>
        <v>herman elias</v>
      </c>
      <c r="H9" s="30" t="s">
        <v>18</v>
      </c>
      <c r="I9" s="29" t="str">
        <f t="shared" si="2"/>
        <v>Herman Elias</v>
      </c>
      <c r="K9" s="30" t="s">
        <v>20</v>
      </c>
      <c r="L9" s="29" t="str">
        <f t="shared" si="3"/>
        <v>Herman Elias</v>
      </c>
    </row>
    <row r="10" spans="1:12" x14ac:dyDescent="0.25">
      <c r="B10" s="30" t="s">
        <v>21</v>
      </c>
      <c r="C10" s="29" t="str">
        <f t="shared" si="0"/>
        <v>SÁNCHEZ NICOLAS</v>
      </c>
      <c r="E10" s="30" t="s">
        <v>22</v>
      </c>
      <c r="F10" s="29" t="str">
        <f t="shared" si="1"/>
        <v>sánchez nicolas</v>
      </c>
      <c r="H10" s="30" t="s">
        <v>21</v>
      </c>
      <c r="I10" s="29" t="str">
        <f t="shared" si="2"/>
        <v>Sánchez Nicolas</v>
      </c>
      <c r="K10" s="30" t="s">
        <v>23</v>
      </c>
      <c r="L10" s="29" t="str">
        <f t="shared" si="3"/>
        <v>Sánchez Nicolas</v>
      </c>
    </row>
    <row r="11" spans="1:12" x14ac:dyDescent="0.25">
      <c r="B11" s="30" t="s">
        <v>24</v>
      </c>
      <c r="C11" s="29" t="str">
        <f t="shared" si="0"/>
        <v>ACUÑA ALEJANDRA</v>
      </c>
      <c r="E11" s="30" t="s">
        <v>25</v>
      </c>
      <c r="F11" s="29" t="str">
        <f t="shared" si="1"/>
        <v>acuña alejandra</v>
      </c>
      <c r="H11" s="30" t="s">
        <v>24</v>
      </c>
      <c r="I11" s="29" t="str">
        <f t="shared" si="2"/>
        <v>Acuña Alejandra</v>
      </c>
      <c r="K11" s="30" t="s">
        <v>26</v>
      </c>
      <c r="L11" s="29" t="str">
        <f t="shared" si="3"/>
        <v>Acuña Alejandra</v>
      </c>
    </row>
    <row r="12" spans="1:12" x14ac:dyDescent="0.25">
      <c r="B12" s="30" t="s">
        <v>27</v>
      </c>
      <c r="C12" s="29" t="str">
        <f t="shared" si="0"/>
        <v>CHAVEZ NICOLAS</v>
      </c>
      <c r="E12" s="30" t="s">
        <v>28</v>
      </c>
      <c r="F12" s="29" t="str">
        <f t="shared" si="1"/>
        <v>chavez nicolas</v>
      </c>
      <c r="H12" s="30" t="s">
        <v>27</v>
      </c>
      <c r="I12" s="29" t="str">
        <f t="shared" si="2"/>
        <v>Chavez Nicolas</v>
      </c>
      <c r="K12" s="30" t="s">
        <v>29</v>
      </c>
      <c r="L12" s="29" t="str">
        <f t="shared" si="3"/>
        <v>Chavez Nicolas</v>
      </c>
    </row>
    <row r="13" spans="1:12" x14ac:dyDescent="0.25">
      <c r="B13" s="30" t="s">
        <v>30</v>
      </c>
      <c r="C13" s="29" t="str">
        <f t="shared" si="0"/>
        <v>TEVES JOSÉ</v>
      </c>
      <c r="E13" s="30" t="s">
        <v>31</v>
      </c>
      <c r="F13" s="29" t="str">
        <f t="shared" si="1"/>
        <v>teves josé</v>
      </c>
      <c r="H13" s="30" t="s">
        <v>30</v>
      </c>
      <c r="I13" s="29" t="str">
        <f t="shared" si="2"/>
        <v>Teves José</v>
      </c>
      <c r="K13" s="30" t="s">
        <v>32</v>
      </c>
      <c r="L13" s="29" t="str">
        <f t="shared" si="3"/>
        <v>Teves José</v>
      </c>
    </row>
    <row r="14" spans="1:12" x14ac:dyDescent="0.25">
      <c r="B14" s="30" t="s">
        <v>33</v>
      </c>
      <c r="C14" s="29" t="str">
        <f t="shared" si="0"/>
        <v xml:space="preserve">CÓCERES MARTINEZ </v>
      </c>
      <c r="E14" s="30" t="s">
        <v>34</v>
      </c>
      <c r="F14" s="29" t="str">
        <f t="shared" si="1"/>
        <v xml:space="preserve">cóceres martinez </v>
      </c>
      <c r="H14" s="30" t="s">
        <v>33</v>
      </c>
      <c r="I14" s="29" t="str">
        <f t="shared" si="2"/>
        <v xml:space="preserve">Cóceres Martinez </v>
      </c>
      <c r="K14" s="30" t="s">
        <v>35</v>
      </c>
      <c r="L14" s="29" t="str">
        <f t="shared" si="3"/>
        <v>Cóceres Martinez</v>
      </c>
    </row>
    <row r="15" spans="1:12" x14ac:dyDescent="0.25">
      <c r="B15" s="30" t="s">
        <v>36</v>
      </c>
      <c r="C15" s="29" t="str">
        <f t="shared" si="0"/>
        <v>GUTIERREZ VALERIA</v>
      </c>
      <c r="E15" s="30" t="s">
        <v>37</v>
      </c>
      <c r="F15" s="29" t="str">
        <f t="shared" si="1"/>
        <v>gutierrez valeria</v>
      </c>
      <c r="H15" s="30" t="s">
        <v>36</v>
      </c>
      <c r="I15" s="29" t="str">
        <f t="shared" si="2"/>
        <v>Gutierrez Valeria</v>
      </c>
      <c r="K15" s="30" t="s">
        <v>38</v>
      </c>
      <c r="L15" s="29" t="str">
        <f t="shared" si="3"/>
        <v>Gutierrez Valeria</v>
      </c>
    </row>
    <row r="16" spans="1:12" x14ac:dyDescent="0.25">
      <c r="B16" s="30" t="s">
        <v>39</v>
      </c>
      <c r="C16" s="29" t="str">
        <f t="shared" si="0"/>
        <v>VALLEJO JIMENA</v>
      </c>
      <c r="E16" s="30" t="s">
        <v>40</v>
      </c>
      <c r="F16" s="29" t="str">
        <f t="shared" si="1"/>
        <v>vallejo jimena</v>
      </c>
      <c r="H16" s="30" t="s">
        <v>39</v>
      </c>
      <c r="I16" s="29" t="str">
        <f t="shared" si="2"/>
        <v>Vallejo Jimena</v>
      </c>
      <c r="K16" s="30" t="s">
        <v>41</v>
      </c>
      <c r="L16" s="29" t="str">
        <f t="shared" si="3"/>
        <v>Vallejo Jimena</v>
      </c>
    </row>
    <row r="17" spans="2:12" x14ac:dyDescent="0.25">
      <c r="B17" s="30" t="s">
        <v>42</v>
      </c>
      <c r="C17" s="29" t="str">
        <f t="shared" si="0"/>
        <v>AGUIRRE JEREMIÁS</v>
      </c>
      <c r="E17" s="30" t="s">
        <v>43</v>
      </c>
      <c r="F17" s="29" t="str">
        <f t="shared" si="1"/>
        <v>aguirre jeremiás</v>
      </c>
      <c r="H17" s="30" t="s">
        <v>42</v>
      </c>
      <c r="I17" s="29" t="str">
        <f t="shared" si="2"/>
        <v>Aguirre Jeremiás</v>
      </c>
      <c r="K17" s="30" t="s">
        <v>44</v>
      </c>
      <c r="L17" s="29" t="str">
        <f t="shared" si="3"/>
        <v>Aguirre Jeremiás</v>
      </c>
    </row>
    <row r="18" spans="2:12" x14ac:dyDescent="0.25">
      <c r="B18" s="30" t="s">
        <v>45</v>
      </c>
      <c r="C18" s="29" t="str">
        <f t="shared" si="0"/>
        <v>ACEVEDO DARIO</v>
      </c>
      <c r="E18" s="30" t="s">
        <v>46</v>
      </c>
      <c r="F18" s="29" t="str">
        <f t="shared" si="1"/>
        <v>acevedo dario</v>
      </c>
      <c r="H18" s="30" t="s">
        <v>45</v>
      </c>
      <c r="I18" s="29" t="str">
        <f t="shared" si="2"/>
        <v>Acevedo Dario</v>
      </c>
      <c r="K18" s="30" t="s">
        <v>47</v>
      </c>
      <c r="L18" s="29" t="str">
        <f t="shared" si="3"/>
        <v>Acevedo Dario</v>
      </c>
    </row>
    <row r="19" spans="2:12" x14ac:dyDescent="0.25">
      <c r="B19" s="30" t="s">
        <v>48</v>
      </c>
      <c r="C19" s="29" t="str">
        <f t="shared" si="0"/>
        <v>SIKOMAS HERNAN</v>
      </c>
      <c r="E19" s="30" t="s">
        <v>49</v>
      </c>
      <c r="F19" s="29" t="str">
        <f t="shared" si="1"/>
        <v>sikomas hernan</v>
      </c>
      <c r="H19" s="30" t="s">
        <v>48</v>
      </c>
      <c r="I19" s="29" t="str">
        <f t="shared" si="2"/>
        <v>Sikomas Hernan</v>
      </c>
      <c r="K19" s="30" t="s">
        <v>50</v>
      </c>
      <c r="L19" s="29" t="str">
        <f t="shared" si="3"/>
        <v>Sikomas Hernan</v>
      </c>
    </row>
    <row r="20" spans="2:12" x14ac:dyDescent="0.25">
      <c r="B20" s="30" t="s">
        <v>51</v>
      </c>
      <c r="C20" s="29" t="str">
        <f t="shared" si="0"/>
        <v xml:space="preserve">LENCINAS ALAN </v>
      </c>
      <c r="E20" s="30" t="s">
        <v>52</v>
      </c>
      <c r="F20" s="29" t="str">
        <f t="shared" si="1"/>
        <v xml:space="preserve">lencinas alan </v>
      </c>
      <c r="H20" s="30" t="s">
        <v>51</v>
      </c>
      <c r="I20" s="29" t="str">
        <f t="shared" si="2"/>
        <v xml:space="preserve">Lencinas Alan </v>
      </c>
      <c r="K20" s="30" t="s">
        <v>53</v>
      </c>
      <c r="L20" s="29" t="str">
        <f t="shared" si="3"/>
        <v>Lencinas Alan</v>
      </c>
    </row>
    <row r="21" spans="2:12" ht="15.75" thickBot="1" x14ac:dyDescent="0.3">
      <c r="B21" s="31" t="s">
        <v>54</v>
      </c>
      <c r="C21" s="29" t="str">
        <f t="shared" si="0"/>
        <v>MAZZARIO HUGO</v>
      </c>
      <c r="E21" s="31" t="s">
        <v>55</v>
      </c>
      <c r="F21" s="29" t="str">
        <f t="shared" si="1"/>
        <v>mazzario hugo</v>
      </c>
      <c r="H21" s="31" t="s">
        <v>54</v>
      </c>
      <c r="I21" s="29" t="str">
        <f t="shared" si="2"/>
        <v>Mazzario Hugo</v>
      </c>
      <c r="K21" s="31" t="s">
        <v>56</v>
      </c>
      <c r="L21" s="29" t="str">
        <f t="shared" si="3"/>
        <v>Mazzario Hugo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H4" sqref="H4:H11"/>
    </sheetView>
  </sheetViews>
  <sheetFormatPr baseColWidth="10" defaultRowHeight="15" x14ac:dyDescent="0.25"/>
  <cols>
    <col min="2" max="2" width="12" bestFit="1" customWidth="1"/>
    <col min="3" max="3" width="13.7109375" bestFit="1" customWidth="1"/>
    <col min="4" max="4" width="17" bestFit="1" customWidth="1"/>
    <col min="6" max="6" width="31.42578125" customWidth="1"/>
    <col min="7" max="7" width="37" bestFit="1" customWidth="1"/>
    <col min="8" max="8" width="37.28515625" bestFit="1" customWidth="1"/>
  </cols>
  <sheetData>
    <row r="1" spans="1:8" ht="15.75" thickBot="1" x14ac:dyDescent="0.3">
      <c r="A1" s="136" t="s">
        <v>310</v>
      </c>
      <c r="B1" s="137"/>
      <c r="C1" s="138"/>
    </row>
    <row r="2" spans="1:8" ht="15.75" thickBot="1" x14ac:dyDescent="0.3"/>
    <row r="3" spans="1:8" ht="15.75" thickBot="1" x14ac:dyDescent="0.3">
      <c r="B3" s="57" t="s">
        <v>72</v>
      </c>
      <c r="C3" s="58" t="s">
        <v>73</v>
      </c>
      <c r="D3" s="58" t="s">
        <v>1</v>
      </c>
      <c r="E3" s="58" t="s">
        <v>0</v>
      </c>
      <c r="F3" s="58" t="s">
        <v>74</v>
      </c>
      <c r="G3" s="58" t="s">
        <v>75</v>
      </c>
      <c r="H3" s="59" t="s">
        <v>76</v>
      </c>
    </row>
    <row r="4" spans="1:8" x14ac:dyDescent="0.25">
      <c r="B4" s="122" t="s">
        <v>57</v>
      </c>
      <c r="C4" s="118" t="s">
        <v>77</v>
      </c>
      <c r="D4" s="118" t="s">
        <v>58</v>
      </c>
      <c r="E4" s="118">
        <v>33059732</v>
      </c>
      <c r="F4" s="118" t="str">
        <f>_xlfn.CONCAT(B4," ",C4," ",D4)</f>
        <v>María Celeste Gonzales</v>
      </c>
      <c r="G4" s="118" t="str">
        <f>_xlfn.CONCAT(D4," ",LEFT(E4,5))</f>
        <v>Gonzales 33059</v>
      </c>
      <c r="H4" s="123" t="str">
        <f>_xlfn.CONCAT(B4," ",C4," ",RIGHT(E4,3))</f>
        <v>María Celeste 732</v>
      </c>
    </row>
    <row r="5" spans="1:8" x14ac:dyDescent="0.25">
      <c r="B5" s="119" t="s">
        <v>59</v>
      </c>
      <c r="C5" s="27" t="s">
        <v>57</v>
      </c>
      <c r="D5" s="27" t="s">
        <v>60</v>
      </c>
      <c r="E5" s="27">
        <v>40093317</v>
      </c>
      <c r="F5" s="118" t="str">
        <f t="shared" ref="F5:F11" si="0">_xlfn.CONCAT(B5," ",C5," ",D5)</f>
        <v>Daiana María Caceres</v>
      </c>
      <c r="G5" s="118" t="str">
        <f t="shared" ref="G5:G11" si="1">_xlfn.CONCAT(D5," ",LEFT(E5,5))</f>
        <v>Caceres 40093</v>
      </c>
      <c r="H5" s="123" t="str">
        <f t="shared" ref="H5:H11" si="2">_xlfn.CONCAT(B5," ",C5," ",RIGHT(E5,3))</f>
        <v>Daiana María 317</v>
      </c>
    </row>
    <row r="6" spans="1:8" x14ac:dyDescent="0.25">
      <c r="B6" s="119" t="s">
        <v>61</v>
      </c>
      <c r="C6" s="27" t="s">
        <v>78</v>
      </c>
      <c r="D6" s="27" t="s">
        <v>62</v>
      </c>
      <c r="E6" s="27">
        <v>38683459</v>
      </c>
      <c r="F6" s="118" t="str">
        <f t="shared" si="0"/>
        <v>Karen Rocío Gorosito</v>
      </c>
      <c r="G6" s="118" t="str">
        <f t="shared" si="1"/>
        <v>Gorosito 38683</v>
      </c>
      <c r="H6" s="123" t="str">
        <f t="shared" si="2"/>
        <v>Karen Rocío 459</v>
      </c>
    </row>
    <row r="7" spans="1:8" x14ac:dyDescent="0.25">
      <c r="B7" s="119" t="s">
        <v>63</v>
      </c>
      <c r="C7" s="27" t="s">
        <v>79</v>
      </c>
      <c r="D7" s="27" t="s">
        <v>64</v>
      </c>
      <c r="E7" s="27">
        <v>32351087</v>
      </c>
      <c r="F7" s="118" t="str">
        <f t="shared" si="0"/>
        <v>Paola Sofía Ruarte</v>
      </c>
      <c r="G7" s="118" t="str">
        <f t="shared" si="1"/>
        <v>Ruarte 32351</v>
      </c>
      <c r="H7" s="123" t="str">
        <f t="shared" si="2"/>
        <v>Paola Sofía 087</v>
      </c>
    </row>
    <row r="8" spans="1:8" x14ac:dyDescent="0.25">
      <c r="B8" s="119" t="s">
        <v>65</v>
      </c>
      <c r="C8" s="27" t="s">
        <v>80</v>
      </c>
      <c r="D8" s="27" t="s">
        <v>66</v>
      </c>
      <c r="E8" s="27">
        <v>34544392</v>
      </c>
      <c r="F8" s="118" t="str">
        <f t="shared" si="0"/>
        <v>Elvira Lorena Gomez</v>
      </c>
      <c r="G8" s="118" t="str">
        <f t="shared" si="1"/>
        <v>Gomez 34544</v>
      </c>
      <c r="H8" s="123" t="str">
        <f t="shared" si="2"/>
        <v>Elvira Lorena 392</v>
      </c>
    </row>
    <row r="9" spans="1:8" x14ac:dyDescent="0.25">
      <c r="B9" s="119" t="s">
        <v>67</v>
      </c>
      <c r="C9" s="27" t="s">
        <v>81</v>
      </c>
      <c r="D9" s="27" t="s">
        <v>68</v>
      </c>
      <c r="E9" s="27">
        <v>38956572</v>
      </c>
      <c r="F9" s="118" t="str">
        <f t="shared" si="0"/>
        <v>Julieta Laura Salina</v>
      </c>
      <c r="G9" s="118" t="str">
        <f t="shared" si="1"/>
        <v>Salina 38956</v>
      </c>
      <c r="H9" s="123" t="str">
        <f t="shared" si="2"/>
        <v>Julieta Laura 572</v>
      </c>
    </row>
    <row r="10" spans="1:8" x14ac:dyDescent="0.25">
      <c r="B10" s="119" t="s">
        <v>69</v>
      </c>
      <c r="C10" s="27" t="s">
        <v>57</v>
      </c>
      <c r="D10" s="27" t="s">
        <v>70</v>
      </c>
      <c r="E10" s="27">
        <v>36185575</v>
      </c>
      <c r="F10" s="118" t="str">
        <f t="shared" si="0"/>
        <v>Eugenia María Gainza</v>
      </c>
      <c r="G10" s="118" t="str">
        <f t="shared" si="1"/>
        <v>Gainza 36185</v>
      </c>
      <c r="H10" s="123" t="str">
        <f t="shared" si="2"/>
        <v>Eugenia María 575</v>
      </c>
    </row>
    <row r="11" spans="1:8" ht="15.75" thickBot="1" x14ac:dyDescent="0.3">
      <c r="B11" s="120" t="s">
        <v>59</v>
      </c>
      <c r="C11" s="121" t="s">
        <v>82</v>
      </c>
      <c r="D11" s="121" t="s">
        <v>71</v>
      </c>
      <c r="E11" s="121">
        <v>38201028</v>
      </c>
      <c r="F11" s="118" t="str">
        <f t="shared" si="0"/>
        <v>Daiana Yamila Baez</v>
      </c>
      <c r="G11" s="118" t="str">
        <f t="shared" si="1"/>
        <v>Baez 38201</v>
      </c>
      <c r="H11" s="123" t="str">
        <f t="shared" si="2"/>
        <v>Daiana Yamila 028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G4" sqref="G4:G21"/>
    </sheetView>
  </sheetViews>
  <sheetFormatPr baseColWidth="10" defaultRowHeight="15" x14ac:dyDescent="0.25"/>
  <cols>
    <col min="2" max="2" width="20.28515625" bestFit="1" customWidth="1"/>
    <col min="6" max="7" width="14.42578125" bestFit="1" customWidth="1"/>
  </cols>
  <sheetData>
    <row r="1" spans="1:7" ht="15.75" thickBot="1" x14ac:dyDescent="0.3">
      <c r="A1" s="136" t="s">
        <v>311</v>
      </c>
      <c r="B1" s="137"/>
      <c r="C1" s="138"/>
    </row>
    <row r="2" spans="1:7" ht="15.75" thickBot="1" x14ac:dyDescent="0.3"/>
    <row r="3" spans="1:7" ht="15.75" thickBot="1" x14ac:dyDescent="0.3">
      <c r="B3" s="115" t="s">
        <v>2</v>
      </c>
      <c r="C3" s="116" t="s">
        <v>151</v>
      </c>
      <c r="D3" s="116" t="s">
        <v>152</v>
      </c>
      <c r="E3" s="116" t="s">
        <v>153</v>
      </c>
      <c r="F3" s="115" t="s">
        <v>154</v>
      </c>
      <c r="G3" s="117" t="s">
        <v>312</v>
      </c>
    </row>
    <row r="4" spans="1:7" ht="15.75" thickBot="1" x14ac:dyDescent="0.3">
      <c r="B4" s="112" t="s">
        <v>4</v>
      </c>
      <c r="C4" s="111">
        <v>7</v>
      </c>
      <c r="D4" s="111">
        <v>8</v>
      </c>
      <c r="E4" s="111">
        <v>2</v>
      </c>
      <c r="F4" s="131">
        <f>AVERAGE(C4,D4,E4)</f>
        <v>5.666666666666667</v>
      </c>
      <c r="G4" s="132" t="str">
        <f>IF(F4&gt;=4,"Aprobado", "Reprobado")</f>
        <v>Aprobado</v>
      </c>
    </row>
    <row r="5" spans="1:7" ht="15.75" thickBot="1" x14ac:dyDescent="0.3">
      <c r="B5" s="112" t="s">
        <v>7</v>
      </c>
      <c r="C5" s="111">
        <v>5</v>
      </c>
      <c r="D5" s="111">
        <v>10</v>
      </c>
      <c r="E5" s="111">
        <v>9</v>
      </c>
      <c r="F5" s="131">
        <f t="shared" ref="F5:F21" si="0">AVERAGE(C5,D5,E5)</f>
        <v>8</v>
      </c>
      <c r="G5" s="132" t="str">
        <f t="shared" ref="G5:G21" si="1">IF(F5&gt;=4,"Aprobado", "Reprobado")</f>
        <v>Aprobado</v>
      </c>
    </row>
    <row r="6" spans="1:7" ht="15.75" thickBot="1" x14ac:dyDescent="0.3">
      <c r="B6" s="112" t="s">
        <v>10</v>
      </c>
      <c r="C6" s="111">
        <v>8</v>
      </c>
      <c r="D6" s="111">
        <v>8</v>
      </c>
      <c r="E6" s="111">
        <v>5</v>
      </c>
      <c r="F6" s="131">
        <f t="shared" si="0"/>
        <v>7</v>
      </c>
      <c r="G6" s="132" t="str">
        <f t="shared" si="1"/>
        <v>Aprobado</v>
      </c>
    </row>
    <row r="7" spans="1:7" ht="15.75" thickBot="1" x14ac:dyDescent="0.3">
      <c r="B7" s="112" t="s">
        <v>13</v>
      </c>
      <c r="C7" s="111">
        <v>9</v>
      </c>
      <c r="D7" s="111">
        <v>2</v>
      </c>
      <c r="E7" s="111">
        <v>5</v>
      </c>
      <c r="F7" s="131">
        <f t="shared" si="0"/>
        <v>5.333333333333333</v>
      </c>
      <c r="G7" s="132" t="str">
        <f t="shared" si="1"/>
        <v>Aprobado</v>
      </c>
    </row>
    <row r="8" spans="1:7" ht="15.75" thickBot="1" x14ac:dyDescent="0.3">
      <c r="B8" s="112" t="s">
        <v>16</v>
      </c>
      <c r="C8" s="111">
        <v>10</v>
      </c>
      <c r="D8" s="111">
        <v>9</v>
      </c>
      <c r="E8" s="111">
        <v>10</v>
      </c>
      <c r="F8" s="131">
        <f t="shared" si="0"/>
        <v>9.6666666666666661</v>
      </c>
      <c r="G8" s="132" t="str">
        <f t="shared" si="1"/>
        <v>Aprobado</v>
      </c>
    </row>
    <row r="9" spans="1:7" ht="15.75" thickBot="1" x14ac:dyDescent="0.3">
      <c r="B9" s="112" t="s">
        <v>19</v>
      </c>
      <c r="C9" s="111">
        <v>2</v>
      </c>
      <c r="D9" s="111">
        <v>10</v>
      </c>
      <c r="E9" s="111">
        <v>10</v>
      </c>
      <c r="F9" s="131">
        <f t="shared" si="0"/>
        <v>7.333333333333333</v>
      </c>
      <c r="G9" s="132" t="str">
        <f t="shared" si="1"/>
        <v>Aprobado</v>
      </c>
    </row>
    <row r="10" spans="1:7" ht="15.75" thickBot="1" x14ac:dyDescent="0.3">
      <c r="B10" s="112" t="s">
        <v>22</v>
      </c>
      <c r="C10" s="111">
        <v>3</v>
      </c>
      <c r="D10" s="111">
        <v>7</v>
      </c>
      <c r="E10" s="111">
        <v>4</v>
      </c>
      <c r="F10" s="131">
        <f t="shared" si="0"/>
        <v>4.666666666666667</v>
      </c>
      <c r="G10" s="132" t="str">
        <f t="shared" si="1"/>
        <v>Aprobado</v>
      </c>
    </row>
    <row r="11" spans="1:7" ht="15.75" thickBot="1" x14ac:dyDescent="0.3">
      <c r="B11" s="112" t="s">
        <v>25</v>
      </c>
      <c r="C11" s="111">
        <v>7</v>
      </c>
      <c r="D11" s="111">
        <v>3</v>
      </c>
      <c r="E11" s="111">
        <v>4</v>
      </c>
      <c r="F11" s="131">
        <f t="shared" si="0"/>
        <v>4.666666666666667</v>
      </c>
      <c r="G11" s="132" t="str">
        <f t="shared" si="1"/>
        <v>Aprobado</v>
      </c>
    </row>
    <row r="12" spans="1:7" ht="15.75" thickBot="1" x14ac:dyDescent="0.3">
      <c r="B12" s="112" t="s">
        <v>28</v>
      </c>
      <c r="C12" s="111">
        <v>1</v>
      </c>
      <c r="D12" s="111">
        <v>4</v>
      </c>
      <c r="E12" s="111">
        <v>1</v>
      </c>
      <c r="F12" s="131">
        <f t="shared" si="0"/>
        <v>2</v>
      </c>
      <c r="G12" s="132" t="str">
        <f t="shared" si="1"/>
        <v>Reprobado</v>
      </c>
    </row>
    <row r="13" spans="1:7" ht="15.75" thickBot="1" x14ac:dyDescent="0.3">
      <c r="B13" s="112" t="s">
        <v>31</v>
      </c>
      <c r="C13" s="111">
        <v>8</v>
      </c>
      <c r="D13" s="111">
        <v>6</v>
      </c>
      <c r="E13" s="111">
        <v>5</v>
      </c>
      <c r="F13" s="131">
        <f t="shared" si="0"/>
        <v>6.333333333333333</v>
      </c>
      <c r="G13" s="132" t="str">
        <f t="shared" si="1"/>
        <v>Aprobado</v>
      </c>
    </row>
    <row r="14" spans="1:7" ht="15.75" thickBot="1" x14ac:dyDescent="0.3">
      <c r="B14" s="112" t="s">
        <v>34</v>
      </c>
      <c r="C14" s="111">
        <v>10</v>
      </c>
      <c r="D14" s="111">
        <v>7</v>
      </c>
      <c r="E14" s="111">
        <v>4</v>
      </c>
      <c r="F14" s="131">
        <f t="shared" si="0"/>
        <v>7</v>
      </c>
      <c r="G14" s="132" t="str">
        <f t="shared" si="1"/>
        <v>Aprobado</v>
      </c>
    </row>
    <row r="15" spans="1:7" ht="15.75" thickBot="1" x14ac:dyDescent="0.3">
      <c r="B15" s="112" t="s">
        <v>37</v>
      </c>
      <c r="C15" s="111">
        <v>5</v>
      </c>
      <c r="D15" s="111">
        <v>8</v>
      </c>
      <c r="E15" s="111">
        <v>6</v>
      </c>
      <c r="F15" s="131">
        <f t="shared" si="0"/>
        <v>6.333333333333333</v>
      </c>
      <c r="G15" s="132" t="str">
        <f t="shared" si="1"/>
        <v>Aprobado</v>
      </c>
    </row>
    <row r="16" spans="1:7" ht="15.75" thickBot="1" x14ac:dyDescent="0.3">
      <c r="B16" s="112" t="s">
        <v>40</v>
      </c>
      <c r="C16" s="111">
        <v>7</v>
      </c>
      <c r="D16" s="111">
        <v>9</v>
      </c>
      <c r="E16" s="111">
        <v>7</v>
      </c>
      <c r="F16" s="131">
        <f t="shared" si="0"/>
        <v>7.666666666666667</v>
      </c>
      <c r="G16" s="132" t="str">
        <f t="shared" si="1"/>
        <v>Aprobado</v>
      </c>
    </row>
    <row r="17" spans="2:7" ht="15.75" thickBot="1" x14ac:dyDescent="0.3">
      <c r="B17" s="112" t="s">
        <v>43</v>
      </c>
      <c r="C17" s="111">
        <v>6</v>
      </c>
      <c r="D17" s="111">
        <v>9</v>
      </c>
      <c r="E17" s="111">
        <v>4</v>
      </c>
      <c r="F17" s="131">
        <f t="shared" si="0"/>
        <v>6.333333333333333</v>
      </c>
      <c r="G17" s="132" t="str">
        <f t="shared" si="1"/>
        <v>Aprobado</v>
      </c>
    </row>
    <row r="18" spans="2:7" ht="15.75" thickBot="1" x14ac:dyDescent="0.3">
      <c r="B18" s="112" t="s">
        <v>46</v>
      </c>
      <c r="C18" s="111">
        <v>7</v>
      </c>
      <c r="D18" s="111">
        <v>10</v>
      </c>
      <c r="E18" s="111">
        <v>8</v>
      </c>
      <c r="F18" s="131">
        <f t="shared" si="0"/>
        <v>8.3333333333333339</v>
      </c>
      <c r="G18" s="132" t="str">
        <f t="shared" si="1"/>
        <v>Aprobado</v>
      </c>
    </row>
    <row r="19" spans="2:7" ht="15.75" thickBot="1" x14ac:dyDescent="0.3">
      <c r="B19" s="112" t="s">
        <v>49</v>
      </c>
      <c r="C19" s="111">
        <v>7</v>
      </c>
      <c r="D19" s="111">
        <v>2</v>
      </c>
      <c r="E19" s="111">
        <v>9</v>
      </c>
      <c r="F19" s="131">
        <f t="shared" si="0"/>
        <v>6</v>
      </c>
      <c r="G19" s="132" t="str">
        <f t="shared" si="1"/>
        <v>Aprobado</v>
      </c>
    </row>
    <row r="20" spans="2:7" ht="15.75" thickBot="1" x14ac:dyDescent="0.3">
      <c r="B20" s="112" t="s">
        <v>52</v>
      </c>
      <c r="C20" s="111">
        <v>8</v>
      </c>
      <c r="D20" s="111">
        <v>9</v>
      </c>
      <c r="E20" s="111">
        <v>8</v>
      </c>
      <c r="F20" s="131">
        <f t="shared" si="0"/>
        <v>8.3333333333333339</v>
      </c>
      <c r="G20" s="132" t="str">
        <f t="shared" si="1"/>
        <v>Aprobado</v>
      </c>
    </row>
    <row r="21" spans="2:7" ht="15.75" thickBot="1" x14ac:dyDescent="0.3">
      <c r="B21" s="113" t="s">
        <v>55</v>
      </c>
      <c r="C21" s="114">
        <v>10</v>
      </c>
      <c r="D21" s="114">
        <v>8</v>
      </c>
      <c r="E21" s="114">
        <v>5</v>
      </c>
      <c r="F21" s="131">
        <f t="shared" si="0"/>
        <v>7.666666666666667</v>
      </c>
      <c r="G21" s="132" t="str">
        <f t="shared" si="1"/>
        <v>Aprobado</v>
      </c>
    </row>
  </sheetData>
  <mergeCells count="1">
    <mergeCell ref="A1:C1"/>
  </mergeCells>
  <conditionalFormatting sqref="F4:F21">
    <cfRule type="cellIs" dxfId="3" priority="2" operator="lessThan">
      <formula>4</formula>
    </cfRule>
    <cfRule type="cellIs" dxfId="2" priority="1" operator="lessThan">
      <formula>4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8"/>
  <sheetViews>
    <sheetView topLeftCell="I1" workbookViewId="0">
      <selection activeCell="P39" sqref="P39"/>
    </sheetView>
  </sheetViews>
  <sheetFormatPr baseColWidth="10" defaultRowHeight="15" x14ac:dyDescent="0.25"/>
  <cols>
    <col min="3" max="3" width="17.5703125" customWidth="1"/>
    <col min="5" max="5" width="14.28515625" customWidth="1"/>
    <col min="8" max="8" width="29.7109375" customWidth="1"/>
    <col min="9" max="9" width="14.140625" customWidth="1"/>
    <col min="10" max="10" width="13.7109375" customWidth="1"/>
    <col min="11" max="11" width="13.5703125" bestFit="1" customWidth="1"/>
    <col min="13" max="13" width="13.5703125" bestFit="1" customWidth="1"/>
    <col min="15" max="15" width="24.85546875" customWidth="1"/>
    <col min="17" max="17" width="13.28515625" bestFit="1" customWidth="1"/>
  </cols>
  <sheetData>
    <row r="1" spans="1:19" s="26" customFormat="1" ht="15.75" thickBot="1" x14ac:dyDescent="0.3">
      <c r="A1" s="136" t="s">
        <v>313</v>
      </c>
      <c r="B1" s="137"/>
      <c r="C1" s="138"/>
      <c r="D1" s="32"/>
      <c r="E1" s="32"/>
      <c r="F1" s="32"/>
      <c r="G1" s="32"/>
      <c r="H1" s="32"/>
      <c r="I1" s="32"/>
    </row>
    <row r="2" spans="1:19" ht="15.75" thickBot="1" x14ac:dyDescent="0.3"/>
    <row r="3" spans="1:19" ht="15.75" thickBot="1" x14ac:dyDescent="0.3">
      <c r="B3" s="2"/>
      <c r="C3" s="3"/>
      <c r="D3" s="3"/>
      <c r="E3" s="4"/>
      <c r="G3" s="2"/>
      <c r="H3" s="3"/>
      <c r="I3" s="3"/>
      <c r="J3" s="3"/>
      <c r="K3" s="3"/>
      <c r="L3" s="5"/>
      <c r="N3" s="2"/>
      <c r="O3" s="3"/>
      <c r="P3" s="3"/>
      <c r="Q3" s="3"/>
      <c r="R3" s="3"/>
      <c r="S3" s="5"/>
    </row>
    <row r="4" spans="1:19" ht="15.75" thickBot="1" x14ac:dyDescent="0.3">
      <c r="B4" s="6"/>
      <c r="C4" s="7"/>
      <c r="D4" s="7"/>
      <c r="E4" s="8"/>
      <c r="G4" s="6"/>
      <c r="H4" s="57" t="s">
        <v>83</v>
      </c>
      <c r="I4" s="58" t="s">
        <v>84</v>
      </c>
      <c r="J4" s="58" t="s">
        <v>85</v>
      </c>
      <c r="K4" s="59" t="s">
        <v>316</v>
      </c>
      <c r="L4" s="9"/>
      <c r="N4" s="6"/>
      <c r="O4" s="57" t="s">
        <v>105</v>
      </c>
      <c r="P4" s="58" t="s">
        <v>320</v>
      </c>
      <c r="Q4" s="58" t="s">
        <v>106</v>
      </c>
      <c r="R4" s="59" t="s">
        <v>107</v>
      </c>
      <c r="S4" s="9"/>
    </row>
    <row r="5" spans="1:19" x14ac:dyDescent="0.25">
      <c r="B5" s="6"/>
      <c r="C5" s="71" t="s">
        <v>86</v>
      </c>
      <c r="D5" s="69">
        <v>2</v>
      </c>
      <c r="E5" s="8"/>
      <c r="G5" s="6"/>
      <c r="H5" s="84" t="s">
        <v>87</v>
      </c>
      <c r="I5" s="85" t="s">
        <v>88</v>
      </c>
      <c r="J5" s="85">
        <v>40000</v>
      </c>
      <c r="K5" s="86" t="s">
        <v>319</v>
      </c>
      <c r="L5" s="9"/>
      <c r="N5" s="6"/>
      <c r="O5" s="84" t="s">
        <v>108</v>
      </c>
      <c r="P5" s="93" t="s">
        <v>109</v>
      </c>
      <c r="Q5" s="94">
        <v>45000</v>
      </c>
      <c r="R5" s="95" t="s">
        <v>321</v>
      </c>
      <c r="S5" s="9"/>
    </row>
    <row r="6" spans="1:19" ht="15.75" thickBot="1" x14ac:dyDescent="0.3">
      <c r="B6" s="6"/>
      <c r="C6" s="72" t="s">
        <v>89</v>
      </c>
      <c r="D6" s="70" t="str">
        <f>VLOOKUP(C10,C9:D16,2,FALSE)</f>
        <v>verde</v>
      </c>
      <c r="E6" s="8"/>
      <c r="G6" s="6"/>
      <c r="H6" s="81" t="s">
        <v>90</v>
      </c>
      <c r="I6" s="39" t="s">
        <v>91</v>
      </c>
      <c r="J6" s="39">
        <v>150000</v>
      </c>
      <c r="K6" s="74" t="s">
        <v>317</v>
      </c>
      <c r="L6" s="9"/>
      <c r="N6" s="6"/>
      <c r="O6" s="81" t="s">
        <v>110</v>
      </c>
      <c r="P6" s="42" t="s">
        <v>111</v>
      </c>
      <c r="Q6" s="43">
        <v>99100</v>
      </c>
      <c r="R6" s="88" t="s">
        <v>322</v>
      </c>
      <c r="S6" s="9"/>
    </row>
    <row r="7" spans="1:19" ht="15.75" thickBot="1" x14ac:dyDescent="0.3">
      <c r="B7" s="6"/>
      <c r="C7" s="7"/>
      <c r="D7" s="7"/>
      <c r="E7" s="8"/>
      <c r="G7" s="6"/>
      <c r="H7" s="82" t="s">
        <v>92</v>
      </c>
      <c r="I7" s="83" t="s">
        <v>93</v>
      </c>
      <c r="J7" s="83">
        <v>70000</v>
      </c>
      <c r="K7" s="68" t="s">
        <v>318</v>
      </c>
      <c r="L7" s="9"/>
      <c r="N7" s="6"/>
      <c r="O7" s="81" t="s">
        <v>112</v>
      </c>
      <c r="P7" s="42" t="s">
        <v>111</v>
      </c>
      <c r="Q7" s="43">
        <v>153200</v>
      </c>
      <c r="R7" s="88" t="s">
        <v>323</v>
      </c>
      <c r="S7" s="9"/>
    </row>
    <row r="8" spans="1:19" ht="15.75" thickBot="1" x14ac:dyDescent="0.3">
      <c r="B8" s="6"/>
      <c r="C8" s="7"/>
      <c r="D8" s="7"/>
      <c r="E8" s="8"/>
      <c r="G8" s="6"/>
      <c r="H8" s="7"/>
      <c r="I8" s="7"/>
      <c r="J8" s="7"/>
      <c r="K8" s="7"/>
      <c r="L8" s="9"/>
      <c r="N8" s="6"/>
      <c r="O8" s="81" t="s">
        <v>113</v>
      </c>
      <c r="P8" s="42" t="s">
        <v>111</v>
      </c>
      <c r="Q8" s="43">
        <v>20730</v>
      </c>
      <c r="R8" s="88" t="s">
        <v>324</v>
      </c>
      <c r="S8" s="9"/>
    </row>
    <row r="9" spans="1:19" x14ac:dyDescent="0.25">
      <c r="B9" s="6"/>
      <c r="C9" s="75">
        <v>1</v>
      </c>
      <c r="D9" s="78" t="s">
        <v>94</v>
      </c>
      <c r="E9" s="8"/>
      <c r="G9" s="6"/>
      <c r="H9" s="7"/>
      <c r="I9" s="7"/>
      <c r="J9" s="7"/>
      <c r="K9" s="7"/>
      <c r="L9" s="9"/>
      <c r="N9" s="6"/>
      <c r="O9" s="81" t="s">
        <v>114</v>
      </c>
      <c r="P9" s="42" t="s">
        <v>109</v>
      </c>
      <c r="Q9" s="43">
        <v>20000</v>
      </c>
      <c r="R9" s="88" t="s">
        <v>321</v>
      </c>
      <c r="S9" s="9"/>
    </row>
    <row r="10" spans="1:19" ht="15.75" thickBot="1" x14ac:dyDescent="0.3">
      <c r="B10" s="6"/>
      <c r="C10" s="76">
        <v>2</v>
      </c>
      <c r="D10" s="79" t="s">
        <v>95</v>
      </c>
      <c r="E10" s="8"/>
      <c r="G10" s="6"/>
      <c r="H10" s="10" t="s">
        <v>96</v>
      </c>
      <c r="I10" s="7"/>
      <c r="J10" s="7"/>
      <c r="K10" s="7"/>
      <c r="L10" s="9"/>
      <c r="N10" s="6"/>
      <c r="O10" s="89" t="s">
        <v>115</v>
      </c>
      <c r="P10" s="42" t="s">
        <v>109</v>
      </c>
      <c r="Q10" s="43">
        <v>155000</v>
      </c>
      <c r="R10" s="88" t="s">
        <v>324</v>
      </c>
      <c r="S10" s="9"/>
    </row>
    <row r="11" spans="1:19" ht="15.75" thickBot="1" x14ac:dyDescent="0.3">
      <c r="B11" s="6"/>
      <c r="C11" s="76">
        <v>3</v>
      </c>
      <c r="D11" s="79" t="s">
        <v>97</v>
      </c>
      <c r="E11" s="8"/>
      <c r="G11" s="6"/>
      <c r="H11" s="57" t="s">
        <v>83</v>
      </c>
      <c r="I11" s="59" t="s">
        <v>84</v>
      </c>
      <c r="J11" s="7"/>
      <c r="K11" s="7"/>
      <c r="L11" s="9"/>
      <c r="N11" s="6"/>
      <c r="O11" s="81" t="s">
        <v>116</v>
      </c>
      <c r="P11" s="42" t="s">
        <v>111</v>
      </c>
      <c r="Q11" s="43">
        <v>69600</v>
      </c>
      <c r="R11" s="88" t="s">
        <v>325</v>
      </c>
      <c r="S11" s="9"/>
    </row>
    <row r="12" spans="1:19" ht="15.75" thickBot="1" x14ac:dyDescent="0.3">
      <c r="B12" s="6"/>
      <c r="C12" s="76">
        <v>4</v>
      </c>
      <c r="D12" s="79" t="s">
        <v>98</v>
      </c>
      <c r="E12" s="8"/>
      <c r="G12" s="6"/>
      <c r="H12" s="85" t="s">
        <v>87</v>
      </c>
      <c r="I12" s="135" t="str">
        <f>VLOOKUP(H5,H5:K7,2,TRUE)</f>
        <v>BRAVO</v>
      </c>
      <c r="J12" s="7"/>
      <c r="K12" s="7"/>
      <c r="L12" s="9"/>
      <c r="N12" s="6"/>
      <c r="O12" s="81" t="s">
        <v>117</v>
      </c>
      <c r="P12" s="42" t="s">
        <v>109</v>
      </c>
      <c r="Q12" s="43">
        <v>42370</v>
      </c>
      <c r="R12" s="88" t="s">
        <v>326</v>
      </c>
      <c r="S12" s="9"/>
    </row>
    <row r="13" spans="1:19" ht="15.75" thickBot="1" x14ac:dyDescent="0.3">
      <c r="B13" s="6"/>
      <c r="C13" s="76">
        <v>5</v>
      </c>
      <c r="D13" s="79" t="s">
        <v>99</v>
      </c>
      <c r="E13" s="8"/>
      <c r="G13" s="6"/>
      <c r="H13" s="10"/>
      <c r="I13" s="10"/>
      <c r="J13" s="7"/>
      <c r="K13" s="7"/>
      <c r="L13" s="9"/>
      <c r="N13" s="6"/>
      <c r="O13" s="82" t="s">
        <v>118</v>
      </c>
      <c r="P13" s="90" t="s">
        <v>119</v>
      </c>
      <c r="Q13" s="91">
        <v>56000</v>
      </c>
      <c r="R13" s="92" t="s">
        <v>325</v>
      </c>
      <c r="S13" s="9"/>
    </row>
    <row r="14" spans="1:19" ht="15.75" thickBot="1" x14ac:dyDescent="0.3">
      <c r="B14" s="6"/>
      <c r="C14" s="76">
        <v>6</v>
      </c>
      <c r="D14" s="79" t="s">
        <v>100</v>
      </c>
      <c r="E14" s="8"/>
      <c r="G14" s="6"/>
      <c r="H14" s="10" t="s">
        <v>101</v>
      </c>
      <c r="I14" s="10"/>
      <c r="J14" s="7"/>
      <c r="K14" s="7"/>
      <c r="L14" s="9"/>
      <c r="N14" s="6"/>
      <c r="O14" s="7"/>
      <c r="P14" s="7"/>
      <c r="Q14" s="7"/>
      <c r="R14" s="7"/>
      <c r="S14" s="9"/>
    </row>
    <row r="15" spans="1:19" ht="15.75" thickBot="1" x14ac:dyDescent="0.3">
      <c r="B15" s="6"/>
      <c r="C15" s="76">
        <v>7</v>
      </c>
      <c r="D15" s="79" t="s">
        <v>102</v>
      </c>
      <c r="E15" s="8"/>
      <c r="G15" s="6"/>
      <c r="H15" s="57" t="s">
        <v>83</v>
      </c>
      <c r="I15" s="59" t="s">
        <v>85</v>
      </c>
      <c r="J15" s="7"/>
      <c r="K15" s="7"/>
      <c r="L15" s="9"/>
      <c r="N15" s="6"/>
      <c r="O15" s="57" t="s">
        <v>105</v>
      </c>
      <c r="P15" s="58" t="s">
        <v>106</v>
      </c>
      <c r="Q15" s="59" t="s">
        <v>107</v>
      </c>
      <c r="R15" s="7"/>
      <c r="S15" s="9"/>
    </row>
    <row r="16" spans="1:19" ht="15.75" thickBot="1" x14ac:dyDescent="0.3">
      <c r="B16" s="6"/>
      <c r="C16" s="77">
        <v>8</v>
      </c>
      <c r="D16" s="80" t="s">
        <v>103</v>
      </c>
      <c r="E16" s="8"/>
      <c r="G16" s="6"/>
      <c r="H16" s="85" t="s">
        <v>90</v>
      </c>
      <c r="I16" s="87">
        <f>VLOOKUP(H6,H5:K7,3,TRUE)</f>
        <v>150000</v>
      </c>
      <c r="J16" s="7"/>
      <c r="K16" s="7"/>
      <c r="L16" s="9"/>
      <c r="N16" s="6"/>
      <c r="O16" s="41" t="s">
        <v>117</v>
      </c>
      <c r="P16" s="41">
        <f>VLOOKUP(O16,O5:R13,3,FALSE)</f>
        <v>42370</v>
      </c>
      <c r="Q16" s="41" t="str">
        <f>VLOOKUP(O16,O5:R13,4,FALSE)</f>
        <v>Quilmes</v>
      </c>
      <c r="R16" s="7"/>
      <c r="S16" s="9"/>
    </row>
    <row r="17" spans="2:19" x14ac:dyDescent="0.25">
      <c r="B17" s="6"/>
      <c r="C17" s="7"/>
      <c r="D17" s="7"/>
      <c r="E17" s="8"/>
      <c r="G17" s="6"/>
      <c r="H17" s="10"/>
      <c r="I17" s="10"/>
      <c r="J17" s="7"/>
      <c r="K17" s="7"/>
      <c r="L17" s="9"/>
      <c r="N17" s="6"/>
      <c r="O17" s="7"/>
      <c r="P17" s="7"/>
      <c r="Q17" s="7"/>
      <c r="R17" s="7"/>
      <c r="S17" s="9"/>
    </row>
    <row r="18" spans="2:19" ht="15.75" thickBot="1" x14ac:dyDescent="0.3">
      <c r="B18" s="11"/>
      <c r="C18" s="12"/>
      <c r="D18" s="12"/>
      <c r="E18" s="13"/>
      <c r="G18" s="6"/>
      <c r="H18" s="10" t="s">
        <v>104</v>
      </c>
      <c r="I18" s="10"/>
      <c r="J18" s="7"/>
      <c r="K18" s="7"/>
      <c r="L18" s="9"/>
      <c r="N18" s="6"/>
      <c r="O18" s="10" t="s">
        <v>120</v>
      </c>
      <c r="P18" s="7"/>
      <c r="Q18" s="7"/>
      <c r="R18" s="7"/>
      <c r="S18" s="9"/>
    </row>
    <row r="19" spans="2:19" ht="15.75" thickBot="1" x14ac:dyDescent="0.3">
      <c r="G19" s="6"/>
      <c r="H19" s="57" t="s">
        <v>83</v>
      </c>
      <c r="I19" s="59" t="s">
        <v>316</v>
      </c>
      <c r="J19" s="7"/>
      <c r="K19" s="7"/>
      <c r="L19" s="9"/>
      <c r="N19" s="11"/>
      <c r="O19" s="12"/>
      <c r="P19" s="12"/>
      <c r="Q19" s="12"/>
      <c r="R19" s="12"/>
      <c r="S19" s="13"/>
    </row>
    <row r="20" spans="2:19" ht="15.75" thickBot="1" x14ac:dyDescent="0.3">
      <c r="G20" s="6"/>
      <c r="H20" s="85" t="s">
        <v>92</v>
      </c>
      <c r="I20" s="87" t="str">
        <f>VLOOKUP(H7,H5:K7,4,TRUE)</f>
        <v>ANALISTA</v>
      </c>
      <c r="J20" s="7"/>
      <c r="K20" s="7"/>
      <c r="L20" s="9"/>
    </row>
    <row r="21" spans="2:19" ht="15" customHeight="1" thickBot="1" x14ac:dyDescent="0.3">
      <c r="G21" s="14"/>
      <c r="H21" s="15"/>
      <c r="I21" s="15"/>
      <c r="J21" s="15"/>
      <c r="K21" s="15"/>
      <c r="L21" s="13"/>
    </row>
    <row r="28" spans="2:19" ht="15.75" thickBot="1" x14ac:dyDescent="0.3"/>
    <row r="29" spans="2:19" ht="15.75" thickBot="1" x14ac:dyDescent="0.3">
      <c r="B29" s="2" t="s">
        <v>314</v>
      </c>
      <c r="C29" s="37"/>
      <c r="D29" s="37"/>
      <c r="E29" s="37"/>
      <c r="F29" s="37"/>
      <c r="G29" s="37"/>
      <c r="H29" s="37"/>
      <c r="I29" s="37"/>
      <c r="J29" s="37"/>
      <c r="K29" s="5"/>
      <c r="N29" s="2" t="s">
        <v>315</v>
      </c>
      <c r="O29" s="37"/>
      <c r="P29" s="37"/>
      <c r="Q29" s="37"/>
      <c r="R29" s="5"/>
    </row>
    <row r="30" spans="2:19" ht="15.75" thickBot="1" x14ac:dyDescent="0.3">
      <c r="B30" s="34"/>
      <c r="C30" s="124" t="s">
        <v>121</v>
      </c>
      <c r="D30" s="125" t="s">
        <v>107</v>
      </c>
      <c r="E30" s="125" t="s">
        <v>122</v>
      </c>
      <c r="F30" s="126" t="s">
        <v>123</v>
      </c>
      <c r="G30" s="33"/>
      <c r="H30" s="33"/>
      <c r="I30" s="57" t="s">
        <v>121</v>
      </c>
      <c r="J30" s="59" t="s">
        <v>124</v>
      </c>
      <c r="K30" s="9"/>
      <c r="N30" s="34"/>
      <c r="O30" s="57" t="s">
        <v>141</v>
      </c>
      <c r="P30" s="58" t="s">
        <v>142</v>
      </c>
      <c r="Q30" s="59" t="s">
        <v>143</v>
      </c>
      <c r="R30" s="9"/>
    </row>
    <row r="31" spans="2:19" x14ac:dyDescent="0.25">
      <c r="B31" s="34"/>
      <c r="C31" s="127" t="s">
        <v>125</v>
      </c>
      <c r="D31" s="128" t="s">
        <v>321</v>
      </c>
      <c r="E31" s="129">
        <v>50</v>
      </c>
      <c r="F31" s="73">
        <v>25</v>
      </c>
      <c r="G31" s="33"/>
      <c r="H31" s="33"/>
      <c r="I31" s="100" t="s">
        <v>125</v>
      </c>
      <c r="J31" s="104">
        <v>300000</v>
      </c>
      <c r="K31" s="9"/>
      <c r="N31" s="34"/>
      <c r="O31" s="84" t="s">
        <v>144</v>
      </c>
      <c r="P31" s="130">
        <v>20000</v>
      </c>
      <c r="Q31" s="86">
        <v>3</v>
      </c>
      <c r="R31" s="9"/>
    </row>
    <row r="32" spans="2:19" x14ac:dyDescent="0.25">
      <c r="B32" s="34"/>
      <c r="C32" s="96" t="s">
        <v>126</v>
      </c>
      <c r="D32" s="42" t="s">
        <v>322</v>
      </c>
      <c r="E32" s="39">
        <v>30</v>
      </c>
      <c r="F32" s="74">
        <v>9</v>
      </c>
      <c r="G32" s="33"/>
      <c r="H32" s="33"/>
      <c r="I32" s="96" t="s">
        <v>126</v>
      </c>
      <c r="J32" s="101">
        <v>1200000</v>
      </c>
      <c r="K32" s="9"/>
      <c r="N32" s="34"/>
      <c r="O32" s="81" t="s">
        <v>329</v>
      </c>
      <c r="P32" s="130">
        <v>10000</v>
      </c>
      <c r="Q32" s="74">
        <v>4</v>
      </c>
      <c r="R32" s="9"/>
    </row>
    <row r="33" spans="2:18" x14ac:dyDescent="0.25">
      <c r="B33" s="34"/>
      <c r="C33" s="96" t="s">
        <v>127</v>
      </c>
      <c r="D33" s="42" t="s">
        <v>323</v>
      </c>
      <c r="E33" s="39">
        <v>50</v>
      </c>
      <c r="F33" s="74">
        <v>25</v>
      </c>
      <c r="G33" s="33"/>
      <c r="H33" s="33"/>
      <c r="I33" s="96" t="s">
        <v>127</v>
      </c>
      <c r="J33" s="101">
        <v>1350000</v>
      </c>
      <c r="K33" s="9"/>
      <c r="N33" s="34"/>
      <c r="O33" s="81" t="s">
        <v>145</v>
      </c>
      <c r="P33" s="130">
        <v>26000</v>
      </c>
      <c r="Q33" s="74">
        <v>5</v>
      </c>
      <c r="R33" s="9"/>
    </row>
    <row r="34" spans="2:18" x14ac:dyDescent="0.25">
      <c r="B34" s="34"/>
      <c r="C34" s="96" t="s">
        <v>128</v>
      </c>
      <c r="D34" s="42" t="s">
        <v>324</v>
      </c>
      <c r="E34" s="39">
        <v>25</v>
      </c>
      <c r="F34" s="74">
        <v>20</v>
      </c>
      <c r="G34" s="33"/>
      <c r="H34" s="33"/>
      <c r="I34" s="96" t="s">
        <v>128</v>
      </c>
      <c r="J34" s="101">
        <v>450000</v>
      </c>
      <c r="K34" s="9"/>
      <c r="N34" s="34"/>
      <c r="O34" s="81" t="s">
        <v>146</v>
      </c>
      <c r="P34" s="130">
        <v>2000</v>
      </c>
      <c r="Q34" s="74">
        <v>2</v>
      </c>
      <c r="R34" s="9"/>
    </row>
    <row r="35" spans="2:18" x14ac:dyDescent="0.25">
      <c r="B35" s="34"/>
      <c r="C35" s="96" t="s">
        <v>129</v>
      </c>
      <c r="D35" s="42" t="s">
        <v>321</v>
      </c>
      <c r="E35" s="39">
        <v>40</v>
      </c>
      <c r="F35" s="74">
        <v>10</v>
      </c>
      <c r="G35" s="33"/>
      <c r="H35" s="33"/>
      <c r="I35" s="96" t="s">
        <v>129</v>
      </c>
      <c r="J35" s="101">
        <v>450000</v>
      </c>
      <c r="K35" s="9"/>
      <c r="N35" s="34"/>
      <c r="O35" s="81" t="s">
        <v>330</v>
      </c>
      <c r="P35" s="130">
        <v>60000</v>
      </c>
      <c r="Q35" s="74">
        <v>1</v>
      </c>
      <c r="R35" s="9"/>
    </row>
    <row r="36" spans="2:18" x14ac:dyDescent="0.25">
      <c r="B36" s="34"/>
      <c r="C36" s="81" t="s">
        <v>130</v>
      </c>
      <c r="D36" s="42" t="s">
        <v>321</v>
      </c>
      <c r="E36" s="39">
        <v>45</v>
      </c>
      <c r="F36" s="74">
        <v>20</v>
      </c>
      <c r="G36" s="33"/>
      <c r="H36" s="33"/>
      <c r="I36" s="81" t="s">
        <v>130</v>
      </c>
      <c r="J36" s="102">
        <v>90000</v>
      </c>
      <c r="K36" s="9"/>
      <c r="N36" s="34"/>
      <c r="O36" s="81" t="s">
        <v>147</v>
      </c>
      <c r="P36" s="130">
        <v>25000</v>
      </c>
      <c r="Q36" s="74">
        <v>3</v>
      </c>
      <c r="R36" s="9"/>
    </row>
    <row r="37" spans="2:18" ht="15.75" thickBot="1" x14ac:dyDescent="0.3">
      <c r="B37" s="34"/>
      <c r="C37" s="81" t="s">
        <v>131</v>
      </c>
      <c r="D37" s="42" t="s">
        <v>322</v>
      </c>
      <c r="E37" s="40">
        <v>25</v>
      </c>
      <c r="F37" s="97">
        <v>22</v>
      </c>
      <c r="G37" s="33"/>
      <c r="H37" s="33"/>
      <c r="I37" s="81" t="s">
        <v>131</v>
      </c>
      <c r="J37" s="102">
        <v>450000</v>
      </c>
      <c r="K37" s="9"/>
      <c r="N37" s="34"/>
      <c r="O37" s="82" t="s">
        <v>148</v>
      </c>
      <c r="P37" s="130">
        <v>8000</v>
      </c>
      <c r="Q37" s="68">
        <v>2</v>
      </c>
      <c r="R37" s="38"/>
    </row>
    <row r="38" spans="2:18" ht="15.75" thickBot="1" x14ac:dyDescent="0.3">
      <c r="B38" s="34"/>
      <c r="C38" s="81" t="s">
        <v>132</v>
      </c>
      <c r="D38" s="42" t="s">
        <v>323</v>
      </c>
      <c r="E38" s="40">
        <v>25</v>
      </c>
      <c r="F38" s="97">
        <v>23</v>
      </c>
      <c r="G38" s="33"/>
      <c r="H38" s="33"/>
      <c r="I38" s="81" t="s">
        <v>132</v>
      </c>
      <c r="J38" s="102">
        <v>600000</v>
      </c>
      <c r="K38" s="9"/>
      <c r="N38" s="35"/>
      <c r="O38" s="36"/>
      <c r="P38" s="36"/>
      <c r="Q38" s="36"/>
      <c r="R38" s="9"/>
    </row>
    <row r="39" spans="2:18" x14ac:dyDescent="0.25">
      <c r="B39" s="34"/>
      <c r="C39" s="81" t="s">
        <v>133</v>
      </c>
      <c r="D39" s="42" t="s">
        <v>324</v>
      </c>
      <c r="E39" s="39">
        <v>35</v>
      </c>
      <c r="F39" s="74">
        <v>25</v>
      </c>
      <c r="G39" s="33"/>
      <c r="H39" s="33"/>
      <c r="I39" s="81" t="s">
        <v>133</v>
      </c>
      <c r="J39" s="102">
        <v>250000</v>
      </c>
      <c r="K39" s="9"/>
      <c r="N39" s="34"/>
      <c r="O39" s="71" t="s">
        <v>141</v>
      </c>
      <c r="P39" s="106" t="s">
        <v>330</v>
      </c>
      <c r="Q39" s="33"/>
      <c r="R39" s="38"/>
    </row>
    <row r="40" spans="2:18" x14ac:dyDescent="0.25">
      <c r="B40" s="34"/>
      <c r="C40" s="81" t="s">
        <v>134</v>
      </c>
      <c r="D40" s="42" t="s">
        <v>321</v>
      </c>
      <c r="E40" s="39">
        <v>32</v>
      </c>
      <c r="F40" s="74">
        <v>24</v>
      </c>
      <c r="G40" s="33"/>
      <c r="H40" s="33"/>
      <c r="I40" s="81" t="s">
        <v>134</v>
      </c>
      <c r="J40" s="102">
        <v>1050000</v>
      </c>
      <c r="K40" s="9"/>
      <c r="N40" s="34"/>
      <c r="O40" s="105" t="s">
        <v>142</v>
      </c>
      <c r="P40" s="107">
        <f>VLOOKUP(P39,O31:Q37,2,FALSE)</f>
        <v>60000</v>
      </c>
      <c r="Q40" s="33"/>
      <c r="R40" s="38"/>
    </row>
    <row r="41" spans="2:18" ht="15.75" thickBot="1" x14ac:dyDescent="0.3">
      <c r="B41" s="34"/>
      <c r="C41" s="81" t="s">
        <v>135</v>
      </c>
      <c r="D41" s="42" t="s">
        <v>324</v>
      </c>
      <c r="E41" s="39">
        <v>12</v>
      </c>
      <c r="F41" s="74">
        <v>36</v>
      </c>
      <c r="G41" s="33"/>
      <c r="H41" s="33"/>
      <c r="I41" s="81" t="s">
        <v>135</v>
      </c>
      <c r="J41" s="102">
        <v>900000</v>
      </c>
      <c r="K41" s="9"/>
      <c r="N41" s="34"/>
      <c r="O41" s="72" t="s">
        <v>143</v>
      </c>
      <c r="P41" s="108">
        <f>VLOOKUP(P39,O31:Q37,3,FALSE)</f>
        <v>1</v>
      </c>
      <c r="Q41" s="33"/>
      <c r="R41" s="38"/>
    </row>
    <row r="42" spans="2:18" x14ac:dyDescent="0.25">
      <c r="B42" s="34"/>
      <c r="C42" s="81" t="s">
        <v>136</v>
      </c>
      <c r="D42" s="42" t="s">
        <v>325</v>
      </c>
      <c r="E42" s="39">
        <v>14</v>
      </c>
      <c r="F42" s="74">
        <v>24</v>
      </c>
      <c r="G42" s="33"/>
      <c r="H42" s="33"/>
      <c r="I42" s="81" t="s">
        <v>136</v>
      </c>
      <c r="J42" s="102">
        <v>380000</v>
      </c>
      <c r="K42" s="9"/>
      <c r="N42" s="35"/>
      <c r="O42" s="36"/>
      <c r="P42" s="36"/>
      <c r="Q42" s="36"/>
      <c r="R42" s="9"/>
    </row>
    <row r="43" spans="2:18" x14ac:dyDescent="0.25">
      <c r="B43" s="34"/>
      <c r="C43" s="81" t="s">
        <v>137</v>
      </c>
      <c r="D43" s="42" t="s">
        <v>326</v>
      </c>
      <c r="E43" s="39">
        <v>25</v>
      </c>
      <c r="F43" s="74">
        <v>52</v>
      </c>
      <c r="G43" s="33"/>
      <c r="H43" s="33"/>
      <c r="I43" s="81" t="s">
        <v>137</v>
      </c>
      <c r="J43" s="102">
        <v>150000</v>
      </c>
      <c r="K43" s="9"/>
      <c r="N43" s="34"/>
      <c r="O43" s="10" t="s">
        <v>149</v>
      </c>
      <c r="P43" s="33"/>
      <c r="Q43" s="33"/>
      <c r="R43" s="38"/>
    </row>
    <row r="44" spans="2:18" ht="15.75" thickBot="1" x14ac:dyDescent="0.3">
      <c r="B44" s="34"/>
      <c r="C44" s="82" t="s">
        <v>138</v>
      </c>
      <c r="D44" s="90" t="s">
        <v>325</v>
      </c>
      <c r="E44" s="98">
        <v>12</v>
      </c>
      <c r="F44" s="99">
        <v>21</v>
      </c>
      <c r="G44" s="33"/>
      <c r="H44" s="33"/>
      <c r="I44" s="82" t="s">
        <v>138</v>
      </c>
      <c r="J44" s="103">
        <v>750000</v>
      </c>
      <c r="K44" s="9"/>
      <c r="N44" s="35"/>
      <c r="O44" s="36"/>
      <c r="P44" s="36"/>
      <c r="Q44" s="36"/>
      <c r="R44" s="9"/>
    </row>
    <row r="45" spans="2:18" ht="15.75" thickBot="1" x14ac:dyDescent="0.3">
      <c r="B45" s="35"/>
      <c r="C45" s="36"/>
      <c r="D45" s="36"/>
      <c r="E45" s="36"/>
      <c r="F45" s="36"/>
      <c r="G45" s="36"/>
      <c r="H45" s="36"/>
      <c r="I45" s="36"/>
      <c r="J45" s="36"/>
      <c r="K45" s="9"/>
      <c r="N45" s="35"/>
      <c r="O45" s="36"/>
      <c r="P45" s="36"/>
      <c r="Q45" s="36"/>
      <c r="R45" s="9"/>
    </row>
    <row r="46" spans="2:18" ht="15.75" thickBot="1" x14ac:dyDescent="0.3">
      <c r="B46" s="34"/>
      <c r="C46" s="57" t="s">
        <v>121</v>
      </c>
      <c r="D46" s="58" t="s">
        <v>123</v>
      </c>
      <c r="E46" s="59" t="s">
        <v>139</v>
      </c>
      <c r="F46" s="36"/>
      <c r="G46" s="36"/>
      <c r="H46" s="36"/>
      <c r="I46" s="36"/>
      <c r="J46" s="36"/>
      <c r="K46" s="9"/>
      <c r="N46" s="35"/>
      <c r="O46" s="36"/>
      <c r="P46" s="36"/>
      <c r="Q46" s="36"/>
      <c r="R46" s="9"/>
    </row>
    <row r="47" spans="2:18" ht="15.75" thickBot="1" x14ac:dyDescent="0.3">
      <c r="B47" s="34"/>
      <c r="C47" s="109" t="s">
        <v>125</v>
      </c>
      <c r="D47" s="110">
        <f>VLOOKUP(C47,C31:F44,4,FALSE)</f>
        <v>25</v>
      </c>
      <c r="E47" s="134">
        <f>VLOOKUP(C47,I31:J44,2,FALSE)</f>
        <v>300000</v>
      </c>
      <c r="F47" s="36"/>
      <c r="G47" s="36"/>
      <c r="H47" s="36"/>
      <c r="I47" s="36"/>
      <c r="J47" s="36"/>
      <c r="K47" s="9"/>
      <c r="N47" s="35"/>
      <c r="O47" s="36"/>
      <c r="P47" s="36"/>
      <c r="Q47" s="36"/>
      <c r="R47" s="9"/>
    </row>
    <row r="48" spans="2:18" x14ac:dyDescent="0.25">
      <c r="B48" s="35"/>
      <c r="C48" s="36"/>
      <c r="D48" s="36"/>
      <c r="E48" s="36"/>
      <c r="F48" s="36"/>
      <c r="G48" s="36"/>
      <c r="H48" s="36"/>
      <c r="I48" s="36"/>
      <c r="J48" s="36"/>
      <c r="K48" s="9"/>
      <c r="N48" s="35"/>
      <c r="O48" s="36"/>
      <c r="P48" s="36"/>
      <c r="Q48" s="36"/>
      <c r="R48" s="9"/>
    </row>
    <row r="49" spans="2:18" x14ac:dyDescent="0.25">
      <c r="B49" s="34"/>
      <c r="C49" s="10" t="s">
        <v>140</v>
      </c>
      <c r="D49" s="33"/>
      <c r="E49" s="33"/>
      <c r="F49" s="36"/>
      <c r="G49" s="36"/>
      <c r="H49" s="36"/>
      <c r="I49" s="36"/>
      <c r="J49" s="36"/>
      <c r="K49" s="9"/>
      <c r="N49" s="35"/>
      <c r="O49" s="36"/>
      <c r="P49" s="36"/>
      <c r="Q49" s="36"/>
      <c r="R49" s="9"/>
    </row>
    <row r="50" spans="2:18" ht="15.75" thickBot="1" x14ac:dyDescent="0.3">
      <c r="B50" s="11"/>
      <c r="C50" s="12"/>
      <c r="D50" s="12"/>
      <c r="E50" s="12"/>
      <c r="F50" s="12"/>
      <c r="G50" s="12"/>
      <c r="H50" s="12"/>
      <c r="I50" s="12"/>
      <c r="J50" s="12"/>
      <c r="K50" s="13"/>
      <c r="N50" s="11"/>
      <c r="O50" s="12"/>
      <c r="P50" s="12"/>
      <c r="Q50" s="12"/>
      <c r="R50" s="13"/>
    </row>
    <row r="72" spans="7:10" x14ac:dyDescent="0.25">
      <c r="G72" s="16"/>
      <c r="H72" s="16"/>
      <c r="I72" s="16"/>
      <c r="J72" s="16"/>
    </row>
    <row r="74" spans="7:10" x14ac:dyDescent="0.25">
      <c r="G74" s="16"/>
      <c r="H74" s="16"/>
      <c r="I74" s="16"/>
      <c r="J74" s="16"/>
    </row>
    <row r="75" spans="7:10" x14ac:dyDescent="0.25">
      <c r="G75" s="16"/>
      <c r="H75" s="16"/>
      <c r="I75" s="16"/>
      <c r="J75" s="16"/>
    </row>
    <row r="76" spans="7:10" x14ac:dyDescent="0.25">
      <c r="G76" s="16"/>
      <c r="H76" s="16"/>
      <c r="I76" s="16"/>
      <c r="J76" s="16"/>
    </row>
    <row r="78" spans="7:10" x14ac:dyDescent="0.25">
      <c r="G78" s="16"/>
      <c r="H78" s="16"/>
      <c r="I78" s="16"/>
      <c r="J78" s="16"/>
    </row>
  </sheetData>
  <mergeCells count="1">
    <mergeCell ref="A1:C1"/>
  </mergeCells>
  <dataValidations count="3">
    <dataValidation type="list" allowBlank="1" showInputMessage="1" showErrorMessage="1" sqref="O16" xr:uid="{2CDAC9AB-283A-497B-A23C-DF0BFC20F873}">
      <formula1>$O$5:$O$13</formula1>
    </dataValidation>
    <dataValidation type="list" allowBlank="1" showInputMessage="1" showErrorMessage="1" sqref="C47" xr:uid="{734A0F61-9A4E-457A-8906-FD77EA7A1F2A}">
      <formula1>$C$31:$C$44</formula1>
    </dataValidation>
    <dataValidation type="list" allowBlank="1" showInputMessage="1" showErrorMessage="1" sqref="P39" xr:uid="{1F60C30A-153C-43D7-952D-B3388B7C9954}">
      <formula1>$O$31:$O$37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>
      <selection activeCell="C3" sqref="C3"/>
    </sheetView>
  </sheetViews>
  <sheetFormatPr baseColWidth="10" defaultRowHeight="15" x14ac:dyDescent="0.25"/>
  <cols>
    <col min="6" max="6" width="20.28515625" bestFit="1" customWidth="1"/>
  </cols>
  <sheetData>
    <row r="1" spans="1:11" ht="15.75" thickBot="1" x14ac:dyDescent="0.3">
      <c r="A1" s="136" t="s">
        <v>327</v>
      </c>
      <c r="B1" s="137"/>
      <c r="C1" s="138"/>
    </row>
    <row r="3" spans="1:11" x14ac:dyDescent="0.25">
      <c r="B3" s="24" t="s">
        <v>1</v>
      </c>
      <c r="C3" s="1" t="s">
        <v>159</v>
      </c>
    </row>
    <row r="4" spans="1:11" x14ac:dyDescent="0.25">
      <c r="B4" s="24" t="s">
        <v>155</v>
      </c>
      <c r="C4" s="1" t="str">
        <f>VLOOKUP(C3,B7:F34,2,FALSE)</f>
        <v>Arturo</v>
      </c>
      <c r="D4" s="24" t="s">
        <v>156</v>
      </c>
      <c r="E4" s="1" t="str">
        <f>VLOOKUP(C3,B7:F34,5,FALSE)</f>
        <v>Arturo@excel.com</v>
      </c>
      <c r="F4" s="24" t="s">
        <v>150</v>
      </c>
      <c r="G4" s="1">
        <f>VLOOKUP(C3,B7:F34,4,FALSE)</f>
        <v>20</v>
      </c>
      <c r="H4" s="24" t="s">
        <v>157</v>
      </c>
      <c r="I4" s="1" t="str">
        <f>VLOOKUP(C3,B7:F34,3,FALSE)</f>
        <v>432-1243</v>
      </c>
      <c r="J4" s="24" t="s">
        <v>158</v>
      </c>
      <c r="K4" s="1" t="str">
        <f>IF(G4&gt;=18,"Es mayor de edad", "Es menor de edad")</f>
        <v>Es mayor de edad</v>
      </c>
    </row>
    <row r="6" spans="1:11" x14ac:dyDescent="0.25">
      <c r="B6" s="24" t="s">
        <v>1</v>
      </c>
      <c r="C6" s="24" t="s">
        <v>155</v>
      </c>
      <c r="D6" s="24" t="s">
        <v>157</v>
      </c>
      <c r="E6" s="24" t="s">
        <v>150</v>
      </c>
      <c r="F6" s="24" t="s">
        <v>156</v>
      </c>
    </row>
    <row r="7" spans="1:11" x14ac:dyDescent="0.25">
      <c r="B7" s="25" t="s">
        <v>159</v>
      </c>
      <c r="C7" s="17" t="s">
        <v>160</v>
      </c>
      <c r="D7" s="25" t="s">
        <v>161</v>
      </c>
      <c r="E7" s="25">
        <v>20</v>
      </c>
      <c r="F7" s="18" t="s">
        <v>162</v>
      </c>
    </row>
    <row r="8" spans="1:11" x14ac:dyDescent="0.25">
      <c r="B8" s="25" t="s">
        <v>163</v>
      </c>
      <c r="C8" s="17" t="s">
        <v>164</v>
      </c>
      <c r="D8" s="25" t="s">
        <v>165</v>
      </c>
      <c r="E8" s="25">
        <v>25</v>
      </c>
      <c r="F8" s="18" t="s">
        <v>166</v>
      </c>
    </row>
    <row r="9" spans="1:11" x14ac:dyDescent="0.25">
      <c r="B9" s="25" t="s">
        <v>167</v>
      </c>
      <c r="C9" s="17" t="s">
        <v>168</v>
      </c>
      <c r="D9" s="25" t="s">
        <v>169</v>
      </c>
      <c r="E9" s="25">
        <v>19</v>
      </c>
      <c r="F9" s="18" t="s">
        <v>170</v>
      </c>
    </row>
    <row r="10" spans="1:11" x14ac:dyDescent="0.25">
      <c r="B10" s="25" t="s">
        <v>171</v>
      </c>
      <c r="C10" s="17" t="s">
        <v>172</v>
      </c>
      <c r="D10" s="25" t="s">
        <v>173</v>
      </c>
      <c r="E10" s="25">
        <v>17</v>
      </c>
      <c r="F10" s="18" t="s">
        <v>174</v>
      </c>
    </row>
    <row r="11" spans="1:11" x14ac:dyDescent="0.25">
      <c r="B11" s="25" t="s">
        <v>175</v>
      </c>
      <c r="C11" s="17" t="s">
        <v>176</v>
      </c>
      <c r="D11" s="25" t="s">
        <v>177</v>
      </c>
      <c r="E11" s="25">
        <v>30</v>
      </c>
      <c r="F11" s="18" t="s">
        <v>178</v>
      </c>
    </row>
    <row r="12" spans="1:11" x14ac:dyDescent="0.25">
      <c r="B12" s="25" t="s">
        <v>179</v>
      </c>
      <c r="C12" s="17" t="s">
        <v>81</v>
      </c>
      <c r="D12" s="25" t="s">
        <v>180</v>
      </c>
      <c r="E12" s="25">
        <v>35</v>
      </c>
      <c r="F12" s="18" t="s">
        <v>181</v>
      </c>
    </row>
    <row r="13" spans="1:11" x14ac:dyDescent="0.25">
      <c r="B13" s="25" t="s">
        <v>182</v>
      </c>
      <c r="C13" s="17" t="s">
        <v>183</v>
      </c>
      <c r="D13" s="25" t="s">
        <v>184</v>
      </c>
      <c r="E13" s="25">
        <v>40</v>
      </c>
      <c r="F13" s="18" t="s">
        <v>185</v>
      </c>
    </row>
    <row r="14" spans="1:11" x14ac:dyDescent="0.25">
      <c r="B14" s="25" t="s">
        <v>186</v>
      </c>
      <c r="C14" s="17" t="s">
        <v>187</v>
      </c>
      <c r="D14" s="25" t="s">
        <v>188</v>
      </c>
      <c r="E14" s="25">
        <v>16</v>
      </c>
      <c r="F14" s="18" t="s">
        <v>189</v>
      </c>
    </row>
    <row r="15" spans="1:11" x14ac:dyDescent="0.25">
      <c r="B15" s="25" t="s">
        <v>190</v>
      </c>
      <c r="C15" s="17" t="s">
        <v>191</v>
      </c>
      <c r="D15" s="25" t="s">
        <v>192</v>
      </c>
      <c r="E15" s="25">
        <v>28</v>
      </c>
      <c r="F15" s="18" t="s">
        <v>193</v>
      </c>
    </row>
    <row r="16" spans="1:11" x14ac:dyDescent="0.25">
      <c r="B16" s="25" t="s">
        <v>194</v>
      </c>
      <c r="C16" s="17" t="s">
        <v>195</v>
      </c>
      <c r="D16" s="25" t="s">
        <v>196</v>
      </c>
      <c r="E16" s="25">
        <v>17</v>
      </c>
      <c r="F16" s="18" t="s">
        <v>197</v>
      </c>
    </row>
    <row r="17" spans="2:6" x14ac:dyDescent="0.25">
      <c r="B17" s="25" t="s">
        <v>198</v>
      </c>
      <c r="C17" s="1" t="s">
        <v>199</v>
      </c>
      <c r="D17" s="25" t="s">
        <v>200</v>
      </c>
      <c r="E17" s="25">
        <v>23</v>
      </c>
      <c r="F17" s="18" t="s">
        <v>201</v>
      </c>
    </row>
    <row r="18" spans="2:6" x14ac:dyDescent="0.25">
      <c r="B18" s="25" t="s">
        <v>202</v>
      </c>
      <c r="C18" s="1" t="s">
        <v>203</v>
      </c>
      <c r="D18" s="25" t="s">
        <v>204</v>
      </c>
      <c r="E18" s="25">
        <v>21</v>
      </c>
      <c r="F18" s="18" t="s">
        <v>205</v>
      </c>
    </row>
    <row r="19" spans="2:6" x14ac:dyDescent="0.25">
      <c r="B19" s="25" t="s">
        <v>206</v>
      </c>
      <c r="C19" s="1" t="s">
        <v>207</v>
      </c>
      <c r="D19" s="25" t="s">
        <v>208</v>
      </c>
      <c r="E19" s="25">
        <v>16</v>
      </c>
      <c r="F19" s="18" t="s">
        <v>209</v>
      </c>
    </row>
    <row r="20" spans="2:6" x14ac:dyDescent="0.25">
      <c r="B20" s="25" t="s">
        <v>210</v>
      </c>
      <c r="C20" s="1" t="s">
        <v>211</v>
      </c>
      <c r="D20" s="25" t="s">
        <v>212</v>
      </c>
      <c r="E20" s="25">
        <v>33</v>
      </c>
      <c r="F20" s="18" t="s">
        <v>213</v>
      </c>
    </row>
    <row r="21" spans="2:6" x14ac:dyDescent="0.25">
      <c r="B21" s="25" t="s">
        <v>214</v>
      </c>
      <c r="C21" s="1" t="s">
        <v>215</v>
      </c>
      <c r="D21" s="25" t="s">
        <v>216</v>
      </c>
      <c r="E21" s="25">
        <v>18</v>
      </c>
      <c r="F21" s="18" t="s">
        <v>217</v>
      </c>
    </row>
    <row r="22" spans="2:6" x14ac:dyDescent="0.25">
      <c r="B22" s="25" t="s">
        <v>218</v>
      </c>
      <c r="C22" s="1" t="s">
        <v>219</v>
      </c>
      <c r="D22" s="25" t="s">
        <v>220</v>
      </c>
      <c r="E22" s="25">
        <v>15</v>
      </c>
      <c r="F22" s="18" t="s">
        <v>221</v>
      </c>
    </row>
    <row r="23" spans="2:6" x14ac:dyDescent="0.25">
      <c r="B23" s="25" t="s">
        <v>222</v>
      </c>
      <c r="C23" s="1" t="s">
        <v>223</v>
      </c>
      <c r="D23" s="25" t="s">
        <v>224</v>
      </c>
      <c r="E23" s="25">
        <v>29</v>
      </c>
      <c r="F23" s="18" t="s">
        <v>225</v>
      </c>
    </row>
    <row r="24" spans="2:6" x14ac:dyDescent="0.25">
      <c r="B24" s="25" t="s">
        <v>226</v>
      </c>
      <c r="C24" s="1" t="s">
        <v>227</v>
      </c>
      <c r="D24" s="25" t="s">
        <v>228</v>
      </c>
      <c r="E24" s="25">
        <v>35</v>
      </c>
      <c r="F24" s="18" t="s">
        <v>229</v>
      </c>
    </row>
    <row r="25" spans="2:6" x14ac:dyDescent="0.25">
      <c r="B25" s="25" t="s">
        <v>230</v>
      </c>
      <c r="C25" s="1" t="s">
        <v>223</v>
      </c>
      <c r="D25" s="25" t="s">
        <v>231</v>
      </c>
      <c r="E25" s="25">
        <v>14</v>
      </c>
      <c r="F25" s="18" t="s">
        <v>225</v>
      </c>
    </row>
    <row r="26" spans="2:6" x14ac:dyDescent="0.25">
      <c r="B26" s="25" t="s">
        <v>232</v>
      </c>
      <c r="C26" s="1" t="s">
        <v>233</v>
      </c>
      <c r="D26" s="25" t="s">
        <v>234</v>
      </c>
      <c r="E26" s="25">
        <v>41</v>
      </c>
      <c r="F26" s="18" t="s">
        <v>235</v>
      </c>
    </row>
    <row r="27" spans="2:6" x14ac:dyDescent="0.25">
      <c r="B27" s="25" t="s">
        <v>236</v>
      </c>
      <c r="C27" s="1" t="s">
        <v>237</v>
      </c>
      <c r="D27" s="25" t="s">
        <v>238</v>
      </c>
      <c r="E27" s="25">
        <v>33</v>
      </c>
      <c r="F27" s="18" t="s">
        <v>239</v>
      </c>
    </row>
    <row r="28" spans="2:6" x14ac:dyDescent="0.25">
      <c r="B28" s="25" t="s">
        <v>240</v>
      </c>
      <c r="C28" s="1" t="s">
        <v>241</v>
      </c>
      <c r="D28" s="25" t="s">
        <v>242</v>
      </c>
      <c r="E28" s="25">
        <v>29</v>
      </c>
      <c r="F28" s="18" t="s">
        <v>243</v>
      </c>
    </row>
    <row r="29" spans="2:6" x14ac:dyDescent="0.25">
      <c r="B29" s="25" t="s">
        <v>244</v>
      </c>
      <c r="C29" s="1" t="s">
        <v>245</v>
      </c>
      <c r="D29" s="25" t="s">
        <v>246</v>
      </c>
      <c r="E29" s="25">
        <v>47</v>
      </c>
      <c r="F29" s="18" t="s">
        <v>247</v>
      </c>
    </row>
    <row r="30" spans="2:6" x14ac:dyDescent="0.25">
      <c r="B30" s="25" t="s">
        <v>248</v>
      </c>
      <c r="C30" s="1" t="s">
        <v>249</v>
      </c>
      <c r="D30" s="25" t="s">
        <v>250</v>
      </c>
      <c r="E30" s="25">
        <v>20</v>
      </c>
      <c r="F30" s="18" t="s">
        <v>251</v>
      </c>
    </row>
    <row r="31" spans="2:6" x14ac:dyDescent="0.25">
      <c r="B31" s="25" t="s">
        <v>252</v>
      </c>
      <c r="C31" s="1" t="s">
        <v>253</v>
      </c>
      <c r="D31" s="25" t="s">
        <v>254</v>
      </c>
      <c r="E31" s="25">
        <v>21</v>
      </c>
      <c r="F31" s="18" t="s">
        <v>255</v>
      </c>
    </row>
    <row r="32" spans="2:6" x14ac:dyDescent="0.25">
      <c r="B32" s="25" t="s">
        <v>256</v>
      </c>
      <c r="C32" s="1" t="s">
        <v>257</v>
      </c>
      <c r="D32" s="25" t="s">
        <v>258</v>
      </c>
      <c r="E32" s="25">
        <v>16</v>
      </c>
      <c r="F32" s="18" t="s">
        <v>259</v>
      </c>
    </row>
    <row r="33" spans="2:6" x14ac:dyDescent="0.25">
      <c r="B33" s="25" t="s">
        <v>260</v>
      </c>
      <c r="C33" s="1" t="s">
        <v>261</v>
      </c>
      <c r="D33" s="25" t="s">
        <v>262</v>
      </c>
      <c r="E33" s="25">
        <v>33</v>
      </c>
      <c r="F33" s="18" t="s">
        <v>263</v>
      </c>
    </row>
    <row r="34" spans="2:6" x14ac:dyDescent="0.25">
      <c r="B34" s="25" t="s">
        <v>264</v>
      </c>
      <c r="C34" s="1" t="s">
        <v>265</v>
      </c>
      <c r="D34" s="25" t="s">
        <v>266</v>
      </c>
      <c r="E34" s="25">
        <v>15</v>
      </c>
      <c r="F34" s="18" t="s">
        <v>267</v>
      </c>
    </row>
  </sheetData>
  <mergeCells count="1">
    <mergeCell ref="A1:C1"/>
  </mergeCells>
  <conditionalFormatting sqref="E7:E34">
    <cfRule type="cellIs" dxfId="1" priority="2" operator="lessThan">
      <formula>20</formula>
    </cfRule>
    <cfRule type="cellIs" dxfId="0" priority="1" operator="between">
      <formula>20</formula>
      <formula>30</formula>
    </cfRule>
  </conditionalFormatting>
  <dataValidations count="5">
    <dataValidation type="list" allowBlank="1" showInputMessage="1" showErrorMessage="1" sqref="C3" xr:uid="{D891B4D7-3C38-4B49-9435-DBB3EA0D1E69}">
      <formula1>$B$7:$B$34</formula1>
    </dataValidation>
    <dataValidation type="list" allowBlank="1" showInputMessage="1" showErrorMessage="1" sqref="C4" xr:uid="{BD543CC6-57D8-4C43-A330-9056513C8B19}">
      <formula1>$C$7:$C$34</formula1>
    </dataValidation>
    <dataValidation type="list" allowBlank="1" showInputMessage="1" showErrorMessage="1" sqref="E4" xr:uid="{B79E8BD7-63DB-4F49-AA74-D4D4AD91F5E3}">
      <formula1>$F$7:$F$34</formula1>
    </dataValidation>
    <dataValidation type="list" allowBlank="1" showInputMessage="1" showErrorMessage="1" sqref="G4" xr:uid="{A8145378-DCF8-4BDC-8C4D-177907987D6A}">
      <formula1>$E$7:$E$34</formula1>
    </dataValidation>
    <dataValidation type="list" allowBlank="1" showInputMessage="1" showErrorMessage="1" sqref="I4" xr:uid="{BC9103F9-811B-4ED3-ACE5-75DB29DA58EA}">
      <formula1>$D$7:$D$34</formula1>
    </dataValidation>
  </dataValidations>
  <hyperlinks>
    <hyperlink ref="F7" r:id="rId1" display="arturo@excel.com" xr:uid="{00000000-0004-0000-0400-000000000000}"/>
    <hyperlink ref="F8:F16" r:id="rId2" display="arturo@excel.com" xr:uid="{00000000-0004-0000-0400-000001000000}"/>
    <hyperlink ref="F17:F34" r:id="rId3" display="arturo@excel.com" xr:uid="{00000000-0004-0000-0400-000002000000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L10" sqref="L10"/>
    </sheetView>
  </sheetViews>
  <sheetFormatPr baseColWidth="10" defaultRowHeight="15" x14ac:dyDescent="0.25"/>
  <cols>
    <col min="2" max="2" width="23.85546875" customWidth="1"/>
    <col min="3" max="3" width="25.5703125" customWidth="1"/>
  </cols>
  <sheetData>
    <row r="1" spans="1:10" ht="15.75" thickBot="1" x14ac:dyDescent="0.3">
      <c r="A1" s="136" t="s">
        <v>328</v>
      </c>
      <c r="B1" s="137"/>
      <c r="C1" s="138"/>
      <c r="D1" s="19"/>
      <c r="E1" s="19"/>
      <c r="F1" s="19"/>
      <c r="G1" s="19"/>
      <c r="H1" s="19"/>
      <c r="I1" s="19"/>
      <c r="J1" s="20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20"/>
    </row>
    <row r="3" spans="1:10" ht="15.75" thickBot="1" x14ac:dyDescent="0.3">
      <c r="A3" s="57" t="s">
        <v>268</v>
      </c>
      <c r="B3" s="58" t="s">
        <v>269</v>
      </c>
      <c r="C3" s="58" t="s">
        <v>270</v>
      </c>
      <c r="D3" s="58" t="s">
        <v>331</v>
      </c>
      <c r="E3" s="58" t="s">
        <v>84</v>
      </c>
      <c r="F3" s="58" t="s">
        <v>83</v>
      </c>
      <c r="G3" s="58" t="s">
        <v>271</v>
      </c>
      <c r="H3" s="58" t="s">
        <v>272</v>
      </c>
      <c r="I3" s="58" t="s">
        <v>273</v>
      </c>
      <c r="J3" s="59" t="s">
        <v>274</v>
      </c>
    </row>
    <row r="4" spans="1:10" x14ac:dyDescent="0.25">
      <c r="A4" s="63" t="s">
        <v>275</v>
      </c>
      <c r="B4" s="67" t="str" cm="1">
        <f t="array" ref="B4:B11">VLOOKUP(A4:A11,Base!A4:C9,2,FALSE)</f>
        <v>CONTADOR AUDITOR</v>
      </c>
      <c r="C4" s="67" t="str" cm="1">
        <f t="array" ref="C4:C11">VLOOKUP(A4:A11,Base!A4:C9,3,FALSE)</f>
        <v>ADMINIST</v>
      </c>
      <c r="D4" s="21">
        <v>3</v>
      </c>
      <c r="E4" s="67" t="str" cm="1">
        <f t="array" ref="E4:E11">VLOOKUP(D4:D11,Base!A14:C18,2,FALSE)</f>
        <v>Contreras</v>
      </c>
      <c r="F4" s="67" t="str" cm="1">
        <f t="array" ref="F4:F11">VLOOKUP(D4:D11,Base!A14:C18,3,FALSE)</f>
        <v>Pamela</v>
      </c>
      <c r="G4" s="21">
        <v>9</v>
      </c>
      <c r="H4" s="21">
        <v>3</v>
      </c>
      <c r="I4" s="21">
        <v>9</v>
      </c>
      <c r="J4" s="133">
        <f>AVERAGE(G4,H4,I4)</f>
        <v>7</v>
      </c>
    </row>
    <row r="5" spans="1:10" x14ac:dyDescent="0.25">
      <c r="A5" s="64" t="s">
        <v>276</v>
      </c>
      <c r="B5" s="67" t="str">
        <v>PEDAGOGIA</v>
      </c>
      <c r="C5" s="67" t="str">
        <v>ALGEBRA</v>
      </c>
      <c r="D5" s="22">
        <v>5</v>
      </c>
      <c r="E5" s="67" t="str">
        <v>Villagran</v>
      </c>
      <c r="F5" s="67" t="str">
        <v>Stephanie</v>
      </c>
      <c r="G5" s="22">
        <v>7</v>
      </c>
      <c r="H5" s="22">
        <v>2</v>
      </c>
      <c r="I5" s="22">
        <v>7</v>
      </c>
      <c r="J5" s="133">
        <f t="shared" ref="J5:J11" si="0">AVERAGE(G5,H5,I5)</f>
        <v>5.333333333333333</v>
      </c>
    </row>
    <row r="6" spans="1:10" x14ac:dyDescent="0.25">
      <c r="A6" s="64" t="s">
        <v>277</v>
      </c>
      <c r="B6" s="67" t="str">
        <v>INFORMATICA</v>
      </c>
      <c r="C6" s="67" t="str">
        <v>CONTABILIDAD</v>
      </c>
      <c r="D6" s="22">
        <v>2</v>
      </c>
      <c r="E6" s="67" t="str">
        <v>Rosalez</v>
      </c>
      <c r="F6" s="67" t="str">
        <v>Augustino</v>
      </c>
      <c r="G6" s="22">
        <v>10</v>
      </c>
      <c r="H6" s="22">
        <v>9</v>
      </c>
      <c r="I6" s="22">
        <v>4</v>
      </c>
      <c r="J6" s="133">
        <f t="shared" si="0"/>
        <v>7.666666666666667</v>
      </c>
    </row>
    <row r="7" spans="1:10" x14ac:dyDescent="0.25">
      <c r="A7" s="64" t="s">
        <v>276</v>
      </c>
      <c r="B7" s="67" t="str">
        <v>PEDAGOGIA</v>
      </c>
      <c r="C7" s="67" t="str">
        <v>ALGEBRA</v>
      </c>
      <c r="D7" s="22">
        <v>3</v>
      </c>
      <c r="E7" s="67" t="str">
        <v>Contreras</v>
      </c>
      <c r="F7" s="67" t="str">
        <v>Pamela</v>
      </c>
      <c r="G7" s="22">
        <v>8</v>
      </c>
      <c r="H7" s="22">
        <v>7</v>
      </c>
      <c r="I7" s="22">
        <v>9</v>
      </c>
      <c r="J7" s="133">
        <f t="shared" si="0"/>
        <v>8</v>
      </c>
    </row>
    <row r="8" spans="1:10" x14ac:dyDescent="0.25">
      <c r="A8" s="64" t="s">
        <v>275</v>
      </c>
      <c r="B8" s="67" t="str">
        <v>CONTADOR AUDITOR</v>
      </c>
      <c r="C8" s="67" t="str">
        <v>ADMINIST</v>
      </c>
      <c r="D8" s="22">
        <v>5</v>
      </c>
      <c r="E8" s="67" t="str">
        <v>Villagran</v>
      </c>
      <c r="F8" s="67" t="str">
        <v>Stephanie</v>
      </c>
      <c r="G8" s="22">
        <v>4</v>
      </c>
      <c r="H8" s="22">
        <v>6</v>
      </c>
      <c r="I8" s="22">
        <v>10</v>
      </c>
      <c r="J8" s="133">
        <f t="shared" si="0"/>
        <v>6.666666666666667</v>
      </c>
    </row>
    <row r="9" spans="1:10" x14ac:dyDescent="0.25">
      <c r="A9" s="64" t="s">
        <v>278</v>
      </c>
      <c r="B9" s="67" t="str">
        <v>TOPOGRAFIA</v>
      </c>
      <c r="C9" s="67" t="str">
        <v>FINANZAS</v>
      </c>
      <c r="D9" s="21">
        <v>5</v>
      </c>
      <c r="E9" s="67" t="str">
        <v>Villagran</v>
      </c>
      <c r="F9" s="67" t="str">
        <v>Stephanie</v>
      </c>
      <c r="G9" s="22">
        <v>3</v>
      </c>
      <c r="H9" s="22">
        <v>10</v>
      </c>
      <c r="I9" s="22">
        <v>8</v>
      </c>
      <c r="J9" s="133">
        <f t="shared" si="0"/>
        <v>7</v>
      </c>
    </row>
    <row r="10" spans="1:10" x14ac:dyDescent="0.25">
      <c r="A10" s="64" t="s">
        <v>278</v>
      </c>
      <c r="B10" s="67" t="str">
        <v>TOPOGRAFIA</v>
      </c>
      <c r="C10" s="67" t="str">
        <v>FINANZAS</v>
      </c>
      <c r="D10" s="22">
        <v>1</v>
      </c>
      <c r="E10" s="67" t="str">
        <v>Perez</v>
      </c>
      <c r="F10" s="67" t="str">
        <v>Juan</v>
      </c>
      <c r="G10" s="22">
        <v>7</v>
      </c>
      <c r="H10" s="22">
        <v>8</v>
      </c>
      <c r="I10" s="22">
        <v>4</v>
      </c>
      <c r="J10" s="133">
        <f t="shared" si="0"/>
        <v>6.333333333333333</v>
      </c>
    </row>
    <row r="11" spans="1:10" ht="15.75" thickBot="1" x14ac:dyDescent="0.3">
      <c r="A11" s="65" t="s">
        <v>279</v>
      </c>
      <c r="B11" s="67" t="str">
        <v>MECANICA</v>
      </c>
      <c r="C11" s="67" t="str">
        <v>ECONOMIA</v>
      </c>
      <c r="D11" s="66">
        <v>4</v>
      </c>
      <c r="E11" s="67" t="str">
        <v>Pizarro</v>
      </c>
      <c r="F11" s="67" t="str">
        <v>Jaime</v>
      </c>
      <c r="G11" s="66">
        <v>6</v>
      </c>
      <c r="H11" s="66">
        <v>4</v>
      </c>
      <c r="I11" s="66">
        <v>10</v>
      </c>
      <c r="J11" s="133">
        <f t="shared" si="0"/>
        <v>6.666666666666667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tabSelected="1" workbookViewId="0">
      <selection activeCell="B14" sqref="B14"/>
    </sheetView>
  </sheetViews>
  <sheetFormatPr baseColWidth="10" defaultRowHeight="15" x14ac:dyDescent="0.25"/>
  <cols>
    <col min="1" max="1" width="14.28515625" bestFit="1" customWidth="1"/>
    <col min="2" max="2" width="25.5703125" bestFit="1" customWidth="1"/>
    <col min="3" max="3" width="14.28515625" bestFit="1" customWidth="1"/>
  </cols>
  <sheetData>
    <row r="1" spans="1:3" ht="15.75" thickBot="1" x14ac:dyDescent="0.3">
      <c r="A1" s="23"/>
      <c r="B1" s="23"/>
      <c r="C1" s="23"/>
    </row>
    <row r="2" spans="1:3" x14ac:dyDescent="0.25">
      <c r="A2" s="53" t="s">
        <v>280</v>
      </c>
      <c r="B2" s="54"/>
      <c r="C2" s="55"/>
    </row>
    <row r="3" spans="1:3" ht="15.75" thickBot="1" x14ac:dyDescent="0.3">
      <c r="A3" s="60" t="s">
        <v>268</v>
      </c>
      <c r="B3" s="61" t="s">
        <v>269</v>
      </c>
      <c r="C3" s="62" t="s">
        <v>270</v>
      </c>
    </row>
    <row r="4" spans="1:3" x14ac:dyDescent="0.25">
      <c r="A4" s="50" t="s">
        <v>275</v>
      </c>
      <c r="B4" s="51" t="s">
        <v>281</v>
      </c>
      <c r="C4" s="56" t="s">
        <v>282</v>
      </c>
    </row>
    <row r="5" spans="1:3" x14ac:dyDescent="0.25">
      <c r="A5" s="44" t="s">
        <v>283</v>
      </c>
      <c r="B5" s="51" t="s">
        <v>284</v>
      </c>
      <c r="C5" s="46" t="s">
        <v>285</v>
      </c>
    </row>
    <row r="6" spans="1:3" x14ac:dyDescent="0.25">
      <c r="A6" s="50" t="s">
        <v>276</v>
      </c>
      <c r="B6" s="51" t="s">
        <v>286</v>
      </c>
      <c r="C6" s="46" t="s">
        <v>287</v>
      </c>
    </row>
    <row r="7" spans="1:3" x14ac:dyDescent="0.25">
      <c r="A7" s="44" t="s">
        <v>278</v>
      </c>
      <c r="B7" s="51" t="s">
        <v>288</v>
      </c>
      <c r="C7" s="46" t="s">
        <v>289</v>
      </c>
    </row>
    <row r="8" spans="1:3" x14ac:dyDescent="0.25">
      <c r="A8" s="44" t="s">
        <v>279</v>
      </c>
      <c r="B8" s="51" t="s">
        <v>290</v>
      </c>
      <c r="C8" s="46" t="s">
        <v>291</v>
      </c>
    </row>
    <row r="9" spans="1:3" ht="15.75" thickBot="1" x14ac:dyDescent="0.3">
      <c r="A9" s="47" t="s">
        <v>277</v>
      </c>
      <c r="B9" s="52" t="s">
        <v>292</v>
      </c>
      <c r="C9" s="49" t="s">
        <v>293</v>
      </c>
    </row>
    <row r="12" spans="1:3" ht="15.75" thickBot="1" x14ac:dyDescent="0.3">
      <c r="A12" s="23"/>
      <c r="B12" s="23"/>
      <c r="C12" s="23"/>
    </row>
    <row r="13" spans="1:3" ht="15.75" thickBot="1" x14ac:dyDescent="0.3">
      <c r="A13" s="57" t="s">
        <v>294</v>
      </c>
      <c r="B13" s="58" t="s">
        <v>295</v>
      </c>
      <c r="C13" s="59" t="s">
        <v>83</v>
      </c>
    </row>
    <row r="14" spans="1:3" x14ac:dyDescent="0.25">
      <c r="A14" s="50">
        <v>1</v>
      </c>
      <c r="B14" s="51" t="s">
        <v>296</v>
      </c>
      <c r="C14" s="56" t="s">
        <v>297</v>
      </c>
    </row>
    <row r="15" spans="1:3" x14ac:dyDescent="0.25">
      <c r="A15" s="44">
        <v>2</v>
      </c>
      <c r="B15" s="45" t="s">
        <v>298</v>
      </c>
      <c r="C15" s="46" t="s">
        <v>299</v>
      </c>
    </row>
    <row r="16" spans="1:3" x14ac:dyDescent="0.25">
      <c r="A16" s="44">
        <v>3</v>
      </c>
      <c r="B16" s="45" t="s">
        <v>300</v>
      </c>
      <c r="C16" s="46" t="s">
        <v>301</v>
      </c>
    </row>
    <row r="17" spans="1:3" x14ac:dyDescent="0.25">
      <c r="A17" s="44">
        <v>4</v>
      </c>
      <c r="B17" s="45" t="s">
        <v>302</v>
      </c>
      <c r="C17" s="46" t="s">
        <v>303</v>
      </c>
    </row>
    <row r="18" spans="1:3" ht="15.75" thickBot="1" x14ac:dyDescent="0.3">
      <c r="A18" s="47">
        <v>5</v>
      </c>
      <c r="B18" s="48" t="s">
        <v>304</v>
      </c>
      <c r="C18" s="4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Funciones de texto</vt:lpstr>
      <vt:lpstr>Funciones de Texto 2</vt:lpstr>
      <vt:lpstr>Formato Condicional</vt:lpstr>
      <vt:lpstr>Buscarv 1</vt:lpstr>
      <vt:lpstr>Buscarv 2</vt:lpstr>
      <vt:lpstr>Buscarv 3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Ballesillos</dc:creator>
  <cp:lastModifiedBy>Ariel R. Sebastian</cp:lastModifiedBy>
  <dcterms:created xsi:type="dcterms:W3CDTF">2018-08-21T09:47:12Z</dcterms:created>
  <dcterms:modified xsi:type="dcterms:W3CDTF">2024-09-12T21:37:38Z</dcterms:modified>
</cp:coreProperties>
</file>