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MORRO\OneDrive\Documentos\"/>
    </mc:Choice>
  </mc:AlternateContent>
  <bookViews>
    <workbookView xWindow="0" yWindow="0" windowWidth="21600" windowHeight="97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H14" i="2" s="1"/>
  <c r="C20" i="2" s="1"/>
  <c r="C17" i="2"/>
  <c r="G12" i="2"/>
  <c r="C9" i="2"/>
  <c r="F6" i="1" l="1"/>
  <c r="E6" i="1"/>
  <c r="D6" i="1"/>
  <c r="C6" i="1"/>
  <c r="B6" i="1"/>
  <c r="G6" i="1" s="1"/>
  <c r="I5" i="1"/>
  <c r="I4" i="1"/>
  <c r="I3" i="1"/>
  <c r="H5" i="1"/>
  <c r="G5" i="1"/>
  <c r="F5" i="1"/>
  <c r="E5" i="1"/>
  <c r="D5" i="1"/>
  <c r="C5" i="1"/>
  <c r="B5" i="1"/>
  <c r="B4" i="1"/>
  <c r="C10" i="2"/>
  <c r="H12" i="2" l="1"/>
  <c r="C18" i="2" s="1"/>
  <c r="H6" i="1"/>
  <c r="I6" i="1" s="1"/>
  <c r="H4" i="1"/>
  <c r="F4" i="1"/>
  <c r="F3" i="1"/>
  <c r="G4" i="1"/>
  <c r="E4" i="1"/>
  <c r="E3" i="1"/>
  <c r="D4" i="1"/>
  <c r="C4" i="1"/>
  <c r="C3" i="1"/>
  <c r="B3" i="1"/>
  <c r="D3" i="1"/>
  <c r="H13" i="2" l="1"/>
  <c r="C19" i="2" s="1"/>
  <c r="C21" i="2"/>
  <c r="H3" i="1"/>
  <c r="G3" i="1"/>
  <c r="C24" i="2" l="1"/>
  <c r="I28" i="2" s="1"/>
  <c r="I29" i="2" s="1"/>
  <c r="C29" i="2"/>
  <c r="C30" i="2" s="1"/>
</calcChain>
</file>

<file path=xl/sharedStrings.xml><?xml version="1.0" encoding="utf-8"?>
<sst xmlns="http://schemas.openxmlformats.org/spreadsheetml/2006/main" count="45" uniqueCount="44">
  <si>
    <t>Apoerte IESS empleado</t>
  </si>
  <si>
    <t>Aporte IESS Empleador</t>
  </si>
  <si>
    <t>Décimo Tercer Sueldo</t>
  </si>
  <si>
    <t>remuneraciones del año/12</t>
  </si>
  <si>
    <t>Décimo Cuarto Sueldo</t>
  </si>
  <si>
    <t xml:space="preserve">SUELDO </t>
  </si>
  <si>
    <t>SUELDO A RECIBIR</t>
  </si>
  <si>
    <t>COSTOS</t>
  </si>
  <si>
    <t>Vacaciones</t>
  </si>
  <si>
    <t>ESTIMACIÓN TIEMPOS</t>
  </si>
  <si>
    <t xml:space="preserve"> </t>
  </si>
  <si>
    <t>Funcionalidades 1</t>
  </si>
  <si>
    <t>Funcionalidades 2</t>
  </si>
  <si>
    <t>Funcionalidades 3</t>
  </si>
  <si>
    <t>Funcionalidades 4</t>
  </si>
  <si>
    <t>Tiempo de Desarrollo</t>
  </si>
  <si>
    <t>Tiempo Total</t>
  </si>
  <si>
    <t>Costo por Hora</t>
  </si>
  <si>
    <t xml:space="preserve">Internet </t>
  </si>
  <si>
    <t>Costos Mensulaes</t>
  </si>
  <si>
    <t>Tiempo del proyecto</t>
  </si>
  <si>
    <t>Costo Proyecto</t>
  </si>
  <si>
    <t>Total</t>
  </si>
  <si>
    <t>Precio</t>
  </si>
  <si>
    <t>Utilidad</t>
  </si>
  <si>
    <t xml:space="preserve">Porecentaje de Utilidad </t>
  </si>
  <si>
    <t>PRECIO</t>
  </si>
  <si>
    <t>COSTO(1-%utilidad)</t>
  </si>
  <si>
    <t>%Utilidad Deseada</t>
  </si>
  <si>
    <t>utilidad</t>
  </si>
  <si>
    <t>%utilidad</t>
  </si>
  <si>
    <t>Tiempo de Pruebas(25%)</t>
  </si>
  <si>
    <t>Arriendo Oficina</t>
  </si>
  <si>
    <t>Alquiler Compu</t>
  </si>
  <si>
    <t xml:space="preserve">Alquiler Computador </t>
  </si>
  <si>
    <t>Horas laborables en un mes</t>
  </si>
  <si>
    <t>Tiempo Estimado del Proyec</t>
  </si>
  <si>
    <t xml:space="preserve">Cant Programadores </t>
  </si>
  <si>
    <t>Mano de Obra (4)</t>
  </si>
  <si>
    <t>3 meses</t>
  </si>
  <si>
    <t>Tiempo Total / Tiempo estimado</t>
  </si>
  <si>
    <t>Arriedo Oficina (3meses)</t>
  </si>
  <si>
    <t>Intenet  (3meses)</t>
  </si>
  <si>
    <t>Equipo  (3meses)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</si>
</sst>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/>
    <xf numFmtId="2" fontId="0" fillId="0" borderId="1" xfId="0" applyNumberFormat="1" applyBorder="1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0" fillId="5" borderId="0" xfId="0" applyFill="1"/>
    <xf numFmtId="9" fontId="0" fillId="5" borderId="0" xfId="2" applyFont="1" applyFill="1"/>
    <xf numFmtId="43" fontId="0" fillId="0" borderId="0" xfId="1" applyFont="1"/>
    <xf numFmtId="43" fontId="0" fillId="0" borderId="0" xfId="0" applyNumberFormat="1"/>
    <xf numFmtId="43" fontId="0" fillId="3" borderId="0" xfId="0" applyNumberFormat="1" applyFill="1"/>
    <xf numFmtId="0" fontId="0" fillId="4" borderId="1" xfId="0" applyFill="1" applyBorder="1" applyAlignment="1">
      <alignment horizontal="center"/>
    </xf>
    <xf numFmtId="2" fontId="0" fillId="2" borderId="0" xfId="0" applyNumberFormat="1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6" sqref="E6"/>
    </sheetView>
  </sheetViews>
  <sheetFormatPr baseColWidth="10" defaultRowHeight="15" x14ac:dyDescent="0.25"/>
  <cols>
    <col min="2" max="2" width="22.85546875" customWidth="1"/>
    <col min="3" max="3" width="22.5703125" customWidth="1"/>
    <col min="4" max="4" width="27.140625" customWidth="1"/>
    <col min="5" max="5" width="24.7109375" customWidth="1"/>
    <col min="6" max="7" width="21.5703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F1" t="s">
        <v>8</v>
      </c>
    </row>
    <row r="2" spans="1:9" x14ac:dyDescent="0.25">
      <c r="A2" t="s">
        <v>5</v>
      </c>
      <c r="B2" s="1">
        <v>9.4500000000000001E-2</v>
      </c>
      <c r="C2" s="1">
        <v>0.1115</v>
      </c>
      <c r="D2" t="s">
        <v>3</v>
      </c>
      <c r="E2">
        <v>460</v>
      </c>
      <c r="G2" t="s">
        <v>6</v>
      </c>
      <c r="H2" t="s">
        <v>7</v>
      </c>
    </row>
    <row r="3" spans="1:9" x14ac:dyDescent="0.25">
      <c r="A3">
        <v>460</v>
      </c>
      <c r="B3">
        <f>A3*$B$2</f>
        <v>43.47</v>
      </c>
      <c r="C3">
        <f>A3*$C$2</f>
        <v>51.29</v>
      </c>
      <c r="D3" s="3">
        <f>A3/12</f>
        <v>38.333333333333336</v>
      </c>
      <c r="E3" s="3">
        <f>$E$2/12</f>
        <v>38.333333333333336</v>
      </c>
      <c r="F3" s="3">
        <f>A3/2/12</f>
        <v>19.166666666666668</v>
      </c>
      <c r="G3" s="2">
        <f>A3-B3</f>
        <v>416.53</v>
      </c>
      <c r="H3" s="3">
        <f>A3+C3+D3+E3+F3</f>
        <v>607.12333333333333</v>
      </c>
      <c r="I3">
        <f>H3/168</f>
        <v>3.6138293650793649</v>
      </c>
    </row>
    <row r="4" spans="1:9" x14ac:dyDescent="0.25">
      <c r="A4">
        <v>500</v>
      </c>
      <c r="B4">
        <f>A4*$B$2</f>
        <v>47.25</v>
      </c>
      <c r="C4">
        <f>A4*$C$2</f>
        <v>55.75</v>
      </c>
      <c r="D4" s="3">
        <f>A4/12</f>
        <v>41.666666666666664</v>
      </c>
      <c r="E4" s="3">
        <f>$E$2/12</f>
        <v>38.333333333333336</v>
      </c>
      <c r="F4" s="3">
        <f>A4/2/12</f>
        <v>20.833333333333332</v>
      </c>
      <c r="G4" s="2">
        <f>A4-B4</f>
        <v>452.75</v>
      </c>
      <c r="H4" s="3">
        <f>A4+C4+D4+E4+F4</f>
        <v>656.58333333333337</v>
      </c>
      <c r="I4">
        <f>H4/168</f>
        <v>3.9082341269841274</v>
      </c>
    </row>
    <row r="5" spans="1:9" x14ac:dyDescent="0.25">
      <c r="A5">
        <v>600</v>
      </c>
      <c r="B5">
        <f>A5*$B$2</f>
        <v>56.7</v>
      </c>
      <c r="C5">
        <f>A5*$C$2</f>
        <v>66.900000000000006</v>
      </c>
      <c r="D5" s="3">
        <f>A5/12</f>
        <v>50</v>
      </c>
      <c r="E5" s="3">
        <f>$E$2/12</f>
        <v>38.333333333333336</v>
      </c>
      <c r="F5" s="3">
        <f>A5/2/12</f>
        <v>25</v>
      </c>
      <c r="G5" s="2">
        <f>A5-B5</f>
        <v>543.29999999999995</v>
      </c>
      <c r="H5" s="3">
        <f>A5+C5+D5+E5+F5</f>
        <v>780.23333333333335</v>
      </c>
      <c r="I5">
        <f>H5/168</f>
        <v>4.6442460317460315</v>
      </c>
    </row>
    <row r="6" spans="1:9" x14ac:dyDescent="0.25">
      <c r="A6">
        <v>650</v>
      </c>
      <c r="B6">
        <f>A6*$B$2</f>
        <v>61.424999999999997</v>
      </c>
      <c r="C6">
        <f>A6*$C$2</f>
        <v>72.474999999999994</v>
      </c>
      <c r="D6" s="3">
        <f>A6/12</f>
        <v>54.166666666666664</v>
      </c>
      <c r="E6" s="3">
        <f>$E$2/12</f>
        <v>38.333333333333336</v>
      </c>
      <c r="F6" s="3">
        <f>A6/2/12</f>
        <v>27.083333333333332</v>
      </c>
      <c r="G6" s="2">
        <f>A6-B6</f>
        <v>588.57500000000005</v>
      </c>
      <c r="H6" s="3">
        <f>A6+C6+D6+E6+F6</f>
        <v>842.05833333333339</v>
      </c>
      <c r="I6">
        <f>H6/168</f>
        <v>5.0122519841269844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topLeftCell="A4" workbookViewId="0">
      <selection activeCell="D30" sqref="D30"/>
    </sheetView>
  </sheetViews>
  <sheetFormatPr baseColWidth="10" defaultRowHeight="15" x14ac:dyDescent="0.25"/>
  <cols>
    <col min="2" max="2" width="24.5703125" customWidth="1"/>
    <col min="5" max="5" width="19" customWidth="1"/>
    <col min="6" max="6" width="16.85546875" customWidth="1"/>
    <col min="7" max="7" width="11.28515625" customWidth="1"/>
    <col min="8" max="8" width="14.28515625" customWidth="1"/>
    <col min="9" max="9" width="20.42578125" customWidth="1"/>
    <col min="10" max="10" width="5.85546875" customWidth="1"/>
    <col min="11" max="11" width="9" customWidth="1"/>
  </cols>
  <sheetData>
    <row r="2" spans="1:9" x14ac:dyDescent="0.25">
      <c r="B2" t="s">
        <v>9</v>
      </c>
    </row>
    <row r="3" spans="1:9" x14ac:dyDescent="0.25">
      <c r="A3" t="s">
        <v>10</v>
      </c>
      <c r="B3" t="s">
        <v>11</v>
      </c>
      <c r="C3">
        <v>30</v>
      </c>
    </row>
    <row r="4" spans="1:9" x14ac:dyDescent="0.25">
      <c r="B4" t="s">
        <v>12</v>
      </c>
      <c r="C4">
        <v>50</v>
      </c>
    </row>
    <row r="5" spans="1:9" x14ac:dyDescent="0.25">
      <c r="B5" t="s">
        <v>13</v>
      </c>
      <c r="C5">
        <v>40</v>
      </c>
    </row>
    <row r="6" spans="1:9" x14ac:dyDescent="0.25">
      <c r="B6" t="s">
        <v>14</v>
      </c>
      <c r="C6">
        <v>50</v>
      </c>
    </row>
    <row r="8" spans="1:9" x14ac:dyDescent="0.25">
      <c r="B8" t="s">
        <v>15</v>
      </c>
      <c r="C8">
        <v>1600</v>
      </c>
      <c r="F8" t="s">
        <v>37</v>
      </c>
      <c r="G8">
        <v>4</v>
      </c>
      <c r="H8" t="s">
        <v>40</v>
      </c>
      <c r="I8" s="5"/>
    </row>
    <row r="9" spans="1:9" x14ac:dyDescent="0.25">
      <c r="B9" t="s">
        <v>31</v>
      </c>
      <c r="C9">
        <f>C8*25%</f>
        <v>400</v>
      </c>
      <c r="F9" t="s">
        <v>34</v>
      </c>
      <c r="G9">
        <v>50</v>
      </c>
    </row>
    <row r="10" spans="1:9" x14ac:dyDescent="0.25">
      <c r="B10" s="2" t="s">
        <v>16</v>
      </c>
      <c r="C10" s="2">
        <f>C8+C9</f>
        <v>2000</v>
      </c>
    </row>
    <row r="11" spans="1:9" x14ac:dyDescent="0.25">
      <c r="B11" t="s">
        <v>35</v>
      </c>
      <c r="C11">
        <v>168</v>
      </c>
      <c r="F11" s="17" t="s">
        <v>19</v>
      </c>
      <c r="G11" s="17"/>
      <c r="H11" t="s">
        <v>21</v>
      </c>
    </row>
    <row r="12" spans="1:9" x14ac:dyDescent="0.25">
      <c r="B12" t="s">
        <v>36</v>
      </c>
      <c r="C12">
        <v>504</v>
      </c>
      <c r="D12" t="s">
        <v>39</v>
      </c>
      <c r="F12" s="6" t="s">
        <v>33</v>
      </c>
      <c r="G12" s="7">
        <f>G8*G9</f>
        <v>200</v>
      </c>
      <c r="H12" s="3">
        <f>G12*G15</f>
        <v>600</v>
      </c>
    </row>
    <row r="13" spans="1:9" x14ac:dyDescent="0.25">
      <c r="F13" s="6" t="s">
        <v>18</v>
      </c>
      <c r="G13" s="6">
        <v>45</v>
      </c>
      <c r="H13" s="3">
        <f>G13*G15</f>
        <v>135</v>
      </c>
    </row>
    <row r="14" spans="1:9" x14ac:dyDescent="0.25">
      <c r="F14" s="6" t="s">
        <v>32</v>
      </c>
      <c r="G14" s="6">
        <v>450</v>
      </c>
      <c r="H14" s="3">
        <f>G14*G15</f>
        <v>1350</v>
      </c>
    </row>
    <row r="15" spans="1:9" x14ac:dyDescent="0.25">
      <c r="F15" s="8" t="s">
        <v>20</v>
      </c>
      <c r="G15" s="9">
        <f>$C12/168</f>
        <v>3</v>
      </c>
    </row>
    <row r="16" spans="1:9" x14ac:dyDescent="0.25">
      <c r="B16" t="s">
        <v>17</v>
      </c>
      <c r="C16">
        <v>3.91</v>
      </c>
    </row>
    <row r="17" spans="2:9" x14ac:dyDescent="0.25">
      <c r="B17" s="10" t="s">
        <v>38</v>
      </c>
      <c r="C17" s="10">
        <f>(C10*C16)*4</f>
        <v>31280</v>
      </c>
    </row>
    <row r="18" spans="2:9" x14ac:dyDescent="0.25">
      <c r="B18" s="2" t="s">
        <v>43</v>
      </c>
      <c r="C18" s="18">
        <f>H12*3</f>
        <v>1800</v>
      </c>
    </row>
    <row r="19" spans="2:9" x14ac:dyDescent="0.25">
      <c r="B19" s="12" t="s">
        <v>42</v>
      </c>
      <c r="C19" s="19">
        <f>H13*3</f>
        <v>405</v>
      </c>
    </row>
    <row r="20" spans="2:9" x14ac:dyDescent="0.25">
      <c r="B20" s="20" t="s">
        <v>41</v>
      </c>
      <c r="C20" s="21">
        <f>H14*3</f>
        <v>4050</v>
      </c>
    </row>
    <row r="21" spans="2:9" x14ac:dyDescent="0.25">
      <c r="B21" s="10" t="s">
        <v>22</v>
      </c>
      <c r="C21" s="11">
        <f>C17+C18+C19+C20</f>
        <v>37535</v>
      </c>
    </row>
    <row r="22" spans="2:9" x14ac:dyDescent="0.25">
      <c r="B22" t="s">
        <v>28</v>
      </c>
      <c r="C22" s="14">
        <v>0.32</v>
      </c>
    </row>
    <row r="23" spans="2:9" x14ac:dyDescent="0.25">
      <c r="B23" t="s">
        <v>26</v>
      </c>
      <c r="C23" t="s">
        <v>27</v>
      </c>
    </row>
    <row r="24" spans="2:9" x14ac:dyDescent="0.25">
      <c r="B24" s="4" t="s">
        <v>26</v>
      </c>
      <c r="C24" s="16">
        <f>$C21*(1-$C22)</f>
        <v>25523.8</v>
      </c>
    </row>
    <row r="28" spans="2:9" x14ac:dyDescent="0.25">
      <c r="B28" t="s">
        <v>23</v>
      </c>
      <c r="C28">
        <v>4000</v>
      </c>
      <c r="H28" t="s">
        <v>29</v>
      </c>
      <c r="I28" s="15">
        <f>C21-C24</f>
        <v>12011.2</v>
      </c>
    </row>
    <row r="29" spans="2:9" x14ac:dyDescent="0.25">
      <c r="B29" t="s">
        <v>24</v>
      </c>
      <c r="C29" s="3">
        <f>C28-C21</f>
        <v>-33535</v>
      </c>
      <c r="H29" t="s">
        <v>30</v>
      </c>
      <c r="I29" s="15">
        <f>I28/C21</f>
        <v>0.32</v>
      </c>
    </row>
    <row r="30" spans="2:9" x14ac:dyDescent="0.25">
      <c r="B30" s="12" t="s">
        <v>25</v>
      </c>
      <c r="C30" s="13">
        <f>$C29/$C28</f>
        <v>-8.3837499999999991</v>
      </c>
    </row>
  </sheetData>
  <mergeCells count="1">
    <mergeCell ref="F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CHAMORRO</dc:creator>
  <cp:lastModifiedBy>CHAMORRO</cp:lastModifiedBy>
  <dcterms:created xsi:type="dcterms:W3CDTF">2025-02-02T02:37:25Z</dcterms:created>
  <dcterms:modified xsi:type="dcterms:W3CDTF">2025-03-05T20:16:42Z</dcterms:modified>
</cp:coreProperties>
</file>