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ebastian Vargas\Documents\GitHub\LaptopToPC\Ulatina\X - Cuatrimestre\Probabilidad y Estadistica\Semanas\11\"/>
    </mc:Choice>
  </mc:AlternateContent>
  <xr:revisionPtr revIDLastSave="0" documentId="13_ncr:1_{41704040-FA26-4192-8A24-13839837B8C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Ejercicio con media (z)" sheetId="4" r:id="rId1"/>
    <sheet name="Ejercicio con media (t)" sheetId="5" r:id="rId2"/>
    <sheet name="Hoja3" sheetId="6" r:id="rId3"/>
    <sheet name="Hoja4" sheetId="7" r:id="rId4"/>
    <sheet name="Ejercicios con proporciones" sheetId="8" r:id="rId5"/>
    <sheet name="Hoja1" sheetId="9" r:id="rId6"/>
    <sheet name="Hoja5" sheetId="11" r:id="rId7"/>
    <sheet name="Hoja2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8" l="1"/>
  <c r="D62" i="9"/>
  <c r="D69" i="9" s="1"/>
  <c r="D66" i="9"/>
  <c r="F69" i="9" s="1"/>
  <c r="I55" i="9"/>
  <c r="D37" i="9"/>
  <c r="D44" i="9" s="1"/>
  <c r="D41" i="9"/>
  <c r="F44" i="9"/>
  <c r="I30" i="9"/>
  <c r="N15" i="9" l="1"/>
  <c r="P18" i="9"/>
  <c r="N11" i="9"/>
  <c r="S4" i="9"/>
  <c r="N18" i="9"/>
  <c r="S18" i="10"/>
  <c r="Q18" i="10"/>
  <c r="D16" i="8"/>
  <c r="Q16" i="10"/>
  <c r="Q14" i="10"/>
  <c r="Q13" i="10"/>
  <c r="D11" i="10"/>
  <c r="U4" i="10"/>
  <c r="D15" i="10"/>
  <c r="F17" i="10" s="1"/>
  <c r="E11" i="10"/>
  <c r="D12" i="10"/>
  <c r="D11" i="9"/>
  <c r="D17" i="10"/>
  <c r="I4" i="10"/>
  <c r="H4" i="10"/>
  <c r="D15" i="9"/>
  <c r="F18" i="9" s="1"/>
  <c r="D18" i="9"/>
  <c r="F3" i="9"/>
  <c r="I4" i="9"/>
  <c r="I5" i="8"/>
  <c r="F19" i="8" l="1"/>
  <c r="D19" i="8"/>
  <c r="D12" i="5"/>
  <c r="D12" i="4"/>
  <c r="D19" i="4"/>
  <c r="D16" i="4"/>
  <c r="F19" i="4" s="1"/>
  <c r="D19" i="5"/>
  <c r="E16" i="4"/>
  <c r="I7" i="5" l="1"/>
  <c r="D17" i="5" s="1"/>
  <c r="F19" i="5" s="1"/>
</calcChain>
</file>

<file path=xl/sharedStrings.xml><?xml version="1.0" encoding="utf-8"?>
<sst xmlns="http://schemas.openxmlformats.org/spreadsheetml/2006/main" count="245" uniqueCount="88">
  <si>
    <t>Paso 1.</t>
  </si>
  <si>
    <t xml:space="preserve">Paso 2. </t>
  </si>
  <si>
    <t>Paso 3.</t>
  </si>
  <si>
    <t>Paso 4.</t>
  </si>
  <si>
    <t>Paso 5.</t>
  </si>
  <si>
    <t>Bilateral</t>
  </si>
  <si>
    <t>Unilateral</t>
  </si>
  <si>
    <r>
      <t>Significancia (</t>
    </r>
    <r>
      <rPr>
        <sz val="11"/>
        <color theme="1"/>
        <rFont val="Calibri"/>
        <family val="2"/>
      </rPr>
      <t>α</t>
    </r>
    <r>
      <rPr>
        <sz val="11"/>
        <color theme="1"/>
        <rFont val="Arial"/>
        <family val="2"/>
      </rPr>
      <t>) =</t>
    </r>
  </si>
  <si>
    <t>z o t (estadístico)</t>
  </si>
  <si>
    <t>z o t (tabular)</t>
  </si>
  <si>
    <t>Criterios:</t>
  </si>
  <si>
    <t xml:space="preserve">&gt; </t>
  </si>
  <si>
    <t>≤</t>
  </si>
  <si>
    <t>Rechazo Ho</t>
  </si>
  <si>
    <t>Mantengo Ho</t>
  </si>
  <si>
    <t>Ho:</t>
  </si>
  <si>
    <t>H1:</t>
  </si>
  <si>
    <t>z (tabular) =</t>
  </si>
  <si>
    <t>t (tabular) =</t>
  </si>
  <si>
    <t>n =</t>
  </si>
  <si>
    <t>x =</t>
  </si>
  <si>
    <t>µ =</t>
  </si>
  <si>
    <r>
      <rPr>
        <sz val="11"/>
        <color theme="1"/>
        <rFont val="Calibri"/>
        <family val="2"/>
      </rPr>
      <t>ơ</t>
    </r>
    <r>
      <rPr>
        <sz val="13.2"/>
        <color theme="1"/>
        <rFont val="Arial"/>
        <family val="2"/>
      </rPr>
      <t xml:space="preserve"> ; s =</t>
    </r>
  </si>
  <si>
    <t>z ó t (estadístico) =</t>
  </si>
  <si>
    <t>gl (n-1) =</t>
  </si>
  <si>
    <t>Confianza =</t>
  </si>
  <si>
    <t>Conclusión :</t>
  </si>
  <si>
    <t>A un nivel de confianza de un 95%, se rechaza la Ho y se acepta la H1. Hay evidencia de que los bombillos tienen una vida media menor a 1000 horas.</t>
  </si>
  <si>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</si>
  <si>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</si>
  <si>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</si>
  <si>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</si>
  <si>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</si>
  <si>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</si>
  <si>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</si>
  <si>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</si>
  <si>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</si>
  <si>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</si>
  <si>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</si>
  <si>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</si>
  <si>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</si>
  <si>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</si>
  <si>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µ = 250</t>
  </si>
  <si>
    <r>
      <t xml:space="preserve">µ </t>
    </r>
    <r>
      <rPr>
        <sz val="11"/>
        <color rgb="FFFF0000"/>
        <rFont val="Calibri"/>
        <family val="2"/>
      </rPr>
      <t>&gt;</t>
    </r>
    <r>
      <rPr>
        <sz val="11"/>
        <color theme="1"/>
        <rFont val="Arial"/>
        <family val="2"/>
      </rPr>
      <t xml:space="preserve"> 250</t>
    </r>
  </si>
  <si>
    <t>&lt;</t>
  </si>
  <si>
    <t>Con un nivel de confianza del 95%, se mantiene Ho y se rechaza H1.</t>
  </si>
  <si>
    <t>p =</t>
  </si>
  <si>
    <t>z (estadístico) =</t>
  </si>
  <si>
    <r>
      <t xml:space="preserve">µ </t>
    </r>
    <r>
      <rPr>
        <sz val="13"/>
        <color rgb="FFFF0000"/>
        <rFont val="Arial"/>
        <family val="2"/>
      </rPr>
      <t>&lt;</t>
    </r>
    <r>
      <rPr>
        <sz val="13"/>
        <color theme="1"/>
        <rFont val="Arial"/>
        <family val="2"/>
      </rPr>
      <t xml:space="preserve"> 1000</t>
    </r>
  </si>
  <si>
    <t>p = 0,20</t>
  </si>
  <si>
    <r>
      <t xml:space="preserve">p </t>
    </r>
    <r>
      <rPr>
        <sz val="11"/>
        <color rgb="FFFF0000"/>
        <rFont val="Calibri"/>
        <family val="2"/>
      </rPr>
      <t>&lt;</t>
    </r>
    <r>
      <rPr>
        <sz val="11"/>
        <color theme="1"/>
        <rFont val="Arial"/>
        <family val="2"/>
      </rPr>
      <t xml:space="preserve"> 0,20</t>
    </r>
  </si>
  <si>
    <t>A nivel de significancia de un 1% mantengo la Ho y rechazo la H1. Es decir, que la proporción de adultos es menor al 20%.</t>
  </si>
  <si>
    <r>
      <rPr>
        <sz val="12"/>
        <color theme="1"/>
        <rFont val="Calibri"/>
        <family val="2"/>
      </rPr>
      <t>µ</t>
    </r>
    <r>
      <rPr>
        <sz val="13.2"/>
        <color theme="1"/>
        <rFont val="Arial"/>
        <family val="2"/>
      </rPr>
      <t xml:space="preserve"> = 1000</t>
    </r>
  </si>
  <si>
    <t>Ejemplo tomado del Libro del curso, Ed. 2014. Tomo II. Pág. 193</t>
  </si>
  <si>
    <t>Ejemplo tomado del Libro del curso, Ed. 2014.Tomo II. Pág. 197</t>
  </si>
  <si>
    <t>Ejemplo tomado del Libro del curso, Ed. 2014.Tomo II. Pág. 199</t>
  </si>
  <si>
    <t>p = 0,80</t>
  </si>
  <si>
    <r>
      <t xml:space="preserve">p </t>
    </r>
    <r>
      <rPr>
        <sz val="11"/>
        <color rgb="FFFF0000"/>
        <rFont val="Calibri"/>
        <family val="2"/>
      </rPr>
      <t>&lt;</t>
    </r>
    <r>
      <rPr>
        <sz val="11"/>
        <color theme="1"/>
        <rFont val="Arial"/>
        <family val="2"/>
      </rPr>
      <t xml:space="preserve"> 0,80</t>
    </r>
  </si>
  <si>
    <t xml:space="preserve">q </t>
  </si>
  <si>
    <t>&gt;</t>
  </si>
  <si>
    <t>Se rechaza H0</t>
  </si>
  <si>
    <t>H0 = p=</t>
  </si>
  <si>
    <t>h1= p&gt;</t>
  </si>
  <si>
    <t>confianza</t>
  </si>
  <si>
    <t>sign</t>
  </si>
  <si>
    <t>tabular</t>
  </si>
  <si>
    <t>conclu</t>
  </si>
  <si>
    <t>estadistico</t>
  </si>
  <si>
    <t>se rechaza h0</t>
  </si>
  <si>
    <t>p&gt;0.5</t>
  </si>
  <si>
    <t>h1=</t>
  </si>
  <si>
    <t>p=0.5</t>
  </si>
  <si>
    <t>h0=</t>
  </si>
  <si>
    <t>p1</t>
  </si>
  <si>
    <t>0 cursos</t>
  </si>
  <si>
    <t>n1</t>
  </si>
  <si>
    <t>2 cursos &gt;</t>
  </si>
  <si>
    <t>x1</t>
  </si>
  <si>
    <t xml:space="preserve">1 curso </t>
  </si>
  <si>
    <t>se mantine H0</t>
  </si>
  <si>
    <t>p = 0,70</t>
  </si>
  <si>
    <t>p &lt; 0.70</t>
  </si>
  <si>
    <t xml:space="preserve">Se mantiene h0 </t>
  </si>
  <si>
    <t>p = 0,30</t>
  </si>
  <si>
    <t>p &gt; 0.3</t>
  </si>
  <si>
    <t>se mantiene h0</t>
  </si>
  <si>
    <t>p &gt; 0.5</t>
  </si>
  <si>
    <t>p = 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</si>
</sst>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3.2"/>
      <color theme="1"/>
      <name val="Arial"/>
      <family val="2"/>
    </font>
    <font>
      <i/>
      <sz val="11"/>
      <color theme="1"/>
      <name val="Arial"/>
      <family val="2"/>
    </font>
    <font>
      <sz val="13"/>
      <color theme="1"/>
      <name val="Arial"/>
      <family val="2"/>
    </font>
    <font>
      <sz val="11"/>
      <color rgb="FFFF000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3"/>
      <color rgb="FFFF0000"/>
      <name val="Arial"/>
      <family val="2"/>
    </font>
    <font>
      <sz val="12"/>
      <color theme="1"/>
      <name val="Calibri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/>
    <xf numFmtId="0" fontId="1" fillId="2" borderId="0" xfId="0" applyFont="1" applyFill="1"/>
    <xf numFmtId="9" fontId="1" fillId="0" borderId="0" xfId="0" applyNumberFormat="1" applyFont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6" fillId="0" borderId="0" xfId="0" applyFont="1" applyAlignment="1">
      <alignment horizontal="center"/>
    </xf>
    <xf numFmtId="0" fontId="2" fillId="3" borderId="0" xfId="0" applyFont="1" applyFill="1"/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0" fillId="0" borderId="1" xfId="0" applyBorder="1"/>
    <xf numFmtId="0" fontId="7" fillId="0" borderId="2" xfId="0" applyFont="1" applyBorder="1" applyAlignment="1">
      <alignment horizontal="centerContinuous"/>
    </xf>
    <xf numFmtId="0" fontId="0" fillId="3" borderId="0" xfId="0" applyFill="1"/>
    <xf numFmtId="2" fontId="0" fillId="3" borderId="0" xfId="0" applyNumberFormat="1" applyFill="1"/>
    <xf numFmtId="2" fontId="8" fillId="0" borderId="0" xfId="0" applyNumberFormat="1" applyFont="1" applyAlignment="1">
      <alignment horizontal="center"/>
    </xf>
    <xf numFmtId="9" fontId="1" fillId="0" borderId="0" xfId="0" applyNumberFormat="1" applyFont="1"/>
    <xf numFmtId="0" fontId="11" fillId="0" borderId="0" xfId="0" applyFont="1"/>
    <xf numFmtId="164" fontId="0" fillId="0" borderId="0" xfId="0" applyNumberFormat="1"/>
    <xf numFmtId="2" fontId="0" fillId="0" borderId="0" xfId="0" applyNumberFormat="1"/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5"/>
  <sheetViews>
    <sheetView zoomScaleNormal="100" workbookViewId="0">
      <selection activeCell="D16" sqref="D16"/>
    </sheetView>
  </sheetViews>
  <sheetFormatPr baseColWidth="10" defaultRowHeight="14.25" x14ac:dyDescent="0.2"/>
  <cols>
    <col min="1" max="2" width="11.42578125" style="1"/>
    <col min="3" max="3" width="20.7109375" style="1" customWidth="1"/>
    <col min="4" max="4" width="12.28515625" style="1" customWidth="1"/>
    <col min="5" max="6" width="11.42578125" style="1"/>
    <col min="7" max="7" width="17.42578125" style="1" bestFit="1" customWidth="1"/>
    <col min="8" max="9" width="11.42578125" style="1"/>
    <col min="10" max="10" width="5" style="1" customWidth="1"/>
    <col min="11" max="11" width="11.42578125" style="1"/>
    <col min="12" max="12" width="14" style="1" bestFit="1" customWidth="1"/>
    <col min="13" max="16384" width="11.42578125" style="1"/>
  </cols>
  <sheetData>
    <row r="1" spans="2:9" ht="15" x14ac:dyDescent="0.25">
      <c r="B1" s="21" t="s">
        <v>53</v>
      </c>
    </row>
    <row r="3" spans="2:9" x14ac:dyDescent="0.2">
      <c r="B3" s="7" t="s">
        <v>0</v>
      </c>
      <c r="H3" s="1" t="s">
        <v>20</v>
      </c>
      <c r="I3" s="2">
        <v>970</v>
      </c>
    </row>
    <row r="4" spans="2:9" ht="17.25" x14ac:dyDescent="0.25">
      <c r="C4" s="1" t="s">
        <v>15</v>
      </c>
      <c r="D4" s="12" t="s">
        <v>52</v>
      </c>
      <c r="H4" s="3" t="s">
        <v>21</v>
      </c>
      <c r="I4" s="2">
        <v>1000</v>
      </c>
    </row>
    <row r="5" spans="2:9" ht="17.25" x14ac:dyDescent="0.25">
      <c r="C5" s="1" t="s">
        <v>16</v>
      </c>
      <c r="D5" s="13" t="s">
        <v>48</v>
      </c>
      <c r="H5" s="1" t="s">
        <v>22</v>
      </c>
      <c r="I5" s="2">
        <v>60</v>
      </c>
    </row>
    <row r="6" spans="2:9" x14ac:dyDescent="0.2">
      <c r="H6" s="1" t="s">
        <v>19</v>
      </c>
      <c r="I6" s="2">
        <v>50</v>
      </c>
    </row>
    <row r="7" spans="2:9" x14ac:dyDescent="0.2">
      <c r="B7" s="7" t="s">
        <v>1</v>
      </c>
      <c r="H7" s="6"/>
      <c r="I7" s="2"/>
    </row>
    <row r="8" spans="2:9" x14ac:dyDescent="0.2">
      <c r="C8" s="1" t="s">
        <v>25</v>
      </c>
      <c r="D8" s="8">
        <v>0.95</v>
      </c>
      <c r="E8" s="14">
        <v>0.95</v>
      </c>
      <c r="H8" s="6"/>
      <c r="I8" s="2"/>
    </row>
    <row r="9" spans="2:9" ht="15" x14ac:dyDescent="0.25">
      <c r="C9" s="1" t="s">
        <v>7</v>
      </c>
      <c r="D9" s="8">
        <v>0.05</v>
      </c>
      <c r="E9" s="14">
        <v>0.05</v>
      </c>
    </row>
    <row r="11" spans="2:9" x14ac:dyDescent="0.2">
      <c r="B11" s="7" t="s">
        <v>2</v>
      </c>
    </row>
    <row r="12" spans="2:9" x14ac:dyDescent="0.2">
      <c r="C12" s="1" t="s">
        <v>23</v>
      </c>
      <c r="D12" s="9">
        <f>(I3-I4)/(I5/SQRT(I6))</f>
        <v>-3.5355339059327378</v>
      </c>
      <c r="F12" s="5"/>
    </row>
    <row r="15" spans="2:9" x14ac:dyDescent="0.2">
      <c r="B15" s="7" t="s">
        <v>3</v>
      </c>
      <c r="D15" s="2" t="s">
        <v>6</v>
      </c>
      <c r="E15" s="2" t="s">
        <v>5</v>
      </c>
    </row>
    <row r="16" spans="2:9" x14ac:dyDescent="0.2">
      <c r="C16" s="1" t="s">
        <v>17</v>
      </c>
      <c r="D16" s="9">
        <f>_xlfn.NORM.S.INV(0.95)</f>
        <v>1.6448536269514715</v>
      </c>
      <c r="E16" s="5">
        <f>_xlfn.NORM.S.INV(0.95+(0.05/2))</f>
        <v>1.9599639845400536</v>
      </c>
    </row>
    <row r="17" spans="2:12" x14ac:dyDescent="0.2">
      <c r="C17" s="1" t="s">
        <v>18</v>
      </c>
    </row>
    <row r="18" spans="2:12" x14ac:dyDescent="0.2">
      <c r="I18" s="1" t="s">
        <v>10</v>
      </c>
    </row>
    <row r="19" spans="2:12" ht="15" x14ac:dyDescent="0.25">
      <c r="C19" s="2" t="s">
        <v>8</v>
      </c>
      <c r="D19" s="9">
        <f>ABS(D12)</f>
        <v>3.5355339059327378</v>
      </c>
      <c r="E19" s="11" t="s">
        <v>11</v>
      </c>
      <c r="F19" s="9">
        <f>ABS(D16)</f>
        <v>1.6448536269514715</v>
      </c>
      <c r="G19" s="2" t="s">
        <v>9</v>
      </c>
      <c r="I19" s="1" t="s">
        <v>8</v>
      </c>
      <c r="J19" s="4" t="s">
        <v>11</v>
      </c>
      <c r="K19" s="1" t="s">
        <v>9</v>
      </c>
      <c r="L19" s="10" t="s">
        <v>13</v>
      </c>
    </row>
    <row r="20" spans="2:12" ht="15" x14ac:dyDescent="0.25">
      <c r="I20" s="1" t="s">
        <v>8</v>
      </c>
      <c r="J20" s="4" t="s">
        <v>12</v>
      </c>
      <c r="K20" s="1" t="s">
        <v>9</v>
      </c>
      <c r="L20" s="1" t="s">
        <v>14</v>
      </c>
    </row>
    <row r="21" spans="2:12" x14ac:dyDescent="0.2">
      <c r="B21" s="7" t="s">
        <v>4</v>
      </c>
    </row>
    <row r="22" spans="2:12" x14ac:dyDescent="0.2">
      <c r="C22" s="1" t="s">
        <v>26</v>
      </c>
    </row>
    <row r="24" spans="2:12" x14ac:dyDescent="0.2">
      <c r="C24" s="24" t="s">
        <v>27</v>
      </c>
      <c r="D24" s="24"/>
      <c r="E24" s="24"/>
      <c r="F24" s="24"/>
      <c r="G24" s="24"/>
      <c r="H24" s="24"/>
      <c r="I24" s="24"/>
    </row>
    <row r="25" spans="2:12" x14ac:dyDescent="0.2">
      <c r="C25" s="24"/>
      <c r="D25" s="24"/>
      <c r="E25" s="24"/>
      <c r="F25" s="24"/>
      <c r="G25" s="24"/>
      <c r="H25" s="24"/>
      <c r="I25" s="24"/>
    </row>
  </sheetData>
  <mergeCells count="1">
    <mergeCell ref="C24:I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4"/>
  <sheetViews>
    <sheetView zoomScaleNormal="100" workbookViewId="0">
      <selection activeCell="D17" sqref="D17"/>
    </sheetView>
  </sheetViews>
  <sheetFormatPr baseColWidth="10" defaultRowHeight="14.25" x14ac:dyDescent="0.2"/>
  <cols>
    <col min="1" max="2" width="11.42578125" style="1"/>
    <col min="3" max="3" width="20.7109375" style="1" customWidth="1"/>
    <col min="4" max="4" width="12.28515625" style="1" customWidth="1"/>
    <col min="5" max="6" width="11.42578125" style="1"/>
    <col min="7" max="7" width="17.42578125" style="1" bestFit="1" customWidth="1"/>
    <col min="8" max="9" width="11.42578125" style="1"/>
    <col min="10" max="10" width="5" style="1" customWidth="1"/>
    <col min="11" max="11" width="11.42578125" style="1"/>
    <col min="12" max="12" width="14" style="1" bestFit="1" customWidth="1"/>
    <col min="13" max="16384" width="11.42578125" style="1"/>
  </cols>
  <sheetData>
    <row r="1" spans="2:9" ht="15" x14ac:dyDescent="0.25">
      <c r="B1" s="21" t="s">
        <v>54</v>
      </c>
    </row>
    <row r="3" spans="2:9" x14ac:dyDescent="0.2">
      <c r="B3" s="7" t="s">
        <v>0</v>
      </c>
      <c r="H3" s="1" t="s">
        <v>20</v>
      </c>
      <c r="I3" s="2">
        <v>252</v>
      </c>
    </row>
    <row r="4" spans="2:9" ht="15" x14ac:dyDescent="0.25">
      <c r="C4" s="1" t="s">
        <v>15</v>
      </c>
      <c r="D4" s="12" t="s">
        <v>42</v>
      </c>
      <c r="H4" s="3" t="s">
        <v>21</v>
      </c>
      <c r="I4" s="2">
        <v>250</v>
      </c>
    </row>
    <row r="5" spans="2:9" ht="17.25" x14ac:dyDescent="0.25">
      <c r="C5" s="1" t="s">
        <v>16</v>
      </c>
      <c r="D5" s="12" t="s">
        <v>43</v>
      </c>
      <c r="H5" s="1" t="s">
        <v>22</v>
      </c>
      <c r="I5" s="2">
        <v>3.3</v>
      </c>
    </row>
    <row r="6" spans="2:9" x14ac:dyDescent="0.2">
      <c r="H6" s="1" t="s">
        <v>19</v>
      </c>
      <c r="I6" s="2">
        <v>8</v>
      </c>
    </row>
    <row r="7" spans="2:9" x14ac:dyDescent="0.2">
      <c r="B7" s="7" t="s">
        <v>1</v>
      </c>
      <c r="H7" s="6" t="s">
        <v>24</v>
      </c>
      <c r="I7" s="2">
        <f>I6-1</f>
        <v>7</v>
      </c>
    </row>
    <row r="8" spans="2:9" x14ac:dyDescent="0.2">
      <c r="C8" s="1" t="s">
        <v>25</v>
      </c>
      <c r="D8" s="8">
        <v>0.95</v>
      </c>
      <c r="E8" s="14">
        <v>0.95</v>
      </c>
      <c r="H8" s="6"/>
      <c r="I8" s="2"/>
    </row>
    <row r="9" spans="2:9" ht="15" x14ac:dyDescent="0.25">
      <c r="C9" s="1" t="s">
        <v>7</v>
      </c>
      <c r="D9" s="8">
        <v>0.05</v>
      </c>
      <c r="E9" s="14">
        <v>0.05</v>
      </c>
    </row>
    <row r="11" spans="2:9" x14ac:dyDescent="0.2">
      <c r="B11" s="7" t="s">
        <v>2</v>
      </c>
    </row>
    <row r="12" spans="2:9" x14ac:dyDescent="0.2">
      <c r="C12" s="1" t="s">
        <v>23</v>
      </c>
      <c r="D12" s="9">
        <f>(I3-I4)/(I5/SQRT(I6))</f>
        <v>1.7141982574219334</v>
      </c>
      <c r="F12" s="5"/>
    </row>
    <row r="15" spans="2:9" x14ac:dyDescent="0.2">
      <c r="B15" s="7" t="s">
        <v>3</v>
      </c>
      <c r="D15" s="2" t="s">
        <v>6</v>
      </c>
      <c r="E15" s="2" t="s">
        <v>5</v>
      </c>
    </row>
    <row r="16" spans="2:9" x14ac:dyDescent="0.2">
      <c r="C16" s="1" t="s">
        <v>17</v>
      </c>
    </row>
    <row r="17" spans="2:12" x14ac:dyDescent="0.2">
      <c r="C17" s="1" t="s">
        <v>18</v>
      </c>
      <c r="D17" s="5">
        <f>_xlfn.T.INV(E8,I7)</f>
        <v>1.8945786050900069</v>
      </c>
    </row>
    <row r="18" spans="2:12" x14ac:dyDescent="0.2">
      <c r="I18" s="1" t="s">
        <v>10</v>
      </c>
    </row>
    <row r="19" spans="2:12" ht="15" x14ac:dyDescent="0.25">
      <c r="C19" s="2" t="s">
        <v>8</v>
      </c>
      <c r="D19" s="9">
        <f>ABS(D12)</f>
        <v>1.7141982574219334</v>
      </c>
      <c r="E19" s="11" t="s">
        <v>44</v>
      </c>
      <c r="F19" s="9">
        <f>ABS(D17)</f>
        <v>1.8945786050900069</v>
      </c>
      <c r="G19" s="2" t="s">
        <v>9</v>
      </c>
      <c r="I19" s="1" t="s">
        <v>8</v>
      </c>
      <c r="J19" s="4" t="s">
        <v>11</v>
      </c>
      <c r="K19" s="1" t="s">
        <v>9</v>
      </c>
      <c r="L19" s="1" t="s">
        <v>13</v>
      </c>
    </row>
    <row r="20" spans="2:12" ht="15" x14ac:dyDescent="0.25">
      <c r="I20" s="1" t="s">
        <v>8</v>
      </c>
      <c r="J20" s="4" t="s">
        <v>12</v>
      </c>
      <c r="K20" s="1" t="s">
        <v>9</v>
      </c>
      <c r="L20" s="10" t="s">
        <v>14</v>
      </c>
    </row>
    <row r="21" spans="2:12" x14ac:dyDescent="0.2">
      <c r="B21" s="7" t="s">
        <v>4</v>
      </c>
    </row>
    <row r="22" spans="2:12" x14ac:dyDescent="0.2">
      <c r="C22" s="1" t="s">
        <v>26</v>
      </c>
    </row>
    <row r="24" spans="2:12" x14ac:dyDescent="0.2">
      <c r="C24" s="25" t="s">
        <v>45</v>
      </c>
      <c r="D24" s="25"/>
      <c r="E24" s="25"/>
      <c r="F24" s="25"/>
      <c r="G24" s="25"/>
    </row>
  </sheetData>
  <mergeCells count="1">
    <mergeCell ref="C24:G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zoomScale="180" zoomScaleNormal="180" workbookViewId="0">
      <selection activeCell="A2" sqref="A2:A7"/>
    </sheetView>
  </sheetViews>
  <sheetFormatPr baseColWidth="10" defaultRowHeight="15" x14ac:dyDescent="0.25"/>
  <sheetData>
    <row r="1" spans="1:1" x14ac:dyDescent="0.25">
      <c r="A1">
        <v>252</v>
      </c>
    </row>
    <row r="2" spans="1:1" x14ac:dyDescent="0.25">
      <c r="A2">
        <v>251</v>
      </c>
    </row>
    <row r="3" spans="1:1" x14ac:dyDescent="0.25">
      <c r="A3">
        <v>249</v>
      </c>
    </row>
    <row r="4" spans="1:1" x14ac:dyDescent="0.25">
      <c r="A4">
        <v>253</v>
      </c>
    </row>
    <row r="5" spans="1:1" x14ac:dyDescent="0.25">
      <c r="A5">
        <v>250</v>
      </c>
    </row>
    <row r="6" spans="1:1" x14ac:dyDescent="0.25">
      <c r="A6">
        <v>255</v>
      </c>
    </row>
    <row r="7" spans="1:1" x14ac:dyDescent="0.25">
      <c r="A7">
        <v>248</v>
      </c>
    </row>
    <row r="8" spans="1:1" x14ac:dyDescent="0.25">
      <c r="A8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topLeftCell="A2" zoomScale="160" zoomScaleNormal="160" workbookViewId="0">
      <selection activeCell="B7" sqref="B7"/>
    </sheetView>
  </sheetViews>
  <sheetFormatPr baseColWidth="10" defaultRowHeight="15" x14ac:dyDescent="0.25"/>
  <cols>
    <col min="1" max="1" width="16.28515625" customWidth="1"/>
    <col min="2" max="2" width="19" customWidth="1"/>
  </cols>
  <sheetData>
    <row r="1" spans="1:2" x14ac:dyDescent="0.25">
      <c r="A1" s="16" t="s">
        <v>28</v>
      </c>
      <c r="B1" s="16"/>
    </row>
    <row r="3" spans="1:2" x14ac:dyDescent="0.25">
      <c r="A3" t="s">
        <v>29</v>
      </c>
      <c r="B3" s="17">
        <v>252</v>
      </c>
    </row>
    <row r="4" spans="1:2" x14ac:dyDescent="0.25">
      <c r="A4" t="s">
        <v>30</v>
      </c>
      <c r="B4">
        <v>1.1649647450214349</v>
      </c>
    </row>
    <row r="5" spans="1:2" x14ac:dyDescent="0.25">
      <c r="A5" t="s">
        <v>31</v>
      </c>
      <c r="B5">
        <v>251.5</v>
      </c>
    </row>
    <row r="6" spans="1:2" x14ac:dyDescent="0.25">
      <c r="A6" t="s">
        <v>32</v>
      </c>
      <c r="B6" t="e">
        <v>#N/A</v>
      </c>
    </row>
    <row r="7" spans="1:2" x14ac:dyDescent="0.25">
      <c r="A7" t="s">
        <v>33</v>
      </c>
      <c r="B7" s="18">
        <v>3.295017884191656</v>
      </c>
    </row>
    <row r="8" spans="1:2" x14ac:dyDescent="0.25">
      <c r="A8" t="s">
        <v>34</v>
      </c>
      <c r="B8">
        <v>10.857142857142858</v>
      </c>
    </row>
    <row r="9" spans="1:2" x14ac:dyDescent="0.25">
      <c r="A9" t="s">
        <v>35</v>
      </c>
      <c r="B9">
        <v>0.13767313019390492</v>
      </c>
    </row>
    <row r="10" spans="1:2" x14ac:dyDescent="0.25">
      <c r="A10" t="s">
        <v>36</v>
      </c>
      <c r="B10">
        <v>0.76670776252659045</v>
      </c>
    </row>
    <row r="11" spans="1:2" x14ac:dyDescent="0.25">
      <c r="A11" t="s">
        <v>37</v>
      </c>
      <c r="B11">
        <v>10</v>
      </c>
    </row>
    <row r="12" spans="1:2" x14ac:dyDescent="0.25">
      <c r="A12" t="s">
        <v>38</v>
      </c>
      <c r="B12">
        <v>248</v>
      </c>
    </row>
    <row r="13" spans="1:2" x14ac:dyDescent="0.25">
      <c r="A13" t="s">
        <v>39</v>
      </c>
      <c r="B13">
        <v>258</v>
      </c>
    </row>
    <row r="14" spans="1:2" x14ac:dyDescent="0.25">
      <c r="A14" t="s">
        <v>40</v>
      </c>
      <c r="B14">
        <v>2016</v>
      </c>
    </row>
    <row r="15" spans="1:2" ht="15.75" thickBot="1" x14ac:dyDescent="0.3">
      <c r="A15" s="15" t="s">
        <v>41</v>
      </c>
      <c r="B15" s="1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25"/>
  <sheetViews>
    <sheetView tabSelected="1" zoomScaleNormal="100" workbookViewId="0">
      <selection activeCell="D16" sqref="D16"/>
    </sheetView>
  </sheetViews>
  <sheetFormatPr baseColWidth="10" defaultRowHeight="14.25" x14ac:dyDescent="0.2"/>
  <cols>
    <col min="1" max="2" width="11.42578125" style="1"/>
    <col min="3" max="3" width="20.7109375" style="1" customWidth="1"/>
    <col min="4" max="4" width="12.28515625" style="1" customWidth="1"/>
    <col min="5" max="6" width="11.42578125" style="1"/>
    <col min="7" max="7" width="17.42578125" style="1" bestFit="1" customWidth="1"/>
    <col min="8" max="9" width="11.42578125" style="1"/>
    <col min="10" max="10" width="5" style="1" customWidth="1"/>
    <col min="11" max="11" width="11.42578125" style="1"/>
    <col min="12" max="12" width="14" style="1" bestFit="1" customWidth="1"/>
    <col min="13" max="16384" width="11.42578125" style="1"/>
  </cols>
  <sheetData>
    <row r="1" spans="2:12" ht="15" x14ac:dyDescent="0.25">
      <c r="B1" s="21" t="s">
        <v>55</v>
      </c>
    </row>
    <row r="3" spans="2:12" x14ac:dyDescent="0.2">
      <c r="B3" s="7" t="s">
        <v>0</v>
      </c>
      <c r="H3" s="1" t="s">
        <v>20</v>
      </c>
      <c r="I3" s="2">
        <v>215</v>
      </c>
      <c r="L3" s="2"/>
    </row>
    <row r="4" spans="2:12" x14ac:dyDescent="0.2">
      <c r="C4" s="1" t="s">
        <v>15</v>
      </c>
      <c r="D4" s="10" t="s">
        <v>49</v>
      </c>
      <c r="E4" s="20"/>
      <c r="H4" s="1" t="s">
        <v>19</v>
      </c>
      <c r="I4" s="2">
        <v>1200</v>
      </c>
      <c r="L4" s="2"/>
    </row>
    <row r="5" spans="2:12" ht="15" x14ac:dyDescent="0.25">
      <c r="C5" s="1" t="s">
        <v>16</v>
      </c>
      <c r="D5" s="10" t="s">
        <v>50</v>
      </c>
      <c r="H5" s="1" t="s">
        <v>46</v>
      </c>
      <c r="I5" s="19">
        <f>I3/I4</f>
        <v>0.17916666666666667</v>
      </c>
      <c r="L5" s="19"/>
    </row>
    <row r="6" spans="2:12" x14ac:dyDescent="0.2">
      <c r="I6" s="2"/>
      <c r="L6" s="2"/>
    </row>
    <row r="7" spans="2:12" x14ac:dyDescent="0.2">
      <c r="B7" s="7" t="s">
        <v>1</v>
      </c>
      <c r="H7" s="6"/>
      <c r="I7" s="2"/>
    </row>
    <row r="8" spans="2:12" x14ac:dyDescent="0.2">
      <c r="C8" s="1" t="s">
        <v>25</v>
      </c>
      <c r="D8" s="8">
        <v>0.99</v>
      </c>
      <c r="E8" s="14">
        <v>0.99</v>
      </c>
      <c r="H8" s="6"/>
      <c r="I8" s="2"/>
    </row>
    <row r="9" spans="2:12" ht="15" x14ac:dyDescent="0.25">
      <c r="C9" s="1" t="s">
        <v>7</v>
      </c>
      <c r="D9" s="8">
        <v>0.01</v>
      </c>
      <c r="E9" s="14">
        <v>0.01</v>
      </c>
    </row>
    <row r="11" spans="2:12" x14ac:dyDescent="0.2">
      <c r="B11" s="7" t="s">
        <v>2</v>
      </c>
    </row>
    <row r="12" spans="2:12" x14ac:dyDescent="0.2">
      <c r="C12" s="1" t="s">
        <v>47</v>
      </c>
      <c r="D12" s="9">
        <f xml:space="preserve"> (I3-(I4*0.2))/(SQRT(I4*0.2*0.8))</f>
        <v>-1.8042195912175807</v>
      </c>
      <c r="F12" s="5"/>
    </row>
    <row r="15" spans="2:12" x14ac:dyDescent="0.2">
      <c r="B15" s="7" t="s">
        <v>3</v>
      </c>
      <c r="D15" s="2" t="s">
        <v>6</v>
      </c>
      <c r="E15" s="2" t="s">
        <v>5</v>
      </c>
    </row>
    <row r="16" spans="2:12" x14ac:dyDescent="0.2">
      <c r="C16" s="1" t="s">
        <v>17</v>
      </c>
      <c r="D16" s="9">
        <f>_xlfn.NORM.S.INV(E8)</f>
        <v>2.3263478740408408</v>
      </c>
    </row>
    <row r="17" spans="2:12" x14ac:dyDescent="0.2">
      <c r="C17" s="1" t="s">
        <v>18</v>
      </c>
      <c r="D17" s="5"/>
    </row>
    <row r="18" spans="2:12" x14ac:dyDescent="0.2">
      <c r="I18" s="1" t="s">
        <v>10</v>
      </c>
    </row>
    <row r="19" spans="2:12" ht="15" x14ac:dyDescent="0.25">
      <c r="C19" s="2" t="s">
        <v>8</v>
      </c>
      <c r="D19" s="9">
        <f>ABS(D12)</f>
        <v>1.8042195912175807</v>
      </c>
      <c r="E19" s="11" t="s">
        <v>44</v>
      </c>
      <c r="F19" s="9">
        <f>ABS(D16)</f>
        <v>2.3263478740408408</v>
      </c>
      <c r="G19" s="2" t="s">
        <v>9</v>
      </c>
      <c r="I19" s="1" t="s">
        <v>8</v>
      </c>
      <c r="J19" s="4" t="s">
        <v>11</v>
      </c>
      <c r="K19" s="1" t="s">
        <v>9</v>
      </c>
      <c r="L19" s="1" t="s">
        <v>13</v>
      </c>
    </row>
    <row r="20" spans="2:12" ht="15" x14ac:dyDescent="0.25">
      <c r="I20" s="1" t="s">
        <v>8</v>
      </c>
      <c r="J20" s="4" t="s">
        <v>12</v>
      </c>
      <c r="K20" s="1" t="s">
        <v>9</v>
      </c>
      <c r="L20" s="10" t="s">
        <v>14</v>
      </c>
    </row>
    <row r="21" spans="2:12" x14ac:dyDescent="0.2">
      <c r="B21" s="7" t="s">
        <v>4</v>
      </c>
    </row>
    <row r="22" spans="2:12" x14ac:dyDescent="0.2">
      <c r="C22" s="1" t="s">
        <v>26</v>
      </c>
    </row>
    <row r="24" spans="2:12" x14ac:dyDescent="0.2">
      <c r="C24" s="24" t="s">
        <v>51</v>
      </c>
      <c r="D24" s="24"/>
      <c r="E24" s="24"/>
      <c r="F24" s="24"/>
      <c r="G24" s="24"/>
      <c r="H24" s="24"/>
      <c r="I24" s="24"/>
    </row>
    <row r="25" spans="2:12" x14ac:dyDescent="0.2">
      <c r="C25" s="24"/>
      <c r="D25" s="24"/>
      <c r="E25" s="24"/>
      <c r="F25" s="24"/>
      <c r="G25" s="24"/>
      <c r="H25" s="24"/>
      <c r="I25" s="24"/>
    </row>
  </sheetData>
  <mergeCells count="1">
    <mergeCell ref="C24:I2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4D63-16E9-4FC2-B644-F94A2E69A26D}">
  <dimension ref="B2:S73"/>
  <sheetViews>
    <sheetView topLeftCell="A40" zoomScale="120" zoomScaleNormal="120" workbookViewId="0">
      <selection activeCell="D62" sqref="D62"/>
    </sheetView>
  </sheetViews>
  <sheetFormatPr baseColWidth="10" defaultRowHeight="15" x14ac:dyDescent="0.25"/>
  <cols>
    <col min="3" max="3" width="18" bestFit="1" customWidth="1"/>
    <col min="13" max="13" width="18" bestFit="1" customWidth="1"/>
  </cols>
  <sheetData>
    <row r="2" spans="2:19" x14ac:dyDescent="0.25">
      <c r="B2" s="7" t="s">
        <v>0</v>
      </c>
      <c r="C2" s="1"/>
      <c r="D2" s="1"/>
      <c r="E2" s="1"/>
      <c r="F2" s="1"/>
      <c r="G2" s="1"/>
      <c r="H2" s="1" t="s">
        <v>20</v>
      </c>
      <c r="I2" s="2">
        <v>80</v>
      </c>
      <c r="J2" s="1"/>
      <c r="K2" s="1"/>
      <c r="L2" s="7" t="s">
        <v>0</v>
      </c>
      <c r="M2" s="1"/>
      <c r="N2" s="1"/>
      <c r="O2" s="1"/>
      <c r="P2" s="1"/>
      <c r="Q2" s="1"/>
      <c r="R2" s="1" t="s">
        <v>20</v>
      </c>
      <c r="S2" s="2">
        <v>11</v>
      </c>
    </row>
    <row r="3" spans="2:19" x14ac:dyDescent="0.25">
      <c r="B3" s="1"/>
      <c r="C3" s="1" t="s">
        <v>15</v>
      </c>
      <c r="D3" s="10" t="s">
        <v>56</v>
      </c>
      <c r="E3" s="20" t="s">
        <v>58</v>
      </c>
      <c r="F3" s="1">
        <f>1-0.8</f>
        <v>0.19999999999999996</v>
      </c>
      <c r="G3" s="1"/>
      <c r="H3" s="1" t="s">
        <v>19</v>
      </c>
      <c r="I3" s="2">
        <v>120</v>
      </c>
      <c r="J3" s="1"/>
      <c r="K3" s="1"/>
      <c r="L3" s="1"/>
      <c r="M3" s="1" t="s">
        <v>15</v>
      </c>
      <c r="N3" s="10" t="s">
        <v>80</v>
      </c>
      <c r="O3" s="20"/>
      <c r="P3" s="1"/>
      <c r="Q3" s="1"/>
      <c r="R3" s="1" t="s">
        <v>19</v>
      </c>
      <c r="S3" s="2">
        <v>20</v>
      </c>
    </row>
    <row r="4" spans="2:19" x14ac:dyDescent="0.25">
      <c r="B4" s="1"/>
      <c r="C4" s="1" t="s">
        <v>16</v>
      </c>
      <c r="D4" s="10" t="s">
        <v>57</v>
      </c>
      <c r="E4" s="1"/>
      <c r="F4" s="1"/>
      <c r="G4" s="1"/>
      <c r="H4" s="1" t="s">
        <v>46</v>
      </c>
      <c r="I4" s="19">
        <f>I2/I3</f>
        <v>0.66666666666666663</v>
      </c>
      <c r="J4" s="1"/>
      <c r="K4" s="1"/>
      <c r="L4" s="1"/>
      <c r="M4" s="1" t="s">
        <v>16</v>
      </c>
      <c r="N4" s="10" t="s">
        <v>81</v>
      </c>
      <c r="O4" s="1"/>
      <c r="P4" s="1"/>
      <c r="Q4" s="1"/>
      <c r="R4" s="1" t="s">
        <v>46</v>
      </c>
      <c r="S4" s="19">
        <f>S2/S3</f>
        <v>0.55000000000000004</v>
      </c>
    </row>
    <row r="5" spans="2:19" x14ac:dyDescent="0.25">
      <c r="B5" s="1"/>
      <c r="C5" s="1"/>
      <c r="D5" s="1"/>
      <c r="E5" s="1"/>
      <c r="F5" s="1"/>
      <c r="G5" s="1"/>
      <c r="H5" s="1"/>
      <c r="I5" s="2"/>
      <c r="J5" s="1"/>
      <c r="K5" s="1"/>
      <c r="L5" s="1"/>
      <c r="M5" s="1"/>
      <c r="N5" s="1"/>
      <c r="O5" s="1"/>
      <c r="P5" s="1"/>
      <c r="Q5" s="1"/>
      <c r="R5" s="1"/>
      <c r="S5" s="2"/>
    </row>
    <row r="6" spans="2:19" x14ac:dyDescent="0.25">
      <c r="B6" s="7" t="s">
        <v>1</v>
      </c>
      <c r="C6" s="1"/>
      <c r="D6" s="1"/>
      <c r="E6" s="1"/>
      <c r="F6" s="1"/>
      <c r="G6" s="1"/>
      <c r="H6" s="6"/>
      <c r="I6" s="2"/>
      <c r="J6" s="1"/>
      <c r="K6" s="1"/>
      <c r="L6" s="7" t="s">
        <v>1</v>
      </c>
      <c r="M6" s="1"/>
      <c r="N6" s="1"/>
      <c r="O6" s="1"/>
      <c r="P6" s="1"/>
      <c r="Q6" s="1"/>
      <c r="R6" s="6"/>
      <c r="S6" s="2"/>
    </row>
    <row r="7" spans="2:19" x14ac:dyDescent="0.25">
      <c r="B7" s="1"/>
      <c r="C7" s="1" t="s">
        <v>25</v>
      </c>
      <c r="D7" s="8">
        <v>0.05</v>
      </c>
      <c r="E7" s="14">
        <v>0.05</v>
      </c>
      <c r="F7" s="1"/>
      <c r="G7" s="1"/>
      <c r="H7" s="6"/>
      <c r="I7" s="2"/>
      <c r="J7" s="1"/>
      <c r="K7" s="1"/>
      <c r="L7" s="1"/>
      <c r="M7" s="1" t="s">
        <v>25</v>
      </c>
      <c r="N7" s="8">
        <v>0.99</v>
      </c>
      <c r="O7" s="14">
        <v>0.99</v>
      </c>
      <c r="P7" s="1"/>
      <c r="Q7" s="1"/>
      <c r="R7" s="6"/>
      <c r="S7" s="2"/>
    </row>
    <row r="8" spans="2:19" x14ac:dyDescent="0.25">
      <c r="B8" s="1"/>
      <c r="C8" s="1" t="s">
        <v>7</v>
      </c>
      <c r="D8" s="8">
        <v>0.95</v>
      </c>
      <c r="E8" s="14">
        <v>0.95</v>
      </c>
      <c r="F8" s="1"/>
      <c r="G8" s="1"/>
      <c r="H8" s="1"/>
      <c r="I8" s="1"/>
      <c r="J8" s="1"/>
      <c r="K8" s="1"/>
      <c r="L8" s="1"/>
      <c r="M8" s="1" t="s">
        <v>7</v>
      </c>
      <c r="N8" s="8">
        <v>0.01</v>
      </c>
      <c r="O8" s="14">
        <v>0.01</v>
      </c>
      <c r="P8" s="1"/>
      <c r="Q8" s="1"/>
      <c r="R8" s="1"/>
      <c r="S8" s="1"/>
    </row>
    <row r="9" spans="2:19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25">
      <c r="B10" s="7" t="s">
        <v>2</v>
      </c>
      <c r="C10" s="1"/>
      <c r="D10" s="1"/>
      <c r="E10" s="1"/>
      <c r="F10" s="1"/>
      <c r="G10" s="1"/>
      <c r="H10" s="1"/>
      <c r="I10" s="1"/>
      <c r="J10" s="1"/>
      <c r="K10" s="1"/>
      <c r="L10" s="7" t="s">
        <v>2</v>
      </c>
      <c r="M10" s="1"/>
      <c r="N10" s="1"/>
      <c r="O10" s="1"/>
      <c r="P10" s="1"/>
      <c r="Q10" s="1"/>
      <c r="R10" s="1"/>
      <c r="S10" s="1"/>
    </row>
    <row r="11" spans="2:19" x14ac:dyDescent="0.25">
      <c r="B11" s="1"/>
      <c r="C11" s="1" t="s">
        <v>47</v>
      </c>
      <c r="D11" s="9">
        <f>(I2-(I3*0.8))/(SQRT(I3*0.8*0.2))</f>
        <v>-3.6514837167011072</v>
      </c>
      <c r="E11" s="9"/>
      <c r="F11" s="5"/>
      <c r="G11" s="1"/>
      <c r="H11" s="1"/>
      <c r="I11" s="1"/>
      <c r="J11" s="1"/>
      <c r="K11" s="1"/>
      <c r="L11" s="1"/>
      <c r="M11" s="1" t="s">
        <v>47</v>
      </c>
      <c r="N11" s="9">
        <f>(S2-(S3*0.7))/(SQRT(S3*0.7*0.3))</f>
        <v>-1.4638501094227996</v>
      </c>
      <c r="O11" s="5"/>
      <c r="P11" s="5"/>
      <c r="Q11" s="1"/>
      <c r="R11" s="1"/>
      <c r="S11" s="1"/>
    </row>
    <row r="12" spans="2:19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25">
      <c r="B14" s="7" t="s">
        <v>3</v>
      </c>
      <c r="C14" s="1"/>
      <c r="D14" s="2" t="s">
        <v>6</v>
      </c>
      <c r="E14" s="2" t="s">
        <v>5</v>
      </c>
      <c r="F14" s="1"/>
      <c r="G14" s="1"/>
      <c r="H14" s="1"/>
      <c r="I14" s="1"/>
      <c r="J14" s="1"/>
      <c r="K14" s="1"/>
      <c r="L14" s="7" t="s">
        <v>3</v>
      </c>
      <c r="M14" s="1"/>
      <c r="N14" s="2" t="s">
        <v>6</v>
      </c>
      <c r="O14" s="2" t="s">
        <v>5</v>
      </c>
      <c r="P14" s="1"/>
      <c r="Q14" s="1"/>
      <c r="R14" s="1"/>
      <c r="S14" s="1"/>
    </row>
    <row r="15" spans="2:19" x14ac:dyDescent="0.25">
      <c r="B15" s="1"/>
      <c r="C15" s="1" t="s">
        <v>17</v>
      </c>
      <c r="D15" s="9">
        <f>_xlfn.NORM.S.INV(E7)</f>
        <v>-1.6448536269514726</v>
      </c>
      <c r="E15" s="1"/>
      <c r="F15" s="1"/>
      <c r="G15" s="1"/>
      <c r="H15" s="1"/>
      <c r="I15" s="1"/>
      <c r="J15" s="1"/>
      <c r="K15" s="1"/>
      <c r="L15" s="1"/>
      <c r="M15" s="1" t="s">
        <v>17</v>
      </c>
      <c r="N15" s="9">
        <f>_xlfn.NORM.S.INV(O7)</f>
        <v>2.3263478740408408</v>
      </c>
      <c r="O15" s="1"/>
      <c r="P15" s="1"/>
      <c r="Q15" s="1"/>
      <c r="R15" s="1"/>
      <c r="S15" s="1"/>
    </row>
    <row r="16" spans="2:19" x14ac:dyDescent="0.25">
      <c r="B16" s="1"/>
      <c r="C16" s="1" t="s">
        <v>18</v>
      </c>
      <c r="D16" s="5"/>
      <c r="E16" s="1"/>
      <c r="F16" s="1"/>
      <c r="G16" s="1"/>
      <c r="H16" s="1"/>
      <c r="I16" s="1"/>
      <c r="J16" s="1"/>
      <c r="K16" s="1"/>
      <c r="L16" s="1"/>
      <c r="M16" s="1" t="s">
        <v>18</v>
      </c>
      <c r="N16" s="5"/>
      <c r="O16" s="1"/>
      <c r="P16" s="1"/>
      <c r="Q16" s="1"/>
      <c r="R16" s="1"/>
      <c r="S16" s="1"/>
    </row>
    <row r="17" spans="2:19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25">
      <c r="B18" s="1"/>
      <c r="C18" s="2" t="s">
        <v>8</v>
      </c>
      <c r="D18" s="9">
        <f>ABS(D11)</f>
        <v>3.6514837167011072</v>
      </c>
      <c r="E18" s="11" t="s">
        <v>59</v>
      </c>
      <c r="F18" s="9">
        <f>ABS(D15)</f>
        <v>1.6448536269514726</v>
      </c>
      <c r="G18" s="2" t="s">
        <v>9</v>
      </c>
      <c r="H18" s="1"/>
      <c r="I18" s="1"/>
      <c r="J18" s="4"/>
      <c r="K18" s="1"/>
      <c r="L18" s="1"/>
      <c r="M18" s="2" t="s">
        <v>8</v>
      </c>
      <c r="N18" s="9">
        <f>ABS(N11)</f>
        <v>1.4638501094227996</v>
      </c>
      <c r="O18" s="11" t="s">
        <v>44</v>
      </c>
      <c r="P18" s="9">
        <f>ABS(N15)</f>
        <v>2.3263478740408408</v>
      </c>
      <c r="Q18" s="2" t="s">
        <v>9</v>
      </c>
      <c r="R18" s="1"/>
      <c r="S18" s="1"/>
    </row>
    <row r="19" spans="2:19" x14ac:dyDescent="0.25">
      <c r="B19" s="1"/>
      <c r="C19" s="1"/>
      <c r="D19" s="1"/>
      <c r="E19" s="1"/>
      <c r="F19" s="1"/>
      <c r="G19" s="1"/>
      <c r="H19" s="1"/>
      <c r="I19" s="1"/>
      <c r="J19" s="4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25">
      <c r="B20" s="7" t="s">
        <v>4</v>
      </c>
      <c r="C20" s="1"/>
      <c r="D20" s="1"/>
      <c r="E20" s="1"/>
      <c r="F20" s="1"/>
      <c r="G20" s="1"/>
      <c r="H20" s="1"/>
      <c r="I20" s="1"/>
      <c r="J20" s="1"/>
      <c r="K20" s="1"/>
      <c r="L20" s="7" t="s">
        <v>4</v>
      </c>
      <c r="M20" s="1"/>
      <c r="N20" s="1"/>
      <c r="O20" s="1"/>
      <c r="P20" s="1"/>
      <c r="Q20" s="1"/>
      <c r="R20" s="1"/>
      <c r="S20" s="1"/>
    </row>
    <row r="21" spans="2:19" x14ac:dyDescent="0.25">
      <c r="B21" s="1"/>
      <c r="C21" s="1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 t="s">
        <v>26</v>
      </c>
      <c r="N21" s="1"/>
      <c r="O21" s="1"/>
      <c r="P21" s="1"/>
      <c r="Q21" s="1"/>
      <c r="R21" s="1"/>
      <c r="S21" s="1"/>
    </row>
    <row r="22" spans="2:19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t="s">
        <v>82</v>
      </c>
    </row>
    <row r="23" spans="2:19" x14ac:dyDescent="0.25">
      <c r="B23" s="1"/>
      <c r="C23" s="24" t="s">
        <v>60</v>
      </c>
      <c r="D23" s="24"/>
      <c r="E23" s="24"/>
      <c r="F23" s="24"/>
      <c r="G23" s="24"/>
      <c r="H23" s="24"/>
      <c r="I23" s="24"/>
      <c r="J23" s="1"/>
      <c r="K23" s="1"/>
      <c r="L23" s="1"/>
    </row>
    <row r="24" spans="2:19" x14ac:dyDescent="0.25">
      <c r="B24" s="1"/>
      <c r="C24" s="24"/>
      <c r="D24" s="24"/>
      <c r="E24" s="24"/>
      <c r="F24" s="24"/>
      <c r="G24" s="24"/>
      <c r="H24" s="24"/>
      <c r="I24" s="24"/>
      <c r="J24" s="1"/>
      <c r="K24" s="1"/>
      <c r="L24" s="1"/>
    </row>
    <row r="28" spans="2:19" x14ac:dyDescent="0.25">
      <c r="B28" s="7" t="s">
        <v>0</v>
      </c>
      <c r="C28" s="1"/>
      <c r="D28" s="1"/>
      <c r="E28" s="1"/>
      <c r="F28" s="1"/>
      <c r="G28" s="1"/>
      <c r="H28" s="1" t="s">
        <v>20</v>
      </c>
      <c r="I28" s="2">
        <v>26</v>
      </c>
    </row>
    <row r="29" spans="2:19" x14ac:dyDescent="0.25">
      <c r="B29" s="1"/>
      <c r="C29" s="1" t="s">
        <v>15</v>
      </c>
      <c r="D29" s="10" t="s">
        <v>83</v>
      </c>
      <c r="E29" s="20"/>
      <c r="F29" s="1"/>
      <c r="G29" s="1"/>
      <c r="H29" s="1" t="s">
        <v>19</v>
      </c>
      <c r="I29" s="2">
        <v>40</v>
      </c>
    </row>
    <row r="30" spans="2:19" x14ac:dyDescent="0.25">
      <c r="B30" s="1"/>
      <c r="C30" s="1" t="s">
        <v>16</v>
      </c>
      <c r="D30" s="10" t="s">
        <v>84</v>
      </c>
      <c r="E30" s="1"/>
      <c r="F30" s="1"/>
      <c r="G30" s="1"/>
      <c r="H30" s="1" t="s">
        <v>46</v>
      </c>
      <c r="I30" s="19">
        <f>I28/I29</f>
        <v>0.65</v>
      </c>
    </row>
    <row r="31" spans="2:19" x14ac:dyDescent="0.25">
      <c r="B31" s="1"/>
      <c r="C31" s="1"/>
      <c r="D31" s="1"/>
      <c r="E31" s="1"/>
      <c r="F31" s="1"/>
      <c r="G31" s="1"/>
      <c r="H31" s="1"/>
      <c r="I31" s="2"/>
    </row>
    <row r="32" spans="2:19" x14ac:dyDescent="0.25">
      <c r="B32" s="7" t="s">
        <v>1</v>
      </c>
      <c r="C32" s="1"/>
      <c r="D32" s="1"/>
      <c r="E32" s="1"/>
      <c r="F32" s="1"/>
      <c r="G32" s="1"/>
      <c r="H32" s="6"/>
      <c r="I32" s="2"/>
    </row>
    <row r="33" spans="2:9" x14ac:dyDescent="0.25">
      <c r="B33" s="1"/>
      <c r="C33" s="1" t="s">
        <v>25</v>
      </c>
      <c r="D33" s="8">
        <v>0.95</v>
      </c>
      <c r="E33" s="14">
        <v>0.95</v>
      </c>
      <c r="F33" s="1"/>
      <c r="G33" s="1"/>
      <c r="H33" s="6"/>
      <c r="I33" s="2"/>
    </row>
    <row r="34" spans="2:9" x14ac:dyDescent="0.25">
      <c r="B34" s="1"/>
      <c r="C34" s="1" t="s">
        <v>7</v>
      </c>
      <c r="D34" s="8">
        <v>0.05</v>
      </c>
      <c r="E34" s="14">
        <v>0.05</v>
      </c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7" t="s">
        <v>2</v>
      </c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 t="s">
        <v>47</v>
      </c>
      <c r="D37" s="9">
        <f>(I28-(I29*0.3))/(SQRT(I29*0.3*0.7))</f>
        <v>4.8304589153964796</v>
      </c>
      <c r="E37" s="9"/>
      <c r="F37" s="5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7" t="s">
        <v>3</v>
      </c>
      <c r="C40" s="1"/>
      <c r="D40" s="2" t="s">
        <v>6</v>
      </c>
      <c r="E40" s="2" t="s">
        <v>5</v>
      </c>
      <c r="F40" s="1"/>
      <c r="G40" s="1"/>
      <c r="H40" s="1"/>
      <c r="I40" s="1"/>
    </row>
    <row r="41" spans="2:9" x14ac:dyDescent="0.25">
      <c r="B41" s="1"/>
      <c r="C41" s="1" t="s">
        <v>17</v>
      </c>
      <c r="D41" s="9">
        <f>_xlfn.NORM.S.INV(E33)</f>
        <v>1.6448536269514715</v>
      </c>
      <c r="E41" s="1"/>
      <c r="F41" s="1"/>
      <c r="G41" s="1"/>
      <c r="H41" s="1"/>
      <c r="I41" s="1"/>
    </row>
    <row r="42" spans="2:9" x14ac:dyDescent="0.25">
      <c r="B42" s="1"/>
      <c r="C42" s="1" t="s">
        <v>18</v>
      </c>
      <c r="D42" s="5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2" t="s">
        <v>8</v>
      </c>
      <c r="D44" s="9">
        <f>ABS(D37)</f>
        <v>4.8304589153964796</v>
      </c>
      <c r="E44" s="11" t="s">
        <v>59</v>
      </c>
      <c r="F44" s="9">
        <f>ABS(D41)</f>
        <v>1.6448536269514715</v>
      </c>
      <c r="G44" s="2" t="s">
        <v>9</v>
      </c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7" t="s">
        <v>4</v>
      </c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 t="s">
        <v>26</v>
      </c>
      <c r="D47" s="1"/>
      <c r="E47" s="1"/>
      <c r="F47" s="1"/>
      <c r="G47" s="1"/>
      <c r="H47" s="1"/>
      <c r="I47" s="1"/>
    </row>
    <row r="48" spans="2:9" x14ac:dyDescent="0.25">
      <c r="B48" s="1"/>
      <c r="C48" s="1" t="s">
        <v>68</v>
      </c>
      <c r="D48" s="1"/>
      <c r="E48" s="1"/>
      <c r="F48" s="1"/>
      <c r="G48" s="1"/>
      <c r="H48" s="1"/>
      <c r="I48" s="1"/>
    </row>
    <row r="53" spans="2:11" x14ac:dyDescent="0.25">
      <c r="B53" s="7" t="s">
        <v>0</v>
      </c>
      <c r="C53" s="1"/>
      <c r="D53" s="1"/>
      <c r="E53" s="1"/>
      <c r="F53" s="1"/>
      <c r="G53" s="1"/>
      <c r="H53" s="1" t="s">
        <v>20</v>
      </c>
      <c r="I53" s="2">
        <v>26</v>
      </c>
      <c r="K53">
        <v>24</v>
      </c>
    </row>
    <row r="54" spans="2:11" x14ac:dyDescent="0.25">
      <c r="B54" s="1"/>
      <c r="C54" s="1" t="s">
        <v>15</v>
      </c>
      <c r="D54" s="10" t="s">
        <v>87</v>
      </c>
      <c r="E54" s="20"/>
      <c r="F54" s="1"/>
      <c r="G54" s="1"/>
      <c r="H54" s="1" t="s">
        <v>19</v>
      </c>
      <c r="I54" s="2">
        <v>50</v>
      </c>
    </row>
    <row r="55" spans="2:11" x14ac:dyDescent="0.25">
      <c r="B55" s="1"/>
      <c r="C55" s="1" t="s">
        <v>16</v>
      </c>
      <c r="D55" s="10" t="s">
        <v>86</v>
      </c>
      <c r="E55" s="1"/>
      <c r="F55" s="1"/>
      <c r="G55" s="1"/>
      <c r="H55" s="1" t="s">
        <v>46</v>
      </c>
      <c r="I55" s="19">
        <f>I53/I54</f>
        <v>0.52</v>
      </c>
    </row>
    <row r="56" spans="2:11" x14ac:dyDescent="0.25">
      <c r="B56" s="1"/>
      <c r="C56" s="1"/>
      <c r="D56" s="1"/>
      <c r="E56" s="1"/>
      <c r="F56" s="1"/>
      <c r="G56" s="1"/>
      <c r="H56" s="1"/>
      <c r="I56" s="2"/>
    </row>
    <row r="57" spans="2:11" x14ac:dyDescent="0.25">
      <c r="B57" s="7" t="s">
        <v>1</v>
      </c>
      <c r="C57" s="1"/>
      <c r="D57" s="1"/>
      <c r="E57" s="1"/>
      <c r="F57" s="1"/>
      <c r="G57" s="1"/>
      <c r="H57" s="6"/>
      <c r="I57" s="2"/>
    </row>
    <row r="58" spans="2:11" x14ac:dyDescent="0.25">
      <c r="B58" s="1"/>
      <c r="C58" s="1" t="s">
        <v>25</v>
      </c>
      <c r="D58" s="8">
        <v>0.99</v>
      </c>
      <c r="E58" s="14">
        <v>0.99</v>
      </c>
      <c r="F58" s="1"/>
      <c r="G58" s="1"/>
      <c r="H58" s="6"/>
      <c r="I58" s="2"/>
    </row>
    <row r="59" spans="2:11" x14ac:dyDescent="0.25">
      <c r="B59" s="1"/>
      <c r="C59" s="1" t="s">
        <v>7</v>
      </c>
      <c r="D59" s="8">
        <v>0.01</v>
      </c>
      <c r="E59" s="14">
        <v>0.01</v>
      </c>
      <c r="F59" s="1"/>
      <c r="G59" s="1"/>
      <c r="H59" s="1"/>
      <c r="I59" s="1"/>
    </row>
    <row r="60" spans="2:11" x14ac:dyDescent="0.25">
      <c r="B60" s="1"/>
      <c r="C60" s="1"/>
      <c r="D60" s="1"/>
      <c r="E60" s="1"/>
      <c r="F60" s="1"/>
      <c r="G60" s="1"/>
      <c r="H60" s="1"/>
      <c r="I60" s="1"/>
    </row>
    <row r="61" spans="2:11" x14ac:dyDescent="0.25">
      <c r="B61" s="7" t="s">
        <v>2</v>
      </c>
      <c r="C61" s="1"/>
      <c r="D61" s="1"/>
      <c r="E61" s="1"/>
      <c r="F61" s="1"/>
      <c r="G61" s="1"/>
      <c r="H61" s="1"/>
      <c r="I61" s="1"/>
    </row>
    <row r="62" spans="2:11" x14ac:dyDescent="0.25">
      <c r="B62" s="1"/>
      <c r="C62" s="1" t="s">
        <v>47</v>
      </c>
      <c r="D62" s="9">
        <f>(I53-(I54*0.5))/(SQRT(I54*0.5*0.5))</f>
        <v>0.28284271247461901</v>
      </c>
      <c r="E62" s="9"/>
      <c r="F62" s="5"/>
      <c r="G62" s="1"/>
      <c r="H62" s="1"/>
      <c r="I62" s="1"/>
    </row>
    <row r="63" spans="2:11" x14ac:dyDescent="0.25">
      <c r="B63" s="1"/>
      <c r="C63" s="1"/>
      <c r="D63" s="1"/>
      <c r="E63" s="1"/>
      <c r="F63" s="1"/>
      <c r="G63" s="1"/>
      <c r="H63" s="1"/>
      <c r="I63" s="1"/>
    </row>
    <row r="64" spans="2:11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7" t="s">
        <v>3</v>
      </c>
      <c r="C65" s="1"/>
      <c r="D65" s="2" t="s">
        <v>6</v>
      </c>
      <c r="E65" s="2" t="s">
        <v>5</v>
      </c>
      <c r="F65" s="1"/>
      <c r="G65" s="1"/>
      <c r="H65" s="1"/>
      <c r="I65" s="1"/>
    </row>
    <row r="66" spans="2:9" x14ac:dyDescent="0.25">
      <c r="B66" s="1"/>
      <c r="C66" s="1" t="s">
        <v>17</v>
      </c>
      <c r="D66" s="9">
        <f>_xlfn.NORM.S.INV(E58)</f>
        <v>2.3263478740408408</v>
      </c>
      <c r="E66" s="1"/>
      <c r="F66" s="1"/>
      <c r="G66" s="1"/>
      <c r="H66" s="1"/>
      <c r="I66" s="1"/>
    </row>
    <row r="67" spans="2:9" x14ac:dyDescent="0.25">
      <c r="B67" s="1"/>
      <c r="C67" s="1" t="s">
        <v>18</v>
      </c>
      <c r="D67" s="5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2" t="s">
        <v>8</v>
      </c>
      <c r="D69" s="9">
        <f>ABS(D62)</f>
        <v>0.28284271247461901</v>
      </c>
      <c r="E69" s="11" t="s">
        <v>59</v>
      </c>
      <c r="F69" s="9">
        <f>ABS(D66)</f>
        <v>2.3263478740408408</v>
      </c>
      <c r="G69" s="2" t="s">
        <v>9</v>
      </c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7" t="s">
        <v>4</v>
      </c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 t="s">
        <v>26</v>
      </c>
      <c r="D72" s="1"/>
      <c r="E72" s="1"/>
      <c r="F72" s="1"/>
      <c r="G72" s="1"/>
      <c r="H72" s="1"/>
      <c r="I72" s="1"/>
    </row>
    <row r="73" spans="2:9" x14ac:dyDescent="0.25">
      <c r="B73" s="1"/>
      <c r="C73" s="1" t="s">
        <v>85</v>
      </c>
      <c r="D73" s="1"/>
      <c r="E73" s="1"/>
      <c r="F73" s="1"/>
      <c r="G73" s="1"/>
      <c r="H73" s="1"/>
      <c r="I73" s="1"/>
    </row>
  </sheetData>
  <mergeCells count="1">
    <mergeCell ref="C23:I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E69B-4A40-4C25-B0B4-992282BF2DF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AD38-26A9-485A-806E-E7967C0BF435}">
  <dimension ref="B2:U20"/>
  <sheetViews>
    <sheetView workbookViewId="0">
      <selection activeCell="Q14" sqref="Q14"/>
    </sheetView>
  </sheetViews>
  <sheetFormatPr baseColWidth="10" defaultRowHeight="15" x14ac:dyDescent="0.25"/>
  <sheetData>
    <row r="2" spans="2:21" x14ac:dyDescent="0.25">
      <c r="B2">
        <v>1</v>
      </c>
      <c r="G2" s="1" t="s">
        <v>20</v>
      </c>
      <c r="H2">
        <v>14</v>
      </c>
      <c r="I2">
        <v>26</v>
      </c>
      <c r="M2" t="s">
        <v>78</v>
      </c>
      <c r="N2">
        <v>10</v>
      </c>
      <c r="T2" t="s">
        <v>77</v>
      </c>
      <c r="U2">
        <v>26</v>
      </c>
    </row>
    <row r="3" spans="2:21" x14ac:dyDescent="0.25">
      <c r="C3" t="s">
        <v>61</v>
      </c>
      <c r="D3">
        <v>0.3</v>
      </c>
      <c r="G3" s="1" t="s">
        <v>19</v>
      </c>
      <c r="H3">
        <v>40</v>
      </c>
      <c r="M3" t="s">
        <v>76</v>
      </c>
      <c r="N3">
        <v>14</v>
      </c>
      <c r="T3" t="s">
        <v>75</v>
      </c>
      <c r="U3">
        <v>50</v>
      </c>
    </row>
    <row r="4" spans="2:21" x14ac:dyDescent="0.25">
      <c r="C4" t="s">
        <v>62</v>
      </c>
      <c r="D4">
        <v>0.3</v>
      </c>
      <c r="G4" s="1" t="s">
        <v>46</v>
      </c>
      <c r="H4">
        <f>H2/H3</f>
        <v>0.35</v>
      </c>
      <c r="I4">
        <f>I2/H3</f>
        <v>0.65</v>
      </c>
      <c r="M4" t="s">
        <v>74</v>
      </c>
      <c r="N4">
        <v>26</v>
      </c>
      <c r="T4" t="s">
        <v>73</v>
      </c>
      <c r="U4">
        <f>U2/U3</f>
        <v>0.52</v>
      </c>
    </row>
    <row r="6" spans="2:21" x14ac:dyDescent="0.25">
      <c r="B6">
        <v>2</v>
      </c>
      <c r="O6">
        <v>1</v>
      </c>
    </row>
    <row r="7" spans="2:21" x14ac:dyDescent="0.25">
      <c r="C7" t="s">
        <v>63</v>
      </c>
      <c r="D7">
        <v>95</v>
      </c>
      <c r="E7">
        <v>0.95</v>
      </c>
      <c r="P7" t="s">
        <v>72</v>
      </c>
      <c r="Q7" t="s">
        <v>71</v>
      </c>
    </row>
    <row r="8" spans="2:21" x14ac:dyDescent="0.25">
      <c r="C8" t="s">
        <v>64</v>
      </c>
      <c r="D8">
        <v>5</v>
      </c>
      <c r="E8">
        <v>0.05</v>
      </c>
      <c r="P8" t="s">
        <v>70</v>
      </c>
      <c r="Q8" t="s">
        <v>69</v>
      </c>
    </row>
    <row r="10" spans="2:21" x14ac:dyDescent="0.25">
      <c r="O10">
        <v>2</v>
      </c>
      <c r="P10" t="s">
        <v>63</v>
      </c>
      <c r="Q10">
        <v>99</v>
      </c>
      <c r="R10">
        <v>0.99</v>
      </c>
    </row>
    <row r="11" spans="2:21" x14ac:dyDescent="0.25">
      <c r="B11">
        <v>3</v>
      </c>
      <c r="C11" t="s">
        <v>67</v>
      </c>
      <c r="D11" s="23">
        <f>(I2-(H3*0.3))/(SQRT(H3*0.3*0.7))</f>
        <v>4.8304589153964796</v>
      </c>
      <c r="E11" s="22">
        <f>(H2-(H3*0.3))/(SQRT(H3*0.3*0.7))</f>
        <v>0.69006555934235425</v>
      </c>
      <c r="P11" t="s">
        <v>64</v>
      </c>
      <c r="Q11">
        <v>1</v>
      </c>
      <c r="R11">
        <v>0.01</v>
      </c>
    </row>
    <row r="12" spans="2:21" x14ac:dyDescent="0.25">
      <c r="D12" s="9">
        <f>(I2-(H3*0.3))/(SQRT(H3*0.3*0.7))</f>
        <v>4.8304589153964796</v>
      </c>
    </row>
    <row r="13" spans="2:21" x14ac:dyDescent="0.25">
      <c r="O13">
        <v>3</v>
      </c>
      <c r="P13" t="s">
        <v>67</v>
      </c>
      <c r="Q13" s="23">
        <f>(U2-(U3*0.5))/(SQRT(U3*0.5*0.5))</f>
        <v>0.28284271247461901</v>
      </c>
    </row>
    <row r="14" spans="2:21" x14ac:dyDescent="0.25">
      <c r="Q14" s="9">
        <f>(U2-(U3*0.5))/(SQRT(U3*0.5*0.5))</f>
        <v>0.28284271247461901</v>
      </c>
    </row>
    <row r="15" spans="2:21" x14ac:dyDescent="0.25">
      <c r="B15">
        <v>4</v>
      </c>
      <c r="C15" t="s">
        <v>65</v>
      </c>
      <c r="D15" s="23">
        <f>_xlfn.NORM.S.INV(E7)</f>
        <v>1.6448536269514715</v>
      </c>
    </row>
    <row r="16" spans="2:21" x14ac:dyDescent="0.25">
      <c r="O16">
        <v>4</v>
      </c>
      <c r="P16" t="s">
        <v>65</v>
      </c>
      <c r="Q16" s="23">
        <f>_xlfn.NORM.S.INV(R10)</f>
        <v>2.3263478740408408</v>
      </c>
    </row>
    <row r="17" spans="2:19" x14ac:dyDescent="0.25">
      <c r="D17" s="23">
        <f>D11</f>
        <v>4.8304589153964796</v>
      </c>
      <c r="E17" t="s">
        <v>59</v>
      </c>
      <c r="F17" s="23">
        <f>D15</f>
        <v>1.6448536269514715</v>
      </c>
    </row>
    <row r="18" spans="2:19" x14ac:dyDescent="0.25">
      <c r="Q18" s="23">
        <f>Q14</f>
        <v>0.28284271247461901</v>
      </c>
      <c r="R18" t="s">
        <v>44</v>
      </c>
      <c r="S18" s="23">
        <f>Q16</f>
        <v>2.3263478740408408</v>
      </c>
    </row>
    <row r="20" spans="2:19" x14ac:dyDescent="0.25">
      <c r="B20">
        <v>5</v>
      </c>
      <c r="C20" t="s">
        <v>66</v>
      </c>
      <c r="D20" t="s">
        <v>68</v>
      </c>
      <c r="O20">
        <v>5</v>
      </c>
      <c r="P20" t="s">
        <v>66</v>
      </c>
      <c r="Q2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Ejercicio con media (z)</vt:lpstr>
      <vt:lpstr>Ejercicio con media (t)</vt:lpstr>
      <vt:lpstr>Hoja3</vt:lpstr>
      <vt:lpstr>Hoja4</vt:lpstr>
      <vt:lpstr>Ejercicios con proporciones</vt:lpstr>
      <vt:lpstr>Hoja1</vt:lpstr>
      <vt:lpstr>Hoja5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 Orozco Jorge</dc:creator>
  <cp:lastModifiedBy>Sebastian Vargas Delgado</cp:lastModifiedBy>
  <dcterms:created xsi:type="dcterms:W3CDTF">2020-07-16T17:37:27Z</dcterms:created>
  <dcterms:modified xsi:type="dcterms:W3CDTF">2024-08-14T22:33:10Z</dcterms:modified>
</cp:coreProperties>
</file>