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12\"/>
    </mc:Choice>
  </mc:AlternateContent>
  <xr:revisionPtr revIDLastSave="0" documentId="13_ncr:1_{4B6A24A6-B79A-4937-B19A-3178196F06B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oja2" sheetId="15" r:id="rId1"/>
    <sheet name="Hoja3" sheetId="16" r:id="rId2"/>
    <sheet name="Hoja1" sheetId="14" r:id="rId3"/>
    <sheet name="Ejercicio con 2 medias (z)" sheetId="9" r:id="rId4"/>
    <sheet name="Ejercicio con 2 medias (t)" sheetId="11" r:id="rId5"/>
    <sheet name="Hoja7" sheetId="13" r:id="rId6"/>
    <sheet name="Ejercicio 2 proporciones" sheetId="12" r:id="rId7"/>
    <sheet name="Hoja4" sheetId="17" r:id="rId8"/>
    <sheet name="Hoja5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1" l="1"/>
  <c r="I3" i="11"/>
  <c r="D10" i="12"/>
  <c r="D12" i="18"/>
  <c r="D108" i="18"/>
  <c r="D107" i="18"/>
  <c r="E112" i="18"/>
  <c r="F115" i="18" s="1"/>
  <c r="F107" i="18"/>
  <c r="K100" i="18"/>
  <c r="I100" i="18"/>
  <c r="D88" i="18"/>
  <c r="F91" i="18" s="1"/>
  <c r="D84" i="18"/>
  <c r="D91" i="18" s="1"/>
  <c r="E81" i="18"/>
  <c r="D65" i="18"/>
  <c r="D61" i="18"/>
  <c r="D60" i="18"/>
  <c r="D67" i="18"/>
  <c r="E57" i="18"/>
  <c r="I53" i="18"/>
  <c r="E37" i="18"/>
  <c r="D36" i="18"/>
  <c r="D37" i="18" s="1"/>
  <c r="D43" i="18" s="1"/>
  <c r="D41" i="18"/>
  <c r="E16" i="18"/>
  <c r="F19" i="18" s="1"/>
  <c r="D11" i="18"/>
  <c r="F36" i="18"/>
  <c r="E33" i="18"/>
  <c r="I29" i="18"/>
  <c r="F11" i="18"/>
  <c r="K4" i="18"/>
  <c r="I4" i="18"/>
  <c r="D115" i="18" l="1"/>
  <c r="F67" i="18"/>
  <c r="F43" i="18"/>
  <c r="D19" i="18"/>
  <c r="D113" i="17" l="1"/>
  <c r="D112" i="17"/>
  <c r="E117" i="17"/>
  <c r="F120" i="17" s="1"/>
  <c r="F112" i="17"/>
  <c r="K105" i="17"/>
  <c r="I105" i="17"/>
  <c r="D93" i="17"/>
  <c r="E90" i="17"/>
  <c r="F93" i="17" s="1"/>
  <c r="D86" i="17"/>
  <c r="D85" i="17"/>
  <c r="F85" i="17"/>
  <c r="K78" i="17"/>
  <c r="I78" i="17"/>
  <c r="D60" i="17"/>
  <c r="E65" i="17"/>
  <c r="F68" i="17" s="1"/>
  <c r="F60" i="17"/>
  <c r="K53" i="17"/>
  <c r="D61" i="17" s="1"/>
  <c r="D68" i="17" s="1"/>
  <c r="I53" i="17"/>
  <c r="D120" i="17" l="1"/>
  <c r="E36" i="17" l="1"/>
  <c r="E35" i="17"/>
  <c r="D35" i="17"/>
  <c r="D36" i="17" s="1"/>
  <c r="D42" i="17" s="1"/>
  <c r="E32" i="17"/>
  <c r="I28" i="17"/>
  <c r="D40" i="17" s="1"/>
  <c r="F42" i="17" s="1"/>
  <c r="D14" i="17"/>
  <c r="F17" i="17" s="1"/>
  <c r="D10" i="17"/>
  <c r="D17" i="17" s="1"/>
  <c r="E7" i="17"/>
  <c r="D10" i="15"/>
  <c r="D11" i="15"/>
  <c r="C15" i="15"/>
  <c r="E17" i="15" s="1"/>
  <c r="D14" i="16"/>
  <c r="F17" i="16" s="1"/>
  <c r="D10" i="16"/>
  <c r="D17" i="16" s="1"/>
  <c r="E42" i="15"/>
  <c r="C42" i="15"/>
  <c r="C40" i="15"/>
  <c r="C36" i="15"/>
  <c r="C35" i="15"/>
  <c r="H28" i="15"/>
  <c r="G3" i="15"/>
  <c r="D11" i="11"/>
  <c r="D10" i="11"/>
  <c r="C17" i="15" l="1"/>
  <c r="D10" i="9" l="1"/>
  <c r="E15" i="12" l="1"/>
  <c r="E7" i="13"/>
  <c r="E6" i="13"/>
  <c r="E4" i="13"/>
  <c r="E3" i="13"/>
  <c r="F17" i="9"/>
  <c r="D17" i="9"/>
  <c r="D14" i="9"/>
  <c r="F18" i="12" l="1"/>
  <c r="F10" i="12" l="1"/>
  <c r="K3" i="12"/>
  <c r="D17" i="11"/>
  <c r="F17" i="11"/>
  <c r="I3" i="12"/>
  <c r="D11" i="12" s="1"/>
  <c r="D18" i="12" s="1"/>
  <c r="E7" i="11"/>
  <c r="E7" i="9"/>
</calcChain>
</file>

<file path=xl/sharedStrings.xml><?xml version="1.0" encoding="utf-8"?>
<sst xmlns="http://schemas.openxmlformats.org/spreadsheetml/2006/main" count="498" uniqueCount="76">
  <si>
    <t>Paso 1.</t>
  </si>
  <si>
    <t xml:space="preserve">Paso 2. </t>
  </si>
  <si>
    <t>Paso 3.</t>
  </si>
  <si>
    <t>Paso 4.</t>
  </si>
  <si>
    <t>Paso 5.</t>
  </si>
  <si>
    <t>Bilateral</t>
  </si>
  <si>
    <t>Unilateral</t>
  </si>
  <si>
    <r>
      <t>Significancia (</t>
    </r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) =</t>
    </r>
  </si>
  <si>
    <t>z o t (estadístico)</t>
  </si>
  <si>
    <t>z o t (tabular)</t>
  </si>
  <si>
    <t>Criterios:</t>
  </si>
  <si>
    <t xml:space="preserve">&gt; </t>
  </si>
  <si>
    <t>≤</t>
  </si>
  <si>
    <t>Rechazo Ho</t>
  </si>
  <si>
    <t>Mantengo Ho</t>
  </si>
  <si>
    <t>Ho:</t>
  </si>
  <si>
    <t>H1:</t>
  </si>
  <si>
    <t>z (tabular) =</t>
  </si>
  <si>
    <t>t (tabular) =</t>
  </si>
  <si>
    <t>Confianza =</t>
  </si>
  <si>
    <t>Conclusión :</t>
  </si>
  <si>
    <t>&lt;</t>
  </si>
  <si>
    <t>p =</t>
  </si>
  <si>
    <t>z (estadístico) =</t>
  </si>
  <si>
    <t>&gt;</t>
  </si>
  <si>
    <t>µ1 - µ2 = 0</t>
  </si>
  <si>
    <t>n1=</t>
  </si>
  <si>
    <t>n2=</t>
  </si>
  <si>
    <t>ơ1 =</t>
  </si>
  <si>
    <t>ơ2 =</t>
  </si>
  <si>
    <t>x1 =</t>
  </si>
  <si>
    <t>x2 =</t>
  </si>
  <si>
    <t>A un nivel de significancia de 1% existe evidencia para considerar que el consumo de productos tecnológicos entre profesionales, en ciencias económicas es mayor con respecto a los de ingeniería.</t>
  </si>
  <si>
    <t>Varianza =</t>
  </si>
  <si>
    <t>gl =</t>
  </si>
  <si>
    <t>Con un nivel de significancia de 5% se puede concluir que mantengo Ho, la diferencia entre los promedios de ambas modalidades de estudio no es estadísticamente significativa.</t>
  </si>
  <si>
    <t>p1 = p2</t>
  </si>
  <si>
    <r>
      <t xml:space="preserve">p1 </t>
    </r>
    <r>
      <rPr>
        <sz val="11"/>
        <color rgb="FFFF0000"/>
        <rFont val="Arial"/>
        <family val="2"/>
      </rPr>
      <t>&gt;</t>
    </r>
    <r>
      <rPr>
        <sz val="11"/>
        <color theme="1"/>
        <rFont val="Arial"/>
        <family val="2"/>
      </rPr>
      <t xml:space="preserve"> p2</t>
    </r>
  </si>
  <si>
    <t>n1 =</t>
  </si>
  <si>
    <t>p1 =</t>
  </si>
  <si>
    <t>n2 =</t>
  </si>
  <si>
    <t>p2 =</t>
  </si>
  <si>
    <t>q =</t>
  </si>
  <si>
    <t>Con un nivel de significancia de 5%, mantengo Ho, no existe suficiente evidencia estadística para afirmar que la proporción de hombres que emplea a diario las redes sociales no es significativamente diferente de la proporción de las mujeres.</t>
  </si>
  <si>
    <r>
      <t xml:space="preserve">µ1 - µ2 </t>
    </r>
    <r>
      <rPr>
        <sz val="11"/>
        <color rgb="FFFF0000"/>
        <rFont val="Arial"/>
        <family val="2"/>
      </rPr>
      <t>&gt;</t>
    </r>
    <r>
      <rPr>
        <sz val="11"/>
        <color theme="1"/>
        <rFont val="Arial"/>
        <family val="2"/>
      </rPr>
      <t xml:space="preserve"> 0</t>
    </r>
  </si>
  <si>
    <t xml:space="preserve">µ1 = µ2 </t>
  </si>
  <si>
    <r>
      <t xml:space="preserve">µ1 </t>
    </r>
    <r>
      <rPr>
        <sz val="11"/>
        <color rgb="FFFF0000"/>
        <rFont val="Arial"/>
        <family val="2"/>
      </rPr>
      <t>&gt;</t>
    </r>
    <r>
      <rPr>
        <sz val="11"/>
        <color theme="1"/>
        <rFont val="Arial"/>
        <family val="2"/>
      </rPr>
      <t xml:space="preserve"> µ2 </t>
    </r>
  </si>
  <si>
    <t>Presencial</t>
  </si>
  <si>
    <t>En línea</t>
  </si>
  <si>
    <t>media =</t>
  </si>
  <si>
    <t>desviación estándar=</t>
  </si>
  <si>
    <t>t (estadístico) =</t>
  </si>
  <si>
    <t>x1</t>
  </si>
  <si>
    <t>n1</t>
  </si>
  <si>
    <t>x2</t>
  </si>
  <si>
    <t>n2</t>
  </si>
  <si>
    <t>o1</t>
  </si>
  <si>
    <t>o2</t>
  </si>
  <si>
    <t>glibert</t>
  </si>
  <si>
    <t>tab</t>
  </si>
  <si>
    <t>se mantine</t>
  </si>
  <si>
    <t>celular</t>
  </si>
  <si>
    <t>no celular</t>
  </si>
  <si>
    <t xml:space="preserve">µ1 &gt; µ2 </t>
  </si>
  <si>
    <t>se mantiene</t>
  </si>
  <si>
    <t>rural</t>
  </si>
  <si>
    <t>urbana</t>
  </si>
  <si>
    <t>Se mantiene H0</t>
  </si>
  <si>
    <t xml:space="preserve">µ1 &lt; µ2 </t>
  </si>
  <si>
    <t>se rechaza h0</t>
  </si>
  <si>
    <t>se mantiene h0</t>
  </si>
  <si>
    <t>p1 &lt; p2</t>
  </si>
  <si>
    <t>p1 &gt; p2</t>
  </si>
  <si>
    <t>se rechaza H0</t>
  </si>
  <si>
    <t xml:space="preserve">se mantine </t>
  </si>
  <si>
    <t>se rechaza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</si>
</sst>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/>
    <xf numFmtId="9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F05F-238E-47EF-9B87-FA62F3B44251}">
  <dimension ref="A1:M69"/>
  <sheetViews>
    <sheetView topLeftCell="A31" zoomScale="154" zoomScaleNormal="154" workbookViewId="0">
      <selection activeCell="D11" sqref="D11"/>
    </sheetView>
  </sheetViews>
  <sheetFormatPr baseColWidth="10" defaultRowHeight="15" x14ac:dyDescent="0.25"/>
  <cols>
    <col min="2" max="2" width="18" bestFit="1" customWidth="1"/>
  </cols>
  <sheetData>
    <row r="1" spans="1:13" x14ac:dyDescent="0.25">
      <c r="A1" s="7" t="s">
        <v>0</v>
      </c>
      <c r="B1" s="1"/>
      <c r="G1">
        <v>20</v>
      </c>
      <c r="H1" t="s">
        <v>53</v>
      </c>
      <c r="J1" t="s">
        <v>52</v>
      </c>
      <c r="K1">
        <v>225</v>
      </c>
      <c r="L1" t="s">
        <v>56</v>
      </c>
      <c r="M1">
        <v>65</v>
      </c>
    </row>
    <row r="2" spans="1:13" x14ac:dyDescent="0.25">
      <c r="A2" s="1"/>
      <c r="B2" s="1" t="s">
        <v>15</v>
      </c>
      <c r="C2" s="10" t="s">
        <v>45</v>
      </c>
      <c r="G2">
        <v>18</v>
      </c>
      <c r="H2" t="s">
        <v>55</v>
      </c>
      <c r="J2" t="s">
        <v>54</v>
      </c>
      <c r="K2">
        <v>205</v>
      </c>
      <c r="L2" t="s">
        <v>57</v>
      </c>
      <c r="M2">
        <v>65</v>
      </c>
    </row>
    <row r="3" spans="1:13" x14ac:dyDescent="0.25">
      <c r="A3" s="1"/>
      <c r="B3" s="1" t="s">
        <v>16</v>
      </c>
      <c r="C3" s="10" t="s">
        <v>63</v>
      </c>
      <c r="G3">
        <f>G1+G2-2</f>
        <v>36</v>
      </c>
      <c r="H3" t="s">
        <v>58</v>
      </c>
    </row>
    <row r="4" spans="1:13" x14ac:dyDescent="0.25">
      <c r="A4" s="1"/>
      <c r="B4" s="1"/>
    </row>
    <row r="5" spans="1:13" x14ac:dyDescent="0.25">
      <c r="A5" s="7" t="s">
        <v>1</v>
      </c>
      <c r="B5" s="1"/>
    </row>
    <row r="6" spans="1:13" x14ac:dyDescent="0.25">
      <c r="A6" s="1"/>
      <c r="B6" s="1" t="s">
        <v>19</v>
      </c>
      <c r="C6">
        <v>95</v>
      </c>
      <c r="D6">
        <v>0.95</v>
      </c>
    </row>
    <row r="7" spans="1:13" x14ac:dyDescent="0.25">
      <c r="A7" s="1"/>
      <c r="B7" s="1" t="s">
        <v>7</v>
      </c>
      <c r="C7">
        <v>5</v>
      </c>
      <c r="D7">
        <v>0.05</v>
      </c>
    </row>
    <row r="8" spans="1:13" x14ac:dyDescent="0.25">
      <c r="A8" s="1"/>
      <c r="B8" s="1"/>
    </row>
    <row r="9" spans="1:13" x14ac:dyDescent="0.25">
      <c r="A9" s="7" t="s">
        <v>2</v>
      </c>
      <c r="B9" s="1"/>
    </row>
    <row r="10" spans="1:13" x14ac:dyDescent="0.25">
      <c r="A10" s="1"/>
      <c r="B10" s="1" t="s">
        <v>33</v>
      </c>
      <c r="D10" s="9">
        <f>(((G1-1)*M1^2)+((G2-1)*M2^2))/(G1+G2-2)</f>
        <v>4225</v>
      </c>
      <c r="F10" s="9"/>
    </row>
    <row r="11" spans="1:13" x14ac:dyDescent="0.25">
      <c r="A11" s="1"/>
      <c r="B11" s="1" t="s">
        <v>51</v>
      </c>
      <c r="C11" s="18"/>
      <c r="D11" s="9">
        <f>((K1-K2)-0)/SQRT((D10/G1)+(D10/G2))</f>
        <v>0.94705694038629606</v>
      </c>
      <c r="F11" s="9"/>
      <c r="G11" s="9"/>
    </row>
    <row r="12" spans="1:13" x14ac:dyDescent="0.25">
      <c r="A12" s="1"/>
      <c r="B12" s="1"/>
    </row>
    <row r="13" spans="1:13" x14ac:dyDescent="0.25">
      <c r="A13" s="7" t="s">
        <v>3</v>
      </c>
      <c r="B13" s="1"/>
    </row>
    <row r="14" spans="1:13" x14ac:dyDescent="0.25">
      <c r="A14" s="1"/>
      <c r="B14" s="1" t="s">
        <v>17</v>
      </c>
    </row>
    <row r="15" spans="1:13" x14ac:dyDescent="0.25">
      <c r="A15" s="1"/>
      <c r="B15" s="1" t="s">
        <v>18</v>
      </c>
      <c r="C15">
        <f>_xlfn.T.INV(D6,G3)</f>
        <v>1.6882977141168147</v>
      </c>
    </row>
    <row r="16" spans="1:13" x14ac:dyDescent="0.25">
      <c r="A16" s="1"/>
      <c r="B16" s="1"/>
    </row>
    <row r="17" spans="1:12" x14ac:dyDescent="0.25">
      <c r="A17" s="1"/>
      <c r="B17" s="2" t="s">
        <v>8</v>
      </c>
      <c r="C17" s="18">
        <f>D11</f>
        <v>0.94705694038629606</v>
      </c>
      <c r="D17" t="s">
        <v>21</v>
      </c>
      <c r="E17">
        <f>C15</f>
        <v>1.6882977141168147</v>
      </c>
      <c r="F17" t="s">
        <v>59</v>
      </c>
    </row>
    <row r="18" spans="1:12" x14ac:dyDescent="0.25">
      <c r="A18" s="1"/>
      <c r="B18" s="1"/>
    </row>
    <row r="19" spans="1:12" x14ac:dyDescent="0.25">
      <c r="A19" s="7" t="s">
        <v>4</v>
      </c>
      <c r="B19" s="1"/>
    </row>
    <row r="20" spans="1:12" x14ac:dyDescent="0.25">
      <c r="A20" s="1"/>
      <c r="B20" s="1" t="s">
        <v>20</v>
      </c>
      <c r="C20" t="s">
        <v>60</v>
      </c>
    </row>
    <row r="25" spans="1:12" x14ac:dyDescent="0.25">
      <c r="H25">
        <v>20</v>
      </c>
    </row>
    <row r="26" spans="1:12" x14ac:dyDescent="0.25">
      <c r="A26" s="7" t="s">
        <v>0</v>
      </c>
      <c r="B26" s="1"/>
      <c r="F26" t="s">
        <v>61</v>
      </c>
      <c r="G26" s="1" t="s">
        <v>26</v>
      </c>
      <c r="H26" s="2">
        <v>10</v>
      </c>
      <c r="I26" t="s">
        <v>30</v>
      </c>
      <c r="J26" s="2">
        <v>9.3000000000000007</v>
      </c>
      <c r="K26" s="3" t="s">
        <v>28</v>
      </c>
      <c r="L26" s="14">
        <v>0.59</v>
      </c>
    </row>
    <row r="27" spans="1:12" x14ac:dyDescent="0.25">
      <c r="A27" s="1"/>
      <c r="B27" s="1" t="s">
        <v>15</v>
      </c>
      <c r="C27" s="10" t="s">
        <v>45</v>
      </c>
      <c r="F27" t="s">
        <v>62</v>
      </c>
      <c r="G27" s="1" t="s">
        <v>27</v>
      </c>
      <c r="H27" s="2">
        <v>10</v>
      </c>
      <c r="I27" t="s">
        <v>31</v>
      </c>
      <c r="J27" s="2">
        <v>8.6999999999999993</v>
      </c>
      <c r="K27" s="3" t="s">
        <v>29</v>
      </c>
      <c r="L27" s="14">
        <v>1.1000000000000001</v>
      </c>
    </row>
    <row r="28" spans="1:12" x14ac:dyDescent="0.25">
      <c r="A28" s="1"/>
      <c r="B28" s="1" t="s">
        <v>16</v>
      </c>
      <c r="C28" s="10" t="s">
        <v>46</v>
      </c>
      <c r="G28" s="6" t="s">
        <v>34</v>
      </c>
      <c r="H28" s="16">
        <f>H26+H27-2</f>
        <v>18</v>
      </c>
      <c r="I28" s="1"/>
      <c r="J28" s="1"/>
      <c r="K28" s="13"/>
    </row>
    <row r="29" spans="1:12" x14ac:dyDescent="0.25">
      <c r="A29" s="1"/>
      <c r="B29" s="1"/>
    </row>
    <row r="30" spans="1:12" x14ac:dyDescent="0.25">
      <c r="A30" s="7" t="s">
        <v>1</v>
      </c>
      <c r="B30" s="1"/>
    </row>
    <row r="31" spans="1:12" x14ac:dyDescent="0.25">
      <c r="A31" s="1"/>
      <c r="B31" s="1" t="s">
        <v>19</v>
      </c>
      <c r="C31">
        <v>99</v>
      </c>
      <c r="D31">
        <v>0.99</v>
      </c>
    </row>
    <row r="32" spans="1:12" x14ac:dyDescent="0.25">
      <c r="A32" s="1"/>
      <c r="B32" s="1" t="s">
        <v>7</v>
      </c>
      <c r="C32">
        <v>1</v>
      </c>
      <c r="D32">
        <v>0.01</v>
      </c>
    </row>
    <row r="33" spans="1:5" x14ac:dyDescent="0.25">
      <c r="A33" s="1"/>
      <c r="B33" s="1"/>
    </row>
    <row r="34" spans="1:5" x14ac:dyDescent="0.25">
      <c r="A34" s="7" t="s">
        <v>2</v>
      </c>
      <c r="B34" s="1"/>
    </row>
    <row r="35" spans="1:5" x14ac:dyDescent="0.25">
      <c r="A35" s="1"/>
      <c r="B35" s="1" t="s">
        <v>33</v>
      </c>
      <c r="C35" s="9">
        <f>(((H26-1)*L26^2)+((H27-1)*L27^2))/(H26+H27-2)</f>
        <v>0.77905000000000013</v>
      </c>
    </row>
    <row r="36" spans="1:5" x14ac:dyDescent="0.25">
      <c r="A36" s="1"/>
      <c r="B36" s="1" t="s">
        <v>51</v>
      </c>
      <c r="C36" s="9">
        <f>((J26-J27)-0)/SQRT((C35/H26)+(C35/H27))</f>
        <v>1.5200349949862793</v>
      </c>
    </row>
    <row r="37" spans="1:5" x14ac:dyDescent="0.25">
      <c r="A37" s="1"/>
      <c r="B37" s="1"/>
    </row>
    <row r="38" spans="1:5" x14ac:dyDescent="0.25">
      <c r="A38" s="7" t="s">
        <v>3</v>
      </c>
      <c r="B38" s="1"/>
    </row>
    <row r="39" spans="1:5" x14ac:dyDescent="0.25">
      <c r="A39" s="1"/>
      <c r="B39" s="1" t="s">
        <v>17</v>
      </c>
    </row>
    <row r="40" spans="1:5" x14ac:dyDescent="0.25">
      <c r="A40" s="1"/>
      <c r="B40" s="1" t="s">
        <v>18</v>
      </c>
      <c r="C40">
        <f>_xlfn.T.INV(D31,H28)</f>
        <v>2.552379630182251</v>
      </c>
    </row>
    <row r="41" spans="1:5" x14ac:dyDescent="0.25">
      <c r="A41" s="1"/>
      <c r="B41" s="1"/>
    </row>
    <row r="42" spans="1:5" x14ac:dyDescent="0.25">
      <c r="A42" s="1"/>
      <c r="B42" s="2" t="s">
        <v>8</v>
      </c>
      <c r="C42" s="18">
        <f>C36</f>
        <v>1.5200349949862793</v>
      </c>
      <c r="D42" t="s">
        <v>21</v>
      </c>
      <c r="E42">
        <f>C40</f>
        <v>2.552379630182251</v>
      </c>
    </row>
    <row r="43" spans="1:5" x14ac:dyDescent="0.25">
      <c r="A43" s="1"/>
      <c r="B43" s="1"/>
    </row>
    <row r="44" spans="1:5" x14ac:dyDescent="0.25">
      <c r="A44" s="7" t="s">
        <v>4</v>
      </c>
      <c r="B44" s="1"/>
    </row>
    <row r="45" spans="1:5" x14ac:dyDescent="0.25">
      <c r="A45" s="1"/>
      <c r="B45" s="1" t="s">
        <v>20</v>
      </c>
      <c r="C45" t="s">
        <v>64</v>
      </c>
    </row>
    <row r="50" spans="1:12" x14ac:dyDescent="0.25">
      <c r="A50" s="7"/>
      <c r="B50" s="1"/>
      <c r="G50" s="1"/>
      <c r="H50" s="2"/>
      <c r="J50" s="2"/>
      <c r="K50" s="3"/>
      <c r="L50" s="14"/>
    </row>
    <row r="51" spans="1:12" x14ac:dyDescent="0.25">
      <c r="A51" s="1"/>
      <c r="B51" s="1"/>
      <c r="C51" s="10"/>
      <c r="G51" s="1"/>
      <c r="H51" s="2"/>
      <c r="J51" s="2"/>
      <c r="K51" s="3"/>
      <c r="L51" s="14"/>
    </row>
    <row r="52" spans="1:12" x14ac:dyDescent="0.25">
      <c r="A52" s="1"/>
      <c r="B52" s="1"/>
      <c r="C52" s="10"/>
      <c r="G52" s="6"/>
      <c r="H52" s="16"/>
      <c r="I52" s="1"/>
      <c r="J52" s="1"/>
      <c r="K52" s="13"/>
    </row>
    <row r="53" spans="1:12" x14ac:dyDescent="0.25">
      <c r="A53" s="1"/>
      <c r="B53" s="1"/>
    </row>
    <row r="54" spans="1:12" x14ac:dyDescent="0.25">
      <c r="A54" s="7"/>
      <c r="B54" s="1"/>
    </row>
    <row r="55" spans="1:12" x14ac:dyDescent="0.25">
      <c r="A55" s="1"/>
      <c r="B55" s="1"/>
    </row>
    <row r="56" spans="1:12" x14ac:dyDescent="0.25">
      <c r="A56" s="1"/>
      <c r="B56" s="1"/>
    </row>
    <row r="57" spans="1:12" x14ac:dyDescent="0.25">
      <c r="A57" s="1"/>
      <c r="B57" s="1"/>
    </row>
    <row r="58" spans="1:12" x14ac:dyDescent="0.25">
      <c r="A58" s="7"/>
      <c r="B58" s="1"/>
    </row>
    <row r="59" spans="1:12" x14ac:dyDescent="0.25">
      <c r="A59" s="1"/>
      <c r="B59" s="1"/>
      <c r="D59" s="9"/>
      <c r="F59" s="9"/>
    </row>
    <row r="60" spans="1:12" x14ac:dyDescent="0.25">
      <c r="A60" s="1"/>
      <c r="B60" s="1"/>
      <c r="C60" s="18"/>
      <c r="D60" s="9"/>
      <c r="F60" s="9"/>
      <c r="G60" s="9"/>
    </row>
    <row r="61" spans="1:12" x14ac:dyDescent="0.25">
      <c r="A61" s="1"/>
      <c r="B61" s="1"/>
    </row>
    <row r="62" spans="1:12" x14ac:dyDescent="0.25">
      <c r="A62" s="7"/>
      <c r="B62" s="1"/>
    </row>
    <row r="63" spans="1:12" x14ac:dyDescent="0.25">
      <c r="A63" s="1"/>
      <c r="B63" s="1"/>
    </row>
    <row r="64" spans="1:12" x14ac:dyDescent="0.25">
      <c r="A64" s="1"/>
      <c r="B64" s="1"/>
    </row>
    <row r="65" spans="1:3" x14ac:dyDescent="0.25">
      <c r="A65" s="1"/>
      <c r="B65" s="1"/>
    </row>
    <row r="66" spans="1:3" x14ac:dyDescent="0.25">
      <c r="A66" s="1"/>
      <c r="B66" s="2"/>
      <c r="C66" s="18"/>
    </row>
    <row r="67" spans="1:3" x14ac:dyDescent="0.25">
      <c r="A67" s="1"/>
      <c r="B67" s="1"/>
    </row>
    <row r="68" spans="1:3" x14ac:dyDescent="0.25">
      <c r="A68" s="7"/>
      <c r="B68" s="1"/>
    </row>
    <row r="69" spans="1:3" x14ac:dyDescent="0.25">
      <c r="A69" s="1"/>
      <c r="B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48F4-C828-4282-A7AD-92447856C6CC}">
  <dimension ref="B1:M23"/>
  <sheetViews>
    <sheetView zoomScale="140" zoomScaleNormal="140" workbookViewId="0">
      <selection activeCell="K1" sqref="K1"/>
    </sheetView>
  </sheetViews>
  <sheetFormatPr baseColWidth="10" defaultRowHeight="15" x14ac:dyDescent="0.25"/>
  <sheetData>
    <row r="1" spans="2:13" x14ac:dyDescent="0.25">
      <c r="B1" s="7" t="s">
        <v>0</v>
      </c>
      <c r="C1" s="1"/>
      <c r="D1" s="1"/>
      <c r="E1" s="1"/>
      <c r="F1" s="1"/>
      <c r="G1" s="1"/>
      <c r="H1" s="1" t="s">
        <v>26</v>
      </c>
      <c r="I1" s="2">
        <v>200</v>
      </c>
      <c r="J1" t="s">
        <v>30</v>
      </c>
      <c r="K1" s="2">
        <v>225</v>
      </c>
      <c r="L1" s="3" t="s">
        <v>28</v>
      </c>
      <c r="M1" s="14">
        <v>65</v>
      </c>
    </row>
    <row r="2" spans="2:13" x14ac:dyDescent="0.25">
      <c r="B2" s="1"/>
      <c r="C2" s="1" t="s">
        <v>15</v>
      </c>
      <c r="D2" s="10" t="s">
        <v>45</v>
      </c>
      <c r="E2" s="1"/>
      <c r="G2" s="1"/>
      <c r="H2" s="1" t="s">
        <v>27</v>
      </c>
      <c r="I2" s="2">
        <v>180</v>
      </c>
      <c r="J2" t="s">
        <v>31</v>
      </c>
      <c r="K2" s="2">
        <v>205</v>
      </c>
      <c r="L2" s="3" t="s">
        <v>29</v>
      </c>
      <c r="M2" s="14">
        <v>65</v>
      </c>
    </row>
    <row r="3" spans="2:13" x14ac:dyDescent="0.25">
      <c r="B3" s="1"/>
      <c r="C3" s="1" t="s">
        <v>16</v>
      </c>
      <c r="D3" s="10" t="s">
        <v>46</v>
      </c>
      <c r="E3" s="1"/>
      <c r="G3" s="1"/>
      <c r="H3" s="1"/>
      <c r="I3" s="13"/>
      <c r="J3" s="1"/>
      <c r="K3" s="1"/>
      <c r="L3" s="13"/>
    </row>
    <row r="4" spans="2:13" x14ac:dyDescent="0.25">
      <c r="B4" s="1"/>
      <c r="C4" s="1"/>
      <c r="D4" s="1"/>
      <c r="E4" s="1"/>
      <c r="G4" s="1"/>
      <c r="H4" s="1"/>
      <c r="I4" s="2"/>
      <c r="J4" s="1"/>
      <c r="K4" s="1"/>
      <c r="L4" s="2"/>
    </row>
    <row r="5" spans="2:13" x14ac:dyDescent="0.25">
      <c r="B5" s="7" t="s">
        <v>1</v>
      </c>
      <c r="C5" s="1"/>
      <c r="D5" s="1"/>
      <c r="E5" s="1"/>
      <c r="F5" s="1"/>
      <c r="G5" s="1"/>
      <c r="H5" s="6"/>
      <c r="I5" s="2"/>
      <c r="J5" s="1"/>
      <c r="K5" s="1"/>
      <c r="L5" s="1"/>
    </row>
    <row r="6" spans="2:13" x14ac:dyDescent="0.25">
      <c r="B6" s="1"/>
      <c r="C6" s="1" t="s">
        <v>19</v>
      </c>
      <c r="D6" s="8">
        <v>0.95</v>
      </c>
      <c r="E6" s="12">
        <v>0.95</v>
      </c>
      <c r="F6" s="1"/>
      <c r="G6" s="1"/>
      <c r="H6" s="6"/>
      <c r="I6" s="2"/>
      <c r="J6" s="1"/>
      <c r="K6" s="1"/>
      <c r="L6" s="1"/>
    </row>
    <row r="7" spans="2:13" x14ac:dyDescent="0.25">
      <c r="B7" s="1"/>
      <c r="C7" s="1" t="s">
        <v>7</v>
      </c>
      <c r="D7" s="8">
        <v>0.05</v>
      </c>
      <c r="E7" s="12">
        <v>0.05</v>
      </c>
      <c r="F7" s="1"/>
      <c r="G7" s="1"/>
      <c r="H7" s="1"/>
      <c r="I7" s="1"/>
      <c r="J7" s="1"/>
      <c r="K7" s="1"/>
      <c r="L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3" x14ac:dyDescent="0.25">
      <c r="B9" s="7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3" x14ac:dyDescent="0.25">
      <c r="B10" s="1"/>
      <c r="C10" s="1" t="s">
        <v>23</v>
      </c>
      <c r="D10" s="9">
        <f>((K1-K2)-0)/SQRT(((M1^2)/I1)+((M2^2)/I2))</f>
        <v>2.9948570054910006</v>
      </c>
      <c r="E10" s="1"/>
      <c r="F10" s="5"/>
      <c r="G10" s="1"/>
      <c r="H10" s="1"/>
      <c r="I10" s="1"/>
      <c r="J10" s="1"/>
      <c r="K10" s="1"/>
      <c r="L10" s="1"/>
    </row>
    <row r="11" spans="2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x14ac:dyDescent="0.25">
      <c r="B13" s="7" t="s">
        <v>3</v>
      </c>
      <c r="C13" s="1"/>
      <c r="D13" s="2" t="s">
        <v>6</v>
      </c>
      <c r="E13" s="2" t="s">
        <v>5</v>
      </c>
      <c r="F13" s="1"/>
      <c r="G13" s="1"/>
      <c r="H13" s="1"/>
      <c r="I13" s="1"/>
      <c r="J13" s="1"/>
      <c r="K13" s="1"/>
      <c r="L13" s="1"/>
    </row>
    <row r="14" spans="2:13" x14ac:dyDescent="0.25">
      <c r="B14" s="1"/>
      <c r="C14" s="1" t="s">
        <v>17</v>
      </c>
      <c r="D14" s="9">
        <f>_xlfn.NORM.S.INV(E6)</f>
        <v>1.6448536269514715</v>
      </c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1"/>
      <c r="C15" s="1" t="s">
        <v>18</v>
      </c>
      <c r="D15" s="5"/>
      <c r="E15" s="1"/>
      <c r="F15" s="1"/>
      <c r="G15" s="1"/>
      <c r="H15" s="1"/>
      <c r="I15" s="1"/>
      <c r="J15" s="1"/>
      <c r="K15" s="1"/>
      <c r="L15" s="1"/>
    </row>
    <row r="16" spans="2:13" x14ac:dyDescent="0.25"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</row>
    <row r="17" spans="2:12" x14ac:dyDescent="0.25">
      <c r="B17" s="1"/>
      <c r="C17" s="2" t="s">
        <v>8</v>
      </c>
      <c r="D17" s="9">
        <f>ABS(D10)</f>
        <v>2.9948570054910006</v>
      </c>
      <c r="E17" s="11" t="s">
        <v>24</v>
      </c>
      <c r="F17" s="9">
        <f>ABS(D14)</f>
        <v>1.6448536269514715</v>
      </c>
      <c r="G17" s="2" t="s">
        <v>9</v>
      </c>
      <c r="H17" s="1"/>
      <c r="I17" s="1" t="s">
        <v>8</v>
      </c>
      <c r="J17" s="4" t="s">
        <v>11</v>
      </c>
      <c r="K17" s="1" t="s">
        <v>9</v>
      </c>
      <c r="L17" s="10" t="s">
        <v>13</v>
      </c>
    </row>
    <row r="18" spans="2:12" x14ac:dyDescent="0.25">
      <c r="B18" s="1"/>
      <c r="C18" s="1"/>
      <c r="D18" s="1"/>
      <c r="E18" s="1"/>
      <c r="F18" s="1"/>
      <c r="G18" s="1"/>
      <c r="H18" s="1"/>
      <c r="I18" s="1" t="s">
        <v>8</v>
      </c>
      <c r="J18" s="4" t="s">
        <v>12</v>
      </c>
      <c r="K18" s="1" t="s">
        <v>9</v>
      </c>
      <c r="L18" s="1" t="s">
        <v>14</v>
      </c>
    </row>
    <row r="19" spans="2:12" x14ac:dyDescent="0.25">
      <c r="B19" s="7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 t="s">
        <v>20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20"/>
      <c r="D22" s="20"/>
      <c r="E22" s="20"/>
      <c r="F22" s="20"/>
      <c r="G22" s="20"/>
      <c r="H22" s="20"/>
      <c r="I22" s="20"/>
      <c r="J22" s="1"/>
      <c r="K22" s="1"/>
      <c r="L22" s="1"/>
    </row>
    <row r="23" spans="2:12" x14ac:dyDescent="0.25">
      <c r="B23" s="1"/>
      <c r="C23" s="20"/>
      <c r="D23" s="20"/>
      <c r="E23" s="20"/>
      <c r="F23" s="20"/>
      <c r="G23" s="20"/>
      <c r="H23" s="20"/>
      <c r="I23" s="20"/>
      <c r="J23" s="1"/>
      <c r="K23" s="1"/>
      <c r="L23" s="1"/>
    </row>
  </sheetData>
  <mergeCells count="1">
    <mergeCell ref="C22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B17F-0439-4A6A-AAF3-3A8E105F544C}">
  <dimension ref="A1"/>
  <sheetViews>
    <sheetView workbookViewId="0">
      <selection activeCell="I21" sqref="A1:I2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zoomScale="120" zoomScaleNormal="120" workbookViewId="0">
      <selection activeCell="D14" sqref="D14"/>
    </sheetView>
  </sheetViews>
  <sheetFormatPr baseColWidth="10" defaultRowHeight="15" x14ac:dyDescent="0.25"/>
  <sheetData>
    <row r="1" spans="2:13" x14ac:dyDescent="0.25">
      <c r="B1" s="7" t="s">
        <v>0</v>
      </c>
      <c r="C1" s="1"/>
      <c r="D1" s="1"/>
      <c r="E1" s="1"/>
      <c r="F1" s="1"/>
      <c r="G1" s="1"/>
      <c r="H1" s="1" t="s">
        <v>26</v>
      </c>
      <c r="I1" s="2">
        <v>80</v>
      </c>
      <c r="J1" t="s">
        <v>30</v>
      </c>
      <c r="K1" s="2">
        <v>1250</v>
      </c>
      <c r="L1" s="3" t="s">
        <v>28</v>
      </c>
      <c r="M1" s="14">
        <v>400</v>
      </c>
    </row>
    <row r="2" spans="2:13" x14ac:dyDescent="0.25">
      <c r="B2" s="1"/>
      <c r="C2" s="1" t="s">
        <v>15</v>
      </c>
      <c r="D2" s="10" t="s">
        <v>25</v>
      </c>
      <c r="E2" s="1"/>
      <c r="F2" s="10" t="s">
        <v>45</v>
      </c>
      <c r="G2" s="1"/>
      <c r="H2" s="1" t="s">
        <v>27</v>
      </c>
      <c r="I2" s="2">
        <v>70</v>
      </c>
      <c r="J2" t="s">
        <v>31</v>
      </c>
      <c r="K2" s="2">
        <v>980</v>
      </c>
      <c r="L2" s="3" t="s">
        <v>29</v>
      </c>
      <c r="M2" s="14">
        <v>620</v>
      </c>
    </row>
    <row r="3" spans="2:13" x14ac:dyDescent="0.25">
      <c r="B3" s="1"/>
      <c r="C3" s="1" t="s">
        <v>16</v>
      </c>
      <c r="D3" s="10" t="s">
        <v>44</v>
      </c>
      <c r="E3" s="1"/>
      <c r="F3" s="10" t="s">
        <v>46</v>
      </c>
      <c r="G3" s="1"/>
      <c r="H3" s="1"/>
      <c r="I3" s="13"/>
      <c r="J3" s="1"/>
      <c r="K3" s="1"/>
      <c r="L3" s="13"/>
    </row>
    <row r="4" spans="2:13" x14ac:dyDescent="0.25">
      <c r="B4" s="1"/>
      <c r="C4" s="1"/>
      <c r="D4" s="1"/>
      <c r="E4" s="1"/>
      <c r="F4" s="1"/>
      <c r="G4" s="1"/>
      <c r="H4" s="1"/>
      <c r="I4" s="2"/>
      <c r="J4" s="1"/>
      <c r="K4" s="1"/>
      <c r="L4" s="2"/>
    </row>
    <row r="5" spans="2:13" x14ac:dyDescent="0.25">
      <c r="B5" s="7" t="s">
        <v>1</v>
      </c>
      <c r="C5" s="1"/>
      <c r="D5" s="1"/>
      <c r="E5" s="1"/>
      <c r="F5" s="1"/>
      <c r="G5" s="1"/>
      <c r="H5" s="6"/>
      <c r="I5" s="2"/>
      <c r="J5" s="1"/>
      <c r="K5" s="1"/>
      <c r="L5" s="1"/>
    </row>
    <row r="6" spans="2:13" x14ac:dyDescent="0.25">
      <c r="B6" s="1"/>
      <c r="C6" s="1" t="s">
        <v>19</v>
      </c>
      <c r="D6" s="8">
        <v>0.99</v>
      </c>
      <c r="E6" s="12">
        <v>0.99</v>
      </c>
      <c r="F6" s="1"/>
      <c r="G6" s="1"/>
      <c r="H6" s="6"/>
      <c r="I6" s="2"/>
      <c r="J6" s="1"/>
      <c r="K6" s="1"/>
      <c r="L6" s="1"/>
    </row>
    <row r="7" spans="2:13" x14ac:dyDescent="0.25">
      <c r="B7" s="1"/>
      <c r="C7" s="1" t="s">
        <v>7</v>
      </c>
      <c r="D7" s="8">
        <v>0.01</v>
      </c>
      <c r="E7" s="12">
        <f>1-E6</f>
        <v>1.0000000000000009E-2</v>
      </c>
      <c r="F7" s="1"/>
      <c r="G7" s="1"/>
      <c r="H7" s="1"/>
      <c r="I7" s="1"/>
      <c r="J7" s="1"/>
      <c r="K7" s="1"/>
      <c r="L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3" x14ac:dyDescent="0.25">
      <c r="B9" s="7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3" x14ac:dyDescent="0.25">
      <c r="B10" s="1"/>
      <c r="C10" s="1" t="s">
        <v>23</v>
      </c>
      <c r="D10" s="9">
        <f>((K1-K2)-0)/SQRT(((M1^2)/I1)+((M2^2)/I2))</f>
        <v>3.1194745200858001</v>
      </c>
      <c r="E10" s="1"/>
      <c r="F10" s="5"/>
      <c r="G10" s="1"/>
      <c r="H10" s="1"/>
      <c r="I10" s="1"/>
      <c r="J10" s="1"/>
      <c r="K10" s="1"/>
      <c r="L10" s="1"/>
    </row>
    <row r="11" spans="2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x14ac:dyDescent="0.25">
      <c r="B13" s="7" t="s">
        <v>3</v>
      </c>
      <c r="C13" s="1"/>
      <c r="D13" s="2" t="s">
        <v>6</v>
      </c>
      <c r="E13" s="2" t="s">
        <v>5</v>
      </c>
      <c r="F13" s="1"/>
      <c r="G13" s="1"/>
      <c r="H13" s="1"/>
      <c r="I13" s="1"/>
      <c r="J13" s="1"/>
      <c r="K13" s="1"/>
      <c r="L13" s="1"/>
    </row>
    <row r="14" spans="2:13" x14ac:dyDescent="0.25">
      <c r="B14" s="1"/>
      <c r="C14" s="1" t="s">
        <v>17</v>
      </c>
      <c r="D14" s="9">
        <f>_xlfn.NORM.S.INV(E6)</f>
        <v>2.3263478740408408</v>
      </c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1"/>
      <c r="C15" s="1" t="s">
        <v>18</v>
      </c>
      <c r="D15" s="5"/>
      <c r="E15" s="1"/>
      <c r="F15" s="1"/>
      <c r="G15" s="1"/>
      <c r="H15" s="1"/>
      <c r="I15" s="1"/>
      <c r="J15" s="1"/>
      <c r="K15" s="1"/>
      <c r="L15" s="1"/>
    </row>
    <row r="16" spans="2:13" x14ac:dyDescent="0.25"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</row>
    <row r="17" spans="2:12" x14ac:dyDescent="0.25">
      <c r="B17" s="1"/>
      <c r="C17" s="2" t="s">
        <v>8</v>
      </c>
      <c r="D17" s="9">
        <f>ABS(D10)</f>
        <v>3.1194745200858001</v>
      </c>
      <c r="E17" s="11" t="s">
        <v>24</v>
      </c>
      <c r="F17" s="9">
        <f>ABS(D14)</f>
        <v>2.3263478740408408</v>
      </c>
      <c r="G17" s="2" t="s">
        <v>9</v>
      </c>
      <c r="H17" s="1"/>
      <c r="I17" s="1" t="s">
        <v>8</v>
      </c>
      <c r="J17" s="4" t="s">
        <v>11</v>
      </c>
      <c r="K17" s="1" t="s">
        <v>9</v>
      </c>
      <c r="L17" s="10" t="s">
        <v>13</v>
      </c>
    </row>
    <row r="18" spans="2:12" x14ac:dyDescent="0.25">
      <c r="B18" s="1"/>
      <c r="C18" s="1"/>
      <c r="D18" s="1"/>
      <c r="E18" s="1"/>
      <c r="F18" s="1"/>
      <c r="G18" s="1"/>
      <c r="H18" s="1"/>
      <c r="I18" s="1" t="s">
        <v>8</v>
      </c>
      <c r="J18" s="4" t="s">
        <v>12</v>
      </c>
      <c r="K18" s="1" t="s">
        <v>9</v>
      </c>
      <c r="L18" s="1" t="s">
        <v>14</v>
      </c>
    </row>
    <row r="19" spans="2:12" x14ac:dyDescent="0.25">
      <c r="B19" s="7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 t="s">
        <v>20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20" t="s">
        <v>32</v>
      </c>
      <c r="D22" s="20"/>
      <c r="E22" s="20"/>
      <c r="F22" s="20"/>
      <c r="G22" s="20"/>
      <c r="H22" s="20"/>
      <c r="I22" s="20"/>
      <c r="J22" s="1"/>
      <c r="K22" s="1"/>
      <c r="L22" s="1"/>
    </row>
    <row r="23" spans="2:12" ht="32.25" customHeight="1" x14ac:dyDescent="0.25">
      <c r="B23" s="1"/>
      <c r="C23" s="20"/>
      <c r="D23" s="20"/>
      <c r="E23" s="20"/>
      <c r="F23" s="20"/>
      <c r="G23" s="20"/>
      <c r="H23" s="20"/>
      <c r="I23" s="20"/>
      <c r="J23" s="1"/>
      <c r="K23" s="1"/>
      <c r="L23" s="1"/>
    </row>
  </sheetData>
  <mergeCells count="1">
    <mergeCell ref="C22:I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3"/>
  <sheetViews>
    <sheetView tabSelected="1" zoomScale="150" zoomScaleNormal="150" workbookViewId="0">
      <selection activeCell="D15" sqref="D15"/>
    </sheetView>
  </sheetViews>
  <sheetFormatPr baseColWidth="10" defaultRowHeight="15" x14ac:dyDescent="0.25"/>
  <cols>
    <col min="4" max="4" width="14.140625" bestFit="1" customWidth="1"/>
  </cols>
  <sheetData>
    <row r="1" spans="2:13" x14ac:dyDescent="0.25">
      <c r="B1" s="7" t="s">
        <v>0</v>
      </c>
      <c r="C1" s="1"/>
      <c r="D1" s="1"/>
      <c r="E1" s="1"/>
      <c r="F1" s="1"/>
      <c r="G1" s="1"/>
      <c r="H1" s="1" t="s">
        <v>26</v>
      </c>
      <c r="I1" s="2">
        <v>9</v>
      </c>
      <c r="J1" t="s">
        <v>30</v>
      </c>
      <c r="K1" s="2">
        <v>70.2</v>
      </c>
      <c r="L1" s="3" t="s">
        <v>28</v>
      </c>
      <c r="M1" s="14">
        <v>12.5</v>
      </c>
    </row>
    <row r="2" spans="2:13" x14ac:dyDescent="0.25">
      <c r="B2" s="1"/>
      <c r="C2" s="1" t="s">
        <v>15</v>
      </c>
      <c r="D2" s="10" t="s">
        <v>25</v>
      </c>
      <c r="E2" s="1"/>
      <c r="F2" s="1"/>
      <c r="G2" s="1"/>
      <c r="H2" s="1" t="s">
        <v>27</v>
      </c>
      <c r="I2" s="2">
        <v>6</v>
      </c>
      <c r="J2" t="s">
        <v>31</v>
      </c>
      <c r="K2" s="2">
        <v>67.5</v>
      </c>
      <c r="L2" s="3" t="s">
        <v>29</v>
      </c>
      <c r="M2" s="14">
        <v>9.7100000000000009</v>
      </c>
    </row>
    <row r="3" spans="2:13" x14ac:dyDescent="0.25">
      <c r="B3" s="1"/>
      <c r="C3" s="1" t="s">
        <v>16</v>
      </c>
      <c r="D3" s="10" t="s">
        <v>44</v>
      </c>
      <c r="E3" s="1"/>
      <c r="F3" s="1"/>
      <c r="G3" s="1"/>
      <c r="H3" s="6" t="s">
        <v>34</v>
      </c>
      <c r="I3" s="16">
        <f>I1+I2-2</f>
        <v>13</v>
      </c>
      <c r="J3" s="1"/>
      <c r="K3" s="1"/>
      <c r="L3" s="13"/>
    </row>
    <row r="4" spans="2:13" x14ac:dyDescent="0.25">
      <c r="B4" s="1"/>
      <c r="C4" s="1"/>
      <c r="D4" s="1"/>
      <c r="E4" s="1"/>
      <c r="F4" s="1"/>
      <c r="G4" s="1"/>
      <c r="H4" s="1"/>
      <c r="I4" s="2"/>
      <c r="J4" s="1"/>
      <c r="K4" s="1"/>
      <c r="L4" s="2"/>
    </row>
    <row r="5" spans="2:13" x14ac:dyDescent="0.25">
      <c r="B5" s="7" t="s">
        <v>1</v>
      </c>
      <c r="C5" s="1"/>
      <c r="D5" s="1"/>
      <c r="E5" s="1"/>
      <c r="F5" s="1"/>
      <c r="G5" s="1"/>
      <c r="H5" s="6"/>
      <c r="I5" s="2"/>
      <c r="J5" s="1"/>
      <c r="K5" s="1"/>
      <c r="L5" s="1"/>
    </row>
    <row r="6" spans="2:13" x14ac:dyDescent="0.25">
      <c r="B6" s="1"/>
      <c r="C6" s="1" t="s">
        <v>19</v>
      </c>
      <c r="D6" s="8">
        <v>0.95</v>
      </c>
      <c r="E6" s="12">
        <v>0.95</v>
      </c>
      <c r="F6" s="1"/>
      <c r="G6" s="1"/>
      <c r="H6" s="6"/>
      <c r="I6" s="2"/>
      <c r="J6" s="1"/>
      <c r="K6" s="1"/>
      <c r="L6" s="1"/>
    </row>
    <row r="7" spans="2:13" x14ac:dyDescent="0.25">
      <c r="B7" s="1"/>
      <c r="C7" s="1" t="s">
        <v>7</v>
      </c>
      <c r="D7" s="8">
        <v>0.05</v>
      </c>
      <c r="E7" s="12">
        <f>1-E6</f>
        <v>5.0000000000000044E-2</v>
      </c>
      <c r="F7" s="1"/>
      <c r="G7" s="1"/>
      <c r="H7" s="1"/>
      <c r="I7" s="1"/>
      <c r="J7" s="1"/>
      <c r="K7" s="1"/>
      <c r="L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3" x14ac:dyDescent="0.25">
      <c r="B9" s="7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3" x14ac:dyDescent="0.25">
      <c r="B10" s="1"/>
      <c r="C10" s="1" t="s">
        <v>33</v>
      </c>
      <c r="D10" s="9">
        <f>(((I1-1)*M1^2)+((I2-1)*M2^2))/(I1+I2-2)</f>
        <v>132.41696153846155</v>
      </c>
      <c r="E10" s="1"/>
      <c r="F10" s="5"/>
      <c r="G10" s="1"/>
      <c r="H10" s="1"/>
      <c r="I10" s="1"/>
      <c r="J10" s="1"/>
      <c r="K10" s="1"/>
      <c r="L10" s="1"/>
    </row>
    <row r="11" spans="2:13" x14ac:dyDescent="0.25">
      <c r="B11" s="1"/>
      <c r="C11" s="1" t="s">
        <v>51</v>
      </c>
      <c r="D11" s="9">
        <f>((K1-K2)-0)/SQRT((D10/I1)+(D10/I2))</f>
        <v>0.44518774983383802</v>
      </c>
      <c r="E11" s="1"/>
      <c r="F11" s="1"/>
      <c r="G11" s="1"/>
      <c r="H11" s="1"/>
      <c r="I11" s="1"/>
      <c r="J11" s="1"/>
      <c r="K11" s="1"/>
      <c r="L11" s="1"/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x14ac:dyDescent="0.25">
      <c r="B13" s="7" t="s">
        <v>3</v>
      </c>
      <c r="C13" s="1"/>
      <c r="D13" s="2" t="s">
        <v>6</v>
      </c>
      <c r="E13" s="2" t="s">
        <v>5</v>
      </c>
      <c r="F13" s="1"/>
      <c r="G13" s="1"/>
      <c r="H13" s="1"/>
      <c r="I13" s="1"/>
      <c r="J13" s="1"/>
      <c r="K13" s="1"/>
      <c r="L13" s="1"/>
    </row>
    <row r="14" spans="2:13" x14ac:dyDescent="0.25">
      <c r="B14" s="1"/>
      <c r="C14" s="1" t="s">
        <v>17</v>
      </c>
      <c r="D14" s="1"/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1"/>
      <c r="C15" s="1" t="s">
        <v>18</v>
      </c>
      <c r="D15" s="9">
        <f>_xlfn.T.INV(E6,I3)</f>
        <v>1.7709333959868729</v>
      </c>
      <c r="E15" s="1"/>
      <c r="F15" s="1"/>
      <c r="G15" s="1"/>
      <c r="H15" s="1"/>
      <c r="I15" s="1"/>
      <c r="J15" s="1"/>
      <c r="K15" s="1"/>
      <c r="L15" s="1"/>
    </row>
    <row r="16" spans="2:13" x14ac:dyDescent="0.25"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</row>
    <row r="17" spans="2:12" x14ac:dyDescent="0.25">
      <c r="B17" s="1"/>
      <c r="C17" s="2" t="s">
        <v>8</v>
      </c>
      <c r="D17" s="9">
        <f>ABS(D11)</f>
        <v>0.44518774983383802</v>
      </c>
      <c r="E17" s="11" t="s">
        <v>21</v>
      </c>
      <c r="F17" s="9">
        <f>D15</f>
        <v>1.7709333959868729</v>
      </c>
      <c r="G17" s="2" t="s">
        <v>9</v>
      </c>
      <c r="H17" s="1"/>
      <c r="I17" s="1" t="s">
        <v>8</v>
      </c>
      <c r="J17" s="4" t="s">
        <v>11</v>
      </c>
      <c r="K17" s="1" t="s">
        <v>9</v>
      </c>
      <c r="L17" s="15" t="s">
        <v>13</v>
      </c>
    </row>
    <row r="18" spans="2:12" x14ac:dyDescent="0.25">
      <c r="B18" s="1"/>
      <c r="C18" s="1"/>
      <c r="D18" s="1"/>
      <c r="E18" s="1"/>
      <c r="F18" s="1"/>
      <c r="G18" s="1"/>
      <c r="H18" s="1"/>
      <c r="I18" s="1" t="s">
        <v>8</v>
      </c>
      <c r="J18" s="4" t="s">
        <v>12</v>
      </c>
      <c r="K18" s="1" t="s">
        <v>9</v>
      </c>
      <c r="L18" s="10" t="s">
        <v>14</v>
      </c>
    </row>
    <row r="19" spans="2:12" x14ac:dyDescent="0.25">
      <c r="B19" s="7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 t="s">
        <v>20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20" t="s">
        <v>35</v>
      </c>
      <c r="D22" s="20"/>
      <c r="E22" s="20"/>
      <c r="F22" s="20"/>
      <c r="G22" s="20"/>
      <c r="H22" s="20"/>
      <c r="I22" s="20"/>
      <c r="J22" s="1"/>
      <c r="K22" s="1"/>
      <c r="L22" s="1"/>
    </row>
    <row r="23" spans="2:12" ht="33" customHeight="1" x14ac:dyDescent="0.25">
      <c r="B23" s="1"/>
      <c r="C23" s="20"/>
      <c r="D23" s="20"/>
      <c r="E23" s="20"/>
      <c r="F23" s="20"/>
      <c r="G23" s="20"/>
      <c r="H23" s="20"/>
      <c r="I23" s="20"/>
      <c r="J23" s="1"/>
      <c r="K23" s="1"/>
      <c r="L23" s="1"/>
    </row>
  </sheetData>
  <mergeCells count="1">
    <mergeCell ref="C22:I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150" zoomScaleNormal="150" workbookViewId="0">
      <selection activeCell="D7" sqref="D7:E7"/>
    </sheetView>
  </sheetViews>
  <sheetFormatPr baseColWidth="10" defaultRowHeight="15" x14ac:dyDescent="0.25"/>
  <cols>
    <col min="4" max="4" width="19.7109375" bestFit="1" customWidth="1"/>
    <col min="5" max="5" width="14" bestFit="1" customWidth="1"/>
  </cols>
  <sheetData>
    <row r="1" spans="1:5" x14ac:dyDescent="0.25">
      <c r="A1" s="14" t="s">
        <v>47</v>
      </c>
      <c r="B1" s="14" t="s">
        <v>48</v>
      </c>
    </row>
    <row r="2" spans="1:5" x14ac:dyDescent="0.25">
      <c r="A2">
        <v>79</v>
      </c>
      <c r="B2">
        <v>70</v>
      </c>
    </row>
    <row r="3" spans="1:5" x14ac:dyDescent="0.25">
      <c r="A3">
        <v>88</v>
      </c>
      <c r="B3">
        <v>80</v>
      </c>
      <c r="D3" t="s">
        <v>49</v>
      </c>
      <c r="E3" s="17">
        <f>AVERAGE(A2:A10)</f>
        <v>70.222222222222229</v>
      </c>
    </row>
    <row r="4" spans="1:5" x14ac:dyDescent="0.25">
      <c r="A4">
        <v>54</v>
      </c>
      <c r="B4">
        <v>72</v>
      </c>
      <c r="D4" t="s">
        <v>50</v>
      </c>
      <c r="E4" s="17">
        <f>_xlfn.STDEV.S(A2:A10)</f>
        <v>12.487771796619457</v>
      </c>
    </row>
    <row r="5" spans="1:5" x14ac:dyDescent="0.25">
      <c r="A5">
        <v>81</v>
      </c>
      <c r="B5">
        <v>52</v>
      </c>
      <c r="E5" s="14"/>
    </row>
    <row r="6" spans="1:5" x14ac:dyDescent="0.25">
      <c r="A6">
        <v>73</v>
      </c>
      <c r="B6">
        <v>70</v>
      </c>
      <c r="D6" t="s">
        <v>49</v>
      </c>
      <c r="E6" s="14">
        <f>AVERAGE(B2:B7)</f>
        <v>67.5</v>
      </c>
    </row>
    <row r="7" spans="1:5" x14ac:dyDescent="0.25">
      <c r="A7">
        <v>56</v>
      </c>
      <c r="B7">
        <v>61</v>
      </c>
      <c r="D7" t="s">
        <v>50</v>
      </c>
      <c r="E7" s="17">
        <f>_xlfn.STDEV.S(B2:B7)</f>
        <v>9.710818709048171</v>
      </c>
    </row>
    <row r="8" spans="1:5" x14ac:dyDescent="0.25">
      <c r="A8">
        <v>79</v>
      </c>
    </row>
    <row r="9" spans="1:5" x14ac:dyDescent="0.25">
      <c r="A9">
        <v>64</v>
      </c>
    </row>
    <row r="10" spans="1:5" x14ac:dyDescent="0.25">
      <c r="A10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4"/>
  <sheetViews>
    <sheetView zoomScale="130" zoomScaleNormal="130" workbookViewId="0">
      <selection activeCell="E15" sqref="E15"/>
    </sheetView>
  </sheetViews>
  <sheetFormatPr baseColWidth="10" defaultRowHeight="15" x14ac:dyDescent="0.25"/>
  <cols>
    <col min="4" max="4" width="14.140625" bestFit="1" customWidth="1"/>
  </cols>
  <sheetData>
    <row r="1" spans="2:12" x14ac:dyDescent="0.25">
      <c r="B1" s="7" t="s">
        <v>0</v>
      </c>
      <c r="C1" s="1"/>
      <c r="D1" s="1"/>
      <c r="E1" s="1"/>
      <c r="F1" s="1"/>
      <c r="G1" s="1"/>
      <c r="H1" s="1" t="s">
        <v>30</v>
      </c>
      <c r="I1" s="2">
        <v>28</v>
      </c>
      <c r="J1" s="1" t="s">
        <v>31</v>
      </c>
      <c r="K1" s="2">
        <v>25</v>
      </c>
      <c r="L1" s="2"/>
    </row>
    <row r="2" spans="2:12" x14ac:dyDescent="0.25">
      <c r="B2" s="1"/>
      <c r="C2" s="1" t="s">
        <v>15</v>
      </c>
      <c r="D2" s="10" t="s">
        <v>36</v>
      </c>
      <c r="E2" s="1"/>
      <c r="F2" s="1"/>
      <c r="G2" s="1"/>
      <c r="H2" s="1" t="s">
        <v>38</v>
      </c>
      <c r="I2" s="2">
        <v>40</v>
      </c>
      <c r="J2" s="1" t="s">
        <v>40</v>
      </c>
      <c r="K2" s="2">
        <v>50</v>
      </c>
      <c r="L2" s="2"/>
    </row>
    <row r="3" spans="2:12" x14ac:dyDescent="0.25">
      <c r="B3" s="1"/>
      <c r="C3" s="1" t="s">
        <v>16</v>
      </c>
      <c r="D3" s="10" t="s">
        <v>37</v>
      </c>
      <c r="E3" s="1"/>
      <c r="F3" s="1"/>
      <c r="G3" s="1"/>
      <c r="H3" s="1" t="s">
        <v>39</v>
      </c>
      <c r="I3" s="16">
        <f>I1/I2</f>
        <v>0.7</v>
      </c>
      <c r="J3" s="1" t="s">
        <v>41</v>
      </c>
      <c r="K3" s="5">
        <f>K1/K2</f>
        <v>0.5</v>
      </c>
      <c r="L3" s="13"/>
    </row>
    <row r="4" spans="2:12" x14ac:dyDescent="0.25">
      <c r="B4" s="1"/>
      <c r="C4" s="1"/>
      <c r="D4" s="1"/>
      <c r="E4" s="1"/>
      <c r="F4" s="1"/>
      <c r="G4" s="1"/>
      <c r="H4" s="1"/>
      <c r="I4" s="2"/>
      <c r="J4" s="1"/>
      <c r="K4" s="1"/>
      <c r="L4" s="2"/>
    </row>
    <row r="5" spans="2:12" x14ac:dyDescent="0.25">
      <c r="B5" s="7" t="s">
        <v>1</v>
      </c>
      <c r="C5" s="1"/>
      <c r="D5" s="1"/>
      <c r="E5" s="1"/>
      <c r="F5" s="1"/>
      <c r="G5" s="1"/>
      <c r="H5" s="6"/>
      <c r="I5" s="2"/>
      <c r="J5" s="1"/>
      <c r="K5" s="1"/>
      <c r="L5" s="1"/>
    </row>
    <row r="6" spans="2:12" x14ac:dyDescent="0.25">
      <c r="B6" s="1"/>
      <c r="C6" s="1" t="s">
        <v>19</v>
      </c>
      <c r="D6" s="8">
        <v>0.95</v>
      </c>
      <c r="E6" s="12">
        <v>0.95</v>
      </c>
      <c r="F6" s="1"/>
      <c r="G6" s="1"/>
      <c r="H6" s="6"/>
      <c r="I6" s="2"/>
      <c r="J6" s="1"/>
      <c r="K6" s="1"/>
      <c r="L6" s="1"/>
    </row>
    <row r="7" spans="2:12" x14ac:dyDescent="0.25">
      <c r="B7" s="1"/>
      <c r="C7" s="1" t="s">
        <v>7</v>
      </c>
      <c r="D7" s="8">
        <v>0.05</v>
      </c>
      <c r="E7" s="12">
        <v>0.05</v>
      </c>
      <c r="F7" s="1"/>
      <c r="G7" s="1"/>
      <c r="H7" s="1"/>
      <c r="I7" s="1"/>
      <c r="J7" s="1"/>
      <c r="K7" s="1"/>
      <c r="L7" s="1"/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7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C10" s="1" t="s">
        <v>22</v>
      </c>
      <c r="D10" s="9">
        <f>(I1+K1)/(I2+K2)</f>
        <v>0.58888888888888891</v>
      </c>
      <c r="E10" s="1" t="s">
        <v>42</v>
      </c>
      <c r="F10" s="9">
        <f>1-D10</f>
        <v>0.41111111111111109</v>
      </c>
      <c r="G10" s="1"/>
      <c r="H10" s="1"/>
      <c r="I10" s="1"/>
      <c r="J10" s="1"/>
      <c r="K10" s="1"/>
      <c r="L10" s="1"/>
    </row>
    <row r="11" spans="2:12" x14ac:dyDescent="0.25">
      <c r="B11" s="1"/>
      <c r="C11" s="1" t="s">
        <v>23</v>
      </c>
      <c r="D11" s="9">
        <f>(I3-K3)/SQRT((D10*F10)*((1/I2)+(1/K2)))</f>
        <v>1.9161409458665382</v>
      </c>
      <c r="E11" s="1"/>
      <c r="F11" s="5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7" t="s">
        <v>3</v>
      </c>
      <c r="C14" s="1"/>
      <c r="D14" s="2" t="s">
        <v>6</v>
      </c>
      <c r="E14" s="2" t="s">
        <v>5</v>
      </c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 t="s">
        <v>17</v>
      </c>
      <c r="E15" s="9">
        <f>_xlfn.NORM.S.INV(E6+(E7/2))</f>
        <v>1.9599639845400536</v>
      </c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 t="s">
        <v>18</v>
      </c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 t="s">
        <v>10</v>
      </c>
      <c r="J17" s="1"/>
      <c r="K17" s="1"/>
      <c r="L17" s="1"/>
    </row>
    <row r="18" spans="2:12" x14ac:dyDescent="0.25">
      <c r="B18" s="1"/>
      <c r="C18" s="2" t="s">
        <v>8</v>
      </c>
      <c r="D18" s="9">
        <f>D11</f>
        <v>1.9161409458665382</v>
      </c>
      <c r="E18" s="11" t="s">
        <v>21</v>
      </c>
      <c r="F18" s="9">
        <f>E15</f>
        <v>1.9599639845400536</v>
      </c>
      <c r="G18" s="2" t="s">
        <v>9</v>
      </c>
      <c r="H18" s="1"/>
      <c r="I18" s="1" t="s">
        <v>8</v>
      </c>
      <c r="J18" s="4" t="s">
        <v>11</v>
      </c>
      <c r="K18" s="1" t="s">
        <v>9</v>
      </c>
      <c r="L18" s="15" t="s">
        <v>13</v>
      </c>
    </row>
    <row r="19" spans="2:12" x14ac:dyDescent="0.25">
      <c r="B19" s="1"/>
      <c r="C19" s="1"/>
      <c r="D19" s="1"/>
      <c r="E19" s="1"/>
      <c r="F19" s="1"/>
      <c r="G19" s="1"/>
      <c r="H19" s="1"/>
      <c r="I19" s="1" t="s">
        <v>8</v>
      </c>
      <c r="J19" s="4" t="s">
        <v>12</v>
      </c>
      <c r="K19" s="1" t="s">
        <v>9</v>
      </c>
      <c r="L19" s="10" t="s">
        <v>14</v>
      </c>
    </row>
    <row r="20" spans="2:12" x14ac:dyDescent="0.25">
      <c r="B20" s="7" t="s">
        <v>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 t="s">
        <v>20</v>
      </c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/>
      <c r="C23" s="20" t="s">
        <v>43</v>
      </c>
      <c r="D23" s="20"/>
      <c r="E23" s="20"/>
      <c r="F23" s="20"/>
      <c r="G23" s="20"/>
      <c r="H23" s="20"/>
      <c r="I23" s="20"/>
      <c r="J23" s="1"/>
      <c r="K23" s="1"/>
      <c r="L23" s="1"/>
    </row>
    <row r="24" spans="2:12" ht="29.25" customHeight="1" x14ac:dyDescent="0.25">
      <c r="B24" s="1"/>
      <c r="C24" s="20"/>
      <c r="D24" s="20"/>
      <c r="E24" s="20"/>
      <c r="F24" s="20"/>
      <c r="G24" s="20"/>
      <c r="H24" s="20"/>
      <c r="I24" s="20"/>
      <c r="J24" s="1"/>
      <c r="K24" s="1"/>
      <c r="L24" s="1"/>
    </row>
  </sheetData>
  <mergeCells count="1">
    <mergeCell ref="C23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B66E-7B91-4207-8C45-FA09E19400B7}">
  <dimension ref="B1:M124"/>
  <sheetViews>
    <sheetView zoomScale="120" zoomScaleNormal="120" workbookViewId="0">
      <selection activeCell="B1" sqref="B1:M20"/>
    </sheetView>
  </sheetViews>
  <sheetFormatPr baseColWidth="10" defaultRowHeight="15" x14ac:dyDescent="0.25"/>
  <cols>
    <col min="3" max="3" width="18" bestFit="1" customWidth="1"/>
  </cols>
  <sheetData>
    <row r="1" spans="2:13" x14ac:dyDescent="0.25">
      <c r="B1" s="7" t="s">
        <v>0</v>
      </c>
      <c r="C1" s="1">
        <v>1</v>
      </c>
      <c r="D1" s="1"/>
      <c r="E1" s="1"/>
      <c r="G1" s="1" t="s">
        <v>66</v>
      </c>
      <c r="H1" s="1" t="s">
        <v>26</v>
      </c>
      <c r="I1" s="2">
        <v>77</v>
      </c>
      <c r="J1" t="s">
        <v>30</v>
      </c>
      <c r="K1" s="2">
        <v>3317</v>
      </c>
      <c r="L1" s="3" t="s">
        <v>28</v>
      </c>
      <c r="M1" s="14">
        <v>415</v>
      </c>
    </row>
    <row r="2" spans="2:13" x14ac:dyDescent="0.25">
      <c r="B2" s="1"/>
      <c r="C2" s="1" t="s">
        <v>15</v>
      </c>
      <c r="D2" s="10" t="s">
        <v>45</v>
      </c>
      <c r="E2" s="1"/>
      <c r="G2" s="1" t="s">
        <v>65</v>
      </c>
      <c r="H2" s="1" t="s">
        <v>27</v>
      </c>
      <c r="I2" s="2">
        <v>51</v>
      </c>
      <c r="J2" t="s">
        <v>31</v>
      </c>
      <c r="K2" s="2">
        <v>3257</v>
      </c>
      <c r="L2" s="3" t="s">
        <v>29</v>
      </c>
      <c r="M2" s="14">
        <v>508</v>
      </c>
    </row>
    <row r="3" spans="2:13" x14ac:dyDescent="0.25">
      <c r="B3" s="1"/>
      <c r="C3" s="1" t="s">
        <v>16</v>
      </c>
      <c r="D3" s="10" t="s">
        <v>46</v>
      </c>
      <c r="E3" s="1"/>
      <c r="G3" s="1"/>
      <c r="H3" s="1"/>
      <c r="I3" s="13"/>
      <c r="J3" s="1"/>
      <c r="K3" s="1"/>
      <c r="L3" s="13"/>
    </row>
    <row r="4" spans="2:13" x14ac:dyDescent="0.25">
      <c r="B4" s="1"/>
      <c r="C4" s="1"/>
      <c r="D4" s="1"/>
      <c r="E4" s="1"/>
      <c r="F4" s="1"/>
      <c r="G4" s="1"/>
      <c r="H4" s="1"/>
      <c r="I4" s="2"/>
      <c r="J4" s="1"/>
      <c r="K4" s="1"/>
      <c r="L4" s="2"/>
    </row>
    <row r="5" spans="2:13" x14ac:dyDescent="0.25">
      <c r="B5" s="7" t="s">
        <v>1</v>
      </c>
      <c r="C5" s="1"/>
      <c r="D5" s="1"/>
      <c r="E5" s="1"/>
      <c r="F5" s="1"/>
      <c r="G5" s="1"/>
      <c r="H5" s="6"/>
      <c r="I5" s="2"/>
      <c r="J5" s="1"/>
      <c r="K5" s="1"/>
      <c r="L5" s="1"/>
    </row>
    <row r="6" spans="2:13" x14ac:dyDescent="0.25">
      <c r="B6" s="1"/>
      <c r="C6" s="1" t="s">
        <v>19</v>
      </c>
      <c r="D6" s="8">
        <v>0.95</v>
      </c>
      <c r="E6" s="12">
        <v>0.95</v>
      </c>
      <c r="F6" s="1"/>
      <c r="G6" s="1"/>
      <c r="H6" s="6"/>
      <c r="I6" s="2"/>
      <c r="J6" s="1"/>
      <c r="K6" s="1"/>
      <c r="L6" s="1"/>
    </row>
    <row r="7" spans="2:13" x14ac:dyDescent="0.25">
      <c r="B7" s="1"/>
      <c r="C7" s="1" t="s">
        <v>7</v>
      </c>
      <c r="D7" s="8">
        <v>0.05</v>
      </c>
      <c r="E7" s="12">
        <f>1-E6</f>
        <v>5.0000000000000044E-2</v>
      </c>
      <c r="F7" s="1"/>
      <c r="G7" s="1"/>
      <c r="H7" s="1"/>
      <c r="I7" s="1"/>
      <c r="J7" s="1"/>
      <c r="K7" s="1"/>
      <c r="L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3" x14ac:dyDescent="0.25">
      <c r="B9" s="7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3" x14ac:dyDescent="0.25">
      <c r="B10" s="1"/>
      <c r="C10" s="1" t="s">
        <v>23</v>
      </c>
      <c r="D10" s="9">
        <f>((K1-K2)-0)/SQRT(((M1^2)/I1)+((M2^2)/I2))</f>
        <v>0.70240245160999903</v>
      </c>
      <c r="E10" s="1"/>
      <c r="F10" s="5"/>
      <c r="G10" s="1"/>
      <c r="H10" s="1"/>
      <c r="I10" s="1"/>
      <c r="J10" s="1"/>
      <c r="K10" s="1"/>
      <c r="L10" s="1"/>
    </row>
    <row r="11" spans="2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x14ac:dyDescent="0.25">
      <c r="B13" s="7" t="s">
        <v>3</v>
      </c>
      <c r="C13" s="1"/>
      <c r="D13" s="2" t="s">
        <v>6</v>
      </c>
      <c r="E13" s="2" t="s">
        <v>5</v>
      </c>
      <c r="F13" s="1"/>
      <c r="G13" s="1"/>
      <c r="H13" s="1"/>
      <c r="I13" s="1"/>
      <c r="J13" s="1"/>
      <c r="K13" s="1"/>
      <c r="L13" s="1"/>
    </row>
    <row r="14" spans="2:13" x14ac:dyDescent="0.25">
      <c r="B14" s="1"/>
      <c r="C14" s="1" t="s">
        <v>17</v>
      </c>
      <c r="D14" s="9">
        <f>_xlfn.NORM.S.INV(E6)</f>
        <v>1.6448536269514715</v>
      </c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1"/>
      <c r="C15" s="1" t="s">
        <v>18</v>
      </c>
      <c r="D15" s="5"/>
      <c r="E15" s="1"/>
      <c r="F15" s="1"/>
      <c r="G15" s="1"/>
      <c r="H15" s="1"/>
      <c r="I15" s="1"/>
      <c r="J15" s="1"/>
      <c r="K15" s="1"/>
      <c r="L15" s="1"/>
    </row>
    <row r="16" spans="2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x14ac:dyDescent="0.25">
      <c r="B17" s="1"/>
      <c r="C17" s="2" t="s">
        <v>8</v>
      </c>
      <c r="D17" s="9">
        <f>ABS(D10)</f>
        <v>0.70240245160999903</v>
      </c>
      <c r="E17" s="11" t="s">
        <v>21</v>
      </c>
      <c r="F17" s="9">
        <f>ABS(D14)</f>
        <v>1.6448536269514715</v>
      </c>
      <c r="G17" s="2" t="s">
        <v>9</v>
      </c>
      <c r="H17" s="1"/>
      <c r="I17" s="1"/>
      <c r="J17" s="4"/>
      <c r="K17" s="1"/>
      <c r="L17" s="1"/>
    </row>
    <row r="18" spans="2:13" x14ac:dyDescent="0.25">
      <c r="B18" s="1"/>
      <c r="C18" s="1"/>
      <c r="D18" s="1"/>
      <c r="E18" s="1"/>
      <c r="F18" s="1"/>
      <c r="G18" s="1"/>
      <c r="H18" s="1"/>
      <c r="I18" s="1"/>
      <c r="J18" s="4"/>
      <c r="K18" s="1"/>
      <c r="L18" s="1"/>
    </row>
    <row r="19" spans="2:13" x14ac:dyDescent="0.25">
      <c r="B19" s="7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3" x14ac:dyDescent="0.25">
      <c r="B20" s="1"/>
      <c r="C20" s="1" t="s">
        <v>20</v>
      </c>
      <c r="D20" s="1"/>
      <c r="E20" s="1"/>
      <c r="F20" s="1"/>
      <c r="G20" s="1"/>
      <c r="H20" s="1"/>
      <c r="I20" s="1"/>
      <c r="J20" s="1"/>
      <c r="K20" s="1"/>
      <c r="L20" s="1"/>
    </row>
    <row r="21" spans="2:13" x14ac:dyDescent="0.25">
      <c r="C21" t="s">
        <v>67</v>
      </c>
    </row>
    <row r="26" spans="2:13" x14ac:dyDescent="0.25">
      <c r="B26" s="7" t="s">
        <v>0</v>
      </c>
      <c r="C26" s="1">
        <v>5</v>
      </c>
      <c r="D26" s="1"/>
      <c r="E26" s="1"/>
      <c r="F26" s="1"/>
      <c r="G26" s="1"/>
      <c r="H26" s="1" t="s">
        <v>26</v>
      </c>
      <c r="I26" s="2">
        <v>15</v>
      </c>
      <c r="J26" t="s">
        <v>30</v>
      </c>
      <c r="K26" s="2">
        <v>92</v>
      </c>
      <c r="L26" s="3" t="s">
        <v>28</v>
      </c>
      <c r="M26" s="14">
        <v>30</v>
      </c>
    </row>
    <row r="27" spans="2:13" x14ac:dyDescent="0.25">
      <c r="B27" s="1"/>
      <c r="C27" s="1" t="s">
        <v>15</v>
      </c>
      <c r="D27" s="10" t="s">
        <v>45</v>
      </c>
      <c r="E27" s="1"/>
      <c r="F27" s="1"/>
      <c r="G27" s="1"/>
      <c r="H27" s="1" t="s">
        <v>27</v>
      </c>
      <c r="I27" s="2">
        <v>20</v>
      </c>
      <c r="J27" t="s">
        <v>31</v>
      </c>
      <c r="K27" s="2">
        <v>132</v>
      </c>
      <c r="L27" s="3" t="s">
        <v>29</v>
      </c>
      <c r="M27" s="14">
        <v>45</v>
      </c>
    </row>
    <row r="28" spans="2:13" x14ac:dyDescent="0.25">
      <c r="B28" s="1"/>
      <c r="C28" s="1" t="s">
        <v>16</v>
      </c>
      <c r="D28" s="10" t="s">
        <v>68</v>
      </c>
      <c r="E28" s="1"/>
      <c r="F28" s="1"/>
      <c r="G28" s="1"/>
      <c r="H28" s="6" t="s">
        <v>34</v>
      </c>
      <c r="I28" s="16">
        <f>I26+I27-2</f>
        <v>33</v>
      </c>
      <c r="J28" s="1"/>
      <c r="K28" s="1"/>
      <c r="L28" s="13"/>
    </row>
    <row r="29" spans="2:13" x14ac:dyDescent="0.25">
      <c r="B29" s="1"/>
      <c r="C29" s="1"/>
      <c r="D29" s="1"/>
      <c r="E29" s="1"/>
      <c r="F29" s="1"/>
      <c r="G29" s="1"/>
      <c r="H29" s="1"/>
      <c r="I29" s="2"/>
      <c r="J29" s="1"/>
      <c r="K29" s="1"/>
      <c r="L29" s="2"/>
    </row>
    <row r="30" spans="2:13" x14ac:dyDescent="0.25">
      <c r="B30" s="7" t="s">
        <v>1</v>
      </c>
      <c r="C30" s="1"/>
      <c r="D30" s="1"/>
      <c r="E30" s="1"/>
      <c r="F30" s="1"/>
      <c r="G30" s="1"/>
      <c r="H30" s="6"/>
      <c r="I30" s="2"/>
      <c r="J30" s="1"/>
      <c r="K30" s="1"/>
      <c r="L30" s="1"/>
    </row>
    <row r="31" spans="2:13" x14ac:dyDescent="0.25">
      <c r="B31" s="1"/>
      <c r="C31" s="1" t="s">
        <v>19</v>
      </c>
      <c r="D31" s="8">
        <v>0.95</v>
      </c>
      <c r="E31" s="12">
        <v>0.95</v>
      </c>
      <c r="F31" s="1"/>
      <c r="G31" s="1"/>
      <c r="H31" s="6"/>
      <c r="I31" s="2"/>
      <c r="J31" s="1"/>
      <c r="K31" s="1"/>
      <c r="L31" s="1"/>
    </row>
    <row r="32" spans="2:13" x14ac:dyDescent="0.25">
      <c r="B32" s="1"/>
      <c r="C32" s="1" t="s">
        <v>7</v>
      </c>
      <c r="D32" s="8">
        <v>0.05</v>
      </c>
      <c r="E32" s="12">
        <f>1-E31</f>
        <v>5.0000000000000044E-2</v>
      </c>
      <c r="F32" s="1"/>
      <c r="G32" s="1"/>
      <c r="H32" s="1"/>
      <c r="I32" s="1"/>
      <c r="J32" s="1"/>
      <c r="K32" s="1"/>
      <c r="L32" s="1"/>
    </row>
    <row r="33" spans="2:1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7" t="s">
        <v>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/>
      <c r="C35" s="1" t="s">
        <v>33</v>
      </c>
      <c r="D35" s="9">
        <f>(((I26-1)*M26^2)+((I27-1)*M27^2))/(I26+I27-2)</f>
        <v>1547.7272727272727</v>
      </c>
      <c r="E35" s="19">
        <f>((((I26-1)*M26^2)+((I27-1)*M27^2))/(I26+I27-2))</f>
        <v>1547.7272727272727</v>
      </c>
      <c r="F35" s="5"/>
      <c r="G35" s="1"/>
      <c r="H35" s="1"/>
      <c r="I35" s="1"/>
      <c r="J35" s="1"/>
      <c r="K35" s="1"/>
      <c r="L35" s="1"/>
    </row>
    <row r="36" spans="2:12" x14ac:dyDescent="0.25">
      <c r="B36" s="1"/>
      <c r="C36" s="1" t="s">
        <v>51</v>
      </c>
      <c r="D36" s="9">
        <f>((K26-K27)-0)/SQRT((D35/I26)+(D35/I27))</f>
        <v>-2.9767295505077302</v>
      </c>
      <c r="E36" s="19">
        <f>(((K26-K27)-0)/SQRT((E35/I26)+(E35/I27)))</f>
        <v>-2.9767295505077302</v>
      </c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7" t="s">
        <v>3</v>
      </c>
      <c r="C38" s="1"/>
      <c r="D38" s="2" t="s">
        <v>6</v>
      </c>
      <c r="E38" s="2" t="s">
        <v>5</v>
      </c>
      <c r="F38" s="1"/>
      <c r="G38" s="1"/>
      <c r="H38" s="1"/>
      <c r="I38" s="1"/>
      <c r="J38" s="1"/>
      <c r="K38" s="1"/>
      <c r="L38" s="1"/>
    </row>
    <row r="39" spans="2:12" x14ac:dyDescent="0.25">
      <c r="B39" s="1"/>
      <c r="C39" s="1" t="s">
        <v>17</v>
      </c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1" t="s">
        <v>18</v>
      </c>
      <c r="D40" s="9">
        <f>_xlfn.T.INV(E31,I28)</f>
        <v>1.6923603090303434</v>
      </c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2" t="s">
        <v>8</v>
      </c>
      <c r="D42" s="9">
        <f>ABS(D36)</f>
        <v>2.9767295505077302</v>
      </c>
      <c r="E42" s="11" t="s">
        <v>24</v>
      </c>
      <c r="F42" s="9">
        <f>D40</f>
        <v>1.6923603090303434</v>
      </c>
      <c r="G42" s="2" t="s">
        <v>9</v>
      </c>
      <c r="H42" s="1"/>
      <c r="I42" s="1"/>
      <c r="J42" s="4"/>
      <c r="K42" s="1"/>
      <c r="L42" s="1"/>
    </row>
    <row r="43" spans="2:12" x14ac:dyDescent="0.25"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2:12" x14ac:dyDescent="0.25">
      <c r="B44" s="7" t="s">
        <v>4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5">
      <c r="B45" s="1"/>
      <c r="C45" s="1" t="s">
        <v>20</v>
      </c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1" t="s">
        <v>69</v>
      </c>
      <c r="D46" s="1"/>
      <c r="E46" s="1"/>
      <c r="F46" s="1"/>
      <c r="G46" s="1"/>
      <c r="H46" s="1"/>
      <c r="I46" s="1"/>
      <c r="J46" s="1"/>
      <c r="K46" s="1"/>
      <c r="L46" s="1"/>
    </row>
    <row r="51" spans="2:11" x14ac:dyDescent="0.25">
      <c r="B51" s="7" t="s">
        <v>0</v>
      </c>
      <c r="C51" s="1"/>
      <c r="D51" s="1"/>
      <c r="E51" s="1"/>
      <c r="F51" s="1"/>
      <c r="G51" s="1"/>
      <c r="H51" s="1" t="s">
        <v>30</v>
      </c>
      <c r="I51" s="2">
        <v>28</v>
      </c>
      <c r="J51" s="1" t="s">
        <v>31</v>
      </c>
      <c r="K51" s="2">
        <v>25</v>
      </c>
    </row>
    <row r="52" spans="2:11" x14ac:dyDescent="0.25">
      <c r="B52" s="1"/>
      <c r="C52" s="1" t="s">
        <v>15</v>
      </c>
      <c r="D52" s="10" t="s">
        <v>36</v>
      </c>
      <c r="E52" s="1"/>
      <c r="F52" s="1"/>
      <c r="G52" s="1"/>
      <c r="H52" s="1" t="s">
        <v>38</v>
      </c>
      <c r="I52" s="2">
        <v>40</v>
      </c>
      <c r="J52" s="1" t="s">
        <v>40</v>
      </c>
      <c r="K52" s="2">
        <v>50</v>
      </c>
    </row>
    <row r="53" spans="2:11" x14ac:dyDescent="0.25">
      <c r="B53" s="1"/>
      <c r="C53" s="1" t="s">
        <v>16</v>
      </c>
      <c r="D53" s="10" t="s">
        <v>37</v>
      </c>
      <c r="E53" s="1"/>
      <c r="F53" s="1"/>
      <c r="G53" s="1"/>
      <c r="H53" s="1" t="s">
        <v>39</v>
      </c>
      <c r="I53" s="16">
        <f>I51/I52</f>
        <v>0.7</v>
      </c>
      <c r="J53" s="1" t="s">
        <v>41</v>
      </c>
      <c r="K53" s="5">
        <f>K51/K52</f>
        <v>0.5</v>
      </c>
    </row>
    <row r="54" spans="2:11" x14ac:dyDescent="0.25">
      <c r="B54" s="1"/>
      <c r="C54" s="1"/>
      <c r="D54" s="1"/>
      <c r="E54" s="1"/>
      <c r="F54" s="1"/>
      <c r="G54" s="1"/>
      <c r="H54" s="1"/>
      <c r="I54" s="2"/>
      <c r="J54" s="1"/>
      <c r="K54" s="1"/>
    </row>
    <row r="55" spans="2:11" x14ac:dyDescent="0.25">
      <c r="B55" s="7" t="s">
        <v>1</v>
      </c>
      <c r="C55" s="1"/>
      <c r="D55" s="1"/>
      <c r="E55" s="1"/>
      <c r="F55" s="1"/>
      <c r="G55" s="1"/>
      <c r="H55" s="6"/>
      <c r="I55" s="2"/>
      <c r="J55" s="1"/>
      <c r="K55" s="1"/>
    </row>
    <row r="56" spans="2:11" x14ac:dyDescent="0.25">
      <c r="B56" s="1"/>
      <c r="C56" s="1" t="s">
        <v>19</v>
      </c>
      <c r="D56" s="8">
        <v>0.95</v>
      </c>
      <c r="E56" s="12">
        <v>0.95</v>
      </c>
      <c r="F56" s="1"/>
      <c r="G56" s="1"/>
      <c r="H56" s="6"/>
      <c r="I56" s="2"/>
      <c r="J56" s="1"/>
      <c r="K56" s="1"/>
    </row>
    <row r="57" spans="2:11" x14ac:dyDescent="0.25">
      <c r="B57" s="1"/>
      <c r="C57" s="1" t="s">
        <v>7</v>
      </c>
      <c r="D57" s="8">
        <v>0.05</v>
      </c>
      <c r="E57" s="12">
        <v>0.05</v>
      </c>
      <c r="F57" s="1"/>
      <c r="G57" s="1"/>
      <c r="H57" s="1"/>
      <c r="I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7" t="s">
        <v>2</v>
      </c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C60" s="1" t="s">
        <v>22</v>
      </c>
      <c r="D60" s="9">
        <f>(I51+K51)/(I52+K52)</f>
        <v>0.58888888888888891</v>
      </c>
      <c r="E60" s="1" t="s">
        <v>42</v>
      </c>
      <c r="F60" s="9">
        <f>1-D60</f>
        <v>0.41111111111111109</v>
      </c>
      <c r="G60" s="1"/>
      <c r="H60" s="1"/>
      <c r="I60" s="1"/>
      <c r="J60" s="1"/>
      <c r="K60" s="1"/>
    </row>
    <row r="61" spans="2:11" x14ac:dyDescent="0.25">
      <c r="B61" s="1"/>
      <c r="C61" s="1" t="s">
        <v>23</v>
      </c>
      <c r="D61" s="9">
        <f>(I53-K53)/SQRT((D60*F60)*((1/I52)+(1/K52)))</f>
        <v>1.9161409458665382</v>
      </c>
      <c r="E61" s="1"/>
      <c r="F61" s="5"/>
      <c r="G61" s="1"/>
      <c r="H61" s="1"/>
      <c r="I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7" t="s">
        <v>3</v>
      </c>
      <c r="C64" s="1"/>
      <c r="D64" s="2" t="s">
        <v>6</v>
      </c>
      <c r="E64" s="2" t="s">
        <v>5</v>
      </c>
      <c r="F64" s="1"/>
      <c r="G64" s="1"/>
      <c r="H64" s="1"/>
      <c r="I64" s="1"/>
      <c r="J64" s="1"/>
      <c r="K64" s="1"/>
    </row>
    <row r="65" spans="2:11" x14ac:dyDescent="0.25">
      <c r="B65" s="1"/>
      <c r="C65" s="1" t="s">
        <v>17</v>
      </c>
      <c r="E65" s="9">
        <f>_xlfn.NORM.S.INV(E56+(E57/2))</f>
        <v>1.9599639845400536</v>
      </c>
      <c r="F65" s="1"/>
      <c r="G65" s="1"/>
      <c r="H65" s="1"/>
      <c r="I65" s="1"/>
      <c r="J65" s="1"/>
      <c r="K65" s="1"/>
    </row>
    <row r="66" spans="2:11" x14ac:dyDescent="0.25">
      <c r="B66" s="1"/>
      <c r="C66" s="1" t="s">
        <v>18</v>
      </c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2" t="s">
        <v>8</v>
      </c>
      <c r="D68" s="9">
        <f>D61</f>
        <v>1.9161409458665382</v>
      </c>
      <c r="E68" s="11" t="s">
        <v>21</v>
      </c>
      <c r="F68" s="9">
        <f>E65</f>
        <v>1.9599639845400536</v>
      </c>
      <c r="G68" s="2" t="s">
        <v>9</v>
      </c>
      <c r="H68" s="1"/>
      <c r="I68" s="1"/>
      <c r="J68" s="4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4"/>
      <c r="K69" s="1"/>
    </row>
    <row r="70" spans="2:11" x14ac:dyDescent="0.25">
      <c r="B70" s="7" t="s">
        <v>4</v>
      </c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 t="s">
        <v>20</v>
      </c>
      <c r="D71" s="1"/>
      <c r="E71" s="1"/>
      <c r="F71" s="1"/>
      <c r="G71" s="1"/>
      <c r="H71" s="1"/>
      <c r="I71" s="1"/>
      <c r="J71" s="1"/>
      <c r="K71" s="1"/>
    </row>
    <row r="72" spans="2:11" x14ac:dyDescent="0.25">
      <c r="C72" t="s">
        <v>70</v>
      </c>
    </row>
    <row r="76" spans="2:11" x14ac:dyDescent="0.25">
      <c r="B76" s="7" t="s">
        <v>0</v>
      </c>
      <c r="C76" s="1"/>
      <c r="D76" s="1"/>
      <c r="E76" s="1"/>
      <c r="F76" s="1"/>
      <c r="G76" s="1"/>
      <c r="H76" s="1" t="s">
        <v>30</v>
      </c>
      <c r="I76" s="2">
        <v>18</v>
      </c>
      <c r="J76" s="1" t="s">
        <v>31</v>
      </c>
      <c r="K76" s="2">
        <v>25</v>
      </c>
    </row>
    <row r="77" spans="2:11" x14ac:dyDescent="0.25">
      <c r="B77" s="1"/>
      <c r="C77" s="1" t="s">
        <v>15</v>
      </c>
      <c r="D77" s="10" t="s">
        <v>36</v>
      </c>
      <c r="E77" s="1"/>
      <c r="F77" s="1"/>
      <c r="G77" s="1"/>
      <c r="H77" s="1" t="s">
        <v>38</v>
      </c>
      <c r="I77" s="2">
        <v>500</v>
      </c>
      <c r="J77" s="1" t="s">
        <v>40</v>
      </c>
      <c r="K77" s="2">
        <v>400</v>
      </c>
    </row>
    <row r="78" spans="2:11" x14ac:dyDescent="0.25">
      <c r="B78" s="1"/>
      <c r="C78" s="1" t="s">
        <v>16</v>
      </c>
      <c r="D78" s="10" t="s">
        <v>71</v>
      </c>
      <c r="E78" s="1"/>
      <c r="F78" s="1"/>
      <c r="G78" s="1"/>
      <c r="H78" s="1" t="s">
        <v>39</v>
      </c>
      <c r="I78" s="16">
        <f>I76/I77</f>
        <v>3.5999999999999997E-2</v>
      </c>
      <c r="J78" s="1" t="s">
        <v>41</v>
      </c>
      <c r="K78" s="5">
        <f>K76/K77</f>
        <v>6.25E-2</v>
      </c>
    </row>
    <row r="79" spans="2:11" x14ac:dyDescent="0.25">
      <c r="B79" s="1"/>
      <c r="C79" s="1"/>
      <c r="D79" s="1"/>
      <c r="E79" s="1"/>
      <c r="F79" s="1"/>
      <c r="G79" s="1"/>
      <c r="H79" s="1"/>
      <c r="I79" s="2"/>
      <c r="J79" s="1"/>
      <c r="K79" s="1"/>
    </row>
    <row r="80" spans="2:11" x14ac:dyDescent="0.25">
      <c r="B80" s="7" t="s">
        <v>1</v>
      </c>
      <c r="C80" s="1"/>
      <c r="D80" s="1"/>
      <c r="E80" s="1"/>
      <c r="F80" s="1"/>
      <c r="G80" s="1"/>
      <c r="H80" s="6"/>
      <c r="I80" s="2"/>
      <c r="J80" s="1"/>
      <c r="K80" s="1"/>
    </row>
    <row r="81" spans="2:11" x14ac:dyDescent="0.25">
      <c r="B81" s="1"/>
      <c r="C81" s="1" t="s">
        <v>19</v>
      </c>
      <c r="D81" s="8">
        <v>0.95</v>
      </c>
      <c r="E81" s="12">
        <v>0.95</v>
      </c>
      <c r="F81" s="1"/>
      <c r="G81" s="1"/>
      <c r="H81" s="6"/>
      <c r="I81" s="2"/>
      <c r="J81" s="1"/>
      <c r="K81" s="1"/>
    </row>
    <row r="82" spans="2:11" x14ac:dyDescent="0.25">
      <c r="B82" s="1"/>
      <c r="C82" s="1" t="s">
        <v>7</v>
      </c>
      <c r="D82" s="8">
        <v>0.05</v>
      </c>
      <c r="E82" s="12">
        <v>0.05</v>
      </c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7" t="s">
        <v>2</v>
      </c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C85" s="1" t="s">
        <v>22</v>
      </c>
      <c r="D85" s="9">
        <f>(I76+K76)/(I77+K77)</f>
        <v>4.777777777777778E-2</v>
      </c>
      <c r="E85" s="1" t="s">
        <v>42</v>
      </c>
      <c r="F85" s="9">
        <f>1-D85</f>
        <v>0.95222222222222219</v>
      </c>
      <c r="G85" s="1"/>
      <c r="H85" s="1"/>
      <c r="I85" s="1"/>
      <c r="J85" s="1"/>
      <c r="K85" s="1"/>
    </row>
    <row r="86" spans="2:11" x14ac:dyDescent="0.25">
      <c r="B86" s="1"/>
      <c r="C86" s="1" t="s">
        <v>23</v>
      </c>
      <c r="D86" s="9">
        <f>(I78-K78)/SQRT((D85*F85)*((1/I77)+(1/K77)))</f>
        <v>-1.8520703867227555</v>
      </c>
      <c r="E86" s="1"/>
      <c r="F86" s="5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7" t="s">
        <v>3</v>
      </c>
      <c r="C89" s="1"/>
      <c r="D89" s="2" t="s">
        <v>6</v>
      </c>
      <c r="E89" s="2" t="s">
        <v>5</v>
      </c>
      <c r="F89" s="1"/>
      <c r="G89" s="1"/>
      <c r="H89" s="1"/>
      <c r="I89" s="1"/>
      <c r="J89" s="1"/>
      <c r="K89" s="1"/>
    </row>
    <row r="90" spans="2:11" x14ac:dyDescent="0.25">
      <c r="B90" s="1"/>
      <c r="C90" s="1" t="s">
        <v>17</v>
      </c>
      <c r="E90" s="9">
        <f>_xlfn.NORM.S.INV(E81+(E82/2))</f>
        <v>1.9599639845400536</v>
      </c>
      <c r="F90" s="1"/>
      <c r="G90" s="1"/>
      <c r="H90" s="1"/>
      <c r="I90" s="1"/>
      <c r="J90" s="1"/>
      <c r="K90" s="1"/>
    </row>
    <row r="91" spans="2:11" x14ac:dyDescent="0.25">
      <c r="B91" s="1"/>
      <c r="C91" s="1" t="s">
        <v>18</v>
      </c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2" t="s">
        <v>8</v>
      </c>
      <c r="D93" s="9">
        <f>D86</f>
        <v>-1.8520703867227555</v>
      </c>
      <c r="E93" s="11" t="s">
        <v>21</v>
      </c>
      <c r="F93" s="9">
        <f>E90</f>
        <v>1.9599639845400536</v>
      </c>
      <c r="G93" s="2" t="s">
        <v>9</v>
      </c>
      <c r="H93" s="1"/>
      <c r="I93" s="1"/>
      <c r="J93" s="4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4"/>
      <c r="K94" s="1"/>
    </row>
    <row r="95" spans="2:11" x14ac:dyDescent="0.25">
      <c r="B95" s="7" t="s">
        <v>4</v>
      </c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 t="s">
        <v>20</v>
      </c>
      <c r="D96" s="1"/>
      <c r="E96" s="1"/>
      <c r="F96" s="1"/>
      <c r="G96" s="1"/>
      <c r="H96" s="1"/>
      <c r="I96" s="1"/>
      <c r="J96" s="1"/>
      <c r="K96" s="1"/>
    </row>
    <row r="97" spans="2:11" x14ac:dyDescent="0.25">
      <c r="C97" t="s">
        <v>70</v>
      </c>
    </row>
    <row r="103" spans="2:11" x14ac:dyDescent="0.25">
      <c r="B103" s="7" t="s">
        <v>0</v>
      </c>
      <c r="C103" s="1"/>
      <c r="D103" s="1"/>
      <c r="E103" s="1"/>
      <c r="F103" s="1"/>
      <c r="G103" s="1"/>
      <c r="H103" s="1" t="s">
        <v>30</v>
      </c>
      <c r="I103" s="2">
        <v>40</v>
      </c>
      <c r="J103" s="1" t="s">
        <v>31</v>
      </c>
      <c r="K103" s="2">
        <v>14</v>
      </c>
    </row>
    <row r="104" spans="2:11" x14ac:dyDescent="0.25">
      <c r="B104" s="1"/>
      <c r="C104" s="1" t="s">
        <v>15</v>
      </c>
      <c r="D104" s="10" t="s">
        <v>36</v>
      </c>
      <c r="E104" s="1"/>
      <c r="F104" s="1"/>
      <c r="G104" s="1"/>
      <c r="H104" s="1" t="s">
        <v>38</v>
      </c>
      <c r="I104" s="2">
        <v>60</v>
      </c>
      <c r="J104" s="1" t="s">
        <v>40</v>
      </c>
      <c r="K104" s="2">
        <v>60</v>
      </c>
    </row>
    <row r="105" spans="2:11" x14ac:dyDescent="0.25">
      <c r="B105" s="1"/>
      <c r="C105" s="1" t="s">
        <v>16</v>
      </c>
      <c r="D105" s="10" t="s">
        <v>72</v>
      </c>
      <c r="E105" s="1"/>
      <c r="F105" s="1"/>
      <c r="G105" s="1"/>
      <c r="H105" s="1" t="s">
        <v>39</v>
      </c>
      <c r="I105" s="16">
        <f>I103/I104</f>
        <v>0.66666666666666663</v>
      </c>
      <c r="J105" s="1" t="s">
        <v>41</v>
      </c>
      <c r="K105" s="5">
        <f>K103/K104</f>
        <v>0.23333333333333334</v>
      </c>
    </row>
    <row r="106" spans="2:11" x14ac:dyDescent="0.25">
      <c r="B106" s="1"/>
      <c r="C106" s="1"/>
      <c r="D106" s="1"/>
      <c r="E106" s="1"/>
      <c r="F106" s="1"/>
      <c r="G106" s="1"/>
      <c r="H106" s="1"/>
      <c r="I106" s="2"/>
      <c r="J106" s="1"/>
      <c r="K106" s="1"/>
    </row>
    <row r="107" spans="2:11" x14ac:dyDescent="0.25">
      <c r="B107" s="7" t="s">
        <v>1</v>
      </c>
      <c r="C107" s="1"/>
      <c r="D107" s="1"/>
      <c r="E107" s="1"/>
      <c r="F107" s="1"/>
      <c r="G107" s="1"/>
      <c r="H107" s="6"/>
      <c r="I107" s="2"/>
      <c r="J107" s="1"/>
      <c r="K107" s="1"/>
    </row>
    <row r="108" spans="2:11" x14ac:dyDescent="0.25">
      <c r="B108" s="1"/>
      <c r="C108" s="1" t="s">
        <v>19</v>
      </c>
      <c r="D108" s="8">
        <v>0.99</v>
      </c>
      <c r="E108" s="12">
        <v>0.99</v>
      </c>
      <c r="F108" s="1"/>
      <c r="G108" s="1"/>
      <c r="H108" s="6"/>
      <c r="I108" s="2"/>
      <c r="J108" s="1"/>
      <c r="K108" s="1"/>
    </row>
    <row r="109" spans="2:11" x14ac:dyDescent="0.25">
      <c r="B109" s="1"/>
      <c r="C109" s="1" t="s">
        <v>7</v>
      </c>
      <c r="D109" s="8">
        <v>0.01</v>
      </c>
      <c r="E109" s="12">
        <v>0.01</v>
      </c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7" t="s">
        <v>2</v>
      </c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C112" s="1" t="s">
        <v>22</v>
      </c>
      <c r="D112" s="9">
        <f>(I103+K103)/(I104+K104)</f>
        <v>0.45</v>
      </c>
      <c r="E112" s="1" t="s">
        <v>42</v>
      </c>
      <c r="F112" s="9">
        <f>1-D112</f>
        <v>0.55000000000000004</v>
      </c>
      <c r="G112" s="1"/>
      <c r="H112" s="1"/>
      <c r="I112" s="1"/>
      <c r="J112" s="1"/>
      <c r="K112" s="1"/>
    </row>
    <row r="113" spans="2:11" x14ac:dyDescent="0.25">
      <c r="B113" s="1"/>
      <c r="C113" s="1" t="s">
        <v>23</v>
      </c>
      <c r="D113" s="9">
        <f>(I105-K105)/SQRT((D112*F112)*((1/I104)+(1/K104)))</f>
        <v>4.7708429822142282</v>
      </c>
      <c r="E113" s="1"/>
      <c r="F113" s="5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7" t="s">
        <v>3</v>
      </c>
      <c r="C116" s="1"/>
      <c r="D116" s="2" t="s">
        <v>6</v>
      </c>
      <c r="E116" s="2" t="s">
        <v>5</v>
      </c>
      <c r="F116" s="1"/>
      <c r="G116" s="1"/>
      <c r="H116" s="1"/>
      <c r="I116" s="1"/>
      <c r="J116" s="1"/>
      <c r="K116" s="1"/>
    </row>
    <row r="117" spans="2:11" x14ac:dyDescent="0.25">
      <c r="B117" s="1"/>
      <c r="C117" s="1" t="s">
        <v>17</v>
      </c>
      <c r="E117" s="9">
        <f>_xlfn.NORM.S.INV(E108+(E109/2))</f>
        <v>2.5758293035488999</v>
      </c>
      <c r="F117" s="1"/>
      <c r="G117" s="1"/>
      <c r="H117" s="1"/>
      <c r="I117" s="1"/>
      <c r="J117" s="1"/>
      <c r="K117" s="1"/>
    </row>
    <row r="118" spans="2:11" x14ac:dyDescent="0.25">
      <c r="B118" s="1"/>
      <c r="C118" s="1" t="s">
        <v>18</v>
      </c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2" t="s">
        <v>8</v>
      </c>
      <c r="D120" s="9">
        <f>D113</f>
        <v>4.7708429822142282</v>
      </c>
      <c r="E120" s="11" t="s">
        <v>24</v>
      </c>
      <c r="F120" s="9">
        <f>E117</f>
        <v>2.5758293035488999</v>
      </c>
      <c r="G120" s="2" t="s">
        <v>9</v>
      </c>
      <c r="H120" s="1"/>
      <c r="I120" s="1"/>
      <c r="J120" s="4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4"/>
      <c r="K121" s="1"/>
    </row>
    <row r="122" spans="2:11" x14ac:dyDescent="0.25">
      <c r="B122" s="7" t="s">
        <v>4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 t="s">
        <v>20</v>
      </c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C124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2B0F-5C07-437A-A65A-9232708CE794}">
  <dimension ref="B2:M119"/>
  <sheetViews>
    <sheetView topLeftCell="A103" zoomScale="120" zoomScaleNormal="120" workbookViewId="0">
      <selection activeCell="F94" sqref="F94"/>
    </sheetView>
  </sheetViews>
  <sheetFormatPr baseColWidth="10" defaultRowHeight="15" x14ac:dyDescent="0.25"/>
  <cols>
    <col min="3" max="3" width="18" bestFit="1" customWidth="1"/>
  </cols>
  <sheetData>
    <row r="2" spans="2:11" x14ac:dyDescent="0.25">
      <c r="B2" s="7" t="s">
        <v>0</v>
      </c>
      <c r="C2" s="1"/>
      <c r="D2" s="1"/>
      <c r="E2" s="1"/>
      <c r="F2" s="1"/>
      <c r="G2" s="1"/>
      <c r="H2" s="1" t="s">
        <v>30</v>
      </c>
      <c r="I2" s="2">
        <v>16</v>
      </c>
      <c r="J2" s="1" t="s">
        <v>31</v>
      </c>
      <c r="K2" s="2">
        <v>14</v>
      </c>
    </row>
    <row r="3" spans="2:11" x14ac:dyDescent="0.25">
      <c r="B3" s="1"/>
      <c r="C3" s="1" t="s">
        <v>15</v>
      </c>
      <c r="D3" s="10" t="s">
        <v>36</v>
      </c>
      <c r="E3" s="1"/>
      <c r="F3" s="1"/>
      <c r="G3" s="1"/>
      <c r="H3" s="1" t="s">
        <v>38</v>
      </c>
      <c r="I3" s="2">
        <v>20</v>
      </c>
      <c r="J3" s="1" t="s">
        <v>40</v>
      </c>
      <c r="K3" s="2">
        <v>18</v>
      </c>
    </row>
    <row r="4" spans="2:11" x14ac:dyDescent="0.25">
      <c r="B4" s="1"/>
      <c r="C4" s="1" t="s">
        <v>16</v>
      </c>
      <c r="D4" s="10" t="s">
        <v>72</v>
      </c>
      <c r="E4" s="1"/>
      <c r="F4" s="1"/>
      <c r="G4" s="1"/>
      <c r="H4" s="1" t="s">
        <v>39</v>
      </c>
      <c r="I4" s="16">
        <f>I2/I3</f>
        <v>0.8</v>
      </c>
      <c r="J4" s="1" t="s">
        <v>41</v>
      </c>
      <c r="K4" s="5">
        <f>K2/K3</f>
        <v>0.77777777777777779</v>
      </c>
    </row>
    <row r="5" spans="2:11" x14ac:dyDescent="0.25">
      <c r="B5" s="1"/>
      <c r="C5" s="1"/>
      <c r="D5" s="1"/>
      <c r="E5" s="1"/>
      <c r="F5" s="1"/>
      <c r="G5" s="1"/>
      <c r="H5" s="1"/>
      <c r="I5" s="2"/>
      <c r="J5" s="1"/>
      <c r="K5" s="1"/>
    </row>
    <row r="6" spans="2:11" x14ac:dyDescent="0.25">
      <c r="B6" s="7" t="s">
        <v>1</v>
      </c>
      <c r="C6" s="1"/>
      <c r="D6" s="1"/>
      <c r="E6" s="1"/>
      <c r="F6" s="1"/>
      <c r="G6" s="1"/>
      <c r="H6" s="6"/>
      <c r="I6" s="2"/>
      <c r="J6" s="1"/>
      <c r="K6" s="1"/>
    </row>
    <row r="7" spans="2:11" x14ac:dyDescent="0.25">
      <c r="B7" s="1"/>
      <c r="C7" s="1" t="s">
        <v>19</v>
      </c>
      <c r="D7" s="8">
        <v>0.95</v>
      </c>
      <c r="E7" s="12">
        <v>0.95</v>
      </c>
      <c r="F7" s="1"/>
      <c r="G7" s="1"/>
      <c r="H7" s="6"/>
      <c r="I7" s="2"/>
      <c r="J7" s="1"/>
      <c r="K7" s="1"/>
    </row>
    <row r="8" spans="2:11" x14ac:dyDescent="0.25">
      <c r="B8" s="1"/>
      <c r="C8" s="1" t="s">
        <v>7</v>
      </c>
      <c r="D8" s="8">
        <v>0.05</v>
      </c>
      <c r="E8" s="12">
        <v>0.05</v>
      </c>
      <c r="F8" s="1"/>
      <c r="G8" s="1"/>
      <c r="H8" s="1"/>
      <c r="I8" s="1"/>
      <c r="J8" s="1"/>
      <c r="K8" s="1"/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7" t="s">
        <v>2</v>
      </c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C11" s="1" t="s">
        <v>22</v>
      </c>
      <c r="D11" s="9">
        <f>(I2+K2)/(I3+K3)</f>
        <v>0.78947368421052633</v>
      </c>
      <c r="E11" s="1" t="s">
        <v>42</v>
      </c>
      <c r="F11" s="9">
        <f>1-D11</f>
        <v>0.21052631578947367</v>
      </c>
      <c r="G11" s="1"/>
      <c r="H11" s="1"/>
      <c r="I11" s="1"/>
      <c r="J11" s="1"/>
      <c r="K11" s="1"/>
    </row>
    <row r="12" spans="2:11" x14ac:dyDescent="0.25">
      <c r="B12" s="1"/>
      <c r="C12" s="1" t="s">
        <v>23</v>
      </c>
      <c r="D12" s="9">
        <f>(I4-K4)/SQRT((D11*F11)*((1/I3)+(1/K3)))</f>
        <v>0.16777409856157247</v>
      </c>
      <c r="E12" s="1"/>
      <c r="F12" s="5"/>
      <c r="G12" s="1"/>
      <c r="H12" s="1"/>
      <c r="I12" s="1"/>
      <c r="J12" s="1"/>
      <c r="K12" s="1"/>
    </row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7" t="s">
        <v>3</v>
      </c>
      <c r="C15" s="1"/>
      <c r="D15" s="2" t="s">
        <v>6</v>
      </c>
      <c r="E15" s="2" t="s">
        <v>5</v>
      </c>
      <c r="F15" s="1"/>
      <c r="G15" s="1"/>
      <c r="H15" s="1"/>
      <c r="I15" s="1"/>
      <c r="J15" s="1"/>
      <c r="K15" s="1"/>
    </row>
    <row r="16" spans="2:11" x14ac:dyDescent="0.25">
      <c r="B16" s="1"/>
      <c r="C16" s="1" t="s">
        <v>17</v>
      </c>
      <c r="E16" s="9">
        <f>_xlfn.NORM.S.INV(E7+(E8/2))</f>
        <v>1.9599639845400536</v>
      </c>
      <c r="F16" s="1"/>
      <c r="G16" s="1"/>
      <c r="H16" s="1"/>
      <c r="I16" s="1"/>
      <c r="J16" s="1"/>
      <c r="K16" s="1"/>
    </row>
    <row r="17" spans="2:13" x14ac:dyDescent="0.25">
      <c r="B17" s="1"/>
      <c r="C17" s="1" t="s">
        <v>18</v>
      </c>
      <c r="E17" s="1"/>
      <c r="F17" s="1"/>
      <c r="G17" s="1"/>
      <c r="H17" s="1"/>
      <c r="I17" s="1"/>
      <c r="J17" s="1"/>
      <c r="K17" s="1"/>
    </row>
    <row r="18" spans="2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3" x14ac:dyDescent="0.25">
      <c r="B19" s="1"/>
      <c r="C19" s="2" t="s">
        <v>8</v>
      </c>
      <c r="D19" s="9">
        <f>D12</f>
        <v>0.16777409856157247</v>
      </c>
      <c r="E19" s="11" t="s">
        <v>21</v>
      </c>
      <c r="F19" s="9">
        <f>E16</f>
        <v>1.9599639845400536</v>
      </c>
      <c r="G19" s="2" t="s">
        <v>9</v>
      </c>
      <c r="H19" s="1"/>
      <c r="I19" s="1"/>
      <c r="J19" s="4"/>
      <c r="K19" s="1"/>
    </row>
    <row r="20" spans="2:13" x14ac:dyDescent="0.25">
      <c r="B20" s="1"/>
      <c r="C20" s="1"/>
      <c r="D20" s="1"/>
      <c r="E20" s="1"/>
      <c r="F20" s="1"/>
      <c r="G20" s="1"/>
      <c r="H20" s="1"/>
      <c r="I20" s="1"/>
      <c r="J20" s="4"/>
      <c r="K20" s="1"/>
    </row>
    <row r="21" spans="2:13" x14ac:dyDescent="0.25">
      <c r="B21" s="7" t="s">
        <v>4</v>
      </c>
      <c r="C21" s="1"/>
      <c r="D21" s="1"/>
      <c r="E21" s="1"/>
      <c r="F21" s="1"/>
      <c r="G21" s="1"/>
      <c r="H21" s="1"/>
      <c r="I21" s="1"/>
      <c r="J21" s="1"/>
      <c r="K21" s="1"/>
    </row>
    <row r="22" spans="2:13" x14ac:dyDescent="0.25">
      <c r="B22" s="1"/>
      <c r="C22" s="1" t="s">
        <v>20</v>
      </c>
      <c r="D22" s="1"/>
      <c r="E22" s="1"/>
      <c r="F22" s="1"/>
      <c r="G22" s="1"/>
      <c r="H22" s="1"/>
      <c r="I22" s="1"/>
      <c r="J22" s="1"/>
      <c r="K22" s="1"/>
    </row>
    <row r="23" spans="2:13" x14ac:dyDescent="0.25">
      <c r="C23" t="s">
        <v>70</v>
      </c>
    </row>
    <row r="27" spans="2:13" x14ac:dyDescent="0.25">
      <c r="B27" s="7" t="s">
        <v>0</v>
      </c>
      <c r="C27" s="1">
        <v>5</v>
      </c>
      <c r="D27" s="1"/>
      <c r="E27" s="1"/>
      <c r="F27" s="1"/>
      <c r="G27" s="1"/>
      <c r="H27" s="1" t="s">
        <v>26</v>
      </c>
      <c r="I27" s="2">
        <v>20</v>
      </c>
      <c r="J27" t="s">
        <v>30</v>
      </c>
      <c r="K27" s="2">
        <v>225</v>
      </c>
      <c r="L27" s="3" t="s">
        <v>28</v>
      </c>
      <c r="M27" s="14">
        <v>65</v>
      </c>
    </row>
    <row r="28" spans="2:13" x14ac:dyDescent="0.25">
      <c r="B28" s="1"/>
      <c r="C28" s="1" t="s">
        <v>15</v>
      </c>
      <c r="D28" s="10" t="s">
        <v>45</v>
      </c>
      <c r="E28" s="1"/>
      <c r="F28" s="1"/>
      <c r="G28" s="1"/>
      <c r="H28" s="1" t="s">
        <v>27</v>
      </c>
      <c r="I28" s="2">
        <v>18</v>
      </c>
      <c r="J28" t="s">
        <v>31</v>
      </c>
      <c r="K28" s="2">
        <v>205</v>
      </c>
      <c r="L28" s="3" t="s">
        <v>29</v>
      </c>
      <c r="M28" s="14">
        <v>65</v>
      </c>
    </row>
    <row r="29" spans="2:13" x14ac:dyDescent="0.25">
      <c r="B29" s="1"/>
      <c r="C29" s="1" t="s">
        <v>16</v>
      </c>
      <c r="D29" s="10" t="s">
        <v>68</v>
      </c>
      <c r="E29" s="1"/>
      <c r="F29" s="1"/>
      <c r="G29" s="1"/>
      <c r="H29" s="6" t="s">
        <v>34</v>
      </c>
      <c r="I29" s="16">
        <f>I27+I28-2</f>
        <v>36</v>
      </c>
      <c r="J29" s="1"/>
      <c r="K29" s="1"/>
      <c r="L29" s="13"/>
    </row>
    <row r="30" spans="2:13" x14ac:dyDescent="0.25">
      <c r="B30" s="1"/>
      <c r="C30" s="1"/>
      <c r="D30" s="1"/>
      <c r="E30" s="1"/>
      <c r="F30" s="1"/>
      <c r="G30" s="1"/>
      <c r="H30" s="1"/>
      <c r="I30" s="2"/>
      <c r="J30" s="1"/>
      <c r="K30" s="1"/>
      <c r="L30" s="2"/>
    </row>
    <row r="31" spans="2:13" x14ac:dyDescent="0.25">
      <c r="B31" s="7" t="s">
        <v>1</v>
      </c>
      <c r="C31" s="1"/>
      <c r="D31" s="1"/>
      <c r="E31" s="1"/>
      <c r="F31" s="1"/>
      <c r="G31" s="1"/>
      <c r="H31" s="6"/>
      <c r="I31" s="2"/>
      <c r="J31" s="1"/>
      <c r="K31" s="1"/>
      <c r="L31" s="1"/>
    </row>
    <row r="32" spans="2:13" x14ac:dyDescent="0.25">
      <c r="B32" s="1"/>
      <c r="C32" s="1" t="s">
        <v>19</v>
      </c>
      <c r="D32" s="8">
        <v>0.95</v>
      </c>
      <c r="E32" s="12">
        <v>0.95</v>
      </c>
      <c r="F32" s="1"/>
      <c r="G32" s="1"/>
      <c r="H32" s="6"/>
      <c r="I32" s="2"/>
      <c r="J32" s="1"/>
      <c r="K32" s="1"/>
      <c r="L32" s="1"/>
    </row>
    <row r="33" spans="2:12" x14ac:dyDescent="0.25">
      <c r="B33" s="1"/>
      <c r="C33" s="1" t="s">
        <v>7</v>
      </c>
      <c r="D33" s="8">
        <v>0.05</v>
      </c>
      <c r="E33" s="12">
        <f>1-E32</f>
        <v>5.0000000000000044E-2</v>
      </c>
      <c r="F33" s="1"/>
      <c r="G33" s="1"/>
      <c r="H33" s="1"/>
      <c r="I33" s="1"/>
      <c r="J33" s="1"/>
      <c r="K33" s="1"/>
      <c r="L33" s="1"/>
    </row>
    <row r="34" spans="2:1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7" t="s">
        <v>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/>
      <c r="C36" s="1" t="s">
        <v>33</v>
      </c>
      <c r="D36" s="9">
        <f>(((I27-1)*M27^2)+((I28-1)*M28^2))/(I27+I28-2)</f>
        <v>4225</v>
      </c>
      <c r="E36">
        <v>65</v>
      </c>
      <c r="F36" s="19">
        <f>((((I27-1)*M27^2)+((I28-1)*M28^2))/(I27+I28-2))</f>
        <v>4225</v>
      </c>
      <c r="G36" s="1"/>
      <c r="H36" s="1"/>
      <c r="I36" s="1"/>
      <c r="J36" s="1"/>
      <c r="K36" s="1"/>
      <c r="L36" s="1"/>
    </row>
    <row r="37" spans="2:12" x14ac:dyDescent="0.25">
      <c r="B37" s="1"/>
      <c r="C37" s="1" t="s">
        <v>51</v>
      </c>
      <c r="D37" s="9">
        <f>((K27-K28)-0)/SQRT((D36/I27)+(D36/I28))</f>
        <v>0.94705694038629606</v>
      </c>
      <c r="E37" s="19">
        <f>(((K27-K28)-0)/SQRT((E36/I27)+(E36/I28)))</f>
        <v>7.6354171557093338</v>
      </c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7" t="s">
        <v>3</v>
      </c>
      <c r="C39" s="1"/>
      <c r="D39" s="2" t="s">
        <v>6</v>
      </c>
      <c r="E39" s="2" t="s">
        <v>5</v>
      </c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1" t="s">
        <v>17</v>
      </c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1" t="s">
        <v>18</v>
      </c>
      <c r="D41" s="9">
        <f>_xlfn.T.INV(E32,I29)</f>
        <v>1.6882977141168147</v>
      </c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1"/>
      <c r="C43" s="2" t="s">
        <v>8</v>
      </c>
      <c r="D43" s="9">
        <f>ABS(D37)</f>
        <v>0.94705694038629606</v>
      </c>
      <c r="E43" s="11" t="s">
        <v>21</v>
      </c>
      <c r="F43" s="9">
        <f>D41</f>
        <v>1.6882977141168147</v>
      </c>
      <c r="G43" s="2" t="s">
        <v>9</v>
      </c>
      <c r="H43" s="1"/>
      <c r="I43" s="1"/>
      <c r="J43" s="4"/>
      <c r="K43" s="1"/>
      <c r="L43" s="1"/>
    </row>
    <row r="44" spans="2:12" x14ac:dyDescent="0.25"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2:12" x14ac:dyDescent="0.25">
      <c r="B45" s="7" t="s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1" t="s">
        <v>20</v>
      </c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5">
      <c r="C47" t="s">
        <v>64</v>
      </c>
    </row>
    <row r="50" spans="2:13" x14ac:dyDescent="0.25">
      <c r="I50">
        <v>20</v>
      </c>
    </row>
    <row r="51" spans="2:13" x14ac:dyDescent="0.25">
      <c r="B51" s="7" t="s">
        <v>0</v>
      </c>
      <c r="C51" s="1">
        <v>5</v>
      </c>
      <c r="D51" s="1"/>
      <c r="E51" s="1"/>
      <c r="F51" s="1"/>
      <c r="G51" s="1"/>
      <c r="H51" s="1" t="s">
        <v>26</v>
      </c>
      <c r="I51" s="2">
        <v>10</v>
      </c>
      <c r="J51" t="s">
        <v>30</v>
      </c>
      <c r="K51" s="2">
        <v>9.3000000000000007</v>
      </c>
      <c r="L51" s="3" t="s">
        <v>28</v>
      </c>
      <c r="M51" s="14">
        <v>0.59</v>
      </c>
    </row>
    <row r="52" spans="2:13" x14ac:dyDescent="0.25">
      <c r="B52" s="1"/>
      <c r="C52" s="1" t="s">
        <v>15</v>
      </c>
      <c r="D52" s="10" t="s">
        <v>45</v>
      </c>
      <c r="E52" s="1"/>
      <c r="F52" s="1"/>
      <c r="G52" s="1"/>
      <c r="H52" s="1" t="s">
        <v>27</v>
      </c>
      <c r="I52" s="2">
        <v>10</v>
      </c>
      <c r="J52" t="s">
        <v>31</v>
      </c>
      <c r="K52" s="2">
        <v>8.6999999999999993</v>
      </c>
      <c r="L52" s="3" t="s">
        <v>29</v>
      </c>
      <c r="M52" s="14">
        <v>1.1000000000000001</v>
      </c>
    </row>
    <row r="53" spans="2:13" x14ac:dyDescent="0.25">
      <c r="B53" s="1"/>
      <c r="C53" s="1" t="s">
        <v>16</v>
      </c>
      <c r="D53" s="10" t="s">
        <v>63</v>
      </c>
      <c r="E53" s="1"/>
      <c r="F53" s="1"/>
      <c r="G53" s="1"/>
      <c r="H53" s="6" t="s">
        <v>34</v>
      </c>
      <c r="I53" s="16">
        <f>I51+I52-2</f>
        <v>18</v>
      </c>
      <c r="J53" s="1"/>
      <c r="K53" s="1"/>
      <c r="L53" s="13"/>
    </row>
    <row r="54" spans="2:13" x14ac:dyDescent="0.25">
      <c r="B54" s="1"/>
      <c r="C54" s="1"/>
      <c r="D54" s="1"/>
      <c r="E54" s="1"/>
      <c r="F54" s="1"/>
      <c r="G54" s="1"/>
      <c r="H54" s="1"/>
      <c r="I54" s="2"/>
      <c r="J54" s="1"/>
      <c r="K54" s="1"/>
      <c r="L54" s="2"/>
    </row>
    <row r="55" spans="2:13" x14ac:dyDescent="0.25">
      <c r="B55" s="7" t="s">
        <v>1</v>
      </c>
      <c r="C55" s="1"/>
      <c r="D55" s="1"/>
      <c r="E55" s="1"/>
      <c r="F55" s="1"/>
      <c r="G55" s="1"/>
      <c r="H55" s="6"/>
      <c r="I55" s="2"/>
      <c r="J55" s="1"/>
      <c r="K55" s="1"/>
      <c r="L55" s="1"/>
    </row>
    <row r="56" spans="2:13" x14ac:dyDescent="0.25">
      <c r="B56" s="1"/>
      <c r="C56" s="1" t="s">
        <v>19</v>
      </c>
      <c r="D56" s="8">
        <v>0.99</v>
      </c>
      <c r="E56" s="12">
        <v>0.99</v>
      </c>
      <c r="F56" s="1"/>
      <c r="G56" s="1"/>
      <c r="H56" s="6"/>
      <c r="I56" s="2"/>
      <c r="J56" s="1"/>
      <c r="K56" s="1"/>
      <c r="L56" s="1"/>
    </row>
    <row r="57" spans="2:13" x14ac:dyDescent="0.25">
      <c r="B57" s="1"/>
      <c r="C57" s="1" t="s">
        <v>7</v>
      </c>
      <c r="D57" s="8">
        <v>0.01</v>
      </c>
      <c r="E57" s="12">
        <f>1-E56</f>
        <v>1.0000000000000009E-2</v>
      </c>
      <c r="F57" s="1"/>
      <c r="G57" s="1"/>
      <c r="H57" s="1"/>
      <c r="I57" s="1"/>
      <c r="J57" s="1"/>
      <c r="K57" s="1"/>
      <c r="L57" s="1"/>
    </row>
    <row r="58" spans="2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3" x14ac:dyDescent="0.25">
      <c r="B59" s="7" t="s">
        <v>2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3" x14ac:dyDescent="0.25">
      <c r="B60" s="1"/>
      <c r="C60" s="1" t="s">
        <v>33</v>
      </c>
      <c r="D60" s="9">
        <f>(((I51-1)*M51^2)+((I52-1)*M52^2))/(I51+I52-2)</f>
        <v>0.77905000000000013</v>
      </c>
      <c r="F60" s="19"/>
      <c r="G60" s="1"/>
      <c r="H60" s="1"/>
      <c r="I60" s="1"/>
      <c r="J60" s="1"/>
      <c r="K60" s="1"/>
      <c r="L60" s="1"/>
    </row>
    <row r="61" spans="2:13" x14ac:dyDescent="0.25">
      <c r="B61" s="1"/>
      <c r="C61" s="1" t="s">
        <v>51</v>
      </c>
      <c r="D61" s="9">
        <f>((K51-K52)-0)/SQRT((D60/I51)+(D60/I52))</f>
        <v>1.5200349949862793</v>
      </c>
      <c r="E61" s="19"/>
      <c r="F61" s="1"/>
      <c r="G61" s="1"/>
      <c r="H61" s="1"/>
      <c r="I61" s="1"/>
      <c r="J61" s="1"/>
      <c r="K61" s="1"/>
      <c r="L61" s="1"/>
    </row>
    <row r="62" spans="2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3" x14ac:dyDescent="0.25">
      <c r="B63" s="7" t="s">
        <v>3</v>
      </c>
      <c r="C63" s="1"/>
      <c r="D63" s="2" t="s">
        <v>6</v>
      </c>
      <c r="E63" s="2" t="s">
        <v>5</v>
      </c>
      <c r="F63" s="1"/>
      <c r="G63" s="1"/>
      <c r="H63" s="1"/>
      <c r="I63" s="1"/>
      <c r="J63" s="1"/>
      <c r="K63" s="1"/>
      <c r="L63" s="1"/>
    </row>
    <row r="64" spans="2:13" x14ac:dyDescent="0.25">
      <c r="B64" s="1"/>
      <c r="C64" s="1" t="s">
        <v>17</v>
      </c>
      <c r="D64" s="1"/>
      <c r="E64" s="1"/>
      <c r="F64" s="1"/>
      <c r="G64" s="1"/>
      <c r="H64" s="1"/>
      <c r="I64" s="1"/>
      <c r="J64" s="1"/>
      <c r="K64" s="1"/>
      <c r="L64" s="1"/>
    </row>
    <row r="65" spans="2:13" x14ac:dyDescent="0.25">
      <c r="B65" s="1"/>
      <c r="C65" s="1" t="s">
        <v>18</v>
      </c>
      <c r="D65" s="9">
        <f>_xlfn.T.INV(E56,I53)</f>
        <v>2.552379630182251</v>
      </c>
      <c r="E65" s="1"/>
      <c r="F65" s="1"/>
      <c r="G65" s="1"/>
      <c r="H65" s="1"/>
      <c r="I65" s="1"/>
      <c r="J65" s="1"/>
      <c r="K65" s="1"/>
      <c r="L65" s="1"/>
    </row>
    <row r="66" spans="2:13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3" x14ac:dyDescent="0.25">
      <c r="B67" s="1"/>
      <c r="C67" s="2" t="s">
        <v>8</v>
      </c>
      <c r="D67" s="9">
        <f>ABS(D61)</f>
        <v>1.5200349949862793</v>
      </c>
      <c r="E67" s="11" t="s">
        <v>21</v>
      </c>
      <c r="F67" s="9">
        <f>D65</f>
        <v>2.552379630182251</v>
      </c>
      <c r="G67" s="2" t="s">
        <v>9</v>
      </c>
      <c r="H67" s="1"/>
      <c r="I67" s="1"/>
      <c r="J67" s="4"/>
      <c r="K67" s="1"/>
      <c r="L67" s="1"/>
    </row>
    <row r="68" spans="2:13" x14ac:dyDescent="0.25">
      <c r="B68" s="1"/>
      <c r="C68" s="1"/>
      <c r="D68" s="1"/>
      <c r="E68" s="1"/>
      <c r="F68" s="1"/>
      <c r="G68" s="1"/>
      <c r="H68" s="1"/>
      <c r="I68" s="1"/>
      <c r="J68" s="4"/>
      <c r="K68" s="1"/>
      <c r="L68" s="1"/>
    </row>
    <row r="69" spans="2:13" x14ac:dyDescent="0.25">
      <c r="B69" s="7" t="s">
        <v>4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3" x14ac:dyDescent="0.25">
      <c r="B70" s="1"/>
      <c r="C70" s="1" t="s">
        <v>20</v>
      </c>
      <c r="D70" s="1"/>
      <c r="E70" s="1"/>
      <c r="F70" s="1"/>
      <c r="G70" s="1"/>
      <c r="H70" s="1"/>
      <c r="I70" s="1"/>
      <c r="J70" s="1"/>
      <c r="K70" s="1"/>
      <c r="L70" s="1"/>
    </row>
    <row r="71" spans="2:13" x14ac:dyDescent="0.25">
      <c r="C71" t="s">
        <v>74</v>
      </c>
    </row>
    <row r="75" spans="2:13" x14ac:dyDescent="0.25">
      <c r="B75" s="7" t="s">
        <v>0</v>
      </c>
      <c r="C75" s="1">
        <v>1</v>
      </c>
      <c r="D75" s="1"/>
      <c r="E75" s="1"/>
      <c r="G75" s="1"/>
      <c r="H75" s="1" t="s">
        <v>26</v>
      </c>
      <c r="I75" s="2">
        <v>200</v>
      </c>
      <c r="J75" t="s">
        <v>30</v>
      </c>
      <c r="K75" s="2">
        <v>225</v>
      </c>
      <c r="L75" s="3" t="s">
        <v>28</v>
      </c>
      <c r="M75" s="14">
        <v>65</v>
      </c>
    </row>
    <row r="76" spans="2:13" x14ac:dyDescent="0.25">
      <c r="B76" s="1"/>
      <c r="C76" s="1" t="s">
        <v>15</v>
      </c>
      <c r="D76" s="10" t="s">
        <v>45</v>
      </c>
      <c r="E76" s="1"/>
      <c r="G76" s="1"/>
      <c r="H76" s="1" t="s">
        <v>27</v>
      </c>
      <c r="I76" s="2">
        <v>180</v>
      </c>
      <c r="J76" t="s">
        <v>31</v>
      </c>
      <c r="K76" s="2">
        <v>205</v>
      </c>
      <c r="L76" s="3" t="s">
        <v>29</v>
      </c>
      <c r="M76" s="14">
        <v>65</v>
      </c>
    </row>
    <row r="77" spans="2:13" x14ac:dyDescent="0.25">
      <c r="B77" s="1"/>
      <c r="C77" s="1" t="s">
        <v>16</v>
      </c>
      <c r="D77" s="10" t="s">
        <v>46</v>
      </c>
      <c r="E77" s="1"/>
      <c r="G77" s="1"/>
      <c r="H77" s="1"/>
      <c r="I77" s="13"/>
      <c r="J77" s="1"/>
      <c r="K77" s="1"/>
      <c r="L77" s="13"/>
    </row>
    <row r="78" spans="2:13" x14ac:dyDescent="0.25">
      <c r="B78" s="1"/>
      <c r="C78" s="1"/>
      <c r="D78" s="1"/>
      <c r="E78" s="1"/>
      <c r="F78" s="1"/>
      <c r="G78" s="1"/>
      <c r="H78" s="1"/>
      <c r="I78" s="2"/>
      <c r="J78" s="1"/>
      <c r="K78" s="1"/>
      <c r="L78" s="2"/>
    </row>
    <row r="79" spans="2:13" x14ac:dyDescent="0.25">
      <c r="B79" s="7" t="s">
        <v>1</v>
      </c>
      <c r="C79" s="1"/>
      <c r="D79" s="1"/>
      <c r="E79" s="1"/>
      <c r="F79" s="1"/>
      <c r="G79" s="1"/>
      <c r="H79" s="6"/>
      <c r="I79" s="2"/>
      <c r="J79" s="1"/>
      <c r="K79" s="1"/>
      <c r="L79" s="1"/>
    </row>
    <row r="80" spans="2:13" x14ac:dyDescent="0.25">
      <c r="B80" s="1"/>
      <c r="C80" s="1" t="s">
        <v>19</v>
      </c>
      <c r="D80" s="8">
        <v>0.95</v>
      </c>
      <c r="E80" s="12">
        <v>0.95</v>
      </c>
      <c r="F80" s="1"/>
      <c r="G80" s="1"/>
      <c r="H80" s="6"/>
      <c r="I80" s="2"/>
      <c r="J80" s="1"/>
      <c r="K80" s="1"/>
      <c r="L80" s="1"/>
    </row>
    <row r="81" spans="2:12" x14ac:dyDescent="0.25">
      <c r="B81" s="1"/>
      <c r="C81" s="1" t="s">
        <v>7</v>
      </c>
      <c r="D81" s="8">
        <v>0.05</v>
      </c>
      <c r="E81" s="12">
        <f>1-E80</f>
        <v>5.0000000000000044E-2</v>
      </c>
      <c r="F81" s="1"/>
      <c r="G81" s="1"/>
      <c r="H81" s="1"/>
      <c r="I81" s="1"/>
      <c r="J81" s="1"/>
      <c r="K81" s="1"/>
      <c r="L81" s="1"/>
    </row>
    <row r="82" spans="2:1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25">
      <c r="B83" s="7" t="s">
        <v>2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25">
      <c r="B84" s="1"/>
      <c r="C84" s="1" t="s">
        <v>23</v>
      </c>
      <c r="D84" s="9">
        <f>((K75-K76)-0)/SQRT(((M75^2)/I75)+((M76^2)/I76))</f>
        <v>2.9948570054910006</v>
      </c>
      <c r="E84" s="1"/>
      <c r="F84" s="5"/>
      <c r="G84" s="1"/>
      <c r="H84" s="1"/>
      <c r="I84" s="1"/>
      <c r="J84" s="1"/>
      <c r="K84" s="1"/>
      <c r="L84" s="1"/>
    </row>
    <row r="85" spans="2:1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25">
      <c r="B87" s="7" t="s">
        <v>3</v>
      </c>
      <c r="C87" s="1"/>
      <c r="D87" s="2" t="s">
        <v>6</v>
      </c>
      <c r="E87" s="2" t="s">
        <v>5</v>
      </c>
      <c r="F87" s="1"/>
      <c r="G87" s="1"/>
      <c r="H87" s="1"/>
      <c r="I87" s="1"/>
      <c r="J87" s="1"/>
      <c r="K87" s="1"/>
      <c r="L87" s="1"/>
    </row>
    <row r="88" spans="2:12" x14ac:dyDescent="0.25">
      <c r="B88" s="1"/>
      <c r="C88" s="1" t="s">
        <v>17</v>
      </c>
      <c r="D88" s="9">
        <f>_xlfn.NORM.S.INV(E80)</f>
        <v>1.6448536269514715</v>
      </c>
      <c r="E88" s="1"/>
      <c r="F88" s="1"/>
      <c r="G88" s="1"/>
      <c r="H88" s="1"/>
      <c r="I88" s="1"/>
      <c r="J88" s="1"/>
      <c r="K88" s="1"/>
      <c r="L88" s="1"/>
    </row>
    <row r="89" spans="2:12" x14ac:dyDescent="0.25">
      <c r="B89" s="1"/>
      <c r="C89" s="1" t="s">
        <v>18</v>
      </c>
      <c r="D89" s="5"/>
      <c r="E89" s="1"/>
      <c r="F89" s="1"/>
      <c r="G89" s="1"/>
      <c r="H89" s="1"/>
      <c r="I89" s="1"/>
      <c r="J89" s="1"/>
      <c r="K89" s="1"/>
      <c r="L89" s="1"/>
    </row>
    <row r="90" spans="2:1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25">
      <c r="B91" s="1"/>
      <c r="C91" s="2" t="s">
        <v>8</v>
      </c>
      <c r="D91" s="9">
        <f>ABS(D84)</f>
        <v>2.9948570054910006</v>
      </c>
      <c r="E91" s="11" t="s">
        <v>24</v>
      </c>
      <c r="F91" s="9">
        <f>ABS(D88)</f>
        <v>1.6448536269514715</v>
      </c>
      <c r="G91" s="2" t="s">
        <v>9</v>
      </c>
      <c r="H91" s="1"/>
      <c r="I91" s="1"/>
      <c r="J91" s="4"/>
      <c r="K91" s="1"/>
      <c r="L91" s="1"/>
    </row>
    <row r="92" spans="2:12" x14ac:dyDescent="0.25">
      <c r="B92" s="1"/>
      <c r="C92" s="1"/>
      <c r="D92" s="1"/>
      <c r="E92" s="1"/>
      <c r="F92" s="1"/>
      <c r="G92" s="1"/>
      <c r="H92" s="1"/>
      <c r="I92" s="1"/>
      <c r="J92" s="4"/>
      <c r="K92" s="1"/>
      <c r="L92" s="1"/>
    </row>
    <row r="93" spans="2:12" x14ac:dyDescent="0.25">
      <c r="B93" s="7" t="s">
        <v>4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25">
      <c r="B94" s="1"/>
      <c r="C94" s="1" t="s">
        <v>20</v>
      </c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25">
      <c r="C95" t="s">
        <v>75</v>
      </c>
    </row>
    <row r="98" spans="2:11" x14ac:dyDescent="0.25">
      <c r="B98" s="7" t="s">
        <v>0</v>
      </c>
      <c r="C98" s="1"/>
      <c r="D98" s="1"/>
      <c r="E98" s="1"/>
      <c r="F98" s="1"/>
      <c r="G98" s="1"/>
      <c r="H98" s="1" t="s">
        <v>30</v>
      </c>
      <c r="I98" s="2">
        <v>160</v>
      </c>
      <c r="J98" s="1" t="s">
        <v>31</v>
      </c>
      <c r="K98" s="2">
        <v>140</v>
      </c>
    </row>
    <row r="99" spans="2:11" x14ac:dyDescent="0.25">
      <c r="B99" s="1"/>
      <c r="C99" s="1" t="s">
        <v>15</v>
      </c>
      <c r="D99" s="10" t="s">
        <v>36</v>
      </c>
      <c r="E99" s="1"/>
      <c r="F99" s="1"/>
      <c r="G99" s="1"/>
      <c r="H99" s="1" t="s">
        <v>38</v>
      </c>
      <c r="I99" s="2">
        <v>200</v>
      </c>
      <c r="J99" s="1" t="s">
        <v>40</v>
      </c>
      <c r="K99" s="2">
        <v>180</v>
      </c>
    </row>
    <row r="100" spans="2:11" x14ac:dyDescent="0.25">
      <c r="B100" s="1"/>
      <c r="C100" s="1" t="s">
        <v>16</v>
      </c>
      <c r="D100" s="10" t="s">
        <v>72</v>
      </c>
      <c r="E100" s="1"/>
      <c r="F100" s="1"/>
      <c r="G100" s="1"/>
      <c r="H100" s="1" t="s">
        <v>39</v>
      </c>
      <c r="I100" s="16">
        <f>I98/I99</f>
        <v>0.8</v>
      </c>
      <c r="J100" s="1" t="s">
        <v>41</v>
      </c>
      <c r="K100" s="5">
        <f>K98/K99</f>
        <v>0.77777777777777779</v>
      </c>
    </row>
    <row r="101" spans="2:11" x14ac:dyDescent="0.25">
      <c r="B101" s="1"/>
      <c r="C101" s="1"/>
      <c r="D101" s="1"/>
      <c r="E101" s="1"/>
      <c r="F101" s="1"/>
      <c r="G101" s="1"/>
      <c r="H101" s="1"/>
      <c r="I101" s="2"/>
      <c r="J101" s="1"/>
      <c r="K101" s="1"/>
    </row>
    <row r="102" spans="2:11" x14ac:dyDescent="0.25">
      <c r="B102" s="7" t="s">
        <v>1</v>
      </c>
      <c r="C102" s="1"/>
      <c r="D102" s="1"/>
      <c r="E102" s="1"/>
      <c r="F102" s="1"/>
      <c r="G102" s="1"/>
      <c r="H102" s="6"/>
      <c r="I102" s="2"/>
      <c r="J102" s="1"/>
      <c r="K102" s="1"/>
    </row>
    <row r="103" spans="2:11" x14ac:dyDescent="0.25">
      <c r="B103" s="1"/>
      <c r="C103" s="1" t="s">
        <v>19</v>
      </c>
      <c r="D103" s="8">
        <v>0.95</v>
      </c>
      <c r="E103" s="12">
        <v>0.95</v>
      </c>
      <c r="F103" s="1"/>
      <c r="G103" s="1"/>
      <c r="H103" s="6"/>
      <c r="I103" s="2"/>
      <c r="J103" s="1"/>
      <c r="K103" s="1"/>
    </row>
    <row r="104" spans="2:11" x14ac:dyDescent="0.25">
      <c r="B104" s="1"/>
      <c r="C104" s="1" t="s">
        <v>7</v>
      </c>
      <c r="D104" s="8">
        <v>0.05</v>
      </c>
      <c r="E104" s="12">
        <v>0.05</v>
      </c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7" t="s">
        <v>2</v>
      </c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C107" s="1" t="s">
        <v>22</v>
      </c>
      <c r="D107" s="9">
        <f>(I98+K98)/(I99+K99)</f>
        <v>0.78947368421052633</v>
      </c>
      <c r="E107" s="1" t="s">
        <v>42</v>
      </c>
      <c r="F107" s="9">
        <f>1-D107</f>
        <v>0.21052631578947367</v>
      </c>
      <c r="G107" s="1"/>
      <c r="H107" s="1"/>
      <c r="I107" s="1"/>
      <c r="J107" s="1"/>
      <c r="K107" s="1"/>
    </row>
    <row r="108" spans="2:11" x14ac:dyDescent="0.25">
      <c r="B108" s="1"/>
      <c r="C108" s="1" t="s">
        <v>23</v>
      </c>
      <c r="D108" s="9">
        <f>(I100-K100)/SQRT((D107*F107)*((1/I99)+(1/K99)))</f>
        <v>0.53054828383614838</v>
      </c>
      <c r="E108" s="1"/>
      <c r="F108" s="5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7" t="s">
        <v>3</v>
      </c>
      <c r="C111" s="1"/>
      <c r="D111" s="2" t="s">
        <v>6</v>
      </c>
      <c r="E111" s="2" t="s">
        <v>5</v>
      </c>
      <c r="F111" s="1"/>
      <c r="G111" s="1"/>
      <c r="H111" s="1"/>
      <c r="I111" s="1"/>
      <c r="J111" s="1"/>
      <c r="K111" s="1"/>
    </row>
    <row r="112" spans="2:11" x14ac:dyDescent="0.25">
      <c r="B112" s="1"/>
      <c r="C112" s="1" t="s">
        <v>17</v>
      </c>
      <c r="E112" s="9">
        <f>_xlfn.NORM.S.INV(E103+(E104/2))</f>
        <v>1.9599639845400536</v>
      </c>
      <c r="F112" s="1"/>
      <c r="G112" s="1"/>
      <c r="H112" s="1"/>
      <c r="I112" s="1"/>
      <c r="J112" s="1"/>
      <c r="K112" s="1"/>
    </row>
    <row r="113" spans="2:11" x14ac:dyDescent="0.25">
      <c r="B113" s="1"/>
      <c r="C113" s="1" t="s">
        <v>18</v>
      </c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2" t="s">
        <v>8</v>
      </c>
      <c r="D115" s="9">
        <f>D108</f>
        <v>0.53054828383614838</v>
      </c>
      <c r="E115" s="11" t="s">
        <v>21</v>
      </c>
      <c r="F115" s="9">
        <f>E112</f>
        <v>1.9599639845400536</v>
      </c>
      <c r="G115" s="2" t="s">
        <v>9</v>
      </c>
      <c r="H115" s="1"/>
      <c r="I115" s="1"/>
      <c r="J115" s="4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4"/>
      <c r="K116" s="1"/>
    </row>
    <row r="117" spans="2:11" x14ac:dyDescent="0.25">
      <c r="B117" s="7" t="s">
        <v>4</v>
      </c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 t="s">
        <v>20</v>
      </c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C11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Hoja3</vt:lpstr>
      <vt:lpstr>Hoja1</vt:lpstr>
      <vt:lpstr>Ejercicio con 2 medias (z)</vt:lpstr>
      <vt:lpstr>Ejercicio con 2 medias (t)</vt:lpstr>
      <vt:lpstr>Hoja7</vt:lpstr>
      <vt:lpstr>Ejercicio 2 proporciones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2020-07-16T17:37:27Z</dcterms:created>
  <dcterms:modified xsi:type="dcterms:W3CDTF">2024-08-14T22:36:46Z</dcterms:modified>
</cp:coreProperties>
</file>