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filterPrivacy="1"/>
  <xr:revisionPtr revIDLastSave="0" documentId="13_ncr:1_{573EC7DD-FE52-46B0-A875-FD219745B9DE}" xr6:coauthVersionLast="47" xr6:coauthVersionMax="47" xr10:uidLastSave="{00000000-0000-0000-0000-000000000000}"/>
  <bookViews>
    <workbookView xWindow="-120" yWindow="-120" windowWidth="29040" windowHeight="15840" activeTab="4" xr2:uid="{00000000-000D-0000-FFFF-FFFF00000000}"/>
  </bookViews>
  <sheets>
    <sheet name="Chi cuadrada" sheetId="1" r:id="rId1"/>
    <sheet name="Hoja6" sheetId="9" r:id="rId2"/>
    <sheet name="Hoja3" sheetId="6" r:id="rId3"/>
    <sheet name="Hoja1" sheetId="4" r:id="rId4"/>
    <sheet name="Regresión lineal simple" sheetId="3" r:id="rId5"/>
    <sheet name="Hoja2" sheetId="5" r:id="rId6"/>
    <sheet name="Hoja4" sheetId="7" r:id="rId7"/>
    <sheet name="Hoja5"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1" i="1" l="1"/>
  <c r="G24" i="8"/>
  <c r="F21" i="8"/>
  <c r="M35" i="9"/>
  <c r="M36" i="9"/>
  <c r="N40" i="9" s="1"/>
  <c r="M37" i="9"/>
  <c r="K31" i="9"/>
  <c r="K30" i="9"/>
  <c r="K29" i="9"/>
  <c r="K28" i="9"/>
  <c r="K27" i="9"/>
  <c r="K26" i="9"/>
  <c r="M17" i="9"/>
  <c r="L17" i="9"/>
  <c r="K17" i="9"/>
  <c r="N15" i="9"/>
  <c r="N14" i="9"/>
  <c r="N17" i="9" l="1"/>
  <c r="M21" i="9" s="1"/>
  <c r="L31" i="9" s="1"/>
  <c r="L20" i="9" l="1"/>
  <c r="M20" i="9"/>
  <c r="L21" i="9"/>
  <c r="L30" i="9" s="1"/>
  <c r="K20" i="9"/>
  <c r="L26" i="9" s="1"/>
  <c r="M26" i="9" s="1"/>
  <c r="K21" i="9"/>
  <c r="D24" i="5" l="1"/>
  <c r="E33" i="3"/>
  <c r="C33" i="3"/>
  <c r="D20" i="5"/>
  <c r="N34" i="6"/>
  <c r="L34" i="6"/>
  <c r="M30" i="6"/>
  <c r="M31" i="6"/>
  <c r="D40" i="1"/>
  <c r="M29" i="6"/>
  <c r="O23" i="6"/>
  <c r="O24" i="6"/>
  <c r="O25" i="6"/>
  <c r="O26" i="6"/>
  <c r="O27" i="6"/>
  <c r="O22" i="6"/>
  <c r="M23" i="6"/>
  <c r="M24" i="6"/>
  <c r="M25" i="6"/>
  <c r="M26" i="6"/>
  <c r="M27" i="6"/>
  <c r="M22" i="6"/>
  <c r="L27" i="6"/>
  <c r="L26" i="6"/>
  <c r="L25" i="6"/>
  <c r="L24" i="6"/>
  <c r="L23" i="6"/>
  <c r="L22" i="6"/>
  <c r="B31" i="1"/>
  <c r="D31" i="1"/>
  <c r="S16" i="6"/>
  <c r="T16" i="6"/>
  <c r="T17" i="6"/>
  <c r="S17" i="6"/>
  <c r="R17" i="6"/>
  <c r="R16" i="6"/>
  <c r="T13" i="6"/>
  <c r="S13" i="6"/>
  <c r="R13" i="6"/>
  <c r="U11" i="6"/>
  <c r="U10" i="6"/>
  <c r="B26" i="1"/>
  <c r="B25" i="1"/>
  <c r="E22" i="1"/>
  <c r="M12" i="6"/>
  <c r="L12" i="6"/>
  <c r="K12" i="6"/>
  <c r="N11" i="6"/>
  <c r="N10" i="6"/>
  <c r="U13" i="6" l="1"/>
  <c r="N12" i="6"/>
  <c r="M18" i="6" s="1"/>
  <c r="M17" i="6"/>
  <c r="L18" i="6"/>
  <c r="K17" i="6"/>
  <c r="K18" i="6" l="1"/>
  <c r="L17" i="6"/>
  <c r="B22" i="1" l="1"/>
  <c r="C26" i="1"/>
  <c r="J8" i="4" l="1"/>
  <c r="I8" i="4"/>
  <c r="H8" i="4"/>
  <c r="K7" i="4"/>
  <c r="K6" i="4"/>
  <c r="K5" i="4"/>
  <c r="K8" i="4" s="1"/>
  <c r="D42" i="1" l="1"/>
  <c r="B33" i="1" l="1"/>
  <c r="B32" i="1"/>
  <c r="B39" i="1" l="1"/>
  <c r="B38" i="1"/>
  <c r="B37" i="1"/>
  <c r="B36" i="1"/>
  <c r="B35" i="1"/>
  <c r="B34" i="1"/>
  <c r="A38" i="1"/>
  <c r="A39" i="1"/>
  <c r="A37" i="1"/>
  <c r="A35" i="1"/>
  <c r="A36" i="1"/>
  <c r="A34" i="1"/>
  <c r="A32" i="1"/>
  <c r="A33" i="1"/>
  <c r="A31" i="1"/>
  <c r="C22" i="1"/>
  <c r="D22" i="1"/>
  <c r="E20" i="1"/>
  <c r="E21" i="1"/>
  <c r="E19" i="1"/>
  <c r="C31" i="1" l="1"/>
  <c r="D26" i="1" l="1"/>
  <c r="C36" i="1" s="1"/>
  <c r="D36" i="1" s="1"/>
  <c r="C27" i="1"/>
  <c r="C38" i="1" s="1"/>
  <c r="D38" i="1" s="1"/>
  <c r="D27" i="1"/>
  <c r="C39" i="1" s="1"/>
  <c r="D39" i="1" s="1"/>
  <c r="C25" i="1"/>
  <c r="C32" i="1" s="1"/>
  <c r="D32" i="1" s="1"/>
  <c r="C34" i="1"/>
  <c r="D34" i="1" s="1"/>
  <c r="D25" i="1"/>
  <c r="C33" i="1" s="1"/>
  <c r="D33" i="1" s="1"/>
  <c r="C35" i="1"/>
  <c r="D35" i="1" s="1"/>
  <c r="B27" i="1"/>
  <c r="C37" i="1" s="1"/>
  <c r="D37" i="1" s="1"/>
  <c r="L27" i="9" l="1"/>
  <c r="M27" i="9" s="1"/>
  <c r="L29" i="9"/>
  <c r="M29" i="9" s="1"/>
  <c r="L28" i="9"/>
  <c r="M28" i="9" s="1"/>
  <c r="M30" i="9"/>
  <c r="M31" i="9"/>
  <c r="L40" i="9"/>
</calcChain>
</file>

<file path=xl/sharedStrings.xml><?xml version="1.0" encoding="utf-8"?>
<sst xmlns="http://schemas.openxmlformats.org/spreadsheetml/2006/main" count="420" uniqueCount="113">
  <si>
    <t>Tienda departamental</t>
  </si>
  <si>
    <t>Jabón Líquido</t>
  </si>
  <si>
    <t>Jabón en polvo</t>
  </si>
  <si>
    <t>Jabón en barra</t>
  </si>
  <si>
    <t>Totales</t>
  </si>
  <si>
    <t>Todo Mart</t>
  </si>
  <si>
    <t>Tiendas Ahorrará</t>
  </si>
  <si>
    <t>Comercial del Abarrote</t>
  </si>
  <si>
    <t>Observados</t>
  </si>
  <si>
    <t>Esperados</t>
  </si>
  <si>
    <t>Chi- cuadrada</t>
  </si>
  <si>
    <t>Conclusión: Como el estadístico de prueba es menor al estadístico crítico, concluimos que no hay evidencia para rechazar la hipótesis de independencia, por lo que se puede decir que las ventas de jabón no dependen de la tienda departamental en la que son vendidos.</t>
  </si>
  <si>
    <t>Grados de libertada:</t>
  </si>
  <si>
    <t>Valor Chi cuadrada crítica:</t>
  </si>
  <si>
    <t>Valor Chi cuadrada de prueba:</t>
  </si>
  <si>
    <t>GL= ( # de columnas -1) * (# filas -1)</t>
  </si>
  <si>
    <t>ANÁLISIS DE VARIANZA</t>
  </si>
  <si>
    <t>Suma de cuadrados</t>
  </si>
  <si>
    <t>Grados de libertad</t>
  </si>
  <si>
    <t>Promedio de los cuadrados</t>
  </si>
  <si>
    <t>F</t>
  </si>
  <si>
    <t>Probabilidad</t>
  </si>
  <si>
    <t>Total</t>
  </si>
  <si>
    <t>hipótesis nula:</t>
  </si>
  <si>
    <t xml:space="preserve">hipótesis alternativa: </t>
  </si>
  <si>
    <t>Las variables son independientes</t>
  </si>
  <si>
    <t>Las variables no son independientes</t>
  </si>
  <si>
    <t>Jabón líquido</t>
  </si>
  <si>
    <t>Estudiante</t>
  </si>
  <si>
    <t>Nota obtenida (y)</t>
  </si>
  <si>
    <t>Horas de estudio (x)</t>
  </si>
  <si>
    <t>Resumen</t>
  </si>
  <si>
    <t>Estadísticas de la regresión</t>
  </si>
  <si>
    <t>Coeficiente de correlación múltiple</t>
  </si>
  <si>
    <t>Coeficiente de determinación R^2</t>
  </si>
  <si>
    <t>R^2  ajustado</t>
  </si>
  <si>
    <t>Error típico</t>
  </si>
  <si>
    <t>Observaciones</t>
  </si>
  <si>
    <t>Regresión</t>
  </si>
  <si>
    <t>Residuos</t>
  </si>
  <si>
    <t>Intercepción</t>
  </si>
  <si>
    <t>Valor crítico de F</t>
  </si>
  <si>
    <t>Coeficientes</t>
  </si>
  <si>
    <t>Estadístico t</t>
  </si>
  <si>
    <t>Inferior 95%</t>
  </si>
  <si>
    <t>Superior 95%</t>
  </si>
  <si>
    <t>Inferior 95,0%</t>
  </si>
  <si>
    <t>Superior 95,0%</t>
  </si>
  <si>
    <t>Paso 1.</t>
  </si>
  <si>
    <t>Paso 2.</t>
  </si>
  <si>
    <t>Significancia</t>
  </si>
  <si>
    <t>Paso 3.</t>
  </si>
  <si>
    <t>Frecuencia observada</t>
  </si>
  <si>
    <t>Frecuencia esperada</t>
  </si>
  <si>
    <t>Paso 4.</t>
  </si>
  <si>
    <t>Paso 5.</t>
  </si>
  <si>
    <t>Tipo de medicamento</t>
  </si>
  <si>
    <t>Tipo de Farmacia</t>
  </si>
  <si>
    <t>Presenta A</t>
  </si>
  <si>
    <t>Michel</t>
  </si>
  <si>
    <t>El Glovo</t>
  </si>
  <si>
    <t>Present A</t>
  </si>
  <si>
    <t>Present B</t>
  </si>
  <si>
    <t>Present C</t>
  </si>
  <si>
    <t xml:space="preserve">Total </t>
  </si>
  <si>
    <t>La Económica</t>
  </si>
  <si>
    <t>Presenta B</t>
  </si>
  <si>
    <t>Presenta c</t>
  </si>
  <si>
    <t>El dueño de una pequeña empresa que fabrica jabones para el lavado de ropa, ha lanzado al mercado un nuevo jabón de baño en tres presentaciones diferentes. El jabón se vende en tres tiendas departamentales dentro de la ciudad y el dueño está interesado en saber si el número de jabones que se venden de cada presentación podría estar relacionado con la tienda departamental en la que se venden. Los datos de las ventas del último mes aparecen en la siguiente tabla. Trabaje con un 90% de confianza.</t>
  </si>
  <si>
    <t>Inferior 95.0%</t>
  </si>
  <si>
    <t>Superior 95.0%</t>
  </si>
  <si>
    <t>Variable X 1</t>
  </si>
  <si>
    <t>Sujeto</t>
  </si>
  <si>
    <t>Edad</t>
  </si>
  <si>
    <t>Género</t>
  </si>
  <si>
    <t>Criterio sobre FIV</t>
  </si>
  <si>
    <t>Femenino</t>
  </si>
  <si>
    <t>En Contra</t>
  </si>
  <si>
    <t>Masculino</t>
  </si>
  <si>
    <t>NA</t>
  </si>
  <si>
    <t>A favor</t>
  </si>
  <si>
    <t>h0</t>
  </si>
  <si>
    <t>h1</t>
  </si>
  <si>
    <t>independientes</t>
  </si>
  <si>
    <t xml:space="preserve">dependientes </t>
  </si>
  <si>
    <t>signif</t>
  </si>
  <si>
    <t>confianza</t>
  </si>
  <si>
    <t>hombre</t>
  </si>
  <si>
    <t xml:space="preserve">mujer </t>
  </si>
  <si>
    <t>en contra</t>
  </si>
  <si>
    <t>a favor</t>
  </si>
  <si>
    <t>totales</t>
  </si>
  <si>
    <t>observ</t>
  </si>
  <si>
    <t>esperada</t>
  </si>
  <si>
    <t>chi-prueba</t>
  </si>
  <si>
    <t>chi-critica</t>
  </si>
  <si>
    <t>gLibertad</t>
  </si>
  <si>
    <t>&gt;</t>
  </si>
  <si>
    <t>se rechaza H0</t>
  </si>
  <si>
    <t>Presión arterial sistólica (mmHg)</t>
  </si>
  <si>
    <t>X años lab</t>
  </si>
  <si>
    <t>y ingresos</t>
  </si>
  <si>
    <t>r2</t>
  </si>
  <si>
    <t>r=raiz R2</t>
  </si>
  <si>
    <t>R2 = r2</t>
  </si>
  <si>
    <t>HRR</t>
  </si>
  <si>
    <t xml:space="preserve">vo2 </t>
  </si>
  <si>
    <t>na</t>
  </si>
  <si>
    <t>hombres</t>
  </si>
  <si>
    <t>mujeres</t>
  </si>
  <si>
    <t>mujer</t>
  </si>
  <si>
    <t>prueba</t>
  </si>
  <si>
    <t>critica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</si>
</sst>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1"/>
      <color theme="1"/>
      <name val="Calibri"/>
      <family val="2"/>
      <scheme val="minor"/>
    </font>
    <font>
      <sz val="11"/>
      <color theme="1"/>
      <name val="Arial"/>
      <family val="2"/>
    </font>
    <font>
      <i/>
      <sz val="11"/>
      <color theme="1"/>
      <name val="Calibri"/>
      <family val="2"/>
      <scheme val="minor"/>
    </font>
    <font>
      <sz val="11"/>
      <color theme="1"/>
      <name val="Calibri"/>
      <family val="2"/>
      <scheme val="minor"/>
    </font>
    <font>
      <sz val="11"/>
      <name val="Calibri"/>
      <family val="2"/>
      <scheme val="minor"/>
    </font>
    <font>
      <sz val="11"/>
      <color theme="5"/>
      <name val="Calibri"/>
      <family val="2"/>
      <scheme val="minor"/>
    </font>
    <font>
      <sz val="11"/>
      <color rgb="FF7030A0"/>
      <name val="Calibri"/>
      <family val="2"/>
      <scheme val="minor"/>
    </font>
    <font>
      <b/>
      <sz val="11"/>
      <color rgb="FF000000"/>
      <name val="Calibri"/>
      <family val="2"/>
    </font>
    <font>
      <sz val="11"/>
      <color rgb="FF000000"/>
      <name val="Calibri"/>
      <family val="2"/>
    </font>
    <font>
      <sz val="11"/>
      <color rgb="FF000000"/>
      <name val="Arial"/>
      <family val="2"/>
    </font>
    <font>
      <sz val="11"/>
      <color rgb="FF202122"/>
      <name val="Calibri"/>
      <family val="2"/>
      <scheme val="minor"/>
    </font>
    <font>
      <sz val="11"/>
      <color rgb="FF202122"/>
      <name val="Arial"/>
      <family val="2"/>
    </font>
  </fonts>
  <fills count="13">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5"/>
        <bgColor indexed="64"/>
      </patternFill>
    </fill>
    <fill>
      <patternFill patternType="solid">
        <fgColor theme="7"/>
        <bgColor indexed="64"/>
      </patternFill>
    </fill>
    <fill>
      <patternFill patternType="solid">
        <fgColor theme="9"/>
        <bgColor indexed="64"/>
      </patternFill>
    </fill>
    <fill>
      <patternFill patternType="solid">
        <fgColor theme="8"/>
        <bgColor indexed="64"/>
      </patternFill>
    </fill>
    <fill>
      <patternFill patternType="solid">
        <fgColor rgb="FF92D050"/>
        <bgColor indexed="64"/>
      </patternFill>
    </fill>
    <fill>
      <patternFill patternType="solid">
        <fgColor theme="4"/>
        <bgColor indexed="64"/>
      </patternFill>
    </fill>
    <fill>
      <patternFill patternType="solid">
        <fgColor rgb="FFFF0000"/>
        <bgColor indexed="64"/>
      </patternFill>
    </fill>
    <fill>
      <patternFill patternType="solid">
        <fgColor rgb="FF0070C0"/>
        <bgColor indexed="64"/>
      </patternFill>
    </fill>
    <fill>
      <patternFill patternType="solid">
        <fgColor rgb="FF7030A0"/>
        <bgColor indexed="64"/>
      </patternFill>
    </fill>
  </fills>
  <borders count="7">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58">
    <xf numFmtId="0" fontId="0" fillId="0" borderId="0" xfId="0"/>
    <xf numFmtId="0" fontId="1" fillId="0" borderId="0" xfId="0" applyFont="1"/>
    <xf numFmtId="0" fontId="1" fillId="0" borderId="0" xfId="0" applyFont="1" applyAlignment="1">
      <alignment horizontal="center"/>
    </xf>
    <xf numFmtId="0" fontId="1" fillId="2" borderId="0" xfId="0" applyFont="1" applyFill="1" applyAlignment="1">
      <alignment horizontal="center"/>
    </xf>
    <xf numFmtId="164" fontId="1" fillId="2" borderId="0" xfId="0" applyNumberFormat="1" applyFont="1" applyFill="1" applyAlignment="1">
      <alignment horizontal="center"/>
    </xf>
    <xf numFmtId="164" fontId="1" fillId="0" borderId="0" xfId="0" applyNumberFormat="1" applyFont="1" applyAlignment="1">
      <alignment horizontal="center"/>
    </xf>
    <xf numFmtId="0" fontId="0" fillId="0" borderId="0" xfId="0" applyAlignment="1">
      <alignment horizontal="center"/>
    </xf>
    <xf numFmtId="0" fontId="0" fillId="0" borderId="1" xfId="0" applyBorder="1"/>
    <xf numFmtId="0" fontId="2" fillId="0" borderId="2" xfId="0" applyFont="1" applyBorder="1" applyAlignment="1">
      <alignment horizontal="center"/>
    </xf>
    <xf numFmtId="0" fontId="2" fillId="0" borderId="2" xfId="0" applyFont="1" applyBorder="1" applyAlignment="1">
      <alignment horizontal="centerContinuous"/>
    </xf>
    <xf numFmtId="0" fontId="1" fillId="3" borderId="0" xfId="0" applyFont="1" applyFill="1"/>
    <xf numFmtId="0" fontId="1" fillId="4" borderId="0" xfId="0" applyFont="1" applyFill="1"/>
    <xf numFmtId="9" fontId="1" fillId="0" borderId="0" xfId="1" applyFont="1"/>
    <xf numFmtId="0" fontId="0" fillId="5" borderId="0" xfId="0" applyFill="1"/>
    <xf numFmtId="0" fontId="0" fillId="0" borderId="0" xfId="0" applyAlignment="1">
      <alignment horizontal="left"/>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4" fillId="6" borderId="0" xfId="0" applyFont="1" applyFill="1"/>
    <xf numFmtId="0" fontId="5" fillId="0" borderId="0" xfId="0" applyFont="1"/>
    <xf numFmtId="0" fontId="6" fillId="0" borderId="0" xfId="0" applyFont="1"/>
    <xf numFmtId="0" fontId="0" fillId="7" borderId="0" xfId="0" applyFill="1"/>
    <xf numFmtId="0" fontId="1" fillId="0" borderId="0" xfId="0" applyFont="1" applyAlignment="1">
      <alignment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0" fillId="3" borderId="0" xfId="0" applyFill="1"/>
    <xf numFmtId="0" fontId="8" fillId="4" borderId="5" xfId="0" applyFont="1" applyFill="1" applyBorder="1" applyAlignment="1">
      <alignment horizontal="center" vertical="center"/>
    </xf>
    <xf numFmtId="0" fontId="8" fillId="4" borderId="6" xfId="0" applyFont="1" applyFill="1" applyBorder="1" applyAlignment="1">
      <alignment horizontal="center" vertical="center"/>
    </xf>
    <xf numFmtId="0" fontId="0" fillId="4" borderId="0" xfId="0" applyFill="1"/>
    <xf numFmtId="0" fontId="0" fillId="8" borderId="0" xfId="0" applyFill="1"/>
    <xf numFmtId="0" fontId="8" fillId="8" borderId="6" xfId="0" applyFont="1" applyFill="1" applyBorder="1" applyAlignment="1">
      <alignment horizontal="center" vertical="center"/>
    </xf>
    <xf numFmtId="0" fontId="8" fillId="9" borderId="5" xfId="0" applyFont="1" applyFill="1" applyBorder="1" applyAlignment="1">
      <alignment horizontal="center" vertical="center"/>
    </xf>
    <xf numFmtId="0" fontId="8" fillId="9" borderId="6" xfId="0" applyFont="1" applyFill="1" applyBorder="1" applyAlignment="1">
      <alignment horizontal="center" vertical="center"/>
    </xf>
    <xf numFmtId="0" fontId="0" fillId="9" borderId="0" xfId="0" applyFill="1"/>
    <xf numFmtId="0" fontId="8" fillId="10" borderId="6" xfId="0" applyFont="1" applyFill="1" applyBorder="1" applyAlignment="1">
      <alignment horizontal="center" vertical="center"/>
    </xf>
    <xf numFmtId="0" fontId="0" fillId="10" borderId="0" xfId="0" applyFill="1"/>
    <xf numFmtId="2" fontId="0" fillId="0" borderId="0" xfId="0" applyNumberFormat="1"/>
    <xf numFmtId="2" fontId="1" fillId="0" borderId="0" xfId="0" applyNumberFormat="1" applyFont="1" applyAlignment="1">
      <alignment horizont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1" fillId="0" borderId="0" xfId="0" applyFont="1" applyAlignment="1">
      <alignment horizontal="left" wrapText="1"/>
    </xf>
    <xf numFmtId="0" fontId="1" fillId="0" borderId="0" xfId="0" applyFont="1" applyAlignment="1">
      <alignment horizontal="center"/>
    </xf>
    <xf numFmtId="0" fontId="0" fillId="0" borderId="0" xfId="0" applyAlignment="1">
      <alignment horizontal="center"/>
    </xf>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2" fillId="0" borderId="2" xfId="0" applyFont="1" applyFill="1" applyBorder="1" applyAlignment="1">
      <alignment horizontal="centerContinuous"/>
    </xf>
    <xf numFmtId="0" fontId="10" fillId="0" borderId="0" xfId="0" applyFont="1" applyAlignment="1">
      <alignment horizontal="justify" vertical="center" wrapText="1"/>
    </xf>
    <xf numFmtId="0" fontId="8" fillId="11" borderId="6" xfId="0" applyFont="1" applyFill="1" applyBorder="1" applyAlignment="1">
      <alignment horizontal="center" vertical="center"/>
    </xf>
    <xf numFmtId="0" fontId="8" fillId="12" borderId="6" xfId="0" applyFont="1" applyFill="1" applyBorder="1" applyAlignment="1">
      <alignment horizontal="center" vertical="center"/>
    </xf>
    <xf numFmtId="164" fontId="0" fillId="0" borderId="0" xfId="0" applyNumberFormat="1"/>
    <xf numFmtId="0" fontId="11" fillId="0" borderId="0" xfId="0" applyFont="1" applyAlignment="1">
      <alignment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Análisis de regresión lineal simple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MX"/>
        </a:p>
      </c:txPr>
    </c:title>
    <c:autoTitleDeleted val="0"/>
    <c:plotArea>
      <c:layout/>
      <c:scatterChart>
        <c:scatterStyle val="lineMarker"/>
        <c:varyColors val="0"/>
        <c:ser>
          <c:idx val="0"/>
          <c:order val="0"/>
          <c:tx>
            <c:strRef>
              <c:f>'Regresión lineal simple'!$C$1</c:f>
              <c:strCache>
                <c:ptCount val="1"/>
                <c:pt idx="0">
                  <c:v>Nota obtenida (y)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MX"/>
                </a:p>
              </c:txPr>
            </c:trendlineLbl>
          </c:trendline>
          <c:xVal>
            <c:numRef>
              <c:f>'Regresión lineal simple'!$B$2:$B$9</c:f>
              <c:numCache>
                <c:formatCode>General</c:formatCode>
                <c:ptCount val="8"/>
                <c:pt idx="0">
                  <c:v>21</c:v>
                </c:pt>
                <c:pt idx="1">
                  <c:v>15</c:v>
                </c:pt>
                <c:pt idx="2">
                  <c:v>15</c:v>
                </c:pt>
                <c:pt idx="3">
                  <c:v>9</c:v>
                </c:pt>
                <c:pt idx="4">
                  <c:v>12</c:v>
                </c:pt>
                <c:pt idx="5">
                  <c:v>18</c:v>
                </c:pt>
                <c:pt idx="6">
                  <c:v>6</c:v>
                </c:pt>
                <c:pt idx="7">
                  <c:v>12</c:v>
                </c:pt>
              </c:numCache>
            </c:numRef>
          </c:xVal>
          <c:yVal>
            <c:numRef>
              <c:f>'Regresión lineal simple'!$C$2:$C$9</c:f>
              <c:numCache>
                <c:formatCode>General</c:formatCode>
                <c:ptCount val="8"/>
                <c:pt idx="0">
                  <c:v>80</c:v>
                </c:pt>
                <c:pt idx="1">
                  <c:v>60</c:v>
                </c:pt>
                <c:pt idx="2">
                  <c:v>70</c:v>
                </c:pt>
                <c:pt idx="3">
                  <c:v>40</c:v>
                </c:pt>
                <c:pt idx="4">
                  <c:v>60</c:v>
                </c:pt>
                <c:pt idx="5">
                  <c:v>70</c:v>
                </c:pt>
                <c:pt idx="6">
                  <c:v>50</c:v>
                </c:pt>
                <c:pt idx="7">
                  <c:v>50</c:v>
                </c:pt>
              </c:numCache>
            </c:numRef>
          </c:yVal>
          <c:smooth val="0"/>
          <c:extLst>
            <c:ext xmlns:c16="http://schemas.microsoft.com/office/drawing/2014/chart" uri="{C3380CC4-5D6E-409C-BE32-E72D297353CC}">
              <c16:uniqueId val="{00000000-03C2-4D9D-8160-B3A25A35F6A3}"/>
            </c:ext>
          </c:extLst>
        </c:ser>
        <c:dLbls>
          <c:showLegendKey val="0"/>
          <c:showVal val="0"/>
          <c:showCatName val="0"/>
          <c:showSerName val="0"/>
          <c:showPercent val="0"/>
          <c:showBubbleSize val="0"/>
        </c:dLbls>
        <c:axId val="53688751"/>
        <c:axId val="199212527"/>
      </c:scatterChart>
      <c:valAx>
        <c:axId val="53688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Horas de estudio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MX"/>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MX"/>
          </a:p>
        </c:txPr>
        <c:crossAx val="199212527"/>
        <c:crosses val="autoZero"/>
        <c:crossBetween val="midCat"/>
      </c:valAx>
      <c:valAx>
        <c:axId val="19921252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Nota obtenida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MX"/>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MX"/>
          </a:p>
        </c:txPr>
        <c:crossAx val="536887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Hoja2!$B$1</c:f>
              <c:strCache>
                <c:ptCount val="1"/>
                <c:pt idx="0">
                  <c:v>Presión arterial sistólica (mmHg)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5862836589870711"/>
                  <c:y val="-8.469600677022458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Hoja2!$A$2:$A$13</c:f>
              <c:numCache>
                <c:formatCode>General</c:formatCode>
                <c:ptCount val="12"/>
                <c:pt idx="0">
                  <c:v>45</c:v>
                </c:pt>
                <c:pt idx="1">
                  <c:v>50</c:v>
                </c:pt>
                <c:pt idx="2">
                  <c:v>49</c:v>
                </c:pt>
                <c:pt idx="3">
                  <c:v>56</c:v>
                </c:pt>
                <c:pt idx="4">
                  <c:v>97</c:v>
                </c:pt>
                <c:pt idx="5">
                  <c:v>65</c:v>
                </c:pt>
                <c:pt idx="6">
                  <c:v>66</c:v>
                </c:pt>
                <c:pt idx="7">
                  <c:v>61</c:v>
                </c:pt>
                <c:pt idx="8">
                  <c:v>63</c:v>
                </c:pt>
                <c:pt idx="9">
                  <c:v>90</c:v>
                </c:pt>
                <c:pt idx="10">
                  <c:v>83</c:v>
                </c:pt>
                <c:pt idx="11">
                  <c:v>95</c:v>
                </c:pt>
              </c:numCache>
            </c:numRef>
          </c:xVal>
          <c:yVal>
            <c:numRef>
              <c:f>Hoja2!$B$2:$B$13</c:f>
              <c:numCache>
                <c:formatCode>General</c:formatCode>
                <c:ptCount val="12"/>
                <c:pt idx="0">
                  <c:v>147</c:v>
                </c:pt>
                <c:pt idx="1">
                  <c:v>165</c:v>
                </c:pt>
                <c:pt idx="2">
                  <c:v>160</c:v>
                </c:pt>
                <c:pt idx="3">
                  <c:v>168</c:v>
                </c:pt>
                <c:pt idx="4">
                  <c:v>199</c:v>
                </c:pt>
                <c:pt idx="5">
                  <c:v>178</c:v>
                </c:pt>
                <c:pt idx="6">
                  <c:v>170</c:v>
                </c:pt>
                <c:pt idx="7">
                  <c:v>175</c:v>
                </c:pt>
                <c:pt idx="8">
                  <c:v>145</c:v>
                </c:pt>
                <c:pt idx="9">
                  <c:v>192</c:v>
                </c:pt>
                <c:pt idx="10">
                  <c:v>152</c:v>
                </c:pt>
                <c:pt idx="11">
                  <c:v>195</c:v>
                </c:pt>
              </c:numCache>
            </c:numRef>
          </c:yVal>
          <c:smooth val="0"/>
          <c:extLst>
            <c:ext xmlns:c16="http://schemas.microsoft.com/office/drawing/2014/chart" uri="{C3380CC4-5D6E-409C-BE32-E72D297353CC}">
              <c16:uniqueId val="{00000000-2AD6-48ED-94A5-A94135C685B9}"/>
            </c:ext>
          </c:extLst>
        </c:ser>
        <c:dLbls>
          <c:showLegendKey val="0"/>
          <c:showVal val="0"/>
          <c:showCatName val="0"/>
          <c:showSerName val="0"/>
          <c:showPercent val="0"/>
          <c:showBubbleSize val="0"/>
        </c:dLbls>
        <c:axId val="618522376"/>
        <c:axId val="618523816"/>
      </c:scatterChart>
      <c:valAx>
        <c:axId val="6185223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18523816"/>
        <c:crosses val="autoZero"/>
        <c:crossBetween val="midCat"/>
      </c:valAx>
      <c:valAx>
        <c:axId val="6185238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185223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Hoja4!$B$1</c:f>
              <c:strCache>
                <c:ptCount val="1"/>
                <c:pt idx="0">
                  <c:v>vo2 </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259702537182852"/>
                  <c:y val="2.273148148148148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Hoja4!$A$2:$A$13</c:f>
              <c:numCache>
                <c:formatCode>General</c:formatCode>
                <c:ptCount val="12"/>
                <c:pt idx="0">
                  <c:v>50</c:v>
                </c:pt>
                <c:pt idx="1">
                  <c:v>55</c:v>
                </c:pt>
                <c:pt idx="2">
                  <c:v>60</c:v>
                </c:pt>
                <c:pt idx="3">
                  <c:v>65</c:v>
                </c:pt>
                <c:pt idx="4">
                  <c:v>70</c:v>
                </c:pt>
                <c:pt idx="5">
                  <c:v>75</c:v>
                </c:pt>
                <c:pt idx="6">
                  <c:v>90</c:v>
                </c:pt>
                <c:pt idx="7">
                  <c:v>45</c:v>
                </c:pt>
                <c:pt idx="8">
                  <c:v>80</c:v>
                </c:pt>
                <c:pt idx="9">
                  <c:v>75</c:v>
                </c:pt>
                <c:pt idx="10">
                  <c:v>85</c:v>
                </c:pt>
                <c:pt idx="11">
                  <c:v>45</c:v>
                </c:pt>
              </c:numCache>
            </c:numRef>
          </c:xVal>
          <c:yVal>
            <c:numRef>
              <c:f>Hoja4!$B$2:$B$13</c:f>
              <c:numCache>
                <c:formatCode>General</c:formatCode>
                <c:ptCount val="12"/>
                <c:pt idx="0">
                  <c:v>55</c:v>
                </c:pt>
                <c:pt idx="1">
                  <c:v>50</c:v>
                </c:pt>
                <c:pt idx="2">
                  <c:v>65</c:v>
                </c:pt>
                <c:pt idx="3">
                  <c:v>75</c:v>
                </c:pt>
                <c:pt idx="4">
                  <c:v>75</c:v>
                </c:pt>
                <c:pt idx="5">
                  <c:v>60</c:v>
                </c:pt>
                <c:pt idx="6">
                  <c:v>95</c:v>
                </c:pt>
                <c:pt idx="7">
                  <c:v>40</c:v>
                </c:pt>
                <c:pt idx="8">
                  <c:v>90</c:v>
                </c:pt>
                <c:pt idx="9">
                  <c:v>80</c:v>
                </c:pt>
                <c:pt idx="10">
                  <c:v>80</c:v>
                </c:pt>
                <c:pt idx="11">
                  <c:v>50</c:v>
                </c:pt>
              </c:numCache>
            </c:numRef>
          </c:yVal>
          <c:smooth val="0"/>
          <c:extLst>
            <c:ext xmlns:c16="http://schemas.microsoft.com/office/drawing/2014/chart" uri="{C3380CC4-5D6E-409C-BE32-E72D297353CC}">
              <c16:uniqueId val="{00000000-E2A2-429F-852B-2CF237FDA72D}"/>
            </c:ext>
          </c:extLst>
        </c:ser>
        <c:dLbls>
          <c:showLegendKey val="0"/>
          <c:showVal val="0"/>
          <c:showCatName val="0"/>
          <c:showSerName val="0"/>
          <c:showPercent val="0"/>
          <c:showBubbleSize val="0"/>
        </c:dLbls>
        <c:axId val="601363648"/>
        <c:axId val="601366528"/>
      </c:scatterChart>
      <c:valAx>
        <c:axId val="6013636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01366528"/>
        <c:crosses val="autoZero"/>
        <c:crossBetween val="midCat"/>
      </c:valAx>
      <c:valAx>
        <c:axId val="601366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013636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Hoja5!$C$2</c:f>
              <c:strCache>
                <c:ptCount val="1"/>
                <c:pt idx="0">
                  <c:v>Presión arterial sistólica (mmHg)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6197803380729399"/>
                  <c:y val="-1.498619041131519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Hoja5!$B$3:$B$14</c:f>
              <c:numCache>
                <c:formatCode>General</c:formatCode>
                <c:ptCount val="12"/>
                <c:pt idx="0">
                  <c:v>45</c:v>
                </c:pt>
                <c:pt idx="1">
                  <c:v>50</c:v>
                </c:pt>
                <c:pt idx="2">
                  <c:v>49</c:v>
                </c:pt>
                <c:pt idx="3">
                  <c:v>56</c:v>
                </c:pt>
                <c:pt idx="4">
                  <c:v>97</c:v>
                </c:pt>
                <c:pt idx="5">
                  <c:v>65</c:v>
                </c:pt>
                <c:pt idx="6">
                  <c:v>66</c:v>
                </c:pt>
                <c:pt idx="7">
                  <c:v>61</c:v>
                </c:pt>
                <c:pt idx="8">
                  <c:v>63</c:v>
                </c:pt>
                <c:pt idx="9">
                  <c:v>90</c:v>
                </c:pt>
                <c:pt idx="10">
                  <c:v>83</c:v>
                </c:pt>
                <c:pt idx="11">
                  <c:v>95</c:v>
                </c:pt>
              </c:numCache>
            </c:numRef>
          </c:xVal>
          <c:yVal>
            <c:numRef>
              <c:f>Hoja5!$C$3:$C$14</c:f>
              <c:numCache>
                <c:formatCode>General</c:formatCode>
                <c:ptCount val="12"/>
                <c:pt idx="0">
                  <c:v>147</c:v>
                </c:pt>
                <c:pt idx="1">
                  <c:v>165</c:v>
                </c:pt>
                <c:pt idx="2">
                  <c:v>160</c:v>
                </c:pt>
                <c:pt idx="3">
                  <c:v>168</c:v>
                </c:pt>
                <c:pt idx="4">
                  <c:v>199</c:v>
                </c:pt>
                <c:pt idx="5">
                  <c:v>178</c:v>
                </c:pt>
                <c:pt idx="6">
                  <c:v>170</c:v>
                </c:pt>
                <c:pt idx="7">
                  <c:v>175</c:v>
                </c:pt>
                <c:pt idx="8">
                  <c:v>145</c:v>
                </c:pt>
                <c:pt idx="9">
                  <c:v>192</c:v>
                </c:pt>
                <c:pt idx="10">
                  <c:v>152</c:v>
                </c:pt>
                <c:pt idx="11">
                  <c:v>195</c:v>
                </c:pt>
              </c:numCache>
            </c:numRef>
          </c:yVal>
          <c:smooth val="0"/>
          <c:extLst>
            <c:ext xmlns:c16="http://schemas.microsoft.com/office/drawing/2014/chart" uri="{C3380CC4-5D6E-409C-BE32-E72D297353CC}">
              <c16:uniqueId val="{00000000-3615-4517-82DF-66D29115272A}"/>
            </c:ext>
          </c:extLst>
        </c:ser>
        <c:dLbls>
          <c:showLegendKey val="0"/>
          <c:showVal val="0"/>
          <c:showCatName val="0"/>
          <c:showSerName val="0"/>
          <c:showPercent val="0"/>
          <c:showBubbleSize val="0"/>
        </c:dLbls>
        <c:axId val="687539704"/>
        <c:axId val="687541144"/>
      </c:scatterChart>
      <c:valAx>
        <c:axId val="6875397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87541144"/>
        <c:crosses val="autoZero"/>
        <c:crossBetween val="midCat"/>
      </c:valAx>
      <c:valAx>
        <c:axId val="6875411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875397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590549</xdr:colOff>
      <xdr:row>0</xdr:row>
      <xdr:rowOff>128585</xdr:rowOff>
    </xdr:from>
    <xdr:to>
      <xdr:col>11</xdr:col>
      <xdr:colOff>581025</xdr:colOff>
      <xdr:row>19</xdr:row>
      <xdr:rowOff>28574</xdr:rowOff>
    </xdr:to>
    <xdr:graphicFrame macro="">
      <xdr:nvGraphicFramePr>
        <xdr:cNvPr id="2" name="Gráfico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0</xdr:row>
      <xdr:rowOff>23811</xdr:rowOff>
    </xdr:from>
    <xdr:to>
      <xdr:col>8</xdr:col>
      <xdr:colOff>609600</xdr:colOff>
      <xdr:row>15</xdr:row>
      <xdr:rowOff>19049</xdr:rowOff>
    </xdr:to>
    <xdr:graphicFrame macro="">
      <xdr:nvGraphicFramePr>
        <xdr:cNvPr id="2" name="Gráfico 1">
          <a:extLst>
            <a:ext uri="{FF2B5EF4-FFF2-40B4-BE49-F238E27FC236}">
              <a16:creationId xmlns:a16="http://schemas.microsoft.com/office/drawing/2014/main" id="{78CD9431-6D45-8E0A-74F7-BA51461FB3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200025</xdr:colOff>
      <xdr:row>0</xdr:row>
      <xdr:rowOff>52387</xdr:rowOff>
    </xdr:from>
    <xdr:to>
      <xdr:col>8</xdr:col>
      <xdr:colOff>200025</xdr:colOff>
      <xdr:row>14</xdr:row>
      <xdr:rowOff>128587</xdr:rowOff>
    </xdr:to>
    <xdr:graphicFrame macro="">
      <xdr:nvGraphicFramePr>
        <xdr:cNvPr id="2" name="Gráfico 1">
          <a:extLst>
            <a:ext uri="{FF2B5EF4-FFF2-40B4-BE49-F238E27FC236}">
              <a16:creationId xmlns:a16="http://schemas.microsoft.com/office/drawing/2014/main" id="{51353D7B-D0B9-D2F8-AFBC-405DB42A0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152400</xdr:colOff>
      <xdr:row>0</xdr:row>
      <xdr:rowOff>128586</xdr:rowOff>
    </xdr:from>
    <xdr:to>
      <xdr:col>10</xdr:col>
      <xdr:colOff>428626</xdr:colOff>
      <xdr:row>17</xdr:row>
      <xdr:rowOff>47625</xdr:rowOff>
    </xdr:to>
    <xdr:graphicFrame macro="">
      <xdr:nvGraphicFramePr>
        <xdr:cNvPr id="2" name="Gráfico 1">
          <a:extLst>
            <a:ext uri="{FF2B5EF4-FFF2-40B4-BE49-F238E27FC236}">
              <a16:creationId xmlns:a16="http://schemas.microsoft.com/office/drawing/2014/main" id="{ACFCCE05-8343-78CA-E917-B40DA74E42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8"/>
  <sheetViews>
    <sheetView topLeftCell="A22" zoomScale="110" zoomScaleNormal="110" workbookViewId="0">
      <selection activeCell="A23" sqref="A23"/>
    </sheetView>
  </sheetViews>
  <sheetFormatPr baseColWidth="10" defaultColWidth="9.140625" defaultRowHeight="14.25" x14ac:dyDescent="0.2"/>
  <cols>
    <col min="1" max="1" width="22.5703125" style="1" bestFit="1" customWidth="1"/>
    <col min="2" max="2" width="13.7109375" style="1" bestFit="1" customWidth="1"/>
    <col min="3" max="4" width="14.85546875" style="1" bestFit="1" customWidth="1"/>
    <col min="5" max="5" width="7.85546875" style="1" bestFit="1" customWidth="1"/>
    <col min="6" max="6" width="10" style="1" customWidth="1"/>
    <col min="7" max="7" width="9.140625" style="1"/>
    <col min="8" max="8" width="20.5703125" style="1" bestFit="1" customWidth="1"/>
    <col min="9" max="16384" width="9.140625" style="1"/>
  </cols>
  <sheetData>
    <row r="1" spans="1:6" ht="14.25" customHeight="1" x14ac:dyDescent="0.2">
      <c r="A1" s="46" t="s">
        <v>68</v>
      </c>
      <c r="B1" s="46"/>
      <c r="C1" s="46"/>
      <c r="D1" s="46"/>
      <c r="E1" s="46"/>
      <c r="F1" s="46"/>
    </row>
    <row r="2" spans="1:6" x14ac:dyDescent="0.2">
      <c r="A2" s="46"/>
      <c r="B2" s="46"/>
      <c r="C2" s="46"/>
      <c r="D2" s="46"/>
      <c r="E2" s="46"/>
      <c r="F2" s="46"/>
    </row>
    <row r="3" spans="1:6" x14ac:dyDescent="0.2">
      <c r="A3" s="46"/>
      <c r="B3" s="46"/>
      <c r="C3" s="46"/>
      <c r="D3" s="46"/>
      <c r="E3" s="46"/>
      <c r="F3" s="46"/>
    </row>
    <row r="4" spans="1:6" x14ac:dyDescent="0.2">
      <c r="A4" s="46"/>
      <c r="B4" s="46"/>
      <c r="C4" s="46"/>
      <c r="D4" s="46"/>
      <c r="E4" s="46"/>
      <c r="F4" s="46"/>
    </row>
    <row r="5" spans="1:6" x14ac:dyDescent="0.2">
      <c r="A5" s="46"/>
      <c r="B5" s="46"/>
      <c r="C5" s="46"/>
      <c r="D5" s="46"/>
      <c r="E5" s="46"/>
      <c r="F5" s="46"/>
    </row>
    <row r="6" spans="1:6" x14ac:dyDescent="0.2">
      <c r="A6" s="46"/>
      <c r="B6" s="46"/>
      <c r="C6" s="46"/>
      <c r="D6" s="46"/>
      <c r="E6" s="46"/>
      <c r="F6" s="46"/>
    </row>
    <row r="8" spans="1:6" x14ac:dyDescent="0.2">
      <c r="A8" s="10" t="s">
        <v>48</v>
      </c>
    </row>
    <row r="9" spans="1:6" x14ac:dyDescent="0.2">
      <c r="A9" s="1" t="s">
        <v>23</v>
      </c>
      <c r="B9" s="1" t="s">
        <v>25</v>
      </c>
    </row>
    <row r="10" spans="1:6" x14ac:dyDescent="0.2">
      <c r="A10" s="1" t="s">
        <v>24</v>
      </c>
      <c r="B10" s="1" t="s">
        <v>26</v>
      </c>
    </row>
    <row r="13" spans="1:6" x14ac:dyDescent="0.2">
      <c r="A13" s="10" t="s">
        <v>49</v>
      </c>
    </row>
    <row r="14" spans="1:6" x14ac:dyDescent="0.2">
      <c r="A14" s="1" t="s">
        <v>50</v>
      </c>
      <c r="B14" s="1">
        <v>0.1</v>
      </c>
    </row>
    <row r="17" spans="1:13" x14ac:dyDescent="0.2">
      <c r="A17" s="11" t="s">
        <v>52</v>
      </c>
    </row>
    <row r="18" spans="1:13" ht="14.25" customHeight="1" x14ac:dyDescent="0.2">
      <c r="A18" s="1" t="s">
        <v>0</v>
      </c>
      <c r="B18" s="1" t="s">
        <v>27</v>
      </c>
      <c r="C18" s="1" t="s">
        <v>2</v>
      </c>
      <c r="D18" s="1" t="s">
        <v>3</v>
      </c>
      <c r="E18" s="1" t="s">
        <v>4</v>
      </c>
      <c r="H18" s="22"/>
      <c r="I18" s="22"/>
      <c r="J18" s="22"/>
      <c r="K18" s="22"/>
      <c r="L18" s="22"/>
      <c r="M18" s="22"/>
    </row>
    <row r="19" spans="1:13" x14ac:dyDescent="0.2">
      <c r="A19" s="1" t="s">
        <v>5</v>
      </c>
      <c r="B19" s="3">
        <v>1220</v>
      </c>
      <c r="C19" s="3">
        <v>460</v>
      </c>
      <c r="D19" s="3">
        <v>845</v>
      </c>
      <c r="E19" s="2">
        <f>SUM(B19:D19)</f>
        <v>2525</v>
      </c>
      <c r="H19" s="22"/>
      <c r="I19" s="22"/>
      <c r="J19" s="22"/>
      <c r="K19" s="22"/>
      <c r="L19" s="22"/>
      <c r="M19" s="22"/>
    </row>
    <row r="20" spans="1:13" x14ac:dyDescent="0.2">
      <c r="A20" s="1" t="s">
        <v>6</v>
      </c>
      <c r="B20" s="3">
        <v>1204</v>
      </c>
      <c r="C20" s="3">
        <v>503</v>
      </c>
      <c r="D20" s="3">
        <v>890</v>
      </c>
      <c r="E20" s="2">
        <f t="shared" ref="E20:E21" si="0">SUM(B20:D20)</f>
        <v>2597</v>
      </c>
      <c r="H20" s="22"/>
      <c r="I20" s="22"/>
      <c r="J20" s="22"/>
      <c r="K20" s="22"/>
      <c r="L20" s="22"/>
      <c r="M20" s="22"/>
    </row>
    <row r="21" spans="1:13" x14ac:dyDescent="0.2">
      <c r="A21" s="1" t="s">
        <v>7</v>
      </c>
      <c r="B21" s="3">
        <v>1280</v>
      </c>
      <c r="C21" s="3">
        <v>456</v>
      </c>
      <c r="D21" s="3">
        <v>820</v>
      </c>
      <c r="E21" s="2">
        <f t="shared" si="0"/>
        <v>2556</v>
      </c>
      <c r="H21" s="22"/>
      <c r="I21" s="22"/>
      <c r="J21" s="22"/>
      <c r="K21" s="22"/>
      <c r="L21" s="22"/>
      <c r="M21" s="22"/>
    </row>
    <row r="22" spans="1:13" x14ac:dyDescent="0.2">
      <c r="A22" s="1" t="s">
        <v>4</v>
      </c>
      <c r="B22" s="2">
        <f>SUM(B19:B21)</f>
        <v>3704</v>
      </c>
      <c r="C22" s="2">
        <f t="shared" ref="C22:D22" si="1">SUM(C19:C21)</f>
        <v>1419</v>
      </c>
      <c r="D22" s="2">
        <f t="shared" si="1"/>
        <v>2555</v>
      </c>
      <c r="E22" s="2">
        <f>SUM(E19:E21)</f>
        <v>7678</v>
      </c>
      <c r="H22" s="22"/>
      <c r="I22" s="22"/>
      <c r="J22" s="22"/>
      <c r="K22" s="22"/>
      <c r="L22" s="22"/>
      <c r="M22" s="22"/>
    </row>
    <row r="23" spans="1:13" x14ac:dyDescent="0.2">
      <c r="A23" s="11" t="s">
        <v>53</v>
      </c>
      <c r="H23" s="22"/>
      <c r="I23" s="22"/>
      <c r="J23" s="22"/>
      <c r="K23" s="22"/>
      <c r="L23" s="22"/>
      <c r="M23" s="22"/>
    </row>
    <row r="24" spans="1:13" x14ac:dyDescent="0.2">
      <c r="A24" s="1" t="s">
        <v>0</v>
      </c>
      <c r="B24" s="1" t="s">
        <v>1</v>
      </c>
      <c r="C24" s="1" t="s">
        <v>2</v>
      </c>
      <c r="D24" s="1" t="s">
        <v>3</v>
      </c>
      <c r="H24" s="22"/>
      <c r="I24" s="22"/>
      <c r="J24" s="22"/>
      <c r="K24" s="22"/>
      <c r="L24" s="22"/>
      <c r="M24" s="22"/>
    </row>
    <row r="25" spans="1:13" x14ac:dyDescent="0.2">
      <c r="A25" s="1" t="s">
        <v>5</v>
      </c>
      <c r="B25" s="4">
        <f>B$22*($E19/$E$22)</f>
        <v>1218.1036728314666</v>
      </c>
      <c r="C25" s="4">
        <f>C$22*($E19/$E$22)</f>
        <v>466.65472779369628</v>
      </c>
      <c r="D25" s="4">
        <f>D$22*($E19/$E$22)</f>
        <v>840.24159937483728</v>
      </c>
      <c r="H25" s="22"/>
      <c r="I25" s="22"/>
      <c r="J25" s="22"/>
      <c r="K25" s="22"/>
      <c r="L25" s="22"/>
      <c r="M25" s="22"/>
    </row>
    <row r="26" spans="1:13" x14ac:dyDescent="0.2">
      <c r="A26" s="1" t="s">
        <v>6</v>
      </c>
      <c r="B26" s="4">
        <f>B$22*($E20/$E$22)</f>
        <v>1252.8377181557698</v>
      </c>
      <c r="C26" s="4">
        <f>C$22*($E20/$E$22)</f>
        <v>479.96131805157597</v>
      </c>
      <c r="D26" s="4">
        <f t="shared" ref="D26" si="2">D$22*($E20/$E$22)</f>
        <v>864.20096379265442</v>
      </c>
      <c r="H26" s="22"/>
      <c r="I26" s="22"/>
      <c r="J26" s="22"/>
      <c r="K26" s="22"/>
      <c r="L26" s="22"/>
      <c r="M26" s="22"/>
    </row>
    <row r="27" spans="1:13" x14ac:dyDescent="0.2">
      <c r="A27" s="1" t="s">
        <v>7</v>
      </c>
      <c r="B27" s="4">
        <f>B$22*($E21/$E$22)</f>
        <v>1233.0586090127638</v>
      </c>
      <c r="C27" s="4">
        <f t="shared" ref="C27:D27" si="3">C$22*($E21/$E$22)</f>
        <v>472.3839541547278</v>
      </c>
      <c r="D27" s="4">
        <f t="shared" si="3"/>
        <v>850.55743683250853</v>
      </c>
      <c r="H27" s="22"/>
      <c r="I27" s="22"/>
      <c r="J27" s="22"/>
      <c r="K27" s="22"/>
      <c r="L27" s="22"/>
      <c r="M27" s="22"/>
    </row>
    <row r="28" spans="1:13" x14ac:dyDescent="0.2">
      <c r="H28" s="22"/>
      <c r="I28" s="22"/>
      <c r="J28" s="22"/>
      <c r="K28" s="22"/>
      <c r="L28" s="22"/>
      <c r="M28" s="22"/>
    </row>
    <row r="29" spans="1:13" x14ac:dyDescent="0.2">
      <c r="A29" s="10" t="s">
        <v>51</v>
      </c>
      <c r="H29" s="22"/>
      <c r="I29" s="22"/>
      <c r="J29" s="22"/>
      <c r="K29" s="22"/>
      <c r="L29" s="22"/>
      <c r="M29" s="22"/>
    </row>
    <row r="30" spans="1:13" x14ac:dyDescent="0.2">
      <c r="B30" s="2" t="s">
        <v>8</v>
      </c>
      <c r="C30" s="2" t="s">
        <v>9</v>
      </c>
      <c r="D30" s="1" t="s">
        <v>10</v>
      </c>
    </row>
    <row r="31" spans="1:13" x14ac:dyDescent="0.2">
      <c r="A31" s="1" t="str">
        <f>$A$19</f>
        <v>Todo Mart</v>
      </c>
      <c r="B31" s="2">
        <f>B19</f>
        <v>1220</v>
      </c>
      <c r="C31" s="5">
        <f>B25</f>
        <v>1218.1036728314666</v>
      </c>
      <c r="D31" s="5">
        <f>(B31-C31)^2/C31</f>
        <v>2.9521762476578642E-3</v>
      </c>
    </row>
    <row r="32" spans="1:13" x14ac:dyDescent="0.2">
      <c r="A32" s="1" t="str">
        <f t="shared" ref="A32:A33" si="4">$A$19</f>
        <v>Todo Mart</v>
      </c>
      <c r="B32" s="2">
        <f>C19</f>
        <v>460</v>
      </c>
      <c r="C32" s="5">
        <f>C25</f>
        <v>466.65472779369628</v>
      </c>
      <c r="D32" s="5">
        <f>(B32-C32)^2/C32</f>
        <v>9.4899717865436356E-2</v>
      </c>
    </row>
    <row r="33" spans="1:6" x14ac:dyDescent="0.2">
      <c r="A33" s="1" t="str">
        <f t="shared" si="4"/>
        <v>Todo Mart</v>
      </c>
      <c r="B33" s="2">
        <f>D19</f>
        <v>845</v>
      </c>
      <c r="C33" s="5">
        <f>D25</f>
        <v>840.24159937483728</v>
      </c>
      <c r="D33" s="5">
        <f t="shared" ref="D33:D39" si="5">(B33-C33)^2/C33</f>
        <v>2.6947459547819966E-2</v>
      </c>
    </row>
    <row r="34" spans="1:6" x14ac:dyDescent="0.2">
      <c r="A34" s="1" t="str">
        <f>$A$20</f>
        <v>Tiendas Ahorrará</v>
      </c>
      <c r="B34" s="2">
        <f>B20</f>
        <v>1204</v>
      </c>
      <c r="C34" s="5">
        <f>B26</f>
        <v>1252.8377181557698</v>
      </c>
      <c r="D34" s="5">
        <f>(B34-C34)^2/C34</f>
        <v>1.9037762673472285</v>
      </c>
    </row>
    <row r="35" spans="1:6" x14ac:dyDescent="0.2">
      <c r="A35" s="1" t="str">
        <f t="shared" ref="A35:A36" si="6">$A$20</f>
        <v>Tiendas Ahorrará</v>
      </c>
      <c r="B35" s="2">
        <f>C20</f>
        <v>503</v>
      </c>
      <c r="C35" s="5">
        <f>C26</f>
        <v>479.96131805157597</v>
      </c>
      <c r="D35" s="5">
        <f>(B35-C35)^2/C35</f>
        <v>1.1058825908624623</v>
      </c>
    </row>
    <row r="36" spans="1:6" x14ac:dyDescent="0.2">
      <c r="A36" s="1" t="str">
        <f t="shared" si="6"/>
        <v>Tiendas Ahorrará</v>
      </c>
      <c r="B36" s="2">
        <f>D20</f>
        <v>890</v>
      </c>
      <c r="C36" s="5">
        <f>D26</f>
        <v>864.20096379265442</v>
      </c>
      <c r="D36" s="5">
        <f>(B36-C36)^2/C36</f>
        <v>0.77017996636673691</v>
      </c>
    </row>
    <row r="37" spans="1:6" x14ac:dyDescent="0.2">
      <c r="A37" s="1" t="str">
        <f>$A$21</f>
        <v>Comercial del Abarrote</v>
      </c>
      <c r="B37" s="2">
        <f>B21</f>
        <v>1280</v>
      </c>
      <c r="C37" s="5">
        <f>B27</f>
        <v>1233.0586090127638</v>
      </c>
      <c r="D37" s="5">
        <f t="shared" si="5"/>
        <v>1.7870149656396201</v>
      </c>
    </row>
    <row r="38" spans="1:6" x14ac:dyDescent="0.2">
      <c r="A38" s="1" t="str">
        <f t="shared" ref="A38:A39" si="7">$A$21</f>
        <v>Comercial del Abarrote</v>
      </c>
      <c r="B38" s="2">
        <f>C21</f>
        <v>456</v>
      </c>
      <c r="C38" s="5">
        <f>C27</f>
        <v>472.3839541547278</v>
      </c>
      <c r="D38" s="5">
        <f t="shared" si="5"/>
        <v>0.56825375075356133</v>
      </c>
      <c r="F38" s="12"/>
    </row>
    <row r="39" spans="1:6" x14ac:dyDescent="0.2">
      <c r="A39" s="1" t="str">
        <f t="shared" si="7"/>
        <v>Comercial del Abarrote</v>
      </c>
      <c r="B39" s="2">
        <f>D21</f>
        <v>820</v>
      </c>
      <c r="C39" s="5">
        <f>D27</f>
        <v>850.55743683250853</v>
      </c>
      <c r="D39" s="5">
        <f t="shared" si="5"/>
        <v>1.0978176256386363</v>
      </c>
    </row>
    <row r="40" spans="1:6" ht="15" customHeight="1" x14ac:dyDescent="0.2">
      <c r="B40" s="47" t="s">
        <v>14</v>
      </c>
      <c r="C40" s="47"/>
      <c r="D40" s="4">
        <f>SUM(D31:D39)</f>
        <v>7.3577245202691595</v>
      </c>
    </row>
    <row r="41" spans="1:6" x14ac:dyDescent="0.2">
      <c r="A41" s="10" t="s">
        <v>54</v>
      </c>
      <c r="B41" s="47" t="s">
        <v>13</v>
      </c>
      <c r="C41" s="47"/>
      <c r="D41" s="4">
        <f>CHIINV(0.1,4)</f>
        <v>7.7794403397348582</v>
      </c>
    </row>
    <row r="42" spans="1:6" x14ac:dyDescent="0.2">
      <c r="B42" s="47" t="s">
        <v>12</v>
      </c>
      <c r="C42" s="47"/>
      <c r="D42" s="2">
        <f>(3-1)*(3-1)</f>
        <v>4</v>
      </c>
      <c r="E42" s="1" t="s">
        <v>15</v>
      </c>
    </row>
    <row r="43" spans="1:6" x14ac:dyDescent="0.2">
      <c r="B43" s="2"/>
      <c r="C43" s="2"/>
      <c r="D43" s="2"/>
    </row>
    <row r="44" spans="1:6" x14ac:dyDescent="0.2">
      <c r="A44" s="10" t="s">
        <v>55</v>
      </c>
    </row>
    <row r="45" spans="1:6" x14ac:dyDescent="0.2">
      <c r="A45" s="46" t="s">
        <v>11</v>
      </c>
      <c r="B45" s="46"/>
      <c r="C45" s="46"/>
      <c r="D45" s="46"/>
    </row>
    <row r="46" spans="1:6" x14ac:dyDescent="0.2">
      <c r="A46" s="46"/>
      <c r="B46" s="46"/>
      <c r="C46" s="46"/>
      <c r="D46" s="46"/>
    </row>
    <row r="47" spans="1:6" x14ac:dyDescent="0.2">
      <c r="A47" s="46"/>
      <c r="B47" s="46"/>
      <c r="C47" s="46"/>
      <c r="D47" s="46"/>
    </row>
    <row r="48" spans="1:6" x14ac:dyDescent="0.2">
      <c r="A48" s="46"/>
      <c r="B48" s="46"/>
      <c r="C48" s="46"/>
      <c r="D48" s="46"/>
    </row>
  </sheetData>
  <mergeCells count="5">
    <mergeCell ref="A1:F6"/>
    <mergeCell ref="B40:C40"/>
    <mergeCell ref="B41:C41"/>
    <mergeCell ref="A45:D48"/>
    <mergeCell ref="B42:C4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76B49-26BD-4C45-B225-075C78175EB1}">
  <dimension ref="B1:O42"/>
  <sheetViews>
    <sheetView workbookViewId="0">
      <selection activeCell="K42" sqref="K42"/>
    </sheetView>
  </sheetViews>
  <sheetFormatPr baseColWidth="10" defaultRowHeight="15" x14ac:dyDescent="0.25"/>
  <cols>
    <col min="5" max="5" width="16.5703125" bestFit="1" customWidth="1"/>
    <col min="10" max="10" width="22.5703125" bestFit="1" customWidth="1"/>
    <col min="11" max="11" width="14.5703125" customWidth="1"/>
    <col min="12" max="12" width="14.85546875" customWidth="1"/>
  </cols>
  <sheetData>
    <row r="1" spans="2:14" ht="15.75" thickBot="1" x14ac:dyDescent="0.3">
      <c r="B1" s="23" t="s">
        <v>72</v>
      </c>
      <c r="C1" s="24" t="s">
        <v>73</v>
      </c>
      <c r="D1" s="24" t="s">
        <v>74</v>
      </c>
      <c r="E1" s="24" t="s">
        <v>75</v>
      </c>
    </row>
    <row r="2" spans="2:14" ht="15.75" thickBot="1" x14ac:dyDescent="0.3">
      <c r="B2" s="25">
        <v>1</v>
      </c>
      <c r="C2" s="26">
        <v>35</v>
      </c>
      <c r="D2" s="38" t="s">
        <v>76</v>
      </c>
      <c r="E2" s="38" t="s">
        <v>77</v>
      </c>
    </row>
    <row r="3" spans="2:14" ht="15.75" thickBot="1" x14ac:dyDescent="0.3">
      <c r="B3" s="25">
        <v>2</v>
      </c>
      <c r="C3" s="26">
        <v>27</v>
      </c>
      <c r="D3" s="54" t="s">
        <v>78</v>
      </c>
      <c r="E3" s="54" t="s">
        <v>79</v>
      </c>
      <c r="J3" s="10" t="s">
        <v>48</v>
      </c>
      <c r="K3" s="1"/>
      <c r="L3" s="1"/>
      <c r="M3" s="1"/>
      <c r="N3" s="1"/>
    </row>
    <row r="4" spans="2:14" ht="15.75" thickBot="1" x14ac:dyDescent="0.3">
      <c r="B4" s="25">
        <v>3</v>
      </c>
      <c r="C4" s="26">
        <v>33</v>
      </c>
      <c r="D4" s="34" t="s">
        <v>78</v>
      </c>
      <c r="E4" s="34" t="s">
        <v>80</v>
      </c>
      <c r="J4" s="1" t="s">
        <v>23</v>
      </c>
      <c r="K4" s="1" t="s">
        <v>25</v>
      </c>
      <c r="L4" s="1"/>
      <c r="M4" s="1"/>
      <c r="N4" s="1"/>
    </row>
    <row r="5" spans="2:14" ht="15.75" thickBot="1" x14ac:dyDescent="0.3">
      <c r="B5" s="25">
        <v>4</v>
      </c>
      <c r="C5" s="26">
        <v>37</v>
      </c>
      <c r="D5" s="34" t="s">
        <v>78</v>
      </c>
      <c r="E5" s="34" t="s">
        <v>80</v>
      </c>
      <c r="J5" s="1" t="s">
        <v>24</v>
      </c>
      <c r="K5" s="1" t="s">
        <v>26</v>
      </c>
      <c r="L5" s="1"/>
      <c r="M5" s="1"/>
      <c r="N5" s="1"/>
    </row>
    <row r="6" spans="2:14" ht="15.75" thickBot="1" x14ac:dyDescent="0.3">
      <c r="B6" s="25">
        <v>5</v>
      </c>
      <c r="C6" s="26">
        <v>39</v>
      </c>
      <c r="D6" s="34" t="s">
        <v>78</v>
      </c>
      <c r="E6" s="34" t="s">
        <v>80</v>
      </c>
      <c r="J6" s="1"/>
      <c r="K6" s="1"/>
      <c r="L6" s="1"/>
      <c r="M6" s="1"/>
      <c r="N6" s="1"/>
    </row>
    <row r="7" spans="2:14" ht="15.75" thickBot="1" x14ac:dyDescent="0.3">
      <c r="B7" s="25">
        <v>6</v>
      </c>
      <c r="C7" s="26">
        <v>31</v>
      </c>
      <c r="D7" s="28" t="s">
        <v>76</v>
      </c>
      <c r="E7" s="28" t="s">
        <v>79</v>
      </c>
      <c r="J7" s="1"/>
      <c r="K7" s="1"/>
      <c r="L7" s="1"/>
      <c r="M7" s="1"/>
      <c r="N7" s="1"/>
    </row>
    <row r="8" spans="2:14" ht="15.75" thickBot="1" x14ac:dyDescent="0.3">
      <c r="B8" s="25">
        <v>7</v>
      </c>
      <c r="C8" s="26">
        <v>27</v>
      </c>
      <c r="D8" s="28" t="s">
        <v>76</v>
      </c>
      <c r="E8" s="28" t="s">
        <v>79</v>
      </c>
      <c r="J8" s="10" t="s">
        <v>49</v>
      </c>
      <c r="K8" s="1"/>
      <c r="L8" s="1"/>
      <c r="M8" s="1"/>
      <c r="N8" s="1"/>
    </row>
    <row r="9" spans="2:14" ht="15.75" thickBot="1" x14ac:dyDescent="0.3">
      <c r="B9" s="25">
        <v>8</v>
      </c>
      <c r="C9" s="26">
        <v>25</v>
      </c>
      <c r="D9" s="38" t="s">
        <v>76</v>
      </c>
      <c r="E9" s="38" t="s">
        <v>77</v>
      </c>
      <c r="J9" s="1" t="s">
        <v>50</v>
      </c>
      <c r="K9" s="1">
        <v>0.5</v>
      </c>
      <c r="L9" s="1"/>
      <c r="M9" s="1"/>
      <c r="N9" s="1"/>
    </row>
    <row r="10" spans="2:14" ht="15.75" thickBot="1" x14ac:dyDescent="0.3">
      <c r="B10" s="25">
        <v>9</v>
      </c>
      <c r="C10" s="26">
        <v>33</v>
      </c>
      <c r="D10" s="34" t="s">
        <v>78</v>
      </c>
      <c r="E10" s="34" t="s">
        <v>80</v>
      </c>
      <c r="J10" s="1"/>
      <c r="K10" s="1"/>
      <c r="L10" s="1"/>
      <c r="M10" s="1"/>
      <c r="N10" s="1"/>
    </row>
    <row r="11" spans="2:14" ht="15.75" thickBot="1" x14ac:dyDescent="0.3">
      <c r="B11" s="25">
        <v>10</v>
      </c>
      <c r="C11" s="26">
        <v>31</v>
      </c>
      <c r="D11" s="34" t="s">
        <v>76</v>
      </c>
      <c r="E11" s="34" t="s">
        <v>80</v>
      </c>
      <c r="J11" s="1"/>
      <c r="K11" s="1"/>
      <c r="L11" s="1"/>
      <c r="M11" s="1"/>
      <c r="N11" s="1"/>
    </row>
    <row r="12" spans="2:14" ht="15.75" thickBot="1" x14ac:dyDescent="0.3">
      <c r="B12" s="25">
        <v>11</v>
      </c>
      <c r="C12" s="26">
        <v>30</v>
      </c>
      <c r="D12" s="26" t="s">
        <v>78</v>
      </c>
      <c r="E12" s="26" t="s">
        <v>77</v>
      </c>
      <c r="J12" s="11" t="s">
        <v>52</v>
      </c>
      <c r="K12" s="1"/>
      <c r="L12" s="1"/>
      <c r="M12" s="1"/>
      <c r="N12" s="1"/>
    </row>
    <row r="13" spans="2:14" ht="15.75" thickBot="1" x14ac:dyDescent="0.3">
      <c r="B13" s="25">
        <v>12</v>
      </c>
      <c r="C13" s="26">
        <v>27</v>
      </c>
      <c r="D13" s="38" t="s">
        <v>76</v>
      </c>
      <c r="E13" s="38" t="s">
        <v>77</v>
      </c>
      <c r="J13" s="1"/>
      <c r="K13" s="1" t="s">
        <v>90</v>
      </c>
      <c r="L13" s="1" t="s">
        <v>89</v>
      </c>
      <c r="M13" s="1" t="s">
        <v>107</v>
      </c>
      <c r="N13" s="1" t="s">
        <v>4</v>
      </c>
    </row>
    <row r="14" spans="2:14" ht="15.75" thickBot="1" x14ac:dyDescent="0.3">
      <c r="B14" s="25">
        <v>13</v>
      </c>
      <c r="C14" s="26">
        <v>26</v>
      </c>
      <c r="D14" s="54" t="s">
        <v>78</v>
      </c>
      <c r="E14" s="54" t="s">
        <v>79</v>
      </c>
      <c r="J14" s="1" t="s">
        <v>108</v>
      </c>
      <c r="K14" s="3">
        <v>9</v>
      </c>
      <c r="L14" s="3">
        <v>2</v>
      </c>
      <c r="M14" s="3">
        <v>3</v>
      </c>
      <c r="N14" s="2">
        <f>SUM(K14:M14)</f>
        <v>14</v>
      </c>
    </row>
    <row r="15" spans="2:14" ht="15.75" thickBot="1" x14ac:dyDescent="0.3">
      <c r="B15" s="25">
        <v>14</v>
      </c>
      <c r="C15" s="26">
        <v>39</v>
      </c>
      <c r="D15" s="34" t="s">
        <v>78</v>
      </c>
      <c r="E15" s="34" t="s">
        <v>80</v>
      </c>
      <c r="J15" s="1" t="s">
        <v>109</v>
      </c>
      <c r="K15" s="3">
        <v>1</v>
      </c>
      <c r="L15" s="3">
        <v>10</v>
      </c>
      <c r="M15" s="3">
        <v>4</v>
      </c>
      <c r="N15" s="2">
        <f t="shared" ref="N15" si="0">SUM(K15:M15)</f>
        <v>15</v>
      </c>
    </row>
    <row r="16" spans="2:14" ht="15.75" thickBot="1" x14ac:dyDescent="0.3">
      <c r="B16" s="25">
        <v>15</v>
      </c>
      <c r="C16" s="26">
        <v>28</v>
      </c>
      <c r="D16" s="34" t="s">
        <v>78</v>
      </c>
      <c r="E16" s="34" t="s">
        <v>80</v>
      </c>
      <c r="J16" s="1"/>
      <c r="K16" s="3"/>
      <c r="L16" s="3"/>
      <c r="M16" s="3"/>
      <c r="N16" s="2"/>
    </row>
    <row r="17" spans="2:14" ht="15.75" thickBot="1" x14ac:dyDescent="0.3">
      <c r="B17" s="25">
        <v>16</v>
      </c>
      <c r="C17" s="26">
        <v>27</v>
      </c>
      <c r="D17" s="38" t="s">
        <v>76</v>
      </c>
      <c r="E17" s="38" t="s">
        <v>77</v>
      </c>
      <c r="J17" s="1" t="s">
        <v>4</v>
      </c>
      <c r="K17" s="2">
        <f>SUM(K14:K16)</f>
        <v>10</v>
      </c>
      <c r="L17" s="2">
        <f t="shared" ref="L17:M17" si="1">SUM(L14:L16)</f>
        <v>12</v>
      </c>
      <c r="M17" s="2">
        <f t="shared" si="1"/>
        <v>7</v>
      </c>
      <c r="N17" s="2">
        <f>SUM(N14:N16)</f>
        <v>29</v>
      </c>
    </row>
    <row r="18" spans="2:14" ht="15.75" thickBot="1" x14ac:dyDescent="0.3">
      <c r="B18" s="25">
        <v>17</v>
      </c>
      <c r="C18" s="26">
        <v>35</v>
      </c>
      <c r="D18" s="38" t="s">
        <v>76</v>
      </c>
      <c r="E18" s="38" t="s">
        <v>77</v>
      </c>
      <c r="J18" s="11" t="s">
        <v>53</v>
      </c>
      <c r="K18" s="1"/>
      <c r="L18" s="1"/>
      <c r="M18" s="1"/>
      <c r="N18" s="1"/>
    </row>
    <row r="19" spans="2:14" ht="15.75" thickBot="1" x14ac:dyDescent="0.3">
      <c r="B19" s="25">
        <v>18</v>
      </c>
      <c r="C19" s="26">
        <v>28</v>
      </c>
      <c r="D19" s="34" t="s">
        <v>78</v>
      </c>
      <c r="E19" s="34" t="s">
        <v>80</v>
      </c>
      <c r="J19" s="1"/>
      <c r="K19" s="1" t="s">
        <v>90</v>
      </c>
      <c r="L19" s="1" t="s">
        <v>89</v>
      </c>
      <c r="M19" s="1" t="s">
        <v>107</v>
      </c>
      <c r="N19" s="1"/>
    </row>
    <row r="20" spans="2:14" ht="15.75" thickBot="1" x14ac:dyDescent="0.3">
      <c r="B20" s="25">
        <v>19</v>
      </c>
      <c r="C20" s="26">
        <v>32</v>
      </c>
      <c r="D20" s="28" t="s">
        <v>76</v>
      </c>
      <c r="E20" s="28" t="s">
        <v>79</v>
      </c>
      <c r="J20" s="1" t="s">
        <v>108</v>
      </c>
      <c r="K20" s="4">
        <f>K$17*($N14/$N$17)</f>
        <v>4.8275862068965516</v>
      </c>
      <c r="L20" s="4">
        <f>L$17*($N14/$N$17)</f>
        <v>5.7931034482758621</v>
      </c>
      <c r="M20" s="4">
        <f>M$17*($N14/$N$17)</f>
        <v>3.3793103448275863</v>
      </c>
      <c r="N20" s="1"/>
    </row>
    <row r="21" spans="2:14" ht="15.75" thickBot="1" x14ac:dyDescent="0.3">
      <c r="B21" s="25">
        <v>20</v>
      </c>
      <c r="C21" s="26">
        <v>32</v>
      </c>
      <c r="D21" s="26" t="s">
        <v>78</v>
      </c>
      <c r="E21" s="26" t="s">
        <v>77</v>
      </c>
      <c r="J21" s="1" t="s">
        <v>109</v>
      </c>
      <c r="K21" s="4">
        <f>K$17*($N15/$N$17)</f>
        <v>5.1724137931034484</v>
      </c>
      <c r="L21" s="4">
        <f>L$17*($N15/$N$17)</f>
        <v>6.2068965517241388</v>
      </c>
      <c r="M21" s="4">
        <f>M$17*($N15/$N$17)</f>
        <v>3.6206896551724141</v>
      </c>
      <c r="N21" s="1"/>
    </row>
    <row r="22" spans="2:14" ht="15.75" thickBot="1" x14ac:dyDescent="0.3">
      <c r="B22" s="25">
        <v>21</v>
      </c>
      <c r="C22" s="26">
        <v>33</v>
      </c>
      <c r="D22" s="38" t="s">
        <v>76</v>
      </c>
      <c r="E22" s="38" t="s">
        <v>77</v>
      </c>
      <c r="J22" s="1"/>
      <c r="K22" s="4"/>
      <c r="L22" s="4"/>
      <c r="M22" s="4"/>
      <c r="N22" s="1"/>
    </row>
    <row r="23" spans="2:14" ht="15.75" thickBot="1" x14ac:dyDescent="0.3">
      <c r="B23" s="25">
        <v>22</v>
      </c>
      <c r="C23" s="26">
        <v>35</v>
      </c>
      <c r="D23" s="54" t="s">
        <v>78</v>
      </c>
      <c r="E23" s="54" t="s">
        <v>79</v>
      </c>
      <c r="J23" s="1"/>
      <c r="K23" s="1"/>
      <c r="L23" s="1"/>
      <c r="M23" s="1"/>
      <c r="N23" s="1"/>
    </row>
    <row r="24" spans="2:14" ht="15.75" thickBot="1" x14ac:dyDescent="0.3">
      <c r="B24" s="25">
        <v>23</v>
      </c>
      <c r="C24" s="26">
        <v>35</v>
      </c>
      <c r="D24" s="38" t="s">
        <v>76</v>
      </c>
      <c r="E24" s="38" t="s">
        <v>77</v>
      </c>
      <c r="J24" s="10" t="s">
        <v>51</v>
      </c>
      <c r="K24" s="1"/>
      <c r="L24" s="1"/>
      <c r="M24" s="1"/>
      <c r="N24" s="1"/>
    </row>
    <row r="25" spans="2:14" ht="15.75" thickBot="1" x14ac:dyDescent="0.3">
      <c r="B25" s="25">
        <v>24</v>
      </c>
      <c r="C25" s="26">
        <v>28</v>
      </c>
      <c r="D25" s="55" t="s">
        <v>76</v>
      </c>
      <c r="E25" s="55" t="s">
        <v>80</v>
      </c>
      <c r="J25" s="1"/>
      <c r="K25" s="2" t="s">
        <v>8</v>
      </c>
      <c r="L25" s="2" t="s">
        <v>9</v>
      </c>
      <c r="M25" s="1" t="s">
        <v>10</v>
      </c>
      <c r="N25" s="1"/>
    </row>
    <row r="26" spans="2:14" ht="15.75" thickBot="1" x14ac:dyDescent="0.3">
      <c r="B26" s="25">
        <v>25</v>
      </c>
      <c r="C26" s="26">
        <v>35</v>
      </c>
      <c r="D26" s="38" t="s">
        <v>76</v>
      </c>
      <c r="E26" s="38" t="s">
        <v>77</v>
      </c>
      <c r="J26" s="1" t="s">
        <v>87</v>
      </c>
      <c r="K26" s="2">
        <f>K14</f>
        <v>9</v>
      </c>
      <c r="L26" s="5">
        <f>K20</f>
        <v>4.8275862068965516</v>
      </c>
      <c r="M26" s="5">
        <f>(K26-L26)^2/L26</f>
        <v>3.6061576354679805</v>
      </c>
      <c r="N26" s="1"/>
    </row>
    <row r="27" spans="2:14" ht="15.75" thickBot="1" x14ac:dyDescent="0.3">
      <c r="B27" s="25">
        <v>26</v>
      </c>
      <c r="C27" s="26">
        <v>39</v>
      </c>
      <c r="D27" s="34" t="s">
        <v>78</v>
      </c>
      <c r="E27" s="34" t="s">
        <v>80</v>
      </c>
      <c r="J27" s="1" t="s">
        <v>87</v>
      </c>
      <c r="K27" s="2">
        <f>L14</f>
        <v>2</v>
      </c>
      <c r="L27" s="5">
        <f>L20</f>
        <v>5.7931034482758621</v>
      </c>
      <c r="M27" s="5">
        <f>(K27-L27)^2/L27</f>
        <v>2.4835796387520523</v>
      </c>
      <c r="N27" s="1"/>
    </row>
    <row r="28" spans="2:14" ht="15.75" thickBot="1" x14ac:dyDescent="0.3">
      <c r="B28" s="25">
        <v>27</v>
      </c>
      <c r="C28" s="26">
        <v>38</v>
      </c>
      <c r="D28" s="28" t="s">
        <v>76</v>
      </c>
      <c r="E28" s="28" t="s">
        <v>79</v>
      </c>
      <c r="J28" s="1" t="s">
        <v>87</v>
      </c>
      <c r="K28" s="2">
        <f>M14</f>
        <v>3</v>
      </c>
      <c r="L28" s="5">
        <f>M20</f>
        <v>3.3793103448275863</v>
      </c>
      <c r="M28" s="5">
        <f t="shared" ref="M28" si="2">(K28-L28)^2/L28</f>
        <v>4.2575650950035203E-2</v>
      </c>
      <c r="N28" s="1"/>
    </row>
    <row r="29" spans="2:14" ht="15.75" thickBot="1" x14ac:dyDescent="0.3">
      <c r="B29" s="25">
        <v>28</v>
      </c>
      <c r="C29" s="26">
        <v>26</v>
      </c>
      <c r="D29" s="38" t="s">
        <v>76</v>
      </c>
      <c r="E29" s="38" t="s">
        <v>77</v>
      </c>
      <c r="J29" s="1" t="s">
        <v>110</v>
      </c>
      <c r="K29" s="2">
        <f>K15</f>
        <v>1</v>
      </c>
      <c r="L29" s="5">
        <f>K21</f>
        <v>5.1724137931034484</v>
      </c>
      <c r="M29" s="5">
        <f>(K29-L29)^2/L29</f>
        <v>3.3657471264367813</v>
      </c>
      <c r="N29" s="1"/>
    </row>
    <row r="30" spans="2:14" ht="15.75" thickBot="1" x14ac:dyDescent="0.3">
      <c r="B30" s="25">
        <v>29</v>
      </c>
      <c r="C30" s="26">
        <v>37</v>
      </c>
      <c r="D30" s="38" t="s">
        <v>76</v>
      </c>
      <c r="E30" s="38" t="s">
        <v>77</v>
      </c>
      <c r="J30" s="1" t="s">
        <v>110</v>
      </c>
      <c r="K30" s="2">
        <f>L15</f>
        <v>10</v>
      </c>
      <c r="L30" s="5">
        <f>L21</f>
        <v>6.2068965517241388</v>
      </c>
      <c r="M30" s="5">
        <f>(K30-L30)^2/L30</f>
        <v>2.3180076628352477</v>
      </c>
      <c r="N30" s="1"/>
    </row>
    <row r="31" spans="2:14" x14ac:dyDescent="0.25">
      <c r="B31" s="53"/>
      <c r="J31" s="1" t="s">
        <v>110</v>
      </c>
      <c r="K31" s="2">
        <f>M15</f>
        <v>4</v>
      </c>
      <c r="L31" s="5">
        <f>M21</f>
        <v>3.6206896551724141</v>
      </c>
      <c r="M31" s="5">
        <f>(K31-L31)^2/L31</f>
        <v>3.9737274220032759E-2</v>
      </c>
      <c r="N31" s="1"/>
    </row>
    <row r="32" spans="2:14" x14ac:dyDescent="0.25">
      <c r="J32" s="1"/>
      <c r="K32" s="2"/>
      <c r="L32" s="5"/>
      <c r="M32" s="5"/>
      <c r="N32" s="1"/>
    </row>
    <row r="33" spans="10:15" x14ac:dyDescent="0.25">
      <c r="J33" s="1"/>
      <c r="K33" s="2"/>
      <c r="L33" s="5"/>
      <c r="N33" s="1"/>
    </row>
    <row r="34" spans="10:15" x14ac:dyDescent="0.25">
      <c r="J34" s="1"/>
      <c r="K34" s="2"/>
      <c r="L34" s="5"/>
      <c r="M34" s="5"/>
    </row>
    <row r="35" spans="10:15" x14ac:dyDescent="0.25">
      <c r="J35" s="1"/>
      <c r="K35" s="47" t="s">
        <v>14</v>
      </c>
      <c r="L35" s="47"/>
      <c r="M35" s="4">
        <f>SUM(M26:M31)</f>
        <v>11.855804988662129</v>
      </c>
      <c r="N35" s="1"/>
    </row>
    <row r="36" spans="10:15" x14ac:dyDescent="0.25">
      <c r="J36" s="10" t="s">
        <v>54</v>
      </c>
      <c r="K36" s="47" t="s">
        <v>13</v>
      </c>
      <c r="L36" s="47"/>
      <c r="M36" s="4">
        <f>CHIINV(0.5,2)</f>
        <v>1.3862943611198906</v>
      </c>
      <c r="N36" s="1"/>
    </row>
    <row r="37" spans="10:15" x14ac:dyDescent="0.25">
      <c r="J37" s="1"/>
      <c r="K37" s="47" t="s">
        <v>12</v>
      </c>
      <c r="L37" s="47"/>
      <c r="M37" s="2">
        <f>(3-1)*(2-1)</f>
        <v>2</v>
      </c>
      <c r="N37" s="1" t="s">
        <v>15</v>
      </c>
    </row>
    <row r="38" spans="10:15" x14ac:dyDescent="0.25">
      <c r="J38" s="1"/>
      <c r="K38" s="2"/>
      <c r="L38" s="2"/>
      <c r="M38" s="2"/>
      <c r="N38" s="1"/>
    </row>
    <row r="39" spans="10:15" x14ac:dyDescent="0.25">
      <c r="J39" s="10" t="s">
        <v>55</v>
      </c>
      <c r="K39" s="1"/>
      <c r="L39" s="1"/>
      <c r="M39" s="1"/>
      <c r="N39" s="1"/>
    </row>
    <row r="40" spans="10:15" x14ac:dyDescent="0.25">
      <c r="K40" t="s">
        <v>111</v>
      </c>
      <c r="L40" s="56">
        <f>M35</f>
        <v>11.855804988662129</v>
      </c>
      <c r="M40" t="s">
        <v>97</v>
      </c>
      <c r="N40" s="56">
        <f>M36</f>
        <v>1.3862943611198906</v>
      </c>
      <c r="O40" t="s">
        <v>112</v>
      </c>
    </row>
    <row r="42" spans="10:15" x14ac:dyDescent="0.25">
      <c r="K42" t="s">
        <v>98</v>
      </c>
    </row>
  </sheetData>
  <mergeCells count="3">
    <mergeCell ref="K35:L35"/>
    <mergeCell ref="K36:L36"/>
    <mergeCell ref="K37:L3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B4DEA-EFE2-4A80-936E-E1368AAB3839}">
  <dimension ref="A1:U37"/>
  <sheetViews>
    <sheetView workbookViewId="0">
      <selection activeCell="J37" sqref="J37"/>
    </sheetView>
  </sheetViews>
  <sheetFormatPr baseColWidth="10" defaultRowHeight="15" x14ac:dyDescent="0.25"/>
  <cols>
    <col min="10" max="10" width="22" bestFit="1" customWidth="1"/>
    <col min="11" max="11" width="11.85546875" bestFit="1" customWidth="1"/>
    <col min="17" max="17" width="22" bestFit="1" customWidth="1"/>
  </cols>
  <sheetData>
    <row r="1" spans="1:21" ht="15.75" thickBot="1" x14ac:dyDescent="0.3">
      <c r="A1" s="23" t="s">
        <v>72</v>
      </c>
      <c r="B1" s="24" t="s">
        <v>73</v>
      </c>
      <c r="C1" s="24" t="s">
        <v>74</v>
      </c>
      <c r="D1" s="24" t="s">
        <v>75</v>
      </c>
      <c r="I1">
        <v>1</v>
      </c>
    </row>
    <row r="2" spans="1:21" ht="15.75" thickBot="1" x14ac:dyDescent="0.3">
      <c r="A2" s="27">
        <v>1</v>
      </c>
      <c r="B2" s="28">
        <v>35</v>
      </c>
      <c r="C2" s="28" t="s">
        <v>76</v>
      </c>
      <c r="D2" s="28" t="s">
        <v>77</v>
      </c>
      <c r="E2" s="29"/>
      <c r="J2" t="s">
        <v>81</v>
      </c>
      <c r="K2" t="s">
        <v>83</v>
      </c>
    </row>
    <row r="3" spans="1:21" ht="15.75" thickBot="1" x14ac:dyDescent="0.3">
      <c r="A3" s="35">
        <v>2</v>
      </c>
      <c r="B3" s="36">
        <v>27</v>
      </c>
      <c r="C3" s="36" t="s">
        <v>78</v>
      </c>
      <c r="D3" s="36" t="s">
        <v>79</v>
      </c>
      <c r="E3" s="37"/>
      <c r="J3" t="s">
        <v>82</v>
      </c>
      <c r="K3" t="s">
        <v>84</v>
      </c>
    </row>
    <row r="4" spans="1:21" ht="15.75" thickBot="1" x14ac:dyDescent="0.3">
      <c r="A4" s="30">
        <v>3</v>
      </c>
      <c r="B4" s="31">
        <v>33</v>
      </c>
      <c r="C4" s="31" t="s">
        <v>78</v>
      </c>
      <c r="D4" s="31" t="s">
        <v>80</v>
      </c>
      <c r="E4" s="32"/>
    </row>
    <row r="5" spans="1:21" ht="15.75" thickBot="1" x14ac:dyDescent="0.3">
      <c r="A5" s="30">
        <v>4</v>
      </c>
      <c r="B5" s="31">
        <v>37</v>
      </c>
      <c r="C5" s="31" t="s">
        <v>78</v>
      </c>
      <c r="D5" s="31" t="s">
        <v>80</v>
      </c>
      <c r="E5" s="32"/>
      <c r="I5">
        <v>2</v>
      </c>
      <c r="J5" t="s">
        <v>85</v>
      </c>
      <c r="K5">
        <v>5</v>
      </c>
      <c r="L5">
        <v>0.05</v>
      </c>
    </row>
    <row r="6" spans="1:21" ht="15.75" thickBot="1" x14ac:dyDescent="0.3">
      <c r="A6" s="30">
        <v>5</v>
      </c>
      <c r="B6" s="31">
        <v>39</v>
      </c>
      <c r="C6" s="31" t="s">
        <v>78</v>
      </c>
      <c r="D6" s="31" t="s">
        <v>80</v>
      </c>
      <c r="E6" s="32"/>
      <c r="J6" t="s">
        <v>86</v>
      </c>
      <c r="K6">
        <v>95</v>
      </c>
      <c r="L6">
        <v>0.95</v>
      </c>
    </row>
    <row r="7" spans="1:21" ht="15.75" thickBot="1" x14ac:dyDescent="0.3">
      <c r="A7" s="25">
        <v>6</v>
      </c>
      <c r="B7" s="38">
        <v>31</v>
      </c>
      <c r="C7" s="38" t="s">
        <v>76</v>
      </c>
      <c r="D7" s="38" t="s">
        <v>79</v>
      </c>
      <c r="E7" s="39"/>
    </row>
    <row r="8" spans="1:21" ht="15.75" thickBot="1" x14ac:dyDescent="0.3">
      <c r="A8" s="25">
        <v>7</v>
      </c>
      <c r="B8" s="38">
        <v>27</v>
      </c>
      <c r="C8" s="38" t="s">
        <v>76</v>
      </c>
      <c r="D8" s="38" t="s">
        <v>79</v>
      </c>
      <c r="E8" s="39"/>
      <c r="J8" s="11" t="s">
        <v>52</v>
      </c>
      <c r="Q8" s="11" t="s">
        <v>52</v>
      </c>
      <c r="R8" s="1"/>
      <c r="S8" s="1"/>
      <c r="T8" s="1"/>
      <c r="U8" s="1"/>
    </row>
    <row r="9" spans="1:21" ht="15.75" thickBot="1" x14ac:dyDescent="0.3">
      <c r="A9" s="25">
        <v>8</v>
      </c>
      <c r="B9" s="28">
        <v>25</v>
      </c>
      <c r="C9" s="28" t="s">
        <v>76</v>
      </c>
      <c r="D9" s="28" t="s">
        <v>77</v>
      </c>
      <c r="E9" s="29"/>
      <c r="K9" t="s">
        <v>89</v>
      </c>
      <c r="L9" t="s">
        <v>79</v>
      </c>
      <c r="M9" t="s">
        <v>90</v>
      </c>
      <c r="N9" t="s">
        <v>91</v>
      </c>
      <c r="Q9" s="1"/>
      <c r="R9" t="s">
        <v>89</v>
      </c>
      <c r="S9" t="s">
        <v>79</v>
      </c>
      <c r="T9" t="s">
        <v>90</v>
      </c>
      <c r="U9" s="1" t="s">
        <v>4</v>
      </c>
    </row>
    <row r="10" spans="1:21" ht="15.75" thickBot="1" x14ac:dyDescent="0.3">
      <c r="A10" s="25">
        <v>9</v>
      </c>
      <c r="B10" s="26">
        <v>33</v>
      </c>
      <c r="C10" s="31" t="s">
        <v>78</v>
      </c>
      <c r="D10" s="31" t="s">
        <v>80</v>
      </c>
      <c r="E10" s="32"/>
      <c r="J10" t="s">
        <v>87</v>
      </c>
      <c r="K10">
        <v>2</v>
      </c>
      <c r="L10">
        <v>3</v>
      </c>
      <c r="M10">
        <v>8</v>
      </c>
      <c r="N10">
        <f>SUM(K10:M10)</f>
        <v>13</v>
      </c>
      <c r="Q10" t="s">
        <v>87</v>
      </c>
      <c r="R10" s="3">
        <v>2</v>
      </c>
      <c r="S10" s="3">
        <v>3</v>
      </c>
      <c r="T10" s="3">
        <v>8</v>
      </c>
      <c r="U10" s="2">
        <f>SUM(R10:T10)</f>
        <v>13</v>
      </c>
    </row>
    <row r="11" spans="1:21" ht="15.75" thickBot="1" x14ac:dyDescent="0.3">
      <c r="A11" s="25">
        <v>10</v>
      </c>
      <c r="B11" s="34">
        <v>31</v>
      </c>
      <c r="C11" s="34" t="s">
        <v>76</v>
      </c>
      <c r="D11" s="34" t="s">
        <v>80</v>
      </c>
      <c r="E11" s="33"/>
      <c r="J11" t="s">
        <v>88</v>
      </c>
      <c r="K11">
        <v>10</v>
      </c>
      <c r="L11">
        <v>4</v>
      </c>
      <c r="M11">
        <v>2</v>
      </c>
      <c r="N11">
        <f>SUM(K11:M11)</f>
        <v>16</v>
      </c>
      <c r="Q11" t="s">
        <v>88</v>
      </c>
      <c r="R11" s="3">
        <v>10</v>
      </c>
      <c r="S11" s="3">
        <v>4</v>
      </c>
      <c r="T11" s="3">
        <v>2</v>
      </c>
      <c r="U11" s="2">
        <f t="shared" ref="U11" si="0">SUM(R11:T11)</f>
        <v>16</v>
      </c>
    </row>
    <row r="12" spans="1:21" ht="15.75" thickBot="1" x14ac:dyDescent="0.3">
      <c r="A12" s="25">
        <v>11</v>
      </c>
      <c r="B12" s="26">
        <v>30</v>
      </c>
      <c r="C12" s="26" t="s">
        <v>78</v>
      </c>
      <c r="D12" s="26" t="s">
        <v>77</v>
      </c>
      <c r="J12" t="s">
        <v>91</v>
      </c>
      <c r="K12">
        <f>SUM(K10:K11)</f>
        <v>12</v>
      </c>
      <c r="L12">
        <f>SUM(L10:L11)</f>
        <v>7</v>
      </c>
      <c r="M12">
        <f>SUM(M10:M11)</f>
        <v>10</v>
      </c>
      <c r="N12">
        <f>SUM(N10:N11)</f>
        <v>29</v>
      </c>
      <c r="Q12" s="1"/>
      <c r="R12" s="3"/>
      <c r="S12" s="3"/>
      <c r="T12" s="3"/>
      <c r="U12" s="2"/>
    </row>
    <row r="13" spans="1:21" ht="15.75" thickBot="1" x14ac:dyDescent="0.3">
      <c r="A13" s="25">
        <v>12</v>
      </c>
      <c r="B13" s="28">
        <v>27</v>
      </c>
      <c r="C13" s="28" t="s">
        <v>76</v>
      </c>
      <c r="D13" s="28" t="s">
        <v>77</v>
      </c>
      <c r="E13" s="29"/>
      <c r="Q13" s="1" t="s">
        <v>4</v>
      </c>
      <c r="R13" s="2">
        <f>SUM(R10:R12)</f>
        <v>12</v>
      </c>
      <c r="S13" s="2">
        <f t="shared" ref="S13:T13" si="1">SUM(S10:S12)</f>
        <v>7</v>
      </c>
      <c r="T13" s="2">
        <f t="shared" si="1"/>
        <v>10</v>
      </c>
      <c r="U13" s="2">
        <f>SUM(U10:U12)</f>
        <v>29</v>
      </c>
    </row>
    <row r="14" spans="1:21" ht="15.75" thickBot="1" x14ac:dyDescent="0.3">
      <c r="A14" s="35">
        <v>13</v>
      </c>
      <c r="B14" s="36">
        <v>26</v>
      </c>
      <c r="C14" s="36" t="s">
        <v>78</v>
      </c>
      <c r="D14" s="36" t="s">
        <v>79</v>
      </c>
      <c r="E14" s="37"/>
      <c r="Q14" s="11" t="s">
        <v>53</v>
      </c>
      <c r="R14" s="1"/>
      <c r="S14" s="1"/>
      <c r="T14" s="1"/>
      <c r="U14" s="1"/>
    </row>
    <row r="15" spans="1:21" ht="15.75" thickBot="1" x14ac:dyDescent="0.3">
      <c r="A15" s="30">
        <v>14</v>
      </c>
      <c r="B15" s="31">
        <v>39</v>
      </c>
      <c r="C15" s="31" t="s">
        <v>78</v>
      </c>
      <c r="D15" s="31" t="s">
        <v>80</v>
      </c>
      <c r="E15" s="32"/>
      <c r="J15" s="11" t="s">
        <v>53</v>
      </c>
      <c r="Q15" s="1"/>
      <c r="R15" t="s">
        <v>89</v>
      </c>
      <c r="S15" t="s">
        <v>79</v>
      </c>
      <c r="T15" t="s">
        <v>90</v>
      </c>
      <c r="U15" s="1"/>
    </row>
    <row r="16" spans="1:21" ht="15.75" thickBot="1" x14ac:dyDescent="0.3">
      <c r="A16" s="30">
        <v>15</v>
      </c>
      <c r="B16" s="31">
        <v>28</v>
      </c>
      <c r="C16" s="31" t="s">
        <v>78</v>
      </c>
      <c r="D16" s="31" t="s">
        <v>80</v>
      </c>
      <c r="E16" s="32"/>
      <c r="K16" t="s">
        <v>89</v>
      </c>
      <c r="L16" t="s">
        <v>79</v>
      </c>
      <c r="M16" t="s">
        <v>90</v>
      </c>
      <c r="Q16" t="s">
        <v>87</v>
      </c>
      <c r="R16" s="4">
        <f>R$13*($U10/$U$13)</f>
        <v>5.3793103448275863</v>
      </c>
      <c r="S16" s="4">
        <f>S$13*($U10/$U$13)</f>
        <v>3.1379310344827589</v>
      </c>
      <c r="T16" s="4">
        <f t="shared" ref="T16" si="2">T$13*($U10/$U$13)</f>
        <v>4.4827586206896548</v>
      </c>
      <c r="U16" s="1"/>
    </row>
    <row r="17" spans="1:21" ht="15.75" thickBot="1" x14ac:dyDescent="0.3">
      <c r="A17" s="25">
        <v>16</v>
      </c>
      <c r="B17" s="28">
        <v>27</v>
      </c>
      <c r="C17" s="28" t="s">
        <v>76</v>
      </c>
      <c r="D17" s="28" t="s">
        <v>77</v>
      </c>
      <c r="E17" s="29"/>
      <c r="J17" t="s">
        <v>87</v>
      </c>
      <c r="K17" s="40">
        <f>K12*(N10/N12)</f>
        <v>5.3793103448275863</v>
      </c>
      <c r="L17" s="40">
        <f>L12*(N10/N12)</f>
        <v>3.1379310344827589</v>
      </c>
      <c r="M17" s="40">
        <f>M12*(N10/N12)</f>
        <v>4.4827586206896548</v>
      </c>
      <c r="Q17" t="s">
        <v>88</v>
      </c>
      <c r="R17" s="4">
        <f t="shared" ref="R17:T17" si="3">R$13*($U11/$U$13)</f>
        <v>6.6206896551724137</v>
      </c>
      <c r="S17" s="4">
        <f t="shared" si="3"/>
        <v>3.8620689655172411</v>
      </c>
      <c r="T17" s="4">
        <f t="shared" si="3"/>
        <v>5.5172413793103452</v>
      </c>
      <c r="U17" s="1"/>
    </row>
    <row r="18" spans="1:21" ht="15.75" thickBot="1" x14ac:dyDescent="0.3">
      <c r="A18" s="25">
        <v>17</v>
      </c>
      <c r="B18" s="28">
        <v>35</v>
      </c>
      <c r="C18" s="28" t="s">
        <v>76</v>
      </c>
      <c r="D18" s="28" t="s">
        <v>77</v>
      </c>
      <c r="E18" s="29"/>
      <c r="J18" t="s">
        <v>88</v>
      </c>
      <c r="K18" s="40">
        <f>K12*(N11/N12)</f>
        <v>6.6206896551724137</v>
      </c>
      <c r="L18" s="40">
        <f>L12*(N11/N12)</f>
        <v>3.8620689655172411</v>
      </c>
      <c r="M18" s="40">
        <f>M12*(N11/N12)</f>
        <v>5.5172413793103452</v>
      </c>
      <c r="Q18" s="1"/>
      <c r="R18" s="4"/>
      <c r="S18" s="4"/>
      <c r="T18" s="4"/>
      <c r="U18" s="1"/>
    </row>
    <row r="19" spans="1:21" ht="15.75" thickBot="1" x14ac:dyDescent="0.3">
      <c r="A19" s="30">
        <v>18</v>
      </c>
      <c r="B19" s="31">
        <v>28</v>
      </c>
      <c r="C19" s="31" t="s">
        <v>78</v>
      </c>
      <c r="D19" s="31" t="s">
        <v>80</v>
      </c>
      <c r="E19" s="32"/>
    </row>
    <row r="20" spans="1:21" ht="15.75" thickBot="1" x14ac:dyDescent="0.3">
      <c r="A20" s="25">
        <v>19</v>
      </c>
      <c r="B20" s="38">
        <v>32</v>
      </c>
      <c r="C20" s="38" t="s">
        <v>76</v>
      </c>
      <c r="D20" s="38" t="s">
        <v>79</v>
      </c>
      <c r="E20" s="39"/>
    </row>
    <row r="21" spans="1:21" ht="15.75" thickBot="1" x14ac:dyDescent="0.3">
      <c r="A21" s="25">
        <v>20</v>
      </c>
      <c r="B21" s="26">
        <v>32</v>
      </c>
      <c r="C21" s="26" t="s">
        <v>78</v>
      </c>
      <c r="D21" s="26" t="s">
        <v>77</v>
      </c>
      <c r="I21">
        <v>3</v>
      </c>
      <c r="K21" t="s">
        <v>92</v>
      </c>
      <c r="L21" t="s">
        <v>93</v>
      </c>
    </row>
    <row r="22" spans="1:21" ht="15.75" thickBot="1" x14ac:dyDescent="0.3">
      <c r="A22" s="25">
        <v>21</v>
      </c>
      <c r="B22" s="28">
        <v>33</v>
      </c>
      <c r="C22" s="28" t="s">
        <v>76</v>
      </c>
      <c r="D22" s="28" t="s">
        <v>77</v>
      </c>
      <c r="E22" s="29"/>
      <c r="J22" t="s">
        <v>87</v>
      </c>
      <c r="K22">
        <v>2</v>
      </c>
      <c r="L22" s="40">
        <f>K17</f>
        <v>5.3793103448275863</v>
      </c>
      <c r="M22" s="40">
        <f>(K22-L22)^2/L22</f>
        <v>2.1229000884173299</v>
      </c>
      <c r="O22" s="41">
        <f>(K22-L22)^2/L22</f>
        <v>2.1229000884173299</v>
      </c>
    </row>
    <row r="23" spans="1:21" ht="15.75" thickBot="1" x14ac:dyDescent="0.3">
      <c r="A23" s="35">
        <v>22</v>
      </c>
      <c r="B23" s="36">
        <v>35</v>
      </c>
      <c r="C23" s="36" t="s">
        <v>78</v>
      </c>
      <c r="D23" s="36" t="s">
        <v>79</v>
      </c>
      <c r="E23" s="37"/>
      <c r="J23" t="s">
        <v>87</v>
      </c>
      <c r="K23">
        <v>3</v>
      </c>
      <c r="L23" s="40">
        <f>L17</f>
        <v>3.1379310344827589</v>
      </c>
      <c r="M23" s="40">
        <f>(K23-L23)^2/L23</f>
        <v>6.0629026146267759E-3</v>
      </c>
      <c r="O23" s="41">
        <f t="shared" ref="O23:O27" si="4">(K23-L23)^2/L23</f>
        <v>6.0629026146267759E-3</v>
      </c>
    </row>
    <row r="24" spans="1:21" ht="15.75" thickBot="1" x14ac:dyDescent="0.3">
      <c r="A24" s="25">
        <v>23</v>
      </c>
      <c r="B24" s="28">
        <v>35</v>
      </c>
      <c r="C24" s="28" t="s">
        <v>76</v>
      </c>
      <c r="D24" s="28" t="s">
        <v>77</v>
      </c>
      <c r="E24" s="29"/>
      <c r="J24" t="s">
        <v>87</v>
      </c>
      <c r="K24">
        <v>8</v>
      </c>
      <c r="L24" s="40">
        <f>M17</f>
        <v>4.4827586206896548</v>
      </c>
      <c r="M24" s="40">
        <f t="shared" ref="M24:M27" si="5">(K24-L24)^2/L24</f>
        <v>2.759681697612733</v>
      </c>
      <c r="O24" s="41">
        <f t="shared" si="4"/>
        <v>2.759681697612733</v>
      </c>
    </row>
    <row r="25" spans="1:21" ht="15.75" thickBot="1" x14ac:dyDescent="0.3">
      <c r="A25" s="25">
        <v>24</v>
      </c>
      <c r="B25" s="34">
        <v>28</v>
      </c>
      <c r="C25" s="34" t="s">
        <v>76</v>
      </c>
      <c r="D25" s="34" t="s">
        <v>80</v>
      </c>
      <c r="E25" s="33"/>
      <c r="J25" t="s">
        <v>88</v>
      </c>
      <c r="K25">
        <v>10</v>
      </c>
      <c r="L25" s="40">
        <f>K18</f>
        <v>6.6206896551724137</v>
      </c>
      <c r="M25" s="40">
        <f t="shared" si="5"/>
        <v>1.7248563218390807</v>
      </c>
      <c r="O25" s="41">
        <f t="shared" si="4"/>
        <v>1.7248563218390807</v>
      </c>
    </row>
    <row r="26" spans="1:21" ht="15.75" thickBot="1" x14ac:dyDescent="0.3">
      <c r="A26" s="25">
        <v>25</v>
      </c>
      <c r="B26" s="28">
        <v>35</v>
      </c>
      <c r="C26" s="28" t="s">
        <v>76</v>
      </c>
      <c r="D26" s="28" t="s">
        <v>77</v>
      </c>
      <c r="E26" s="29"/>
      <c r="J26" t="s">
        <v>88</v>
      </c>
      <c r="K26">
        <v>4</v>
      </c>
      <c r="L26" s="40">
        <f>L18</f>
        <v>3.8620689655172411</v>
      </c>
      <c r="M26" s="40">
        <f t="shared" si="5"/>
        <v>4.9261083743842565E-3</v>
      </c>
      <c r="O26" s="41">
        <f t="shared" si="4"/>
        <v>4.9261083743842565E-3</v>
      </c>
    </row>
    <row r="27" spans="1:21" ht="15.75" thickBot="1" x14ac:dyDescent="0.3">
      <c r="A27" s="30">
        <v>26</v>
      </c>
      <c r="B27" s="31">
        <v>39</v>
      </c>
      <c r="C27" s="31" t="s">
        <v>78</v>
      </c>
      <c r="D27" s="31" t="s">
        <v>80</v>
      </c>
      <c r="E27" s="32"/>
      <c r="J27" t="s">
        <v>88</v>
      </c>
      <c r="K27">
        <v>2</v>
      </c>
      <c r="L27" s="40">
        <f>M18</f>
        <v>5.5172413793103452</v>
      </c>
      <c r="M27" s="40">
        <f t="shared" si="5"/>
        <v>2.2422413793103448</v>
      </c>
      <c r="O27" s="41">
        <f t="shared" si="4"/>
        <v>2.2422413793103448</v>
      </c>
    </row>
    <row r="28" spans="1:21" ht="15.75" thickBot="1" x14ac:dyDescent="0.3">
      <c r="A28" s="25">
        <v>27</v>
      </c>
      <c r="B28" s="38">
        <v>38</v>
      </c>
      <c r="C28" s="38" t="s">
        <v>76</v>
      </c>
      <c r="D28" s="38" t="s">
        <v>79</v>
      </c>
      <c r="E28" s="39"/>
    </row>
    <row r="29" spans="1:21" ht="15.75" thickBot="1" x14ac:dyDescent="0.3">
      <c r="A29" s="27">
        <v>28</v>
      </c>
      <c r="B29" s="28">
        <v>26</v>
      </c>
      <c r="C29" s="28" t="s">
        <v>76</v>
      </c>
      <c r="D29" s="28" t="s">
        <v>77</v>
      </c>
      <c r="E29" s="29"/>
      <c r="I29">
        <v>4</v>
      </c>
      <c r="L29" t="s">
        <v>94</v>
      </c>
      <c r="M29" s="40">
        <f>SUM(M22:M27)</f>
        <v>8.8606684981684989</v>
      </c>
    </row>
    <row r="30" spans="1:21" ht="15.75" thickBot="1" x14ac:dyDescent="0.3">
      <c r="A30" s="27">
        <v>29</v>
      </c>
      <c r="B30" s="28">
        <v>37</v>
      </c>
      <c r="C30" s="28" t="s">
        <v>76</v>
      </c>
      <c r="D30" s="28" t="s">
        <v>77</v>
      </c>
      <c r="E30" s="29"/>
      <c r="L30" t="s">
        <v>95</v>
      </c>
      <c r="M30">
        <f>CHIINV(0.05,M31)</f>
        <v>5.9914645471079817</v>
      </c>
    </row>
    <row r="31" spans="1:21" x14ac:dyDescent="0.25">
      <c r="L31" t="s">
        <v>96</v>
      </c>
      <c r="M31">
        <f>(3-1)*(2-1)</f>
        <v>2</v>
      </c>
    </row>
    <row r="34" spans="9:14" x14ac:dyDescent="0.25">
      <c r="L34" s="40">
        <f>M29</f>
        <v>8.8606684981684989</v>
      </c>
      <c r="M34" t="s">
        <v>97</v>
      </c>
      <c r="N34">
        <f>M30</f>
        <v>5.9914645471079817</v>
      </c>
    </row>
    <row r="37" spans="9:14" x14ac:dyDescent="0.25">
      <c r="I37">
        <v>5</v>
      </c>
      <c r="J37"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K30"/>
  <sheetViews>
    <sheetView workbookViewId="0">
      <selection activeCell="G14" sqref="G14"/>
    </sheetView>
  </sheetViews>
  <sheetFormatPr baseColWidth="10" defaultRowHeight="15" x14ac:dyDescent="0.25"/>
  <cols>
    <col min="3" max="3" width="20.28515625" customWidth="1"/>
    <col min="4" max="4" width="15.85546875" bestFit="1" customWidth="1"/>
    <col min="7" max="7" width="15.85546875" bestFit="1" customWidth="1"/>
  </cols>
  <sheetData>
    <row r="1" spans="3:11" x14ac:dyDescent="0.25">
      <c r="C1" t="s">
        <v>56</v>
      </c>
      <c r="D1" t="s">
        <v>57</v>
      </c>
    </row>
    <row r="2" spans="3:11" x14ac:dyDescent="0.25">
      <c r="C2" s="13" t="s">
        <v>58</v>
      </c>
      <c r="D2" s="13" t="s">
        <v>59</v>
      </c>
    </row>
    <row r="3" spans="3:11" x14ac:dyDescent="0.25">
      <c r="C3" t="s">
        <v>58</v>
      </c>
      <c r="D3" t="s">
        <v>60</v>
      </c>
      <c r="G3" s="48" t="s">
        <v>52</v>
      </c>
      <c r="H3" s="48"/>
      <c r="I3" s="48"/>
      <c r="J3" s="48"/>
      <c r="K3" s="48"/>
    </row>
    <row r="4" spans="3:11" x14ac:dyDescent="0.25">
      <c r="C4" t="s">
        <v>58</v>
      </c>
      <c r="D4" t="s">
        <v>60</v>
      </c>
      <c r="G4" s="6" t="s">
        <v>57</v>
      </c>
      <c r="H4" s="6" t="s">
        <v>61</v>
      </c>
      <c r="I4" s="6" t="s">
        <v>62</v>
      </c>
      <c r="J4" s="6" t="s">
        <v>63</v>
      </c>
      <c r="K4" s="6" t="s">
        <v>64</v>
      </c>
    </row>
    <row r="5" spans="3:11" x14ac:dyDescent="0.25">
      <c r="C5" t="s">
        <v>58</v>
      </c>
      <c r="D5" t="s">
        <v>60</v>
      </c>
      <c r="G5" s="14" t="s">
        <v>59</v>
      </c>
      <c r="H5" s="15">
        <v>4</v>
      </c>
      <c r="I5" s="16">
        <v>3</v>
      </c>
      <c r="J5" s="17">
        <v>3</v>
      </c>
      <c r="K5" s="6">
        <f>SUM(H5:J5)</f>
        <v>10</v>
      </c>
    </row>
    <row r="6" spans="3:11" x14ac:dyDescent="0.25">
      <c r="C6" t="s">
        <v>58</v>
      </c>
      <c r="D6" t="s">
        <v>60</v>
      </c>
      <c r="G6" s="14" t="s">
        <v>60</v>
      </c>
      <c r="H6" s="6">
        <v>5</v>
      </c>
      <c r="I6" s="6">
        <v>2</v>
      </c>
      <c r="J6" s="6">
        <v>2</v>
      </c>
      <c r="K6" s="6">
        <f t="shared" ref="K6:K7" si="0">SUM(H6:J6)</f>
        <v>9</v>
      </c>
    </row>
    <row r="7" spans="3:11" x14ac:dyDescent="0.25">
      <c r="C7" t="s">
        <v>58</v>
      </c>
      <c r="D7" t="s">
        <v>65</v>
      </c>
      <c r="G7" s="14" t="s">
        <v>65</v>
      </c>
      <c r="H7" s="6">
        <v>4</v>
      </c>
      <c r="I7" s="6">
        <v>3</v>
      </c>
      <c r="J7" s="6">
        <v>3</v>
      </c>
      <c r="K7" s="6">
        <f t="shared" si="0"/>
        <v>10</v>
      </c>
    </row>
    <row r="8" spans="3:11" x14ac:dyDescent="0.25">
      <c r="C8" t="s">
        <v>58</v>
      </c>
      <c r="D8" t="s">
        <v>60</v>
      </c>
      <c r="G8" s="14" t="s">
        <v>22</v>
      </c>
      <c r="H8" s="6">
        <f>SUM(H5:H7)</f>
        <v>13</v>
      </c>
      <c r="I8" s="6">
        <f t="shared" ref="I8:J8" si="1">SUM(I5:I7)</f>
        <v>8</v>
      </c>
      <c r="J8" s="6">
        <f t="shared" si="1"/>
        <v>8</v>
      </c>
      <c r="K8" s="6">
        <f>SUM(K5:K7)</f>
        <v>29</v>
      </c>
    </row>
    <row r="9" spans="3:11" x14ac:dyDescent="0.25">
      <c r="C9" t="s">
        <v>58</v>
      </c>
      <c r="D9" t="s">
        <v>65</v>
      </c>
    </row>
    <row r="10" spans="3:11" x14ac:dyDescent="0.25">
      <c r="C10" t="s">
        <v>58</v>
      </c>
      <c r="D10" t="s">
        <v>65</v>
      </c>
      <c r="G10" s="48" t="s">
        <v>53</v>
      </c>
      <c r="H10" s="48"/>
      <c r="I10" s="48"/>
      <c r="J10" s="48"/>
      <c r="K10" s="48"/>
    </row>
    <row r="11" spans="3:11" x14ac:dyDescent="0.25">
      <c r="C11" t="s">
        <v>58</v>
      </c>
      <c r="D11" t="s">
        <v>65</v>
      </c>
      <c r="G11" s="6" t="s">
        <v>57</v>
      </c>
      <c r="H11" s="6" t="s">
        <v>61</v>
      </c>
      <c r="I11" s="6" t="s">
        <v>62</v>
      </c>
      <c r="J11" s="6" t="s">
        <v>63</v>
      </c>
      <c r="K11" s="6" t="s">
        <v>64</v>
      </c>
    </row>
    <row r="12" spans="3:11" x14ac:dyDescent="0.25">
      <c r="C12" s="13" t="s">
        <v>58</v>
      </c>
      <c r="D12" s="13" t="s">
        <v>59</v>
      </c>
      <c r="G12" s="14" t="s">
        <v>59</v>
      </c>
    </row>
    <row r="13" spans="3:11" x14ac:dyDescent="0.25">
      <c r="C13" s="13" t="s">
        <v>58</v>
      </c>
      <c r="D13" s="13" t="s">
        <v>59</v>
      </c>
      <c r="G13" s="14" t="s">
        <v>60</v>
      </c>
    </row>
    <row r="14" spans="3:11" x14ac:dyDescent="0.25">
      <c r="C14" s="13" t="s">
        <v>58</v>
      </c>
      <c r="D14" s="13" t="s">
        <v>59</v>
      </c>
      <c r="G14" s="14" t="s">
        <v>65</v>
      </c>
    </row>
    <row r="15" spans="3:11" x14ac:dyDescent="0.25">
      <c r="C15" s="18" t="s">
        <v>66</v>
      </c>
      <c r="D15" s="18" t="s">
        <v>59</v>
      </c>
      <c r="G15" s="14"/>
    </row>
    <row r="16" spans="3:11" x14ac:dyDescent="0.25">
      <c r="C16" s="18" t="s">
        <v>66</v>
      </c>
      <c r="D16" s="18" t="s">
        <v>59</v>
      </c>
    </row>
    <row r="17" spans="3:4" x14ac:dyDescent="0.25">
      <c r="C17" s="18" t="s">
        <v>66</v>
      </c>
      <c r="D17" s="18" t="s">
        <v>59</v>
      </c>
    </row>
    <row r="18" spans="3:4" x14ac:dyDescent="0.25">
      <c r="C18" s="19" t="s">
        <v>66</v>
      </c>
      <c r="D18" s="19" t="s">
        <v>60</v>
      </c>
    </row>
    <row r="19" spans="3:4" x14ac:dyDescent="0.25">
      <c r="C19" s="19" t="s">
        <v>66</v>
      </c>
      <c r="D19" s="19" t="s">
        <v>60</v>
      </c>
    </row>
    <row r="20" spans="3:4" x14ac:dyDescent="0.25">
      <c r="C20" s="20" t="s">
        <v>66</v>
      </c>
      <c r="D20" s="20" t="s">
        <v>65</v>
      </c>
    </row>
    <row r="21" spans="3:4" x14ac:dyDescent="0.25">
      <c r="C21" s="20" t="s">
        <v>66</v>
      </c>
      <c r="D21" s="20" t="s">
        <v>65</v>
      </c>
    </row>
    <row r="22" spans="3:4" x14ac:dyDescent="0.25">
      <c r="C22" s="20" t="s">
        <v>66</v>
      </c>
      <c r="D22" s="20" t="s">
        <v>65</v>
      </c>
    </row>
    <row r="23" spans="3:4" x14ac:dyDescent="0.25">
      <c r="C23" s="21" t="s">
        <v>67</v>
      </c>
      <c r="D23" s="21" t="s">
        <v>59</v>
      </c>
    </row>
    <row r="24" spans="3:4" x14ac:dyDescent="0.25">
      <c r="C24" s="21" t="s">
        <v>67</v>
      </c>
      <c r="D24" s="21" t="s">
        <v>59</v>
      </c>
    </row>
    <row r="25" spans="3:4" x14ac:dyDescent="0.25">
      <c r="C25" s="21" t="s">
        <v>67</v>
      </c>
      <c r="D25" s="21" t="s">
        <v>59</v>
      </c>
    </row>
    <row r="26" spans="3:4" x14ac:dyDescent="0.25">
      <c r="C26" t="s">
        <v>67</v>
      </c>
      <c r="D26" t="s">
        <v>60</v>
      </c>
    </row>
    <row r="27" spans="3:4" x14ac:dyDescent="0.25">
      <c r="C27" t="s">
        <v>67</v>
      </c>
      <c r="D27" t="s">
        <v>60</v>
      </c>
    </row>
    <row r="28" spans="3:4" x14ac:dyDescent="0.25">
      <c r="C28" t="s">
        <v>67</v>
      </c>
      <c r="D28" t="s">
        <v>65</v>
      </c>
    </row>
    <row r="29" spans="3:4" x14ac:dyDescent="0.25">
      <c r="C29" t="s">
        <v>67</v>
      </c>
      <c r="D29" t="s">
        <v>65</v>
      </c>
    </row>
    <row r="30" spans="3:4" x14ac:dyDescent="0.25">
      <c r="C30" t="s">
        <v>67</v>
      </c>
      <c r="D30" t="s">
        <v>65</v>
      </c>
    </row>
  </sheetData>
  <mergeCells count="2">
    <mergeCell ref="G3:K3"/>
    <mergeCell ref="G10:K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3"/>
  <sheetViews>
    <sheetView tabSelected="1" workbookViewId="0">
      <selection activeCell="B2" sqref="B2:C2"/>
    </sheetView>
  </sheetViews>
  <sheetFormatPr baseColWidth="10" defaultRowHeight="15" x14ac:dyDescent="0.25"/>
  <cols>
    <col min="1" max="1" width="34" customWidth="1"/>
    <col min="2" max="2" width="20" customWidth="1"/>
    <col min="3" max="3" width="17.7109375" customWidth="1"/>
    <col min="16" max="16" width="32.85546875" bestFit="1" customWidth="1"/>
  </cols>
  <sheetData>
    <row r="1" spans="1:21" x14ac:dyDescent="0.25">
      <c r="A1" s="2" t="s">
        <v>28</v>
      </c>
      <c r="B1" s="2" t="s">
        <v>30</v>
      </c>
      <c r="C1" s="2" t="s">
        <v>29</v>
      </c>
    </row>
    <row r="2" spans="1:21" x14ac:dyDescent="0.25">
      <c r="A2" s="2">
        <v>1</v>
      </c>
      <c r="B2" s="2">
        <v>21</v>
      </c>
      <c r="C2" s="2">
        <v>80</v>
      </c>
    </row>
    <row r="3" spans="1:21" x14ac:dyDescent="0.25">
      <c r="A3" s="2">
        <v>2</v>
      </c>
      <c r="B3" s="2">
        <v>15</v>
      </c>
      <c r="C3" s="2">
        <v>60</v>
      </c>
    </row>
    <row r="4" spans="1:21" x14ac:dyDescent="0.25">
      <c r="A4" s="2">
        <v>3</v>
      </c>
      <c r="B4" s="2">
        <v>15</v>
      </c>
      <c r="C4" s="2">
        <v>70</v>
      </c>
    </row>
    <row r="5" spans="1:21" x14ac:dyDescent="0.25">
      <c r="A5" s="2">
        <v>4</v>
      </c>
      <c r="B5" s="2">
        <v>9</v>
      </c>
      <c r="C5" s="2">
        <v>40</v>
      </c>
      <c r="P5" t="s">
        <v>31</v>
      </c>
    </row>
    <row r="6" spans="1:21" ht="15.75" thickBot="1" x14ac:dyDescent="0.3">
      <c r="A6" s="2">
        <v>5</v>
      </c>
      <c r="B6" s="2">
        <v>12</v>
      </c>
      <c r="C6" s="2">
        <v>60</v>
      </c>
    </row>
    <row r="7" spans="1:21" x14ac:dyDescent="0.25">
      <c r="A7" s="2">
        <v>6</v>
      </c>
      <c r="B7" s="2">
        <v>18</v>
      </c>
      <c r="C7" s="2">
        <v>70</v>
      </c>
      <c r="P7" s="9" t="s">
        <v>32</v>
      </c>
      <c r="Q7" s="9"/>
    </row>
    <row r="8" spans="1:21" x14ac:dyDescent="0.25">
      <c r="A8" s="2">
        <v>7</v>
      </c>
      <c r="B8" s="2">
        <v>6</v>
      </c>
      <c r="C8" s="2">
        <v>50</v>
      </c>
      <c r="P8" t="s">
        <v>33</v>
      </c>
      <c r="Q8">
        <v>0.88453796267170326</v>
      </c>
    </row>
    <row r="9" spans="1:21" x14ac:dyDescent="0.25">
      <c r="A9" s="2">
        <v>8</v>
      </c>
      <c r="B9" s="2">
        <v>12</v>
      </c>
      <c r="C9" s="2">
        <v>50</v>
      </c>
      <c r="P9" t="s">
        <v>34</v>
      </c>
      <c r="Q9">
        <v>0.78240740740740744</v>
      </c>
    </row>
    <row r="10" spans="1:21" x14ac:dyDescent="0.25">
      <c r="A10" s="6"/>
      <c r="P10" t="s">
        <v>35</v>
      </c>
      <c r="Q10">
        <v>0.74614197530864201</v>
      </c>
    </row>
    <row r="11" spans="1:21" x14ac:dyDescent="0.25">
      <c r="A11" s="6"/>
      <c r="P11" t="s">
        <v>36</v>
      </c>
      <c r="Q11">
        <v>6.5968567150210644</v>
      </c>
    </row>
    <row r="12" spans="1:21" ht="15.75" thickBot="1" x14ac:dyDescent="0.3">
      <c r="A12" t="s">
        <v>31</v>
      </c>
      <c r="P12" s="7" t="s">
        <v>37</v>
      </c>
      <c r="Q12" s="7">
        <v>8</v>
      </c>
    </row>
    <row r="13" spans="1:21" ht="15.75" thickBot="1" x14ac:dyDescent="0.3"/>
    <row r="14" spans="1:21" ht="15.75" thickBot="1" x14ac:dyDescent="0.3">
      <c r="A14" s="9" t="s">
        <v>32</v>
      </c>
      <c r="B14" s="9"/>
      <c r="P14" t="s">
        <v>16</v>
      </c>
    </row>
    <row r="15" spans="1:21" x14ac:dyDescent="0.25">
      <c r="A15" t="s">
        <v>33</v>
      </c>
      <c r="B15">
        <v>0.88453796267170326</v>
      </c>
      <c r="P15" s="8"/>
      <c r="Q15" s="8" t="s">
        <v>18</v>
      </c>
      <c r="R15" s="8" t="s">
        <v>17</v>
      </c>
      <c r="S15" s="8" t="s">
        <v>19</v>
      </c>
      <c r="T15" s="8" t="s">
        <v>20</v>
      </c>
      <c r="U15" s="8" t="s">
        <v>41</v>
      </c>
    </row>
    <row r="16" spans="1:21" x14ac:dyDescent="0.25">
      <c r="A16" t="s">
        <v>34</v>
      </c>
      <c r="B16">
        <v>0.78240740740740744</v>
      </c>
      <c r="P16" t="s">
        <v>38</v>
      </c>
      <c r="Q16">
        <v>1</v>
      </c>
      <c r="R16">
        <v>938.88888888888891</v>
      </c>
      <c r="S16">
        <v>938.88888888888891</v>
      </c>
      <c r="T16">
        <v>21.574468085106389</v>
      </c>
      <c r="U16">
        <v>3.5226547547856156E-3</v>
      </c>
    </row>
    <row r="17" spans="1:24" x14ac:dyDescent="0.25">
      <c r="A17" t="s">
        <v>35</v>
      </c>
      <c r="B17">
        <v>0.74614197530864201</v>
      </c>
      <c r="P17" t="s">
        <v>39</v>
      </c>
      <c r="Q17">
        <v>6</v>
      </c>
      <c r="R17">
        <v>261.11111111111103</v>
      </c>
      <c r="S17">
        <v>43.518518518518505</v>
      </c>
    </row>
    <row r="18" spans="1:24" ht="15.75" thickBot="1" x14ac:dyDescent="0.3">
      <c r="A18" t="s">
        <v>36</v>
      </c>
      <c r="B18">
        <v>6.5968567150210644</v>
      </c>
      <c r="P18" s="7" t="s">
        <v>22</v>
      </c>
      <c r="Q18" s="7">
        <v>7</v>
      </c>
      <c r="R18" s="7">
        <v>1200</v>
      </c>
      <c r="S18" s="7"/>
      <c r="T18" s="7"/>
      <c r="U18" s="7"/>
    </row>
    <row r="19" spans="1:24" ht="15.75" thickBot="1" x14ac:dyDescent="0.3">
      <c r="A19" s="7" t="s">
        <v>37</v>
      </c>
      <c r="B19" s="7">
        <v>8</v>
      </c>
    </row>
    <row r="20" spans="1:24" x14ac:dyDescent="0.25">
      <c r="P20" s="8"/>
      <c r="Q20" s="8" t="s">
        <v>42</v>
      </c>
      <c r="R20" s="8" t="s">
        <v>36</v>
      </c>
      <c r="S20" s="8" t="s">
        <v>43</v>
      </c>
      <c r="T20" s="8" t="s">
        <v>21</v>
      </c>
      <c r="U20" s="8" t="s">
        <v>44</v>
      </c>
      <c r="V20" s="8" t="s">
        <v>45</v>
      </c>
      <c r="W20" s="8" t="s">
        <v>69</v>
      </c>
      <c r="X20" s="8" t="s">
        <v>70</v>
      </c>
    </row>
    <row r="21" spans="1:24" ht="15.75" thickBot="1" x14ac:dyDescent="0.3">
      <c r="A21" t="s">
        <v>16</v>
      </c>
      <c r="P21" t="s">
        <v>40</v>
      </c>
      <c r="Q21">
        <v>27.500000000000007</v>
      </c>
      <c r="R21">
        <v>7.3755100263065279</v>
      </c>
      <c r="S21">
        <v>3.7285557069158135</v>
      </c>
      <c r="T21">
        <v>9.7532860976258968E-3</v>
      </c>
      <c r="U21">
        <v>9.4527771083920165</v>
      </c>
      <c r="V21">
        <v>45.547222891608001</v>
      </c>
      <c r="W21">
        <v>9.4527771083920165</v>
      </c>
      <c r="X21">
        <v>45.547222891608001</v>
      </c>
    </row>
    <row r="22" spans="1:24" ht="15.75" thickBot="1" x14ac:dyDescent="0.3">
      <c r="A22" s="8"/>
      <c r="B22" s="8" t="s">
        <v>18</v>
      </c>
      <c r="C22" s="8" t="s">
        <v>17</v>
      </c>
      <c r="D22" s="8" t="s">
        <v>19</v>
      </c>
      <c r="E22" s="8" t="s">
        <v>20</v>
      </c>
      <c r="F22" s="8" t="s">
        <v>41</v>
      </c>
      <c r="P22" s="7" t="s">
        <v>71</v>
      </c>
      <c r="Q22" s="7">
        <v>2.407407407407407</v>
      </c>
      <c r="R22" s="7">
        <v>0.51829801307860057</v>
      </c>
      <c r="S22" s="7">
        <v>4.6448324065682272</v>
      </c>
      <c r="T22" s="7">
        <v>3.5226547547856156E-3</v>
      </c>
      <c r="U22" s="7">
        <v>1.1391778567804887</v>
      </c>
      <c r="V22" s="7">
        <v>3.6756369580343256</v>
      </c>
      <c r="W22" s="7">
        <v>1.1391778567804887</v>
      </c>
      <c r="X22" s="7">
        <v>3.6756369580343256</v>
      </c>
    </row>
    <row r="23" spans="1:24" x14ac:dyDescent="0.25">
      <c r="A23" t="s">
        <v>38</v>
      </c>
      <c r="B23">
        <v>1</v>
      </c>
      <c r="C23">
        <v>938.88888888888891</v>
      </c>
      <c r="D23">
        <v>938.88888888888891</v>
      </c>
      <c r="E23">
        <v>21.574468085106389</v>
      </c>
      <c r="F23">
        <v>3.5226547547856156E-3</v>
      </c>
    </row>
    <row r="24" spans="1:24" x14ac:dyDescent="0.25">
      <c r="A24" t="s">
        <v>39</v>
      </c>
      <c r="B24">
        <v>6</v>
      </c>
      <c r="C24">
        <v>261.11111111111103</v>
      </c>
      <c r="D24">
        <v>43.518518518518505</v>
      </c>
    </row>
    <row r="25" spans="1:24" ht="15.75" thickBot="1" x14ac:dyDescent="0.3">
      <c r="A25" s="7" t="s">
        <v>22</v>
      </c>
      <c r="B25" s="7">
        <v>7</v>
      </c>
      <c r="C25" s="7">
        <v>1200</v>
      </c>
      <c r="D25" s="7"/>
      <c r="E25" s="7"/>
      <c r="F25" s="7"/>
    </row>
    <row r="26" spans="1:24" ht="15.75" thickBot="1" x14ac:dyDescent="0.3"/>
    <row r="27" spans="1:24" x14ac:dyDescent="0.25">
      <c r="A27" s="8"/>
      <c r="B27" s="8" t="s">
        <v>42</v>
      </c>
      <c r="C27" s="8" t="s">
        <v>36</v>
      </c>
      <c r="D27" s="8" t="s">
        <v>43</v>
      </c>
      <c r="E27" s="8" t="s">
        <v>21</v>
      </c>
      <c r="F27" s="8" t="s">
        <v>44</v>
      </c>
      <c r="G27" s="8" t="s">
        <v>45</v>
      </c>
      <c r="H27" s="8" t="s">
        <v>46</v>
      </c>
      <c r="I27" s="8" t="s">
        <v>47</v>
      </c>
    </row>
    <row r="28" spans="1:24" x14ac:dyDescent="0.25">
      <c r="A28" t="s">
        <v>40</v>
      </c>
      <c r="B28">
        <v>27.500000000000007</v>
      </c>
      <c r="C28">
        <v>7.3755100263065279</v>
      </c>
      <c r="D28">
        <v>3.7285557069158135</v>
      </c>
      <c r="E28">
        <v>9.7532860976258968E-3</v>
      </c>
      <c r="F28">
        <v>9.4527771083920165</v>
      </c>
      <c r="G28">
        <v>45.547222891608001</v>
      </c>
      <c r="H28">
        <v>9.4527771083920165</v>
      </c>
      <c r="I28">
        <v>45.547222891608001</v>
      </c>
    </row>
    <row r="29" spans="1:24" ht="15.75" thickBot="1" x14ac:dyDescent="0.3">
      <c r="A29" s="7" t="s">
        <v>30</v>
      </c>
      <c r="B29" s="7">
        <v>2.407407407407407</v>
      </c>
      <c r="C29" s="7">
        <v>0.51829801307860057</v>
      </c>
      <c r="D29" s="7">
        <v>4.6448324065682272</v>
      </c>
      <c r="E29" s="7">
        <v>3.5226547547856156E-3</v>
      </c>
      <c r="F29" s="7">
        <v>1.1391778567804887</v>
      </c>
      <c r="G29" s="7">
        <v>3.6756369580343256</v>
      </c>
      <c r="H29" s="7">
        <v>1.1391778567804887</v>
      </c>
      <c r="I29" s="7">
        <v>3.6756369580343256</v>
      </c>
    </row>
    <row r="32" spans="1:24" x14ac:dyDescent="0.25">
      <c r="C32" t="s">
        <v>103</v>
      </c>
      <c r="E32" t="s">
        <v>104</v>
      </c>
    </row>
    <row r="33" spans="3:5" x14ac:dyDescent="0.25">
      <c r="C33">
        <f>SQRT(B16)</f>
        <v>0.88453796267170326</v>
      </c>
      <c r="E33">
        <f>B15^2</f>
        <v>0.78240740740740755</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FDE78-7F7F-4215-871A-BEF6F375FFAA}">
  <dimension ref="A1:D24"/>
  <sheetViews>
    <sheetView topLeftCell="A9" workbookViewId="0">
      <selection activeCell="D24" sqref="D24"/>
    </sheetView>
  </sheetViews>
  <sheetFormatPr baseColWidth="10" defaultRowHeight="15" x14ac:dyDescent="0.25"/>
  <cols>
    <col min="2" max="2" width="32" bestFit="1" customWidth="1"/>
  </cols>
  <sheetData>
    <row r="1" spans="1:2" ht="15.75" thickBot="1" x14ac:dyDescent="0.3">
      <c r="A1" s="42" t="s">
        <v>73</v>
      </c>
      <c r="B1" s="43" t="s">
        <v>99</v>
      </c>
    </row>
    <row r="2" spans="1:2" ht="15.75" thickBot="1" x14ac:dyDescent="0.3">
      <c r="A2" s="44">
        <v>45</v>
      </c>
      <c r="B2" s="45">
        <v>147</v>
      </c>
    </row>
    <row r="3" spans="1:2" ht="15.75" thickBot="1" x14ac:dyDescent="0.3">
      <c r="A3" s="44">
        <v>50</v>
      </c>
      <c r="B3" s="45">
        <v>165</v>
      </c>
    </row>
    <row r="4" spans="1:2" ht="15.75" thickBot="1" x14ac:dyDescent="0.3">
      <c r="A4" s="44">
        <v>49</v>
      </c>
      <c r="B4" s="45">
        <v>160</v>
      </c>
    </row>
    <row r="5" spans="1:2" ht="15.75" thickBot="1" x14ac:dyDescent="0.3">
      <c r="A5" s="44">
        <v>56</v>
      </c>
      <c r="B5" s="45">
        <v>168</v>
      </c>
    </row>
    <row r="6" spans="1:2" ht="15.75" thickBot="1" x14ac:dyDescent="0.3">
      <c r="A6" s="44">
        <v>97</v>
      </c>
      <c r="B6" s="45">
        <v>199</v>
      </c>
    </row>
    <row r="7" spans="1:2" ht="15.75" thickBot="1" x14ac:dyDescent="0.3">
      <c r="A7" s="44">
        <v>65</v>
      </c>
      <c r="B7" s="45">
        <v>178</v>
      </c>
    </row>
    <row r="8" spans="1:2" ht="15.75" thickBot="1" x14ac:dyDescent="0.3">
      <c r="A8" s="44">
        <v>66</v>
      </c>
      <c r="B8" s="45">
        <v>170</v>
      </c>
    </row>
    <row r="9" spans="1:2" ht="15.75" thickBot="1" x14ac:dyDescent="0.3">
      <c r="A9" s="44">
        <v>61</v>
      </c>
      <c r="B9" s="45">
        <v>175</v>
      </c>
    </row>
    <row r="10" spans="1:2" ht="15.75" thickBot="1" x14ac:dyDescent="0.3">
      <c r="A10" s="44">
        <v>63</v>
      </c>
      <c r="B10" s="45">
        <v>145</v>
      </c>
    </row>
    <row r="11" spans="1:2" ht="15.75" thickBot="1" x14ac:dyDescent="0.3">
      <c r="A11" s="44">
        <v>90</v>
      </c>
      <c r="B11" s="45">
        <v>192</v>
      </c>
    </row>
    <row r="12" spans="1:2" ht="15.75" thickBot="1" x14ac:dyDescent="0.3">
      <c r="A12" s="44">
        <v>83</v>
      </c>
      <c r="B12" s="45">
        <v>152</v>
      </c>
    </row>
    <row r="13" spans="1:2" ht="15.75" thickBot="1" x14ac:dyDescent="0.3">
      <c r="A13" s="44">
        <v>95</v>
      </c>
      <c r="B13" s="45">
        <v>195</v>
      </c>
    </row>
    <row r="19" spans="3:4" x14ac:dyDescent="0.25">
      <c r="C19" t="s">
        <v>100</v>
      </c>
      <c r="D19" t="s">
        <v>101</v>
      </c>
    </row>
    <row r="20" spans="3:4" x14ac:dyDescent="0.25">
      <c r="C20">
        <v>5</v>
      </c>
      <c r="D20">
        <f>47.15*5+1258.1</f>
        <v>1493.85</v>
      </c>
    </row>
    <row r="23" spans="3:4" x14ac:dyDescent="0.25">
      <c r="C23" t="s">
        <v>102</v>
      </c>
      <c r="D23">
        <v>0.77</v>
      </c>
    </row>
    <row r="24" spans="3:4" x14ac:dyDescent="0.25">
      <c r="D24" s="40">
        <f>SQRT(D23)</f>
        <v>0.87749643873921224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F742E-10BE-42FA-A9AC-1980A9AA5138}">
  <dimension ref="A1:I34"/>
  <sheetViews>
    <sheetView workbookViewId="0">
      <selection activeCell="D17" sqref="D17"/>
    </sheetView>
  </sheetViews>
  <sheetFormatPr baseColWidth="10" defaultRowHeight="15" x14ac:dyDescent="0.25"/>
  <cols>
    <col min="1" max="1" width="32.85546875" bestFit="1" customWidth="1"/>
  </cols>
  <sheetData>
    <row r="1" spans="1:2" x14ac:dyDescent="0.25">
      <c r="A1" t="s">
        <v>105</v>
      </c>
      <c r="B1" t="s">
        <v>106</v>
      </c>
    </row>
    <row r="2" spans="1:2" x14ac:dyDescent="0.25">
      <c r="A2">
        <v>50</v>
      </c>
      <c r="B2">
        <v>55</v>
      </c>
    </row>
    <row r="3" spans="1:2" x14ac:dyDescent="0.25">
      <c r="A3">
        <v>55</v>
      </c>
      <c r="B3">
        <v>50</v>
      </c>
    </row>
    <row r="4" spans="1:2" x14ac:dyDescent="0.25">
      <c r="A4">
        <v>60</v>
      </c>
      <c r="B4">
        <v>65</v>
      </c>
    </row>
    <row r="5" spans="1:2" x14ac:dyDescent="0.25">
      <c r="A5">
        <v>65</v>
      </c>
      <c r="B5">
        <v>75</v>
      </c>
    </row>
    <row r="6" spans="1:2" x14ac:dyDescent="0.25">
      <c r="A6">
        <v>70</v>
      </c>
      <c r="B6">
        <v>75</v>
      </c>
    </row>
    <row r="7" spans="1:2" x14ac:dyDescent="0.25">
      <c r="A7">
        <v>75</v>
      </c>
      <c r="B7">
        <v>60</v>
      </c>
    </row>
    <row r="8" spans="1:2" x14ac:dyDescent="0.25">
      <c r="A8">
        <v>90</v>
      </c>
      <c r="B8">
        <v>95</v>
      </c>
    </row>
    <row r="9" spans="1:2" x14ac:dyDescent="0.25">
      <c r="A9">
        <v>45</v>
      </c>
      <c r="B9">
        <v>40</v>
      </c>
    </row>
    <row r="10" spans="1:2" x14ac:dyDescent="0.25">
      <c r="A10">
        <v>80</v>
      </c>
      <c r="B10">
        <v>90</v>
      </c>
    </row>
    <row r="11" spans="1:2" x14ac:dyDescent="0.25">
      <c r="A11">
        <v>75</v>
      </c>
      <c r="B11">
        <v>80</v>
      </c>
    </row>
    <row r="12" spans="1:2" x14ac:dyDescent="0.25">
      <c r="A12">
        <v>85</v>
      </c>
      <c r="B12">
        <v>80</v>
      </c>
    </row>
    <row r="13" spans="1:2" x14ac:dyDescent="0.25">
      <c r="A13">
        <v>45</v>
      </c>
      <c r="B13">
        <v>50</v>
      </c>
    </row>
    <row r="17" spans="1:9" x14ac:dyDescent="0.25">
      <c r="A17" t="s">
        <v>31</v>
      </c>
    </row>
    <row r="18" spans="1:9" ht="15.75" thickBot="1" x14ac:dyDescent="0.3"/>
    <row r="19" spans="1:9" x14ac:dyDescent="0.25">
      <c r="A19" s="52" t="s">
        <v>32</v>
      </c>
      <c r="B19" s="52"/>
    </row>
    <row r="20" spans="1:9" x14ac:dyDescent="0.25">
      <c r="A20" s="49" t="s">
        <v>33</v>
      </c>
      <c r="B20" s="49">
        <v>0.90092077797915715</v>
      </c>
    </row>
    <row r="21" spans="1:9" x14ac:dyDescent="0.25">
      <c r="A21" s="49" t="s">
        <v>34</v>
      </c>
      <c r="B21" s="49">
        <v>0.81165824819456978</v>
      </c>
    </row>
    <row r="22" spans="1:9" x14ac:dyDescent="0.25">
      <c r="A22" s="49" t="s">
        <v>35</v>
      </c>
      <c r="B22" s="49">
        <v>0.79282407301402669</v>
      </c>
    </row>
    <row r="23" spans="1:9" x14ac:dyDescent="0.25">
      <c r="A23" s="49" t="s">
        <v>36</v>
      </c>
      <c r="B23" s="49">
        <v>7.8512856177392338</v>
      </c>
    </row>
    <row r="24" spans="1:9" ht="15.75" thickBot="1" x14ac:dyDescent="0.3">
      <c r="A24" s="50" t="s">
        <v>37</v>
      </c>
      <c r="B24" s="50">
        <v>12</v>
      </c>
    </row>
    <row r="26" spans="1:9" ht="15.75" thickBot="1" x14ac:dyDescent="0.3">
      <c r="A26" t="s">
        <v>16</v>
      </c>
    </row>
    <row r="27" spans="1:9" x14ac:dyDescent="0.25">
      <c r="A27" s="51"/>
      <c r="B27" s="51" t="s">
        <v>18</v>
      </c>
      <c r="C27" s="51" t="s">
        <v>17</v>
      </c>
      <c r="D27" s="51" t="s">
        <v>19</v>
      </c>
      <c r="E27" s="51" t="s">
        <v>20</v>
      </c>
      <c r="F27" s="51" t="s">
        <v>41</v>
      </c>
    </row>
    <row r="28" spans="1:9" x14ac:dyDescent="0.25">
      <c r="A28" s="49" t="s">
        <v>38</v>
      </c>
      <c r="B28" s="49">
        <v>1</v>
      </c>
      <c r="C28" s="49">
        <v>2656.4898081534775</v>
      </c>
      <c r="D28" s="49">
        <v>2656.4898081534775</v>
      </c>
      <c r="E28" s="49">
        <v>43.094971795370554</v>
      </c>
      <c r="F28" s="49">
        <v>6.3542459618352217E-5</v>
      </c>
    </row>
    <row r="29" spans="1:9" x14ac:dyDescent="0.25">
      <c r="A29" s="49" t="s">
        <v>39</v>
      </c>
      <c r="B29" s="49">
        <v>10</v>
      </c>
      <c r="C29" s="49">
        <v>616.42685851318947</v>
      </c>
      <c r="D29" s="49">
        <v>61.642685851318944</v>
      </c>
      <c r="E29" s="49"/>
      <c r="F29" s="49"/>
    </row>
    <row r="30" spans="1:9" ht="15.75" thickBot="1" x14ac:dyDescent="0.3">
      <c r="A30" s="50" t="s">
        <v>22</v>
      </c>
      <c r="B30" s="50">
        <v>11</v>
      </c>
      <c r="C30" s="50">
        <v>3272.916666666667</v>
      </c>
      <c r="D30" s="50"/>
      <c r="E30" s="50"/>
      <c r="F30" s="50"/>
    </row>
    <row r="31" spans="1:9" ht="15.75" thickBot="1" x14ac:dyDescent="0.3"/>
    <row r="32" spans="1:9" x14ac:dyDescent="0.25">
      <c r="A32" s="51"/>
      <c r="B32" s="51" t="s">
        <v>42</v>
      </c>
      <c r="C32" s="51" t="s">
        <v>36</v>
      </c>
      <c r="D32" s="51" t="s">
        <v>43</v>
      </c>
      <c r="E32" s="51" t="s">
        <v>21</v>
      </c>
      <c r="F32" s="51" t="s">
        <v>44</v>
      </c>
      <c r="G32" s="51" t="s">
        <v>45</v>
      </c>
      <c r="H32" s="51" t="s">
        <v>69</v>
      </c>
      <c r="I32" s="51" t="s">
        <v>70</v>
      </c>
    </row>
    <row r="33" spans="1:9" x14ac:dyDescent="0.25">
      <c r="A33" s="49" t="s">
        <v>40</v>
      </c>
      <c r="B33" s="49">
        <v>1.0311750599520479</v>
      </c>
      <c r="C33" s="49">
        <v>10.437740444815548</v>
      </c>
      <c r="D33" s="49">
        <v>9.8792939468449345E-2</v>
      </c>
      <c r="E33" s="49">
        <v>0.92325498532021766</v>
      </c>
      <c r="F33" s="49">
        <v>-22.22555995208997</v>
      </c>
      <c r="G33" s="49">
        <v>24.287910071994066</v>
      </c>
      <c r="H33" s="49">
        <v>-22.22555995208997</v>
      </c>
      <c r="I33" s="49">
        <v>24.287910071994066</v>
      </c>
    </row>
    <row r="34" spans="1:9" ht="15.75" thickBot="1" x14ac:dyDescent="0.3">
      <c r="A34" s="50" t="s">
        <v>71</v>
      </c>
      <c r="B34" s="50">
        <v>1.0095923261390887</v>
      </c>
      <c r="C34" s="50">
        <v>0.15379164434718051</v>
      </c>
      <c r="D34" s="50">
        <v>6.5646760617238806</v>
      </c>
      <c r="E34" s="50">
        <v>6.3542459618352217E-5</v>
      </c>
      <c r="F34" s="50">
        <v>0.66692318825828045</v>
      </c>
      <c r="G34" s="50">
        <v>1.3522614640198969</v>
      </c>
      <c r="H34" s="50">
        <v>0.66692318825828045</v>
      </c>
      <c r="I34" s="50">
        <v>1.3522614640198969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CBBBB-5A8B-4390-B1B4-6CE91FB8FE0E}">
  <dimension ref="B1:G24"/>
  <sheetViews>
    <sheetView workbookViewId="0">
      <selection activeCell="G24" sqref="G24"/>
    </sheetView>
  </sheetViews>
  <sheetFormatPr baseColWidth="10" defaultRowHeight="15" x14ac:dyDescent="0.25"/>
  <cols>
    <col min="3" max="3" width="32" bestFit="1" customWidth="1"/>
  </cols>
  <sheetData>
    <row r="1" spans="2:3" ht="15.75" thickBot="1" x14ac:dyDescent="0.3"/>
    <row r="2" spans="2:3" ht="15.75" thickBot="1" x14ac:dyDescent="0.3">
      <c r="B2" s="42" t="s">
        <v>73</v>
      </c>
      <c r="C2" s="43" t="s">
        <v>99</v>
      </c>
    </row>
    <row r="3" spans="2:3" ht="15.75" thickBot="1" x14ac:dyDescent="0.3">
      <c r="B3" s="44">
        <v>45</v>
      </c>
      <c r="C3" s="45">
        <v>147</v>
      </c>
    </row>
    <row r="4" spans="2:3" ht="15.75" thickBot="1" x14ac:dyDescent="0.3">
      <c r="B4" s="44">
        <v>50</v>
      </c>
      <c r="C4" s="45">
        <v>165</v>
      </c>
    </row>
    <row r="5" spans="2:3" ht="15.75" thickBot="1" x14ac:dyDescent="0.3">
      <c r="B5" s="44">
        <v>49</v>
      </c>
      <c r="C5" s="45">
        <v>160</v>
      </c>
    </row>
    <row r="6" spans="2:3" ht="15.75" thickBot="1" x14ac:dyDescent="0.3">
      <c r="B6" s="44">
        <v>56</v>
      </c>
      <c r="C6" s="45">
        <v>168</v>
      </c>
    </row>
    <row r="7" spans="2:3" ht="15.75" thickBot="1" x14ac:dyDescent="0.3">
      <c r="B7" s="44">
        <v>97</v>
      </c>
      <c r="C7" s="45">
        <v>199</v>
      </c>
    </row>
    <row r="8" spans="2:3" ht="15.75" thickBot="1" x14ac:dyDescent="0.3">
      <c r="B8" s="44">
        <v>65</v>
      </c>
      <c r="C8" s="45">
        <v>178</v>
      </c>
    </row>
    <row r="9" spans="2:3" ht="15.75" thickBot="1" x14ac:dyDescent="0.3">
      <c r="B9" s="44">
        <v>66</v>
      </c>
      <c r="C9" s="45">
        <v>170</v>
      </c>
    </row>
    <row r="10" spans="2:3" ht="15.75" thickBot="1" x14ac:dyDescent="0.3">
      <c r="B10" s="44">
        <v>61</v>
      </c>
      <c r="C10" s="45">
        <v>175</v>
      </c>
    </row>
    <row r="11" spans="2:3" ht="15.75" thickBot="1" x14ac:dyDescent="0.3">
      <c r="B11" s="44">
        <v>63</v>
      </c>
      <c r="C11" s="45">
        <v>145</v>
      </c>
    </row>
    <row r="12" spans="2:3" ht="15.75" thickBot="1" x14ac:dyDescent="0.3">
      <c r="B12" s="44">
        <v>90</v>
      </c>
      <c r="C12" s="45">
        <v>192</v>
      </c>
    </row>
    <row r="13" spans="2:3" ht="15.75" thickBot="1" x14ac:dyDescent="0.3">
      <c r="B13" s="44">
        <v>83</v>
      </c>
      <c r="C13" s="45">
        <v>152</v>
      </c>
    </row>
    <row r="14" spans="2:3" ht="15.75" thickBot="1" x14ac:dyDescent="0.3">
      <c r="B14" s="44">
        <v>95</v>
      </c>
      <c r="C14" s="45">
        <v>195</v>
      </c>
    </row>
    <row r="15" spans="2:3" x14ac:dyDescent="0.25">
      <c r="B15" s="57"/>
    </row>
    <row r="21" spans="6:7" x14ac:dyDescent="0.25">
      <c r="F21">
        <f>47.15*5+1258.1</f>
        <v>1493.85</v>
      </c>
    </row>
    <row r="24" spans="6:7" x14ac:dyDescent="0.25">
      <c r="F24">
        <v>0.77</v>
      </c>
      <c r="G24" s="40">
        <f>SQRT(F24)</f>
        <v>0.87749643873921224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Chi cuadrada</vt:lpstr>
      <vt:lpstr>Hoja6</vt:lpstr>
      <vt:lpstr>Hoja3</vt:lpstr>
      <vt:lpstr>Hoja1</vt:lpstr>
      <vt:lpstr>Regresión lineal simple</vt:lpstr>
      <vt:lpstr>Hoja2</vt:lpstr>
      <vt:lpstr>Hoja4</vt:lpstr>
      <vt:lpstr>Hoja5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2024-08-14T22:38:19Z</dcterms:modified>
</cp:coreProperties>
</file>