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8\"/>
    </mc:Choice>
  </mc:AlternateContent>
  <xr:revisionPtr revIDLastSave="0" documentId="13_ncr:1_{447DCE79-FCAD-4CE1-A59A-344E830DA172}" xr6:coauthVersionLast="47" xr6:coauthVersionMax="47" xr10:uidLastSave="{00000000-0000-0000-0000-000000000000}"/>
  <bookViews>
    <workbookView xWindow="-20520" yWindow="4560" windowWidth="20640" windowHeight="11160" xr2:uid="{00000000-000D-0000-FFFF-FFFF00000000}"/>
  </bookViews>
  <sheets>
    <sheet name="Intervalos (media)" sheetId="2" r:id="rId1"/>
    <sheet name="intervalos (proporciones)" sheetId="3" r:id="rId2"/>
    <sheet name="Hoja1" sheetId="4" r:id="rId3"/>
    <sheet name="Hoja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H8" i="2"/>
  <c r="C8" i="2"/>
  <c r="C9" i="3"/>
  <c r="P9" i="5"/>
  <c r="U9" i="5"/>
  <c r="P7" i="5"/>
  <c r="P5" i="5"/>
  <c r="P1" i="5"/>
  <c r="P2" i="5" l="1"/>
  <c r="P10" i="5" s="1"/>
  <c r="Q10" i="5" s="1"/>
  <c r="Q9" i="5" l="1"/>
  <c r="K10" i="5" l="1"/>
  <c r="K9" i="5"/>
  <c r="N10" i="3"/>
  <c r="N9" i="3"/>
  <c r="I9" i="3"/>
  <c r="M1" i="3"/>
  <c r="M2" i="3" s="1"/>
  <c r="H9" i="3"/>
  <c r="H7" i="3"/>
  <c r="H5" i="3"/>
  <c r="H1" i="3"/>
  <c r="J1" i="5"/>
  <c r="J2" i="5"/>
  <c r="F9" i="5"/>
  <c r="F8" i="5"/>
  <c r="F7" i="5"/>
  <c r="B9" i="5"/>
  <c r="B8" i="5"/>
  <c r="C9" i="2"/>
  <c r="B7" i="5"/>
  <c r="H2" i="3" l="1"/>
  <c r="H10" i="3" s="1"/>
  <c r="I10" i="3" s="1"/>
  <c r="H22" i="4"/>
  <c r="H21" i="4"/>
  <c r="C22" i="4"/>
  <c r="C21" i="4"/>
  <c r="D9" i="4"/>
  <c r="D8" i="4"/>
  <c r="C10" i="3"/>
  <c r="B2" i="4"/>
  <c r="C2" i="4"/>
  <c r="B1" i="4"/>
  <c r="C1" i="4"/>
  <c r="C2" i="3"/>
  <c r="C1" i="3"/>
  <c r="C7" i="3" l="1"/>
  <c r="C5" i="3"/>
  <c r="N5" i="2"/>
  <c r="M9" i="2" s="1"/>
  <c r="M5" i="2"/>
  <c r="H9" i="2"/>
  <c r="H5" i="2"/>
  <c r="H6" i="2" s="1"/>
  <c r="C5" i="2"/>
  <c r="C6" i="2" s="1"/>
  <c r="D9" i="3" l="1"/>
  <c r="C10" i="2"/>
  <c r="M10" i="2"/>
  <c r="H10" i="2"/>
  <c r="D10" i="3" l="1"/>
</calcChain>
</file>

<file path=xl/sharedStrings.xml><?xml version="1.0" encoding="utf-8"?>
<sst xmlns="http://schemas.openxmlformats.org/spreadsheetml/2006/main" count="117" uniqueCount="19">
  <si>
    <t>n=</t>
  </si>
  <si>
    <t>Desv. Pobla. =</t>
  </si>
  <si>
    <t>Media=</t>
  </si>
  <si>
    <t>Confianza=</t>
  </si>
  <si>
    <t>Significancia=</t>
  </si>
  <si>
    <t>Lim. Sup.</t>
  </si>
  <si>
    <t>Lim. Inf.</t>
  </si>
  <si>
    <t>Fórmula=</t>
  </si>
  <si>
    <t>Desv. Estandar. =</t>
  </si>
  <si>
    <t>p=</t>
  </si>
  <si>
    <t>q=</t>
  </si>
  <si>
    <t>confianza=</t>
  </si>
  <si>
    <t>significancia=</t>
  </si>
  <si>
    <t>x=</t>
  </si>
  <si>
    <t>z=</t>
  </si>
  <si>
    <t>lim superior</t>
  </si>
  <si>
    <t>lim inferior</t>
  </si>
  <si>
    <t>sup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</si>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</sst>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"/>
    <numFmt numFmtId="165" formatCode="0.000"/>
    <numFmt numFmtId="166" formatCode="0.0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0" fillId="0" borderId="0" xfId="2" applyFont="1" applyAlignment="1">
      <alignment horizontal="center"/>
    </xf>
    <xf numFmtId="9" fontId="0" fillId="0" borderId="0" xfId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tabSelected="1" topLeftCell="E1" zoomScale="160" zoomScaleNormal="160" workbookViewId="0">
      <selection activeCell="L8" sqref="L8:M10"/>
    </sheetView>
  </sheetViews>
  <sheetFormatPr baseColWidth="10" defaultRowHeight="15" x14ac:dyDescent="0.25"/>
  <cols>
    <col min="2" max="2" width="14.140625" customWidth="1"/>
    <col min="3" max="3" width="11.42578125" style="3"/>
    <col min="7" max="7" width="13.7109375" customWidth="1"/>
    <col min="12" max="12" width="15" customWidth="1"/>
  </cols>
  <sheetData>
    <row r="1" spans="2:14" x14ac:dyDescent="0.25">
      <c r="B1" t="s">
        <v>0</v>
      </c>
      <c r="C1" s="3">
        <v>50</v>
      </c>
      <c r="G1" t="s">
        <v>0</v>
      </c>
      <c r="H1" s="3">
        <v>42</v>
      </c>
      <c r="L1" t="s">
        <v>0</v>
      </c>
      <c r="M1" s="3">
        <v>25</v>
      </c>
    </row>
    <row r="2" spans="2:14" x14ac:dyDescent="0.25">
      <c r="B2" t="s">
        <v>1</v>
      </c>
      <c r="C2" s="3">
        <v>40</v>
      </c>
      <c r="G2" t="s">
        <v>8</v>
      </c>
      <c r="H2" s="3">
        <v>1.75</v>
      </c>
      <c r="L2" t="s">
        <v>8</v>
      </c>
      <c r="M2" s="3">
        <v>3.5</v>
      </c>
    </row>
    <row r="3" spans="2:14" x14ac:dyDescent="0.25">
      <c r="B3" t="s">
        <v>2</v>
      </c>
      <c r="C3" s="3">
        <v>206</v>
      </c>
      <c r="G3" t="s">
        <v>2</v>
      </c>
      <c r="H3" s="3">
        <v>5.25</v>
      </c>
      <c r="L3" t="s">
        <v>2</v>
      </c>
      <c r="M3" s="3">
        <v>4.8</v>
      </c>
    </row>
    <row r="4" spans="2:14" x14ac:dyDescent="0.25">
      <c r="B4" t="s">
        <v>3</v>
      </c>
      <c r="C4" s="4">
        <v>0.95</v>
      </c>
      <c r="D4" s="9">
        <v>0.95</v>
      </c>
      <c r="G4" t="s">
        <v>3</v>
      </c>
      <c r="H4" s="4">
        <v>0.95</v>
      </c>
      <c r="I4" s="9">
        <v>0.95</v>
      </c>
      <c r="L4" t="s">
        <v>3</v>
      </c>
      <c r="M4" s="4">
        <v>0.99</v>
      </c>
      <c r="N4" s="9">
        <v>0.99</v>
      </c>
    </row>
    <row r="5" spans="2:14" x14ac:dyDescent="0.25">
      <c r="B5" t="s">
        <v>4</v>
      </c>
      <c r="C5" s="4">
        <f>1-C4</f>
        <v>5.0000000000000044E-2</v>
      </c>
      <c r="D5" s="9">
        <v>0.05</v>
      </c>
      <c r="G5" t="s">
        <v>4</v>
      </c>
      <c r="H5" s="4">
        <f>1-H4</f>
        <v>5.0000000000000044E-2</v>
      </c>
      <c r="I5" s="9">
        <v>0.05</v>
      </c>
      <c r="L5" t="s">
        <v>4</v>
      </c>
      <c r="M5" s="4">
        <f>1-M4</f>
        <v>1.0000000000000009E-2</v>
      </c>
      <c r="N5" s="9">
        <f>1-N4</f>
        <v>1.0000000000000009E-2</v>
      </c>
    </row>
    <row r="6" spans="2:14" x14ac:dyDescent="0.25">
      <c r="C6" s="4">
        <f>SUM(C4:C5)</f>
        <v>1</v>
      </c>
      <c r="D6" s="10">
        <v>1</v>
      </c>
      <c r="H6" s="4">
        <f>SUM(H4:H5)</f>
        <v>1</v>
      </c>
      <c r="I6" s="10">
        <v>1</v>
      </c>
      <c r="M6" s="4"/>
      <c r="N6" s="10"/>
    </row>
    <row r="7" spans="2:14" x14ac:dyDescent="0.25">
      <c r="H7" s="3"/>
      <c r="M7" s="3"/>
    </row>
    <row r="8" spans="2:14" x14ac:dyDescent="0.25">
      <c r="B8" t="s">
        <v>7</v>
      </c>
      <c r="C8" s="3">
        <f>_xlfn.CONFIDENCE.NORM(D5,C2,C1)</f>
        <v>11.087230594797418</v>
      </c>
      <c r="G8" t="s">
        <v>7</v>
      </c>
      <c r="H8" s="3">
        <f>_xlfn.CONFIDENCE.NORM(I5,H2,H1)</f>
        <v>0.52925076508426494</v>
      </c>
      <c r="L8" t="s">
        <v>7</v>
      </c>
      <c r="M8" s="3">
        <f>_xlfn.CONFIDENCE.T(N5,M2,M1)</f>
        <v>1.9578576533421188</v>
      </c>
    </row>
    <row r="9" spans="2:14" x14ac:dyDescent="0.25">
      <c r="B9" s="7" t="s">
        <v>6</v>
      </c>
      <c r="C9" s="8">
        <f>C3-C8</f>
        <v>194.9127694052026</v>
      </c>
      <c r="G9" s="7" t="s">
        <v>6</v>
      </c>
      <c r="H9" s="8">
        <f>H3-H8</f>
        <v>4.7207492349157354</v>
      </c>
      <c r="L9" s="7" t="s">
        <v>6</v>
      </c>
      <c r="M9" s="8">
        <f>M3-M8</f>
        <v>2.842142346657881</v>
      </c>
    </row>
    <row r="10" spans="2:14" x14ac:dyDescent="0.25">
      <c r="B10" s="5" t="s">
        <v>5</v>
      </c>
      <c r="C10" s="6">
        <f>C3+C8</f>
        <v>217.0872305947974</v>
      </c>
      <c r="G10" s="5" t="s">
        <v>5</v>
      </c>
      <c r="H10" s="6">
        <f>H3+H8</f>
        <v>5.7792507650842646</v>
      </c>
      <c r="L10" s="5" t="s">
        <v>5</v>
      </c>
      <c r="M10" s="6">
        <f>M3+M8</f>
        <v>6.7578576533421186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"/>
  <sheetViews>
    <sheetView zoomScale="160" zoomScaleNormal="160" workbookViewId="0">
      <selection activeCell="C9" sqref="C9"/>
    </sheetView>
  </sheetViews>
  <sheetFormatPr baseColWidth="10" defaultRowHeight="15" x14ac:dyDescent="0.25"/>
  <cols>
    <col min="2" max="2" width="12.5703125" customWidth="1"/>
  </cols>
  <sheetData>
    <row r="1" spans="2:15" x14ac:dyDescent="0.25">
      <c r="B1" t="s">
        <v>9</v>
      </c>
      <c r="C1" s="3">
        <f>E1/E2</f>
        <v>0.92</v>
      </c>
      <c r="D1" s="3" t="s">
        <v>13</v>
      </c>
      <c r="E1" s="3">
        <v>184</v>
      </c>
      <c r="G1" t="s">
        <v>9</v>
      </c>
      <c r="H1" s="3">
        <f>J1/J2</f>
        <v>0.4</v>
      </c>
      <c r="I1" s="3" t="s">
        <v>13</v>
      </c>
      <c r="J1" s="3">
        <v>30</v>
      </c>
      <c r="L1" t="s">
        <v>9</v>
      </c>
      <c r="M1" s="2">
        <f>O1/O2</f>
        <v>0.4</v>
      </c>
      <c r="N1" s="3" t="s">
        <v>13</v>
      </c>
      <c r="O1">
        <v>30</v>
      </c>
    </row>
    <row r="2" spans="2:15" x14ac:dyDescent="0.25">
      <c r="B2" t="s">
        <v>10</v>
      </c>
      <c r="C2" s="3">
        <f>1-C1</f>
        <v>7.999999999999996E-2</v>
      </c>
      <c r="D2" s="3" t="s">
        <v>0</v>
      </c>
      <c r="E2" s="3">
        <v>200</v>
      </c>
      <c r="G2" t="s">
        <v>10</v>
      </c>
      <c r="H2" s="3">
        <f>1-H1</f>
        <v>0.6</v>
      </c>
      <c r="I2" s="3" t="s">
        <v>0</v>
      </c>
      <c r="J2" s="3">
        <v>75</v>
      </c>
      <c r="L2" t="s">
        <v>10</v>
      </c>
      <c r="M2" s="2">
        <f>1-M1</f>
        <v>0.6</v>
      </c>
      <c r="N2" s="3" t="s">
        <v>0</v>
      </c>
      <c r="O2">
        <v>75</v>
      </c>
    </row>
    <row r="3" spans="2:15" x14ac:dyDescent="0.25">
      <c r="B3" t="s">
        <v>0</v>
      </c>
      <c r="C3" s="3">
        <v>200</v>
      </c>
      <c r="G3" t="s">
        <v>0</v>
      </c>
      <c r="H3" s="3">
        <v>75</v>
      </c>
      <c r="L3" t="s">
        <v>0</v>
      </c>
      <c r="M3" s="3">
        <v>75</v>
      </c>
    </row>
    <row r="4" spans="2:15" x14ac:dyDescent="0.25">
      <c r="B4" t="s">
        <v>11</v>
      </c>
      <c r="C4" s="4">
        <v>0.95</v>
      </c>
      <c r="D4" s="3">
        <v>0.95</v>
      </c>
      <c r="G4" t="s">
        <v>11</v>
      </c>
      <c r="H4" s="4">
        <v>0.95</v>
      </c>
      <c r="I4" s="3">
        <v>0.95</v>
      </c>
      <c r="L4" t="s">
        <v>11</v>
      </c>
      <c r="M4" s="4">
        <v>0.95</v>
      </c>
      <c r="N4" s="3">
        <v>0.95</v>
      </c>
    </row>
    <row r="5" spans="2:15" x14ac:dyDescent="0.25">
      <c r="B5" t="s">
        <v>12</v>
      </c>
      <c r="C5" s="4">
        <f>1-C4</f>
        <v>5.0000000000000044E-2</v>
      </c>
      <c r="D5" s="3">
        <v>0.05</v>
      </c>
      <c r="G5" t="s">
        <v>12</v>
      </c>
      <c r="H5" s="4">
        <f>1-H4</f>
        <v>5.0000000000000044E-2</v>
      </c>
      <c r="I5" s="3">
        <v>0.05</v>
      </c>
      <c r="L5" t="s">
        <v>12</v>
      </c>
      <c r="M5" s="4">
        <v>0.05</v>
      </c>
      <c r="N5" s="3">
        <v>0.05</v>
      </c>
    </row>
    <row r="7" spans="2:15" x14ac:dyDescent="0.25">
      <c r="B7" t="s">
        <v>14</v>
      </c>
      <c r="C7" s="2">
        <f>_xlfn.NORM.S.INV(D4+D5/2)</f>
        <v>1.9599639845400536</v>
      </c>
      <c r="G7" t="s">
        <v>14</v>
      </c>
      <c r="H7" s="2">
        <f>_xlfn.NORM.S.INV(I4+I5/2)</f>
        <v>1.9599639845400536</v>
      </c>
      <c r="L7" t="s">
        <v>14</v>
      </c>
      <c r="M7" s="2">
        <v>1.96</v>
      </c>
    </row>
    <row r="9" spans="2:15" x14ac:dyDescent="0.25">
      <c r="B9" t="s">
        <v>16</v>
      </c>
      <c r="C9" s="1">
        <f>C1-(C7*(SQRT(C1*C2/C3)))</f>
        <v>0.88240137175354083</v>
      </c>
      <c r="D9" s="11">
        <f>C9</f>
        <v>0.88240137175354083</v>
      </c>
      <c r="G9" t="s">
        <v>16</v>
      </c>
      <c r="H9" s="1">
        <f>H1-(H7*(SQRT(H1*H2/H3)))</f>
        <v>0.28912769405202582</v>
      </c>
      <c r="I9" s="11">
        <f>H9</f>
        <v>0.28912769405202582</v>
      </c>
      <c r="L9" t="s">
        <v>16</v>
      </c>
      <c r="M9" s="15">
        <v>0.28912500000000002</v>
      </c>
      <c r="N9" s="11">
        <f>M9</f>
        <v>0.28912500000000002</v>
      </c>
    </row>
    <row r="10" spans="2:15" x14ac:dyDescent="0.25">
      <c r="B10" t="s">
        <v>15</v>
      </c>
      <c r="C10" s="1">
        <f>C1+(C7*(SQRT(C1*C2/C3)))</f>
        <v>0.95759862824645925</v>
      </c>
      <c r="D10" s="11">
        <f>C10</f>
        <v>0.95759862824645925</v>
      </c>
      <c r="G10" t="s">
        <v>15</v>
      </c>
      <c r="H10" s="1">
        <f>H1+(H7*(SQRT(H1*H2/H3)))</f>
        <v>0.51087230594797428</v>
      </c>
      <c r="I10" s="11">
        <f>H10</f>
        <v>0.51087230594797428</v>
      </c>
      <c r="L10" t="s">
        <v>15</v>
      </c>
      <c r="M10" s="15">
        <v>0.51087433999999998</v>
      </c>
      <c r="N10" s="11">
        <f>M10</f>
        <v>0.51087433999999998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F16A-CDBF-4D6D-B9BB-91DA319DDF16}">
  <dimension ref="A1:I22"/>
  <sheetViews>
    <sheetView topLeftCell="A13" zoomScale="184" zoomScaleNormal="184" workbookViewId="0">
      <selection activeCell="H23" sqref="H23"/>
    </sheetView>
  </sheetViews>
  <sheetFormatPr baseColWidth="10" defaultRowHeight="15" x14ac:dyDescent="0.25"/>
  <sheetData>
    <row r="1" spans="1:9" x14ac:dyDescent="0.25">
      <c r="A1" t="s">
        <v>9</v>
      </c>
      <c r="B1" s="13">
        <f>(F1/F2)</f>
        <v>0.26666666666666666</v>
      </c>
      <c r="C1" s="13">
        <f>(G1/F2)</f>
        <v>0.73333333333333328</v>
      </c>
      <c r="E1" s="3" t="s">
        <v>13</v>
      </c>
      <c r="F1">
        <v>400</v>
      </c>
      <c r="G1">
        <v>1100</v>
      </c>
    </row>
    <row r="2" spans="1:9" x14ac:dyDescent="0.25">
      <c r="A2" t="s">
        <v>10</v>
      </c>
      <c r="B2" s="13">
        <f>1-B1</f>
        <v>0.73333333333333339</v>
      </c>
      <c r="C2" s="13">
        <f>1-C1</f>
        <v>0.26666666666666672</v>
      </c>
      <c r="E2" s="3" t="s">
        <v>0</v>
      </c>
      <c r="F2">
        <v>1500</v>
      </c>
    </row>
    <row r="3" spans="1:9" x14ac:dyDescent="0.25">
      <c r="A3" t="s">
        <v>0</v>
      </c>
      <c r="C3">
        <v>1500</v>
      </c>
    </row>
    <row r="4" spans="1:9" x14ac:dyDescent="0.25">
      <c r="A4" t="s">
        <v>11</v>
      </c>
      <c r="B4">
        <v>95</v>
      </c>
      <c r="C4">
        <v>0.95</v>
      </c>
      <c r="D4">
        <v>1.96</v>
      </c>
    </row>
    <row r="5" spans="1:9" x14ac:dyDescent="0.25">
      <c r="A5" t="s">
        <v>12</v>
      </c>
      <c r="B5">
        <v>5</v>
      </c>
      <c r="C5">
        <v>0.05</v>
      </c>
    </row>
    <row r="8" spans="1:9" x14ac:dyDescent="0.25">
      <c r="A8" t="s">
        <v>18</v>
      </c>
      <c r="C8" s="14">
        <v>0.70753255150000005</v>
      </c>
      <c r="D8" s="13">
        <f>C8*100</f>
        <v>70.753255150000001</v>
      </c>
    </row>
    <row r="9" spans="1:9" x14ac:dyDescent="0.25">
      <c r="A9" t="s">
        <v>17</v>
      </c>
      <c r="C9" s="14">
        <v>0.75246744850000002</v>
      </c>
      <c r="D9" s="13">
        <f>C9*100</f>
        <v>75.246744849999999</v>
      </c>
    </row>
    <row r="14" spans="1:9" x14ac:dyDescent="0.25">
      <c r="A14" t="s">
        <v>9</v>
      </c>
      <c r="B14" s="13">
        <v>0.2</v>
      </c>
      <c r="C14" s="3" t="s">
        <v>13</v>
      </c>
      <c r="D14">
        <v>10</v>
      </c>
      <c r="F14" t="s">
        <v>9</v>
      </c>
      <c r="G14" s="13">
        <v>0.6</v>
      </c>
      <c r="H14" s="3" t="s">
        <v>13</v>
      </c>
      <c r="I14">
        <v>30</v>
      </c>
    </row>
    <row r="15" spans="1:9" x14ac:dyDescent="0.25">
      <c r="A15" t="s">
        <v>10</v>
      </c>
      <c r="B15" s="13">
        <v>0.8</v>
      </c>
      <c r="C15" s="3" t="s">
        <v>0</v>
      </c>
      <c r="D15">
        <v>50</v>
      </c>
      <c r="F15" t="s">
        <v>10</v>
      </c>
      <c r="G15" s="13">
        <v>0.4</v>
      </c>
      <c r="H15" s="3" t="s">
        <v>0</v>
      </c>
      <c r="I15">
        <v>50</v>
      </c>
    </row>
    <row r="16" spans="1:9" x14ac:dyDescent="0.25">
      <c r="A16" t="s">
        <v>0</v>
      </c>
      <c r="B16">
        <v>50</v>
      </c>
      <c r="F16" t="s">
        <v>0</v>
      </c>
      <c r="G16">
        <v>50</v>
      </c>
    </row>
    <row r="17" spans="1:9" x14ac:dyDescent="0.25">
      <c r="A17" t="s">
        <v>11</v>
      </c>
      <c r="B17">
        <v>99</v>
      </c>
      <c r="C17">
        <v>0.99</v>
      </c>
      <c r="F17" t="s">
        <v>11</v>
      </c>
      <c r="G17">
        <v>95</v>
      </c>
      <c r="H17">
        <v>0.95</v>
      </c>
    </row>
    <row r="18" spans="1:9" x14ac:dyDescent="0.25">
      <c r="A18" t="s">
        <v>12</v>
      </c>
      <c r="B18">
        <v>1</v>
      </c>
      <c r="C18">
        <v>0.01</v>
      </c>
      <c r="F18" t="s">
        <v>12</v>
      </c>
      <c r="G18">
        <v>5</v>
      </c>
      <c r="H18">
        <v>0.05</v>
      </c>
    </row>
    <row r="19" spans="1:9" x14ac:dyDescent="0.25">
      <c r="B19">
        <v>2.58</v>
      </c>
      <c r="G19">
        <v>1.96</v>
      </c>
    </row>
    <row r="21" spans="1:9" x14ac:dyDescent="0.25">
      <c r="A21" t="s">
        <v>18</v>
      </c>
      <c r="B21">
        <v>5.4053160359999998E-2</v>
      </c>
      <c r="C21" s="12">
        <f>B21*100</f>
        <v>5.4053160359999994</v>
      </c>
      <c r="D21" s="13"/>
      <c r="F21" t="s">
        <v>18</v>
      </c>
      <c r="G21">
        <v>0.46420721669999998</v>
      </c>
      <c r="H21" s="12">
        <f>G21*100</f>
        <v>46.420721669999999</v>
      </c>
      <c r="I21" s="13"/>
    </row>
    <row r="22" spans="1:9" x14ac:dyDescent="0.25">
      <c r="A22" t="s">
        <v>17</v>
      </c>
      <c r="B22">
        <v>0.3459468396</v>
      </c>
      <c r="C22" s="13">
        <f>B22*100</f>
        <v>34.594683959999998</v>
      </c>
      <c r="D22" s="13"/>
      <c r="F22" t="s">
        <v>17</v>
      </c>
      <c r="G22">
        <v>0.73579278329999998</v>
      </c>
      <c r="H22" s="13">
        <f>G22*100</f>
        <v>73.579278329999994</v>
      </c>
      <c r="I2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0867-A197-4B22-9550-D3697B3AAC4A}">
  <dimension ref="A1:U10"/>
  <sheetViews>
    <sheetView topLeftCell="M1" zoomScale="172" zoomScaleNormal="172" workbookViewId="0">
      <selection activeCell="P9" sqref="P9"/>
    </sheetView>
  </sheetViews>
  <sheetFormatPr baseColWidth="10" defaultRowHeight="15" x14ac:dyDescent="0.25"/>
  <cols>
    <col min="1" max="1" width="13.28515625" bestFit="1" customWidth="1"/>
    <col min="5" max="5" width="13.28515625" bestFit="1" customWidth="1"/>
    <col min="9" max="9" width="13.28515625" bestFit="1" customWidth="1"/>
  </cols>
  <sheetData>
    <row r="1" spans="1:21" x14ac:dyDescent="0.25">
      <c r="A1" t="s">
        <v>0</v>
      </c>
      <c r="B1">
        <v>350</v>
      </c>
      <c r="E1" t="s">
        <v>0</v>
      </c>
      <c r="F1">
        <v>250</v>
      </c>
      <c r="I1" t="s">
        <v>9</v>
      </c>
      <c r="J1" s="2">
        <f>L1/L2</f>
        <v>0.4</v>
      </c>
      <c r="K1" s="3" t="s">
        <v>13</v>
      </c>
      <c r="L1">
        <v>30</v>
      </c>
      <c r="O1" t="s">
        <v>9</v>
      </c>
      <c r="P1" s="2">
        <f>R1/R2</f>
        <v>0.73333333333333328</v>
      </c>
      <c r="Q1" s="3" t="s">
        <v>13</v>
      </c>
      <c r="R1" s="3">
        <v>1100</v>
      </c>
    </row>
    <row r="2" spans="1:21" x14ac:dyDescent="0.25">
      <c r="A2" t="s">
        <v>1</v>
      </c>
      <c r="B2">
        <v>56</v>
      </c>
      <c r="E2" t="s">
        <v>1</v>
      </c>
      <c r="F2">
        <v>0.5</v>
      </c>
      <c r="I2" t="s">
        <v>10</v>
      </c>
      <c r="J2" s="2">
        <f>1-J1</f>
        <v>0.6</v>
      </c>
      <c r="K2" s="3" t="s">
        <v>0</v>
      </c>
      <c r="L2">
        <v>75</v>
      </c>
      <c r="O2" t="s">
        <v>10</v>
      </c>
      <c r="P2" s="2">
        <f>1-P1</f>
        <v>0.26666666666666672</v>
      </c>
      <c r="Q2" s="3" t="s">
        <v>0</v>
      </c>
      <c r="R2" s="3">
        <v>1500</v>
      </c>
    </row>
    <row r="3" spans="1:21" x14ac:dyDescent="0.25">
      <c r="A3" t="s">
        <v>2</v>
      </c>
      <c r="B3">
        <v>263</v>
      </c>
      <c r="E3" t="s">
        <v>2</v>
      </c>
      <c r="F3">
        <v>2.5499999999999998</v>
      </c>
      <c r="I3" t="s">
        <v>0</v>
      </c>
      <c r="J3" s="3">
        <v>75</v>
      </c>
      <c r="O3" t="s">
        <v>0</v>
      </c>
      <c r="P3" s="3">
        <v>1500</v>
      </c>
    </row>
    <row r="4" spans="1:21" x14ac:dyDescent="0.25">
      <c r="A4" t="s">
        <v>3</v>
      </c>
      <c r="B4">
        <v>95</v>
      </c>
      <c r="C4">
        <v>0.95</v>
      </c>
      <c r="E4" t="s">
        <v>3</v>
      </c>
      <c r="F4">
        <v>99</v>
      </c>
      <c r="G4">
        <v>0.99</v>
      </c>
      <c r="I4" t="s">
        <v>11</v>
      </c>
      <c r="J4" s="4">
        <v>0.95</v>
      </c>
      <c r="K4" s="3">
        <v>0.95</v>
      </c>
      <c r="O4" t="s">
        <v>11</v>
      </c>
      <c r="P4" s="4">
        <v>0.95</v>
      </c>
      <c r="Q4" s="3">
        <v>0.95</v>
      </c>
    </row>
    <row r="5" spans="1:21" x14ac:dyDescent="0.25">
      <c r="A5" t="s">
        <v>4</v>
      </c>
      <c r="B5">
        <v>5</v>
      </c>
      <c r="C5">
        <v>0.05</v>
      </c>
      <c r="E5" t="s">
        <v>4</v>
      </c>
      <c r="F5">
        <v>1</v>
      </c>
      <c r="G5">
        <v>0.01</v>
      </c>
      <c r="I5" t="s">
        <v>12</v>
      </c>
      <c r="J5" s="4">
        <v>0.05</v>
      </c>
      <c r="K5" s="3">
        <v>0.05</v>
      </c>
      <c r="O5" t="s">
        <v>12</v>
      </c>
      <c r="P5" s="4">
        <f>1-P4</f>
        <v>5.0000000000000044E-2</v>
      </c>
      <c r="Q5" s="3">
        <v>0.05</v>
      </c>
    </row>
    <row r="7" spans="1:21" x14ac:dyDescent="0.25">
      <c r="A7" t="s">
        <v>7</v>
      </c>
      <c r="B7" s="13">
        <f>_xlfn.CONFIDENCE.NORM(C5,B2,B1)</f>
        <v>5.8668109764521423</v>
      </c>
      <c r="E7" t="s">
        <v>7</v>
      </c>
      <c r="F7">
        <f>_xlfn.CONFIDENCE.NORM(G5,F2,F1)</f>
        <v>8.1454874630197613E-2</v>
      </c>
      <c r="I7" t="s">
        <v>14</v>
      </c>
      <c r="J7" s="2">
        <v>1.96</v>
      </c>
      <c r="O7" t="s">
        <v>14</v>
      </c>
      <c r="P7" s="2">
        <f>_xlfn.NORM.S.INV(Q4+Q5/2)</f>
        <v>1.9599639845400536</v>
      </c>
    </row>
    <row r="8" spans="1:21" x14ac:dyDescent="0.25">
      <c r="A8" s="7" t="s">
        <v>6</v>
      </c>
      <c r="B8" s="13">
        <f>B3-B7</f>
        <v>257.13318902354786</v>
      </c>
      <c r="E8" s="7" t="s">
        <v>6</v>
      </c>
      <c r="F8">
        <f>F3-F7</f>
        <v>2.4685451253698023</v>
      </c>
    </row>
    <row r="9" spans="1:21" x14ac:dyDescent="0.25">
      <c r="A9" s="5" t="s">
        <v>5</v>
      </c>
      <c r="B9" s="13">
        <f>B3+B7</f>
        <v>268.86681097645214</v>
      </c>
      <c r="E9" s="5" t="s">
        <v>5</v>
      </c>
      <c r="F9">
        <f>F3+F7</f>
        <v>2.6314548746301973</v>
      </c>
      <c r="I9" t="s">
        <v>16</v>
      </c>
      <c r="J9" s="13">
        <v>0.28912500000000002</v>
      </c>
      <c r="K9" s="16">
        <f>J9*100</f>
        <v>28.912500000000001</v>
      </c>
      <c r="O9" t="s">
        <v>16</v>
      </c>
      <c r="P9" s="1">
        <f>P1-(P7*(SQRT(P1*P2/P3)))</f>
        <v>0.71095449490913398</v>
      </c>
      <c r="Q9" s="11">
        <f>P9</f>
        <v>0.71095449490913398</v>
      </c>
      <c r="T9" s="17">
        <v>0.70753255150000005</v>
      </c>
      <c r="U9" s="13">
        <f>T9*100</f>
        <v>70.753255150000001</v>
      </c>
    </row>
    <row r="10" spans="1:21" x14ac:dyDescent="0.25">
      <c r="I10" t="s">
        <v>15</v>
      </c>
      <c r="J10" s="13">
        <v>0.51087433999999998</v>
      </c>
      <c r="K10" s="16">
        <f>J10*100</f>
        <v>51.087434000000002</v>
      </c>
      <c r="O10" t="s">
        <v>15</v>
      </c>
      <c r="P10" s="1">
        <f>P1+(P7*(SQRT(P1*P2/P3)))</f>
        <v>0.75571217175753258</v>
      </c>
      <c r="Q10" s="11">
        <f>P10</f>
        <v>0.75571217175753258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Intervalos (media)</vt:lpstr>
      <vt:lpstr>intervalos (proporciones)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2020-07-16T17:37:27Z</dcterms:created>
  <dcterms:modified xsi:type="dcterms:W3CDTF">2024-07-26T23:03:04Z</dcterms:modified>
</cp:coreProperties>
</file>