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ebastian Vargas\Documents\GitHub\LaptopToPC\Ulatina\X - Cuatrimestre\Probabilidad y Estadistica\Semanas\9\"/>
    </mc:Choice>
  </mc:AlternateContent>
  <xr:revisionPtr revIDLastSave="0" documentId="13_ncr:1_{17E89B3A-949A-4888-BD4D-F7EE1A37C6FD}" xr6:coauthVersionLast="47" xr6:coauthVersionMax="47" xr10:uidLastSave="{00000000-0000-0000-0000-000000000000}"/>
  <bookViews>
    <workbookView xWindow="-20520" yWindow="4560" windowWidth="20640" windowHeight="11160" activeTab="1" xr2:uid="{00000000-000D-0000-FFFF-FFFF00000000}"/>
  </bookViews>
  <sheets>
    <sheet name="Ejercicio con media (z)" sheetId="4" r:id="rId1"/>
    <sheet name="Ejercicio con media (t)" sheetId="5" r:id="rId2"/>
    <sheet name="Hoja5" sheetId="11" r:id="rId3"/>
    <sheet name="Hoja2" sheetId="10" r:id="rId4"/>
    <sheet name="Hoja1" sheetId="9" r:id="rId5"/>
    <sheet name="Hoja3" sheetId="6" r:id="rId6"/>
    <sheet name="Hoja4" sheetId="7" r:id="rId7"/>
    <sheet name="Ejercicios con proporcion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5" l="1"/>
  <c r="D12" i="4" l="1"/>
  <c r="D16" i="4"/>
  <c r="E16" i="4"/>
  <c r="X10" i="11" l="1"/>
  <c r="M10" i="11" l="1"/>
  <c r="E11" i="11"/>
  <c r="D14" i="10" l="1"/>
  <c r="D17" i="9" l="1"/>
  <c r="J11" i="6" l="1"/>
  <c r="D12" i="5"/>
  <c r="C3" i="6"/>
  <c r="C2" i="6"/>
  <c r="C1" i="6" l="1"/>
  <c r="D12" i="8" l="1"/>
  <c r="D19" i="8" s="1"/>
  <c r="D16" i="8"/>
  <c r="F19" i="8" s="1"/>
  <c r="D19" i="5"/>
  <c r="D19" i="4"/>
  <c r="F19" i="4"/>
  <c r="I5" i="8" l="1"/>
  <c r="I7" i="5"/>
  <c r="F19" i="5" s="1"/>
</calcChain>
</file>

<file path=xl/sharedStrings.xml><?xml version="1.0" encoding="utf-8"?>
<sst xmlns="http://schemas.openxmlformats.org/spreadsheetml/2006/main" count="222" uniqueCount="76">
  <si>
    <t>Paso 1.</t>
  </si>
  <si>
    <t xml:space="preserve">Paso 2. </t>
  </si>
  <si>
    <t>Paso 3.</t>
  </si>
  <si>
    <t>Paso 4.</t>
  </si>
  <si>
    <t>Paso 5.</t>
  </si>
  <si>
    <t>Bilateral</t>
  </si>
  <si>
    <t>Unilateral</t>
  </si>
  <si>
    <r>
      <t>Significancia (</t>
    </r>
    <r>
      <rPr>
        <sz val="11"/>
        <color theme="1"/>
        <rFont val="Calibri"/>
        <family val="2"/>
      </rPr>
      <t>α</t>
    </r>
    <r>
      <rPr>
        <sz val="11"/>
        <color theme="1"/>
        <rFont val="Arial"/>
        <family val="2"/>
      </rPr>
      <t>) =</t>
    </r>
  </si>
  <si>
    <t>z o t (estadístico)</t>
  </si>
  <si>
    <t>z o t (tabular)</t>
  </si>
  <si>
    <t>Criterios:</t>
  </si>
  <si>
    <t xml:space="preserve">&gt; </t>
  </si>
  <si>
    <t>≤</t>
  </si>
  <si>
    <t>Rechazo Ho</t>
  </si>
  <si>
    <t>Mantengo Ho</t>
  </si>
  <si>
    <t>Ho:</t>
  </si>
  <si>
    <t>H1:</t>
  </si>
  <si>
    <t>z (tabular) =</t>
  </si>
  <si>
    <t>t (tabular) =</t>
  </si>
  <si>
    <t>n =</t>
  </si>
  <si>
    <t>x =</t>
  </si>
  <si>
    <t>µ =</t>
  </si>
  <si>
    <r>
      <rPr>
        <sz val="11"/>
        <color theme="1"/>
        <rFont val="Calibri"/>
        <family val="2"/>
      </rPr>
      <t>ơ</t>
    </r>
    <r>
      <rPr>
        <sz val="13.2"/>
        <color theme="1"/>
        <rFont val="Arial"/>
        <family val="2"/>
      </rPr>
      <t xml:space="preserve"> ; s =</t>
    </r>
  </si>
  <si>
    <t>z ó t (estadístico) =</t>
  </si>
  <si>
    <t>gl (n-1) =</t>
  </si>
  <si>
    <t>Confianza =</t>
  </si>
  <si>
    <t>Conclusión :</t>
  </si>
  <si>
    <t>A un nivel de confianza de un 95%, se rechaza la Ho y se acepta la H1. Hay evidencia de que los bombillos tienen una vida media menor a 1000 horas.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</si>
  <si>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</si>
  <si>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</si>
  <si>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</si>
  <si>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</si>
  <si>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</si>
  <si>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</si>
  <si>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</si>
  <si>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</si>
  <si>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</si>
  <si>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</si>
  <si>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</si>
  <si>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</si>
  <si>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</si>
  <si>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</si>
  <si>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µ = 250</t>
  </si>
  <si>
    <r>
      <t xml:space="preserve">µ </t>
    </r>
    <r>
      <rPr>
        <sz val="11"/>
        <color rgb="FFFF0000"/>
        <rFont val="Calibri"/>
        <family val="2"/>
      </rPr>
      <t>&gt;</t>
    </r>
    <r>
      <rPr>
        <sz val="11"/>
        <color theme="1"/>
        <rFont val="Arial"/>
        <family val="2"/>
      </rPr>
      <t xml:space="preserve"> 250</t>
    </r>
  </si>
  <si>
    <t>&lt;</t>
  </si>
  <si>
    <t>Con un nivel de confianza del 95%, se mantiene Ho y se rechaza H1.</t>
  </si>
  <si>
    <t>p =</t>
  </si>
  <si>
    <t>z (estadístico) =</t>
  </si>
  <si>
    <r>
      <t xml:space="preserve">µ </t>
    </r>
    <r>
      <rPr>
        <sz val="13"/>
        <color rgb="FFFF0000"/>
        <rFont val="Arial"/>
        <family val="2"/>
      </rPr>
      <t>&lt;</t>
    </r>
    <r>
      <rPr>
        <sz val="13"/>
        <color theme="1"/>
        <rFont val="Arial"/>
        <family val="2"/>
      </rPr>
      <t xml:space="preserve"> 1000</t>
    </r>
  </si>
  <si>
    <t>p = 0,20</t>
  </si>
  <si>
    <r>
      <t xml:space="preserve">p </t>
    </r>
    <r>
      <rPr>
        <sz val="11"/>
        <color rgb="FFFF0000"/>
        <rFont val="Calibri"/>
        <family val="2"/>
      </rPr>
      <t>&lt;</t>
    </r>
    <r>
      <rPr>
        <sz val="11"/>
        <color theme="1"/>
        <rFont val="Arial"/>
        <family val="2"/>
      </rPr>
      <t xml:space="preserve"> 0,20</t>
    </r>
  </si>
  <si>
    <t>A nivel de significancia de un 1% mantengo la Ho y rechazo la H1. Es decir, que la proporción de adultos es menor al 20%.</t>
  </si>
  <si>
    <r>
      <rPr>
        <sz val="12"/>
        <color theme="1"/>
        <rFont val="Calibri"/>
        <family val="2"/>
      </rPr>
      <t>µ</t>
    </r>
    <r>
      <rPr>
        <sz val="13.2"/>
        <color theme="1"/>
        <rFont val="Arial"/>
        <family val="2"/>
      </rPr>
      <t xml:space="preserve"> = 1000</t>
    </r>
  </si>
  <si>
    <t>Ejemplo tomado del Libro del curso, Ed. 2014. Tomo II. Pág. 193</t>
  </si>
  <si>
    <t>Ejemplo tomado del Libro del curso, Ed. 2014.Tomo II. Pág. 197</t>
  </si>
  <si>
    <t>Ejemplo tomado del Libro del curso, Ed. 2014.Tomo II. Pág. 199</t>
  </si>
  <si>
    <t>n</t>
  </si>
  <si>
    <t>H0=</t>
  </si>
  <si>
    <t>H1&gt;</t>
  </si>
  <si>
    <t>n-1</t>
  </si>
  <si>
    <t>H0</t>
  </si>
  <si>
    <t xml:space="preserve"> s =</t>
  </si>
  <si>
    <t>h0=</t>
  </si>
  <si>
    <t>estadistico</t>
  </si>
  <si>
    <t xml:space="preserve">tabular </t>
  </si>
  <si>
    <t>h1&lt;</t>
  </si>
  <si>
    <t>&gt;</t>
  </si>
  <si>
    <t>h0 u=</t>
  </si>
  <si>
    <t>h1 u &gt;</t>
  </si>
  <si>
    <t>tabular</t>
  </si>
  <si>
    <t>Z</t>
  </si>
  <si>
    <t>Rechazar la H0</t>
  </si>
  <si>
    <t xml:space="preserve">estadistico </t>
  </si>
  <si>
    <t>Se mantiene H0 y se rechaza H1</t>
  </si>
  <si>
    <t>h1&gt;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</si>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</sst>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3.2"/>
      <color theme="1"/>
      <name val="Arial"/>
      <family val="2"/>
    </font>
    <font>
      <i/>
      <sz val="11"/>
      <color theme="1"/>
      <name val="Arial"/>
      <family val="2"/>
    </font>
    <font>
      <sz val="13"/>
      <color theme="1"/>
      <name val="Arial"/>
      <family val="2"/>
    </font>
    <font>
      <sz val="11"/>
      <color rgb="FFFF000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2"/>
      <color theme="1"/>
      <name val="Calibri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/>
    <xf numFmtId="0" fontId="1" fillId="2" borderId="0" xfId="0" applyFont="1" applyFill="1"/>
    <xf numFmtId="9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1" fillId="3" borderId="0" xfId="0" applyFont="1" applyFill="1"/>
    <xf numFmtId="0" fontId="6" fillId="0" borderId="0" xfId="0" applyFont="1" applyAlignment="1">
      <alignment horizontal="center"/>
    </xf>
    <xf numFmtId="0" fontId="2" fillId="3" borderId="0" xfId="0" applyFont="1" applyFill="1"/>
    <xf numFmtId="0" fontId="5" fillId="3" borderId="0" xfId="0" applyFont="1" applyFill="1"/>
    <xf numFmtId="0" fontId="1" fillId="3" borderId="0" xfId="0" applyFont="1" applyFill="1" applyAlignment="1">
      <alignment horizontal="center"/>
    </xf>
    <xf numFmtId="0" fontId="0" fillId="0" borderId="1" xfId="0" applyBorder="1"/>
    <xf numFmtId="0" fontId="7" fillId="0" borderId="2" xfId="0" applyFont="1" applyBorder="1" applyAlignment="1">
      <alignment horizontal="centerContinuous"/>
    </xf>
    <xf numFmtId="0" fontId="0" fillId="3" borderId="0" xfId="0" applyFill="1"/>
    <xf numFmtId="2" fontId="0" fillId="3" borderId="0" xfId="0" applyNumberFormat="1" applyFill="1"/>
    <xf numFmtId="2" fontId="8" fillId="0" borderId="0" xfId="0" applyNumberFormat="1" applyFont="1" applyAlignment="1">
      <alignment horizontal="center"/>
    </xf>
    <xf numFmtId="9" fontId="1" fillId="0" borderId="0" xfId="0" applyNumberFormat="1" applyFont="1"/>
    <xf numFmtId="0" fontId="11" fillId="0" borderId="0" xfId="0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165" fontId="0" fillId="0" borderId="0" xfId="0" applyNumberFormat="1"/>
    <xf numFmtId="2" fontId="0" fillId="0" borderId="1" xfId="0" applyNumberFormat="1" applyBorder="1"/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5"/>
  <sheetViews>
    <sheetView topLeftCell="C1" zoomScaleNormal="100" workbookViewId="0">
      <selection activeCell="H3" sqref="H3:H6"/>
    </sheetView>
  </sheetViews>
  <sheetFormatPr baseColWidth="10" defaultRowHeight="14.25" x14ac:dyDescent="0.2"/>
  <cols>
    <col min="1" max="2" width="11.42578125" style="1"/>
    <col min="3" max="3" width="20.7109375" style="1" customWidth="1"/>
    <col min="4" max="4" width="12.28515625" style="1" customWidth="1"/>
    <col min="5" max="6" width="11.42578125" style="1"/>
    <col min="7" max="7" width="17.42578125" style="1" bestFit="1" customWidth="1"/>
    <col min="8" max="9" width="11.42578125" style="1"/>
    <col min="10" max="10" width="5" style="1" customWidth="1"/>
    <col min="11" max="11" width="11.42578125" style="1"/>
    <col min="12" max="12" width="14" style="1" bestFit="1" customWidth="1"/>
    <col min="13" max="16384" width="11.42578125" style="1"/>
  </cols>
  <sheetData>
    <row r="1" spans="2:9" ht="15" x14ac:dyDescent="0.25">
      <c r="B1" s="21" t="s">
        <v>53</v>
      </c>
    </row>
    <row r="3" spans="2:9" x14ac:dyDescent="0.2">
      <c r="B3" s="7" t="s">
        <v>0</v>
      </c>
      <c r="H3" s="1" t="s">
        <v>20</v>
      </c>
      <c r="I3" s="2">
        <v>970</v>
      </c>
    </row>
    <row r="4" spans="2:9" ht="17.25" x14ac:dyDescent="0.25">
      <c r="C4" s="1" t="s">
        <v>15</v>
      </c>
      <c r="D4" s="12" t="s">
        <v>52</v>
      </c>
      <c r="H4" s="3" t="s">
        <v>21</v>
      </c>
      <c r="I4" s="2">
        <v>1000</v>
      </c>
    </row>
    <row r="5" spans="2:9" ht="17.25" x14ac:dyDescent="0.25">
      <c r="C5" s="1" t="s">
        <v>16</v>
      </c>
      <c r="D5" s="13" t="s">
        <v>48</v>
      </c>
      <c r="H5" s="1" t="s">
        <v>22</v>
      </c>
      <c r="I5" s="2">
        <v>60</v>
      </c>
    </row>
    <row r="6" spans="2:9" x14ac:dyDescent="0.2">
      <c r="H6" s="1" t="s">
        <v>19</v>
      </c>
      <c r="I6" s="2">
        <v>50</v>
      </c>
    </row>
    <row r="7" spans="2:9" x14ac:dyDescent="0.2">
      <c r="B7" s="7" t="s">
        <v>1</v>
      </c>
      <c r="H7" s="6"/>
      <c r="I7" s="2"/>
    </row>
    <row r="8" spans="2:9" x14ac:dyDescent="0.2">
      <c r="C8" s="1" t="s">
        <v>25</v>
      </c>
      <c r="D8" s="8">
        <v>0.95</v>
      </c>
      <c r="E8" s="14">
        <v>0.95</v>
      </c>
      <c r="H8" s="6"/>
      <c r="I8" s="2"/>
    </row>
    <row r="9" spans="2:9" ht="15" x14ac:dyDescent="0.25">
      <c r="C9" s="1" t="s">
        <v>7</v>
      </c>
      <c r="D9" s="8">
        <v>0.05</v>
      </c>
      <c r="E9" s="14">
        <v>0.05</v>
      </c>
    </row>
    <row r="11" spans="2:9" x14ac:dyDescent="0.2">
      <c r="B11" s="7" t="s">
        <v>2</v>
      </c>
    </row>
    <row r="12" spans="2:9" x14ac:dyDescent="0.2">
      <c r="C12" s="1" t="s">
        <v>23</v>
      </c>
      <c r="D12" s="9">
        <f>(I3-I4)/(I5/SQRT(I6))</f>
        <v>-3.5355339059327378</v>
      </c>
      <c r="F12" s="5"/>
    </row>
    <row r="15" spans="2:9" x14ac:dyDescent="0.2">
      <c r="B15" s="7" t="s">
        <v>3</v>
      </c>
      <c r="D15" s="2" t="s">
        <v>6</v>
      </c>
      <c r="E15" s="2" t="s">
        <v>5</v>
      </c>
    </row>
    <row r="16" spans="2:9" x14ac:dyDescent="0.2">
      <c r="C16" s="1" t="s">
        <v>17</v>
      </c>
      <c r="D16" s="9">
        <f>_xlfn.NORM.S.INV(0.95)</f>
        <v>1.6448536269514715</v>
      </c>
      <c r="E16" s="5">
        <f>_xlfn.NORM.S.INV(0.95+(0.05/2))</f>
        <v>1.9599639845400536</v>
      </c>
    </row>
    <row r="17" spans="2:12" x14ac:dyDescent="0.2">
      <c r="C17" s="1" t="s">
        <v>18</v>
      </c>
    </row>
    <row r="18" spans="2:12" x14ac:dyDescent="0.2">
      <c r="I18" s="1" t="s">
        <v>10</v>
      </c>
    </row>
    <row r="19" spans="2:12" ht="15" x14ac:dyDescent="0.25">
      <c r="C19" s="2" t="s">
        <v>8</v>
      </c>
      <c r="D19" s="9">
        <f>ABS(D12)</f>
        <v>3.5355339059327378</v>
      </c>
      <c r="E19" s="11" t="s">
        <v>11</v>
      </c>
      <c r="F19" s="9">
        <f>ABS(D16)</f>
        <v>1.6448536269514715</v>
      </c>
      <c r="G19" s="2" t="s">
        <v>9</v>
      </c>
      <c r="I19" s="1" t="s">
        <v>8</v>
      </c>
      <c r="J19" s="4" t="s">
        <v>11</v>
      </c>
      <c r="K19" s="1" t="s">
        <v>9</v>
      </c>
      <c r="L19" s="10" t="s">
        <v>13</v>
      </c>
    </row>
    <row r="20" spans="2:12" ht="15" x14ac:dyDescent="0.25">
      <c r="I20" s="1" t="s">
        <v>8</v>
      </c>
      <c r="J20" s="4" t="s">
        <v>12</v>
      </c>
      <c r="K20" s="1" t="s">
        <v>9</v>
      </c>
      <c r="L20" s="1" t="s">
        <v>14</v>
      </c>
    </row>
    <row r="21" spans="2:12" x14ac:dyDescent="0.2">
      <c r="B21" s="7" t="s">
        <v>4</v>
      </c>
    </row>
    <row r="22" spans="2:12" x14ac:dyDescent="0.2">
      <c r="C22" s="1" t="s">
        <v>26</v>
      </c>
    </row>
    <row r="24" spans="2:12" x14ac:dyDescent="0.2">
      <c r="C24" s="27" t="s">
        <v>27</v>
      </c>
      <c r="D24" s="27"/>
      <c r="E24" s="27"/>
      <c r="F24" s="27"/>
      <c r="G24" s="27"/>
      <c r="H24" s="27"/>
      <c r="I24" s="27"/>
    </row>
    <row r="25" spans="2:12" x14ac:dyDescent="0.2">
      <c r="C25" s="27"/>
      <c r="D25" s="27"/>
      <c r="E25" s="27"/>
      <c r="F25" s="27"/>
      <c r="G25" s="27"/>
      <c r="H25" s="27"/>
      <c r="I25" s="27"/>
    </row>
  </sheetData>
  <mergeCells count="1">
    <mergeCell ref="C24:I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4"/>
  <sheetViews>
    <sheetView tabSelected="1" zoomScaleNormal="100" workbookViewId="0">
      <selection activeCell="I11" sqref="I11"/>
    </sheetView>
  </sheetViews>
  <sheetFormatPr baseColWidth="10" defaultRowHeight="14.25" x14ac:dyDescent="0.2"/>
  <cols>
    <col min="1" max="2" width="11.42578125" style="1"/>
    <col min="3" max="3" width="20.7109375" style="1" customWidth="1"/>
    <col min="4" max="4" width="12.28515625" style="1" customWidth="1"/>
    <col min="5" max="6" width="11.42578125" style="1"/>
    <col min="7" max="7" width="17.42578125" style="1" bestFit="1" customWidth="1"/>
    <col min="8" max="9" width="11.42578125" style="1"/>
    <col min="10" max="10" width="5" style="1" customWidth="1"/>
    <col min="11" max="11" width="11.42578125" style="1"/>
    <col min="12" max="12" width="14" style="1" bestFit="1" customWidth="1"/>
    <col min="13" max="16384" width="11.42578125" style="1"/>
  </cols>
  <sheetData>
    <row r="1" spans="2:9" ht="15" x14ac:dyDescent="0.25">
      <c r="B1" s="21" t="s">
        <v>54</v>
      </c>
    </row>
    <row r="3" spans="2:9" x14ac:dyDescent="0.2">
      <c r="B3" s="7" t="s">
        <v>0</v>
      </c>
      <c r="H3" s="1" t="s">
        <v>20</v>
      </c>
      <c r="I3" s="2">
        <v>252</v>
      </c>
    </row>
    <row r="4" spans="2:9" ht="15" x14ac:dyDescent="0.25">
      <c r="C4" s="1" t="s">
        <v>15</v>
      </c>
      <c r="D4" s="12" t="s">
        <v>42</v>
      </c>
      <c r="H4" s="3" t="s">
        <v>21</v>
      </c>
      <c r="I4" s="2">
        <v>250</v>
      </c>
    </row>
    <row r="5" spans="2:9" ht="17.25" x14ac:dyDescent="0.25">
      <c r="C5" s="1" t="s">
        <v>16</v>
      </c>
      <c r="D5" s="12" t="s">
        <v>43</v>
      </c>
      <c r="H5" s="1" t="s">
        <v>22</v>
      </c>
      <c r="I5" s="2">
        <v>3.3</v>
      </c>
    </row>
    <row r="6" spans="2:9" x14ac:dyDescent="0.2">
      <c r="H6" s="1" t="s">
        <v>19</v>
      </c>
      <c r="I6" s="2">
        <v>8</v>
      </c>
    </row>
    <row r="7" spans="2:9" x14ac:dyDescent="0.2">
      <c r="B7" s="7" t="s">
        <v>1</v>
      </c>
      <c r="H7" s="6" t="s">
        <v>24</v>
      </c>
      <c r="I7" s="2">
        <f>I6-1</f>
        <v>7</v>
      </c>
    </row>
    <row r="8" spans="2:9" x14ac:dyDescent="0.2">
      <c r="C8" s="1" t="s">
        <v>25</v>
      </c>
      <c r="D8" s="8">
        <v>0.95</v>
      </c>
      <c r="E8" s="14">
        <v>0.95</v>
      </c>
      <c r="H8" s="6"/>
      <c r="I8" s="2"/>
    </row>
    <row r="9" spans="2:9" ht="15" x14ac:dyDescent="0.25">
      <c r="C9" s="1" t="s">
        <v>7</v>
      </c>
      <c r="D9" s="8">
        <v>0.05</v>
      </c>
      <c r="E9" s="14">
        <v>0.05</v>
      </c>
    </row>
    <row r="11" spans="2:9" x14ac:dyDescent="0.2">
      <c r="B11" s="7" t="s">
        <v>2</v>
      </c>
    </row>
    <row r="12" spans="2:9" x14ac:dyDescent="0.2">
      <c r="C12" s="1" t="s">
        <v>23</v>
      </c>
      <c r="D12" s="9">
        <f>(I3-I4)/(I5/SQRT(I6))</f>
        <v>1.7141982574219334</v>
      </c>
      <c r="F12" s="5"/>
    </row>
    <row r="15" spans="2:9" x14ac:dyDescent="0.2">
      <c r="B15" s="7" t="s">
        <v>3</v>
      </c>
      <c r="D15" s="2" t="s">
        <v>6</v>
      </c>
      <c r="E15" s="2" t="s">
        <v>5</v>
      </c>
    </row>
    <row r="16" spans="2:9" x14ac:dyDescent="0.2">
      <c r="C16" s="1" t="s">
        <v>17</v>
      </c>
    </row>
    <row r="17" spans="2:12" x14ac:dyDescent="0.2">
      <c r="C17" s="1" t="s">
        <v>18</v>
      </c>
      <c r="D17" s="5">
        <f>_xlfn.T.INV(E8,I7)</f>
        <v>1.8945786050900069</v>
      </c>
    </row>
    <row r="18" spans="2:12" x14ac:dyDescent="0.2">
      <c r="I18" s="1" t="s">
        <v>10</v>
      </c>
    </row>
    <row r="19" spans="2:12" ht="15" x14ac:dyDescent="0.25">
      <c r="C19" s="2" t="s">
        <v>8</v>
      </c>
      <c r="D19" s="9">
        <f>ABS(D12)</f>
        <v>1.7141982574219334</v>
      </c>
      <c r="E19" s="11" t="s">
        <v>44</v>
      </c>
      <c r="F19" s="9">
        <f>ABS(D17)</f>
        <v>1.8945786050900069</v>
      </c>
      <c r="G19" s="2" t="s">
        <v>9</v>
      </c>
      <c r="I19" s="1" t="s">
        <v>8</v>
      </c>
      <c r="J19" s="4" t="s">
        <v>11</v>
      </c>
      <c r="K19" s="1" t="s">
        <v>9</v>
      </c>
      <c r="L19" s="1" t="s">
        <v>13</v>
      </c>
    </row>
    <row r="20" spans="2:12" ht="15" x14ac:dyDescent="0.25">
      <c r="I20" s="1" t="s">
        <v>8</v>
      </c>
      <c r="J20" s="4" t="s">
        <v>12</v>
      </c>
      <c r="K20" s="1" t="s">
        <v>9</v>
      </c>
      <c r="L20" s="10" t="s">
        <v>14</v>
      </c>
    </row>
    <row r="21" spans="2:12" x14ac:dyDescent="0.2">
      <c r="B21" s="7" t="s">
        <v>4</v>
      </c>
    </row>
    <row r="22" spans="2:12" x14ac:dyDescent="0.2">
      <c r="C22" s="1" t="s">
        <v>26</v>
      </c>
    </row>
    <row r="24" spans="2:12" x14ac:dyDescent="0.2">
      <c r="C24" s="28" t="s">
        <v>45</v>
      </c>
      <c r="D24" s="28"/>
      <c r="E24" s="28"/>
      <c r="F24" s="28"/>
      <c r="G24" s="28"/>
    </row>
  </sheetData>
  <mergeCells count="1">
    <mergeCell ref="C24:G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D542-C4EB-46E3-93D6-B3EC430F4C98}">
  <dimension ref="A1:Z46"/>
  <sheetViews>
    <sheetView workbookViewId="0">
      <selection activeCell="W26" sqref="W26"/>
    </sheetView>
  </sheetViews>
  <sheetFormatPr baseColWidth="10" defaultRowHeight="15" x14ac:dyDescent="0.25"/>
  <cols>
    <col min="5" max="5" width="13.5703125" bestFit="1" customWidth="1"/>
    <col min="20" max="20" width="22.85546875" bestFit="1" customWidth="1"/>
  </cols>
  <sheetData>
    <row r="1" spans="1:26" x14ac:dyDescent="0.25">
      <c r="A1" s="1" t="s">
        <v>20</v>
      </c>
      <c r="B1">
        <v>16.5</v>
      </c>
      <c r="I1" s="1" t="s">
        <v>20</v>
      </c>
      <c r="J1">
        <v>3.86</v>
      </c>
      <c r="T1" s="1" t="s">
        <v>20</v>
      </c>
      <c r="U1">
        <v>102.38</v>
      </c>
    </row>
    <row r="2" spans="1:26" x14ac:dyDescent="0.25">
      <c r="A2" s="3" t="s">
        <v>21</v>
      </c>
      <c r="B2">
        <v>17</v>
      </c>
      <c r="D2" t="s">
        <v>62</v>
      </c>
      <c r="E2">
        <v>17</v>
      </c>
      <c r="I2" s="3" t="s">
        <v>21</v>
      </c>
      <c r="J2">
        <v>4.2</v>
      </c>
      <c r="L2" t="s">
        <v>62</v>
      </c>
      <c r="M2">
        <v>4.2</v>
      </c>
      <c r="T2" s="3" t="s">
        <v>21</v>
      </c>
      <c r="U2">
        <v>100</v>
      </c>
      <c r="W2" t="s">
        <v>62</v>
      </c>
      <c r="X2">
        <v>100</v>
      </c>
    </row>
    <row r="3" spans="1:26" ht="17.25" x14ac:dyDescent="0.25">
      <c r="A3" s="1" t="s">
        <v>22</v>
      </c>
      <c r="B3">
        <v>0.4</v>
      </c>
      <c r="D3" t="s">
        <v>65</v>
      </c>
      <c r="E3">
        <v>17</v>
      </c>
      <c r="I3" s="1" t="s">
        <v>22</v>
      </c>
      <c r="J3">
        <v>1.96</v>
      </c>
      <c r="L3" t="s">
        <v>65</v>
      </c>
      <c r="M3">
        <v>4.2</v>
      </c>
      <c r="T3" s="1" t="s">
        <v>22</v>
      </c>
      <c r="U3">
        <v>10.039999999999999</v>
      </c>
      <c r="W3" t="s">
        <v>74</v>
      </c>
      <c r="X3">
        <v>100</v>
      </c>
    </row>
    <row r="4" spans="1:26" x14ac:dyDescent="0.25">
      <c r="A4" s="1" t="s">
        <v>19</v>
      </c>
      <c r="B4">
        <v>86</v>
      </c>
      <c r="I4" s="1" t="s">
        <v>19</v>
      </c>
      <c r="J4">
        <v>65</v>
      </c>
      <c r="T4" s="1" t="s">
        <v>19</v>
      </c>
      <c r="U4">
        <v>39</v>
      </c>
    </row>
    <row r="5" spans="1:26" x14ac:dyDescent="0.25">
      <c r="D5">
        <v>95</v>
      </c>
      <c r="E5">
        <v>0.95</v>
      </c>
      <c r="L5">
        <v>99</v>
      </c>
      <c r="M5">
        <v>0.99</v>
      </c>
      <c r="W5">
        <v>95</v>
      </c>
      <c r="X5">
        <v>0.95</v>
      </c>
    </row>
    <row r="6" spans="1:26" x14ac:dyDescent="0.25">
      <c r="D6">
        <v>5</v>
      </c>
      <c r="E6">
        <v>0.05</v>
      </c>
      <c r="L6">
        <v>1</v>
      </c>
      <c r="M6">
        <v>0.01</v>
      </c>
      <c r="W6">
        <v>5</v>
      </c>
      <c r="X6">
        <v>0.05</v>
      </c>
    </row>
    <row r="7" spans="1:26" ht="15.75" thickBot="1" x14ac:dyDescent="0.3"/>
    <row r="8" spans="1:26" x14ac:dyDescent="0.25">
      <c r="D8" t="s">
        <v>63</v>
      </c>
      <c r="E8" s="23">
        <v>-11.592022999999999</v>
      </c>
      <c r="K8" t="s">
        <v>75</v>
      </c>
      <c r="L8" t="s">
        <v>72</v>
      </c>
      <c r="M8" s="23">
        <v>-1.3985540000000001</v>
      </c>
      <c r="R8">
        <v>102</v>
      </c>
      <c r="T8" s="16" t="s">
        <v>28</v>
      </c>
      <c r="U8" s="16"/>
      <c r="V8" t="s">
        <v>75</v>
      </c>
      <c r="W8" t="s">
        <v>72</v>
      </c>
      <c r="X8">
        <v>1.48</v>
      </c>
    </row>
    <row r="9" spans="1:26" x14ac:dyDescent="0.25">
      <c r="D9" t="s">
        <v>70</v>
      </c>
      <c r="R9">
        <v>99</v>
      </c>
    </row>
    <row r="10" spans="1:26" x14ac:dyDescent="0.25">
      <c r="L10" t="s">
        <v>69</v>
      </c>
      <c r="M10" s="23">
        <f>_xlfn.NORM.S.INV(M5)</f>
        <v>2.3263478740408408</v>
      </c>
      <c r="R10">
        <v>96</v>
      </c>
      <c r="T10" t="s">
        <v>29</v>
      </c>
      <c r="U10" s="23">
        <v>102.38461538461539</v>
      </c>
      <c r="W10" t="s">
        <v>69</v>
      </c>
      <c r="X10" s="23">
        <f>_xlfn.NORM.S.INV(X5)</f>
        <v>1.6448536269514715</v>
      </c>
    </row>
    <row r="11" spans="1:26" x14ac:dyDescent="0.25">
      <c r="D11" t="s">
        <v>69</v>
      </c>
      <c r="E11" s="23">
        <f>_xlfn.NORM.S.INV(E5)</f>
        <v>1.6448536269514715</v>
      </c>
      <c r="R11">
        <v>100</v>
      </c>
      <c r="T11" t="s">
        <v>30</v>
      </c>
      <c r="U11" s="23">
        <v>1.6078482383750006</v>
      </c>
    </row>
    <row r="12" spans="1:26" x14ac:dyDescent="0.25">
      <c r="M12">
        <v>1.4</v>
      </c>
      <c r="N12" t="s">
        <v>44</v>
      </c>
      <c r="O12">
        <v>2.33</v>
      </c>
      <c r="R12">
        <v>99</v>
      </c>
      <c r="T12" t="s">
        <v>31</v>
      </c>
      <c r="U12" s="23">
        <v>100</v>
      </c>
      <c r="X12">
        <v>1.48</v>
      </c>
      <c r="Y12" t="s">
        <v>44</v>
      </c>
      <c r="Z12">
        <v>1.64</v>
      </c>
    </row>
    <row r="13" spans="1:26" x14ac:dyDescent="0.25">
      <c r="E13">
        <v>11.59</v>
      </c>
      <c r="F13" t="s">
        <v>66</v>
      </c>
      <c r="G13">
        <v>1.64</v>
      </c>
      <c r="R13">
        <v>112</v>
      </c>
      <c r="T13" t="s">
        <v>32</v>
      </c>
      <c r="U13" s="23">
        <v>99</v>
      </c>
    </row>
    <row r="14" spans="1:26" x14ac:dyDescent="0.25">
      <c r="N14" t="s">
        <v>73</v>
      </c>
      <c r="R14">
        <v>125</v>
      </c>
      <c r="T14" t="s">
        <v>33</v>
      </c>
      <c r="U14" s="23">
        <v>10.04100903038027</v>
      </c>
      <c r="Y14" t="s">
        <v>73</v>
      </c>
    </row>
    <row r="15" spans="1:26" x14ac:dyDescent="0.25">
      <c r="E15" t="s">
        <v>71</v>
      </c>
      <c r="R15">
        <v>85</v>
      </c>
      <c r="T15" t="s">
        <v>34</v>
      </c>
      <c r="U15" s="23">
        <v>100.82186234817812</v>
      </c>
    </row>
    <row r="16" spans="1:26" x14ac:dyDescent="0.25">
      <c r="R16">
        <v>83</v>
      </c>
      <c r="T16" t="s">
        <v>35</v>
      </c>
      <c r="U16" s="23">
        <v>1.4546653146252755</v>
      </c>
    </row>
    <row r="17" spans="18:21" x14ac:dyDescent="0.25">
      <c r="R17">
        <v>105</v>
      </c>
      <c r="T17" t="s">
        <v>36</v>
      </c>
      <c r="U17" s="23">
        <v>0.40135567143108275</v>
      </c>
    </row>
    <row r="18" spans="18:21" x14ac:dyDescent="0.25">
      <c r="R18">
        <v>98</v>
      </c>
      <c r="T18" t="s">
        <v>37</v>
      </c>
      <c r="U18" s="23">
        <v>51</v>
      </c>
    </row>
    <row r="19" spans="18:21" x14ac:dyDescent="0.25">
      <c r="R19">
        <v>129</v>
      </c>
      <c r="T19" t="s">
        <v>38</v>
      </c>
      <c r="U19" s="23">
        <v>78</v>
      </c>
    </row>
    <row r="20" spans="18:21" x14ac:dyDescent="0.25">
      <c r="R20">
        <v>78</v>
      </c>
      <c r="T20" t="s">
        <v>39</v>
      </c>
      <c r="U20" s="23">
        <v>129</v>
      </c>
    </row>
    <row r="21" spans="18:21" x14ac:dyDescent="0.25">
      <c r="R21">
        <v>109</v>
      </c>
      <c r="T21" t="s">
        <v>40</v>
      </c>
      <c r="U21" s="23">
        <v>3993</v>
      </c>
    </row>
    <row r="22" spans="18:21" ht="15.75" thickBot="1" x14ac:dyDescent="0.3">
      <c r="R22">
        <v>116</v>
      </c>
      <c r="T22" s="15" t="s">
        <v>41</v>
      </c>
      <c r="U22" s="26">
        <v>39</v>
      </c>
    </row>
    <row r="23" spans="18:21" x14ac:dyDescent="0.25">
      <c r="R23">
        <v>101</v>
      </c>
      <c r="U23">
        <v>1</v>
      </c>
    </row>
    <row r="24" spans="18:21" x14ac:dyDescent="0.25">
      <c r="R24">
        <v>112</v>
      </c>
    </row>
    <row r="25" spans="18:21" x14ac:dyDescent="0.25">
      <c r="R25">
        <v>101</v>
      </c>
    </row>
    <row r="26" spans="18:21" x14ac:dyDescent="0.25">
      <c r="R26">
        <v>96</v>
      </c>
    </row>
    <row r="27" spans="18:21" x14ac:dyDescent="0.25">
      <c r="R27">
        <v>100</v>
      </c>
    </row>
    <row r="28" spans="18:21" x14ac:dyDescent="0.25">
      <c r="R28">
        <v>103</v>
      </c>
    </row>
    <row r="29" spans="18:21" x14ac:dyDescent="0.25">
      <c r="R29">
        <v>97</v>
      </c>
    </row>
    <row r="30" spans="18:21" x14ac:dyDescent="0.25">
      <c r="R30">
        <v>104</v>
      </c>
    </row>
    <row r="31" spans="18:21" x14ac:dyDescent="0.25">
      <c r="R31">
        <v>97</v>
      </c>
    </row>
    <row r="32" spans="18:21" x14ac:dyDescent="0.25">
      <c r="R32">
        <v>98</v>
      </c>
    </row>
    <row r="33" spans="18:18" x14ac:dyDescent="0.25">
      <c r="R33">
        <v>99</v>
      </c>
    </row>
    <row r="34" spans="18:18" x14ac:dyDescent="0.25">
      <c r="R34">
        <v>113</v>
      </c>
    </row>
    <row r="35" spans="18:18" x14ac:dyDescent="0.25">
      <c r="R35">
        <v>102</v>
      </c>
    </row>
    <row r="36" spans="18:18" x14ac:dyDescent="0.25">
      <c r="R36">
        <v>95</v>
      </c>
    </row>
    <row r="37" spans="18:18" x14ac:dyDescent="0.25">
      <c r="R37">
        <v>121</v>
      </c>
    </row>
    <row r="38" spans="18:18" x14ac:dyDescent="0.25">
      <c r="R38">
        <v>98</v>
      </c>
    </row>
    <row r="39" spans="18:18" x14ac:dyDescent="0.25">
      <c r="R39">
        <v>100</v>
      </c>
    </row>
    <row r="40" spans="18:18" x14ac:dyDescent="0.25">
      <c r="R40">
        <v>98</v>
      </c>
    </row>
    <row r="41" spans="18:18" x14ac:dyDescent="0.25">
      <c r="R41">
        <v>99</v>
      </c>
    </row>
    <row r="42" spans="18:18" x14ac:dyDescent="0.25">
      <c r="R42">
        <v>111</v>
      </c>
    </row>
    <row r="43" spans="18:18" x14ac:dyDescent="0.25">
      <c r="R43">
        <v>102</v>
      </c>
    </row>
    <row r="44" spans="18:18" x14ac:dyDescent="0.25">
      <c r="R44">
        <v>99</v>
      </c>
    </row>
    <row r="45" spans="18:18" x14ac:dyDescent="0.25">
      <c r="R45">
        <v>103</v>
      </c>
    </row>
    <row r="46" spans="18:18" x14ac:dyDescent="0.25">
      <c r="R46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87833-DD49-41A5-95BD-9B936EF809BB}">
  <dimension ref="A1:F34"/>
  <sheetViews>
    <sheetView workbookViewId="0">
      <selection activeCell="D17" sqref="D17"/>
    </sheetView>
  </sheetViews>
  <sheetFormatPr baseColWidth="10" defaultRowHeight="15" x14ac:dyDescent="0.25"/>
  <cols>
    <col min="1" max="1" width="22.85546875" bestFit="1" customWidth="1"/>
  </cols>
  <sheetData>
    <row r="1" spans="1:6" x14ac:dyDescent="0.25">
      <c r="C1" s="1" t="s">
        <v>20</v>
      </c>
      <c r="D1">
        <v>79.900000000000006</v>
      </c>
    </row>
    <row r="2" spans="1:6" x14ac:dyDescent="0.25">
      <c r="C2" s="3" t="s">
        <v>21</v>
      </c>
      <c r="D2">
        <v>80</v>
      </c>
      <c r="F2">
        <v>95</v>
      </c>
    </row>
    <row r="3" spans="1:6" ht="17.25" x14ac:dyDescent="0.25">
      <c r="C3" s="1" t="s">
        <v>22</v>
      </c>
      <c r="D3">
        <v>1.1005049346146119</v>
      </c>
    </row>
    <row r="4" spans="1:6" x14ac:dyDescent="0.25">
      <c r="C4" s="1" t="s">
        <v>19</v>
      </c>
      <c r="D4">
        <v>10</v>
      </c>
    </row>
    <row r="6" spans="1:6" x14ac:dyDescent="0.25">
      <c r="D6" t="s">
        <v>67</v>
      </c>
      <c r="E6">
        <v>80</v>
      </c>
    </row>
    <row r="7" spans="1:6" x14ac:dyDescent="0.25">
      <c r="A7">
        <v>81</v>
      </c>
      <c r="D7" t="s">
        <v>68</v>
      </c>
      <c r="E7">
        <v>80</v>
      </c>
    </row>
    <row r="8" spans="1:6" x14ac:dyDescent="0.25">
      <c r="A8">
        <v>80</v>
      </c>
    </row>
    <row r="9" spans="1:6" x14ac:dyDescent="0.25">
      <c r="A9">
        <v>80</v>
      </c>
      <c r="D9">
        <v>95</v>
      </c>
      <c r="E9">
        <v>0.95</v>
      </c>
    </row>
    <row r="10" spans="1:6" x14ac:dyDescent="0.25">
      <c r="A10">
        <v>80</v>
      </c>
      <c r="D10">
        <v>5</v>
      </c>
      <c r="E10">
        <v>0.05</v>
      </c>
    </row>
    <row r="11" spans="1:6" x14ac:dyDescent="0.25">
      <c r="A11">
        <v>79</v>
      </c>
    </row>
    <row r="12" spans="1:6" x14ac:dyDescent="0.25">
      <c r="A12">
        <v>80</v>
      </c>
      <c r="C12" t="s">
        <v>63</v>
      </c>
      <c r="D12" s="23">
        <v>-0.28747978730000001</v>
      </c>
    </row>
    <row r="13" spans="1:6" x14ac:dyDescent="0.25">
      <c r="A13">
        <v>82</v>
      </c>
    </row>
    <row r="14" spans="1:6" x14ac:dyDescent="0.25">
      <c r="A14">
        <v>79</v>
      </c>
      <c r="C14" t="s">
        <v>69</v>
      </c>
      <c r="D14" s="23">
        <f>_xlfn.NORM.S.INV(E9)</f>
        <v>1.6448536269514715</v>
      </c>
    </row>
    <row r="15" spans="1:6" x14ac:dyDescent="0.25">
      <c r="A15">
        <v>80</v>
      </c>
    </row>
    <row r="16" spans="1:6" x14ac:dyDescent="0.25">
      <c r="A16">
        <v>78</v>
      </c>
    </row>
    <row r="17" spans="1:6" x14ac:dyDescent="0.25">
      <c r="D17">
        <v>0.28999999999999998</v>
      </c>
      <c r="E17" t="s">
        <v>44</v>
      </c>
      <c r="F17">
        <v>1.64</v>
      </c>
    </row>
    <row r="18" spans="1:6" ht="15.75" thickBot="1" x14ac:dyDescent="0.3"/>
    <row r="19" spans="1:6" x14ac:dyDescent="0.25">
      <c r="A19" s="16" t="s">
        <v>28</v>
      </c>
      <c r="B19" s="16"/>
    </row>
    <row r="21" spans="1:6" x14ac:dyDescent="0.25">
      <c r="A21" t="s">
        <v>29</v>
      </c>
      <c r="B21">
        <v>79.900000000000006</v>
      </c>
    </row>
    <row r="22" spans="1:6" x14ac:dyDescent="0.25">
      <c r="A22" t="s">
        <v>30</v>
      </c>
      <c r="B22">
        <v>0.348010216963685</v>
      </c>
    </row>
    <row r="23" spans="1:6" x14ac:dyDescent="0.25">
      <c r="A23" t="s">
        <v>31</v>
      </c>
      <c r="B23">
        <v>80</v>
      </c>
    </row>
    <row r="24" spans="1:6" x14ac:dyDescent="0.25">
      <c r="A24" t="s">
        <v>32</v>
      </c>
      <c r="B24">
        <v>80</v>
      </c>
    </row>
    <row r="25" spans="1:6" x14ac:dyDescent="0.25">
      <c r="A25" t="s">
        <v>33</v>
      </c>
      <c r="B25">
        <v>1.1005049346146119</v>
      </c>
    </row>
    <row r="26" spans="1:6" x14ac:dyDescent="0.25">
      <c r="A26" t="s">
        <v>34</v>
      </c>
      <c r="B26">
        <v>1.2111111111111112</v>
      </c>
    </row>
    <row r="27" spans="1:6" x14ac:dyDescent="0.25">
      <c r="A27" t="s">
        <v>35</v>
      </c>
      <c r="B27">
        <v>0.90685007274519158</v>
      </c>
    </row>
    <row r="28" spans="1:6" x14ac:dyDescent="0.25">
      <c r="A28" t="s">
        <v>36</v>
      </c>
      <c r="B28">
        <v>0.23758902089775713</v>
      </c>
    </row>
    <row r="29" spans="1:6" x14ac:dyDescent="0.25">
      <c r="A29" t="s">
        <v>37</v>
      </c>
      <c r="B29">
        <v>4</v>
      </c>
    </row>
    <row r="30" spans="1:6" x14ac:dyDescent="0.25">
      <c r="A30" t="s">
        <v>38</v>
      </c>
      <c r="B30">
        <v>78</v>
      </c>
    </row>
    <row r="31" spans="1:6" x14ac:dyDescent="0.25">
      <c r="A31" t="s">
        <v>39</v>
      </c>
      <c r="B31">
        <v>82</v>
      </c>
    </row>
    <row r="32" spans="1:6" x14ac:dyDescent="0.25">
      <c r="A32" t="s">
        <v>40</v>
      </c>
      <c r="B32">
        <v>799</v>
      </c>
    </row>
    <row r="33" spans="1:2" ht="15.75" thickBot="1" x14ac:dyDescent="0.3">
      <c r="A33" s="15" t="s">
        <v>41</v>
      </c>
      <c r="B33" s="15">
        <v>10</v>
      </c>
    </row>
    <row r="34" spans="1:2" x14ac:dyDescent="0.25">
      <c r="B3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454AE-AB58-41B5-8E4C-C9BE7F0DD7B8}">
  <dimension ref="A1:H19"/>
  <sheetViews>
    <sheetView workbookViewId="0">
      <selection activeCell="F19" sqref="F19"/>
    </sheetView>
  </sheetViews>
  <sheetFormatPr baseColWidth="10" defaultRowHeight="15" x14ac:dyDescent="0.25"/>
  <sheetData>
    <row r="1" spans="1:8" x14ac:dyDescent="0.25">
      <c r="A1" s="1" t="s">
        <v>20</v>
      </c>
      <c r="B1" s="2">
        <v>500</v>
      </c>
      <c r="G1" s="1" t="s">
        <v>20</v>
      </c>
      <c r="H1" s="2">
        <v>750</v>
      </c>
    </row>
    <row r="2" spans="1:8" x14ac:dyDescent="0.25">
      <c r="A2" s="3" t="s">
        <v>21</v>
      </c>
      <c r="B2" s="2">
        <v>6000</v>
      </c>
      <c r="G2" s="3" t="s">
        <v>21</v>
      </c>
      <c r="H2" s="2">
        <v>9000</v>
      </c>
    </row>
    <row r="3" spans="1:8" ht="17.25" x14ac:dyDescent="0.25">
      <c r="A3" s="24" t="s">
        <v>61</v>
      </c>
      <c r="B3" s="2">
        <v>120</v>
      </c>
      <c r="G3" s="24" t="s">
        <v>61</v>
      </c>
      <c r="H3" s="2">
        <v>120</v>
      </c>
    </row>
    <row r="4" spans="1:8" x14ac:dyDescent="0.25">
      <c r="A4" s="1" t="s">
        <v>56</v>
      </c>
      <c r="B4" s="2">
        <v>12</v>
      </c>
      <c r="C4">
        <v>95</v>
      </c>
      <c r="G4" t="s">
        <v>56</v>
      </c>
      <c r="H4" s="2">
        <v>12</v>
      </c>
    </row>
    <row r="5" spans="1:8" x14ac:dyDescent="0.25">
      <c r="C5">
        <v>1.96</v>
      </c>
    </row>
    <row r="7" spans="1:8" x14ac:dyDescent="0.25">
      <c r="C7" t="s">
        <v>62</v>
      </c>
      <c r="D7">
        <v>500</v>
      </c>
    </row>
    <row r="8" spans="1:8" x14ac:dyDescent="0.25">
      <c r="C8" t="s">
        <v>65</v>
      </c>
      <c r="D8">
        <v>500</v>
      </c>
    </row>
    <row r="11" spans="1:8" x14ac:dyDescent="0.25">
      <c r="C11">
        <v>95</v>
      </c>
      <c r="D11">
        <v>0.95</v>
      </c>
    </row>
    <row r="12" spans="1:8" x14ac:dyDescent="0.25">
      <c r="C12">
        <v>5</v>
      </c>
      <c r="D12">
        <v>0.05</v>
      </c>
    </row>
    <row r="14" spans="1:8" x14ac:dyDescent="0.25">
      <c r="C14" t="s">
        <v>63</v>
      </c>
      <c r="D14">
        <v>-158.77000000000001</v>
      </c>
    </row>
    <row r="17" spans="3:6" x14ac:dyDescent="0.25">
      <c r="C17" t="s">
        <v>64</v>
      </c>
      <c r="D17" s="25">
        <f>_xlfn.T.INV(D11,11)</f>
        <v>1.795884818704043</v>
      </c>
    </row>
    <row r="19" spans="3:6" x14ac:dyDescent="0.25">
      <c r="D19">
        <v>158.77000000000001</v>
      </c>
      <c r="E19" t="s">
        <v>66</v>
      </c>
      <c r="F19">
        <v>1.8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"/>
  <sheetViews>
    <sheetView zoomScale="106" zoomScaleNormal="106" workbookViewId="0">
      <selection activeCell="J17" sqref="J17"/>
    </sheetView>
  </sheetViews>
  <sheetFormatPr baseColWidth="10" defaultRowHeight="15" x14ac:dyDescent="0.25"/>
  <cols>
    <col min="10" max="10" width="12" bestFit="1" customWidth="1"/>
  </cols>
  <sheetData>
    <row r="1" spans="1:12" x14ac:dyDescent="0.25">
      <c r="A1">
        <v>252</v>
      </c>
      <c r="C1">
        <f>AVERAGE(A1:A8)</f>
        <v>252</v>
      </c>
      <c r="I1" t="s">
        <v>56</v>
      </c>
      <c r="J1">
        <v>8</v>
      </c>
      <c r="K1" t="s">
        <v>59</v>
      </c>
      <c r="L1">
        <v>7</v>
      </c>
    </row>
    <row r="2" spans="1:12" x14ac:dyDescent="0.25">
      <c r="A2">
        <v>251</v>
      </c>
      <c r="C2">
        <f>_xlfn.VAR.S(A1:A8)</f>
        <v>10.857142857142858</v>
      </c>
      <c r="I2" t="s">
        <v>57</v>
      </c>
      <c r="J2">
        <v>250</v>
      </c>
    </row>
    <row r="3" spans="1:12" x14ac:dyDescent="0.25">
      <c r="A3">
        <v>249</v>
      </c>
      <c r="C3" s="22">
        <f>_xlfn.STDEV.S(A1:A8)</f>
        <v>3.295017884191656</v>
      </c>
      <c r="I3" t="s">
        <v>58</v>
      </c>
      <c r="J3">
        <v>250</v>
      </c>
    </row>
    <row r="4" spans="1:12" x14ac:dyDescent="0.25">
      <c r="A4">
        <v>253</v>
      </c>
    </row>
    <row r="5" spans="1:12" x14ac:dyDescent="0.25">
      <c r="A5">
        <v>250</v>
      </c>
    </row>
    <row r="6" spans="1:12" x14ac:dyDescent="0.25">
      <c r="A6">
        <v>255</v>
      </c>
      <c r="I6">
        <v>5</v>
      </c>
      <c r="J6">
        <v>0.05</v>
      </c>
    </row>
    <row r="7" spans="1:12" x14ac:dyDescent="0.25">
      <c r="A7">
        <v>248</v>
      </c>
      <c r="I7">
        <v>95</v>
      </c>
      <c r="J7">
        <v>0.95</v>
      </c>
      <c r="L7">
        <v>1.96</v>
      </c>
    </row>
    <row r="8" spans="1:12" x14ac:dyDescent="0.25">
      <c r="A8">
        <v>258</v>
      </c>
    </row>
    <row r="9" spans="1:12" x14ac:dyDescent="0.25">
      <c r="J9" s="23">
        <v>1.7141980000000001</v>
      </c>
    </row>
    <row r="11" spans="1:12" x14ac:dyDescent="0.25">
      <c r="A11">
        <v>250</v>
      </c>
      <c r="J11" s="22">
        <f>_xlfn.T.INV(J7,7)</f>
        <v>1.8945786050900069</v>
      </c>
    </row>
    <row r="14" spans="1:12" x14ac:dyDescent="0.25">
      <c r="J14">
        <v>1.71</v>
      </c>
      <c r="K14" t="s">
        <v>44</v>
      </c>
      <c r="L14">
        <v>1.89</v>
      </c>
    </row>
    <row r="17" spans="1:10" x14ac:dyDescent="0.25">
      <c r="J17" t="s">
        <v>60</v>
      </c>
    </row>
    <row r="23" spans="1:10" ht="15.75" thickBot="1" x14ac:dyDescent="0.3"/>
    <row r="24" spans="1:10" x14ac:dyDescent="0.25">
      <c r="A24" s="16" t="s">
        <v>28</v>
      </c>
      <c r="B24" s="16"/>
    </row>
    <row r="26" spans="1:10" x14ac:dyDescent="0.25">
      <c r="A26" t="s">
        <v>29</v>
      </c>
      <c r="B26">
        <v>252</v>
      </c>
    </row>
    <row r="27" spans="1:10" x14ac:dyDescent="0.25">
      <c r="A27" t="s">
        <v>30</v>
      </c>
      <c r="B27">
        <v>1.1649647450214349</v>
      </c>
    </row>
    <row r="28" spans="1:10" x14ac:dyDescent="0.25">
      <c r="A28" t="s">
        <v>31</v>
      </c>
      <c r="B28">
        <v>251.5</v>
      </c>
    </row>
    <row r="29" spans="1:10" x14ac:dyDescent="0.25">
      <c r="A29" t="s">
        <v>32</v>
      </c>
      <c r="B29" t="e">
        <v>#N/A</v>
      </c>
    </row>
    <row r="30" spans="1:10" x14ac:dyDescent="0.25">
      <c r="A30" t="s">
        <v>33</v>
      </c>
      <c r="B30">
        <v>3.295017884191656</v>
      </c>
    </row>
    <row r="31" spans="1:10" x14ac:dyDescent="0.25">
      <c r="A31" t="s">
        <v>34</v>
      </c>
      <c r="B31">
        <v>10.857142857142858</v>
      </c>
    </row>
    <row r="32" spans="1:10" x14ac:dyDescent="0.25">
      <c r="A32" t="s">
        <v>35</v>
      </c>
      <c r="B32">
        <v>0.13767313019390492</v>
      </c>
    </row>
    <row r="33" spans="1:2" x14ac:dyDescent="0.25">
      <c r="A33" t="s">
        <v>36</v>
      </c>
      <c r="B33">
        <v>0.76670776252659045</v>
      </c>
    </row>
    <row r="34" spans="1:2" x14ac:dyDescent="0.25">
      <c r="A34" t="s">
        <v>37</v>
      </c>
      <c r="B34">
        <v>10</v>
      </c>
    </row>
    <row r="35" spans="1:2" x14ac:dyDescent="0.25">
      <c r="A35" t="s">
        <v>38</v>
      </c>
      <c r="B35">
        <v>248</v>
      </c>
    </row>
    <row r="36" spans="1:2" x14ac:dyDescent="0.25">
      <c r="A36" t="s">
        <v>39</v>
      </c>
      <c r="B36">
        <v>258</v>
      </c>
    </row>
    <row r="37" spans="1:2" x14ac:dyDescent="0.25">
      <c r="A37" t="s">
        <v>40</v>
      </c>
      <c r="B37">
        <v>2016</v>
      </c>
    </row>
    <row r="38" spans="1:2" ht="15.75" thickBot="1" x14ac:dyDescent="0.3">
      <c r="A38" s="15" t="s">
        <v>41</v>
      </c>
      <c r="B38" s="15">
        <v>8</v>
      </c>
    </row>
    <row r="39" spans="1:2" x14ac:dyDescent="0.25">
      <c r="B3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topLeftCell="A13" zoomScale="160" zoomScaleNormal="160" workbookViewId="0">
      <selection activeCell="B7" sqref="B7"/>
    </sheetView>
  </sheetViews>
  <sheetFormatPr baseColWidth="10" defaultRowHeight="15" x14ac:dyDescent="0.25"/>
  <cols>
    <col min="1" max="1" width="16.28515625" customWidth="1"/>
    <col min="2" max="2" width="19" customWidth="1"/>
  </cols>
  <sheetData>
    <row r="1" spans="1:2" x14ac:dyDescent="0.25">
      <c r="A1" s="16" t="s">
        <v>28</v>
      </c>
      <c r="B1" s="16"/>
    </row>
    <row r="3" spans="1:2" x14ac:dyDescent="0.25">
      <c r="A3" t="s">
        <v>29</v>
      </c>
      <c r="B3" s="17">
        <v>252</v>
      </c>
    </row>
    <row r="4" spans="1:2" x14ac:dyDescent="0.25">
      <c r="A4" t="s">
        <v>30</v>
      </c>
      <c r="B4">
        <v>1.1649647450214349</v>
      </c>
    </row>
    <row r="5" spans="1:2" x14ac:dyDescent="0.25">
      <c r="A5" t="s">
        <v>31</v>
      </c>
      <c r="B5">
        <v>251.5</v>
      </c>
    </row>
    <row r="6" spans="1:2" x14ac:dyDescent="0.25">
      <c r="A6" t="s">
        <v>32</v>
      </c>
      <c r="B6" t="e">
        <v>#N/A</v>
      </c>
    </row>
    <row r="7" spans="1:2" x14ac:dyDescent="0.25">
      <c r="A7" t="s">
        <v>33</v>
      </c>
      <c r="B7" s="18">
        <v>3.295017884191656</v>
      </c>
    </row>
    <row r="8" spans="1:2" x14ac:dyDescent="0.25">
      <c r="A8" t="s">
        <v>34</v>
      </c>
      <c r="B8">
        <v>10.857142857142858</v>
      </c>
    </row>
    <row r="9" spans="1:2" x14ac:dyDescent="0.25">
      <c r="A9" t="s">
        <v>35</v>
      </c>
      <c r="B9">
        <v>0.13767313019390492</v>
      </c>
    </row>
    <row r="10" spans="1:2" x14ac:dyDescent="0.25">
      <c r="A10" t="s">
        <v>36</v>
      </c>
      <c r="B10">
        <v>0.76670776252659045</v>
      </c>
    </row>
    <row r="11" spans="1:2" x14ac:dyDescent="0.25">
      <c r="A11" t="s">
        <v>37</v>
      </c>
      <c r="B11">
        <v>10</v>
      </c>
    </row>
    <row r="12" spans="1:2" x14ac:dyDescent="0.25">
      <c r="A12" t="s">
        <v>38</v>
      </c>
      <c r="B12">
        <v>248</v>
      </c>
    </row>
    <row r="13" spans="1:2" x14ac:dyDescent="0.25">
      <c r="A13" t="s">
        <v>39</v>
      </c>
      <c r="B13">
        <v>258</v>
      </c>
    </row>
    <row r="14" spans="1:2" x14ac:dyDescent="0.25">
      <c r="A14" t="s">
        <v>40</v>
      </c>
      <c r="B14">
        <v>2016</v>
      </c>
    </row>
    <row r="15" spans="1:2" ht="15.75" thickBot="1" x14ac:dyDescent="0.3">
      <c r="A15" s="15" t="s">
        <v>41</v>
      </c>
      <c r="B15" s="15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25"/>
  <sheetViews>
    <sheetView zoomScaleNormal="100" workbookViewId="0">
      <selection activeCell="D17" sqref="D17"/>
    </sheetView>
  </sheetViews>
  <sheetFormatPr baseColWidth="10" defaultRowHeight="14.25" x14ac:dyDescent="0.2"/>
  <cols>
    <col min="1" max="2" width="11.42578125" style="1"/>
    <col min="3" max="3" width="20.7109375" style="1" customWidth="1"/>
    <col min="4" max="4" width="12.28515625" style="1" customWidth="1"/>
    <col min="5" max="6" width="11.42578125" style="1"/>
    <col min="7" max="7" width="17.42578125" style="1" bestFit="1" customWidth="1"/>
    <col min="8" max="9" width="11.42578125" style="1"/>
    <col min="10" max="10" width="5" style="1" customWidth="1"/>
    <col min="11" max="11" width="11.42578125" style="1"/>
    <col min="12" max="12" width="14" style="1" bestFit="1" customWidth="1"/>
    <col min="13" max="16384" width="11.42578125" style="1"/>
  </cols>
  <sheetData>
    <row r="1" spans="2:12" ht="15" x14ac:dyDescent="0.25">
      <c r="B1" s="21" t="s">
        <v>55</v>
      </c>
    </row>
    <row r="3" spans="2:12" x14ac:dyDescent="0.2">
      <c r="B3" s="7" t="s">
        <v>0</v>
      </c>
      <c r="H3" s="1" t="s">
        <v>20</v>
      </c>
      <c r="I3" s="2">
        <v>215</v>
      </c>
      <c r="L3" s="2"/>
    </row>
    <row r="4" spans="2:12" x14ac:dyDescent="0.2">
      <c r="C4" s="1" t="s">
        <v>15</v>
      </c>
      <c r="D4" s="10" t="s">
        <v>49</v>
      </c>
      <c r="E4" s="20"/>
      <c r="H4" s="1" t="s">
        <v>19</v>
      </c>
      <c r="I4" s="2">
        <v>1200</v>
      </c>
      <c r="L4" s="2"/>
    </row>
    <row r="5" spans="2:12" ht="15" x14ac:dyDescent="0.25">
      <c r="C5" s="1" t="s">
        <v>16</v>
      </c>
      <c r="D5" s="10" t="s">
        <v>50</v>
      </c>
      <c r="H5" s="1" t="s">
        <v>46</v>
      </c>
      <c r="I5" s="19">
        <f>I3/I4</f>
        <v>0.17916666666666667</v>
      </c>
      <c r="L5" s="19"/>
    </row>
    <row r="6" spans="2:12" x14ac:dyDescent="0.2">
      <c r="I6" s="2"/>
      <c r="L6" s="2"/>
    </row>
    <row r="7" spans="2:12" x14ac:dyDescent="0.2">
      <c r="B7" s="7" t="s">
        <v>1</v>
      </c>
      <c r="H7" s="6"/>
      <c r="I7" s="2"/>
    </row>
    <row r="8" spans="2:12" x14ac:dyDescent="0.2">
      <c r="C8" s="1" t="s">
        <v>25</v>
      </c>
      <c r="D8" s="8">
        <v>0.99</v>
      </c>
      <c r="E8" s="14">
        <v>0.99</v>
      </c>
      <c r="H8" s="6"/>
      <c r="I8" s="2"/>
    </row>
    <row r="9" spans="2:12" ht="15" x14ac:dyDescent="0.25">
      <c r="C9" s="1" t="s">
        <v>7</v>
      </c>
      <c r="D9" s="8">
        <v>0.01</v>
      </c>
      <c r="E9" s="14">
        <v>0.01</v>
      </c>
    </row>
    <row r="11" spans="2:12" x14ac:dyDescent="0.2">
      <c r="B11" s="7" t="s">
        <v>2</v>
      </c>
    </row>
    <row r="12" spans="2:12" x14ac:dyDescent="0.2">
      <c r="C12" s="1" t="s">
        <v>47</v>
      </c>
      <c r="D12" s="9">
        <f xml:space="preserve"> (I3-(I4*0.2))/(SQRT(I4*0.2*0.8))</f>
        <v>-1.8042195912175807</v>
      </c>
      <c r="F12" s="5"/>
    </row>
    <row r="15" spans="2:12" x14ac:dyDescent="0.2">
      <c r="B15" s="7" t="s">
        <v>3</v>
      </c>
      <c r="D15" s="2" t="s">
        <v>6</v>
      </c>
      <c r="E15" s="2" t="s">
        <v>5</v>
      </c>
    </row>
    <row r="16" spans="2:12" x14ac:dyDescent="0.2">
      <c r="C16" s="1" t="s">
        <v>17</v>
      </c>
      <c r="D16" s="9">
        <f>_xlfn.NORM.S.INV(E8)</f>
        <v>2.3263478740408408</v>
      </c>
    </row>
    <row r="17" spans="2:12" x14ac:dyDescent="0.2">
      <c r="C17" s="1" t="s">
        <v>18</v>
      </c>
      <c r="D17" s="5"/>
    </row>
    <row r="18" spans="2:12" x14ac:dyDescent="0.2">
      <c r="I18" s="1" t="s">
        <v>10</v>
      </c>
    </row>
    <row r="19" spans="2:12" ht="15" x14ac:dyDescent="0.25">
      <c r="C19" s="2" t="s">
        <v>8</v>
      </c>
      <c r="D19" s="9">
        <f>ABS(D12)</f>
        <v>1.8042195912175807</v>
      </c>
      <c r="E19" s="11" t="s">
        <v>44</v>
      </c>
      <c r="F19" s="9">
        <f>ABS(D16)</f>
        <v>2.3263478740408408</v>
      </c>
      <c r="G19" s="2" t="s">
        <v>9</v>
      </c>
      <c r="I19" s="1" t="s">
        <v>8</v>
      </c>
      <c r="J19" s="4" t="s">
        <v>11</v>
      </c>
      <c r="K19" s="1" t="s">
        <v>9</v>
      </c>
      <c r="L19" s="1" t="s">
        <v>13</v>
      </c>
    </row>
    <row r="20" spans="2:12" ht="15" x14ac:dyDescent="0.25">
      <c r="I20" s="1" t="s">
        <v>8</v>
      </c>
      <c r="J20" s="4" t="s">
        <v>12</v>
      </c>
      <c r="K20" s="1" t="s">
        <v>9</v>
      </c>
      <c r="L20" s="10" t="s">
        <v>14</v>
      </c>
    </row>
    <row r="21" spans="2:12" x14ac:dyDescent="0.2">
      <c r="B21" s="7" t="s">
        <v>4</v>
      </c>
    </row>
    <row r="22" spans="2:12" x14ac:dyDescent="0.2">
      <c r="C22" s="1" t="s">
        <v>26</v>
      </c>
    </row>
    <row r="24" spans="2:12" x14ac:dyDescent="0.2">
      <c r="C24" s="27" t="s">
        <v>51</v>
      </c>
      <c r="D24" s="27"/>
      <c r="E24" s="27"/>
      <c r="F24" s="27"/>
      <c r="G24" s="27"/>
      <c r="H24" s="27"/>
      <c r="I24" s="27"/>
    </row>
    <row r="25" spans="2:12" x14ac:dyDescent="0.2">
      <c r="C25" s="27"/>
      <c r="D25" s="27"/>
      <c r="E25" s="27"/>
      <c r="F25" s="27"/>
      <c r="G25" s="27"/>
      <c r="H25" s="27"/>
      <c r="I25" s="27"/>
    </row>
  </sheetData>
  <mergeCells count="1">
    <mergeCell ref="C24:I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Ejercicio con media (z)</vt:lpstr>
      <vt:lpstr>Ejercicio con media (t)</vt:lpstr>
      <vt:lpstr>Hoja5</vt:lpstr>
      <vt:lpstr>Hoja2</vt:lpstr>
      <vt:lpstr>Hoja1</vt:lpstr>
      <vt:lpstr>Hoja3</vt:lpstr>
      <vt:lpstr>Hoja4</vt:lpstr>
      <vt:lpstr>Ejercicios con proporciones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Aguirre Orozco Jorge</dc:creator>
  <cp:lastModifiedBy>Sebastian Vargas Delgado</cp:lastModifiedBy>
  <dcterms:created xsi:type="dcterms:W3CDTF">2020-07-16T17:37:27Z</dcterms:created>
  <dcterms:modified xsi:type="dcterms:W3CDTF">2024-07-26T23:15:51Z</dcterms:modified>
</cp:coreProperties>
</file>