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S:\SS\Phytogenx\"/>
    </mc:Choice>
  </mc:AlternateContent>
  <xr:revisionPtr revIDLastSave="0" documentId="8_{02287C58-AF18-4E8E-B363-FB3FCDC7D18C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CMS_Data" sheetId="3" r:id="rId1"/>
    <sheet name="QB_Data" sheetId="12" r:id="rId2"/>
    <sheet name="MasterData" sheetId="10" r:id="rId3"/>
    <sheet name="CMS_Performance" sheetId="8" r:id="rId4"/>
    <sheet name="QB_Performance" sheetId="15" r:id="rId5"/>
  </sheets>
  <definedNames>
    <definedName name="Consulta_desde_ODBC_Phyto_x64" localSheetId="0" hidden="1">CMS_Data!$A$1:$G$1403</definedName>
    <definedName name="Consulta_desde_ODBC_Phyto_x64" localSheetId="3" hidden="1">CMS_Performance!$A$3:$H$76</definedName>
    <definedName name="Consulta_desde_ODBC_Phyto_x64" localSheetId="2" hidden="1">MasterData!$A$3:$I$169</definedName>
    <definedName name="Consulta_desde_ODBC_Phyto_x64" localSheetId="1" hidden="1">QB_Data!$A$1:$E$334</definedName>
    <definedName name="Consulta_desde_ODBC_Phyto_x64" localSheetId="4" hidden="1">QB_Performance!$A$3:$F$158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5" l="1"/>
  <c r="G6" i="15"/>
  <c r="G7" i="15"/>
  <c r="G8" i="15"/>
  <c r="G9" i="15"/>
  <c r="G10" i="15"/>
  <c r="G11" i="15"/>
  <c r="G14" i="15"/>
  <c r="G13" i="15"/>
  <c r="G12" i="15"/>
  <c r="G19" i="15"/>
  <c r="G18" i="15"/>
  <c r="G16" i="15"/>
  <c r="G17" i="15"/>
  <c r="G21" i="15"/>
  <c r="G22" i="15"/>
  <c r="G20" i="15"/>
  <c r="G23" i="15"/>
  <c r="G25" i="15"/>
  <c r="G24" i="15"/>
  <c r="G26" i="15"/>
  <c r="G27" i="15"/>
  <c r="G28" i="15"/>
  <c r="G29" i="15"/>
  <c r="G30" i="15"/>
  <c r="G31" i="15"/>
  <c r="G32" i="15"/>
  <c r="G33" i="15"/>
  <c r="G34" i="15"/>
  <c r="G35" i="15"/>
  <c r="G36" i="15"/>
  <c r="G15" i="15"/>
  <c r="G37" i="15"/>
  <c r="G38" i="15"/>
  <c r="G39" i="15"/>
  <c r="G41" i="15"/>
  <c r="G42" i="15"/>
  <c r="G43" i="15"/>
  <c r="G44" i="15"/>
  <c r="G40" i="15"/>
  <c r="G45" i="15"/>
  <c r="G46" i="15"/>
  <c r="G47" i="15"/>
  <c r="G48" i="15"/>
  <c r="G49" i="15"/>
  <c r="G50" i="15"/>
  <c r="G53" i="15"/>
  <c r="G54" i="15"/>
  <c r="G55" i="15"/>
  <c r="G56" i="15"/>
  <c r="G52" i="15"/>
  <c r="G57" i="15"/>
  <c r="G59" i="15"/>
  <c r="G51" i="15"/>
  <c r="G60" i="15"/>
  <c r="G62" i="15"/>
  <c r="G61" i="15"/>
  <c r="G64" i="15"/>
  <c r="G63" i="15"/>
  <c r="G58" i="15"/>
  <c r="G65" i="15"/>
  <c r="G66" i="15"/>
  <c r="G68" i="15"/>
  <c r="G67" i="15"/>
  <c r="G70" i="15"/>
  <c r="G69" i="15"/>
  <c r="G73" i="15"/>
  <c r="G71" i="15"/>
  <c r="G72" i="15"/>
  <c r="G75" i="15"/>
  <c r="G74" i="15"/>
  <c r="G76" i="15"/>
  <c r="G77" i="15"/>
  <c r="G78" i="15"/>
  <c r="G79" i="15"/>
  <c r="G81" i="15"/>
  <c r="G80" i="15"/>
  <c r="G82" i="15"/>
  <c r="G83" i="15"/>
  <c r="G85" i="15"/>
  <c r="G84" i="15"/>
  <c r="G86" i="15"/>
  <c r="G87" i="15"/>
  <c r="G88" i="15"/>
  <c r="G89" i="15"/>
  <c r="G90" i="15"/>
  <c r="G91" i="15"/>
  <c r="G92" i="15"/>
  <c r="G93" i="15"/>
  <c r="G94" i="15"/>
  <c r="G4" i="15"/>
  <c r="G95" i="15"/>
  <c r="G97" i="15"/>
  <c r="G98" i="15"/>
  <c r="G99" i="15"/>
  <c r="G96" i="15"/>
  <c r="G100" i="15"/>
  <c r="G101" i="15"/>
  <c r="G102" i="15"/>
  <c r="G103" i="15"/>
  <c r="G104" i="15"/>
  <c r="G106" i="15"/>
  <c r="G105" i="15"/>
  <c r="G107" i="15"/>
  <c r="G109" i="15"/>
  <c r="G110" i="15"/>
  <c r="G111" i="15"/>
  <c r="G112" i="15"/>
  <c r="G113" i="15"/>
  <c r="G114" i="15"/>
  <c r="G115" i="15"/>
  <c r="G116" i="15"/>
  <c r="G117" i="15"/>
  <c r="G118" i="15"/>
  <c r="G119" i="15"/>
  <c r="G124" i="15"/>
  <c r="G120" i="15"/>
  <c r="G123" i="15"/>
  <c r="G121" i="15"/>
  <c r="G122" i="15"/>
  <c r="G125" i="15"/>
  <c r="G108" i="15"/>
  <c r="G136" i="15"/>
  <c r="G126" i="15"/>
  <c r="G127" i="15"/>
  <c r="G128" i="15"/>
  <c r="G129" i="15"/>
  <c r="G134" i="15"/>
  <c r="G131" i="15"/>
  <c r="G133" i="15"/>
  <c r="G135" i="15"/>
  <c r="G130" i="15"/>
  <c r="G137" i="15"/>
  <c r="G138" i="15"/>
  <c r="G144" i="15"/>
  <c r="G145" i="15"/>
  <c r="G140" i="15"/>
  <c r="G141" i="15"/>
  <c r="G139" i="15"/>
  <c r="G143" i="15"/>
  <c r="G142" i="15"/>
  <c r="G146" i="15"/>
  <c r="G147" i="15"/>
  <c r="G148" i="15"/>
  <c r="G149" i="15"/>
  <c r="G132" i="15"/>
  <c r="G154" i="15"/>
  <c r="G153" i="15"/>
  <c r="G150" i="15"/>
  <c r="G151" i="15"/>
  <c r="G152" i="15"/>
  <c r="G157" i="15"/>
  <c r="G155" i="15"/>
  <c r="G156" i="15"/>
  <c r="G158" i="15"/>
  <c r="H5" i="15"/>
  <c r="I5" i="15" s="1"/>
  <c r="H6" i="15"/>
  <c r="H7" i="15"/>
  <c r="H8" i="15"/>
  <c r="H9" i="15"/>
  <c r="I9" i="15" s="1"/>
  <c r="H10" i="15"/>
  <c r="H11" i="15"/>
  <c r="H14" i="15"/>
  <c r="H13" i="15"/>
  <c r="I13" i="15" s="1"/>
  <c r="H12" i="15"/>
  <c r="H19" i="15"/>
  <c r="H18" i="15"/>
  <c r="H16" i="15"/>
  <c r="I16" i="15" s="1"/>
  <c r="H17" i="15"/>
  <c r="H21" i="15"/>
  <c r="H22" i="15"/>
  <c r="H20" i="15"/>
  <c r="I20" i="15" s="1"/>
  <c r="H23" i="15"/>
  <c r="H25" i="15"/>
  <c r="H24" i="15"/>
  <c r="H26" i="15"/>
  <c r="I26" i="15" s="1"/>
  <c r="H27" i="15"/>
  <c r="H28" i="15"/>
  <c r="H29" i="15"/>
  <c r="H30" i="15"/>
  <c r="I30" i="15" s="1"/>
  <c r="H31" i="15"/>
  <c r="H32" i="15"/>
  <c r="H33" i="15"/>
  <c r="H34" i="15"/>
  <c r="I34" i="15" s="1"/>
  <c r="H35" i="15"/>
  <c r="H36" i="15"/>
  <c r="H15" i="15"/>
  <c r="H37" i="15"/>
  <c r="I37" i="15" s="1"/>
  <c r="H38" i="15"/>
  <c r="H39" i="15"/>
  <c r="H41" i="15"/>
  <c r="H42" i="15"/>
  <c r="I42" i="15" s="1"/>
  <c r="H43" i="15"/>
  <c r="H44" i="15"/>
  <c r="H40" i="15"/>
  <c r="H45" i="15"/>
  <c r="I45" i="15" s="1"/>
  <c r="H46" i="15"/>
  <c r="H47" i="15"/>
  <c r="H48" i="15"/>
  <c r="H49" i="15"/>
  <c r="I49" i="15" s="1"/>
  <c r="H50" i="15"/>
  <c r="H53" i="15"/>
  <c r="H54" i="15"/>
  <c r="H55" i="15"/>
  <c r="I55" i="15" s="1"/>
  <c r="H56" i="15"/>
  <c r="H52" i="15"/>
  <c r="H57" i="15"/>
  <c r="H59" i="15"/>
  <c r="I59" i="15" s="1"/>
  <c r="H51" i="15"/>
  <c r="H60" i="15"/>
  <c r="H62" i="15"/>
  <c r="H61" i="15"/>
  <c r="I61" i="15" s="1"/>
  <c r="H64" i="15"/>
  <c r="H63" i="15"/>
  <c r="H58" i="15"/>
  <c r="H65" i="15"/>
  <c r="I65" i="15" s="1"/>
  <c r="H66" i="15"/>
  <c r="H68" i="15"/>
  <c r="H67" i="15"/>
  <c r="H70" i="15"/>
  <c r="I70" i="15" s="1"/>
  <c r="H69" i="15"/>
  <c r="H73" i="15"/>
  <c r="H71" i="15"/>
  <c r="H72" i="15"/>
  <c r="I72" i="15" s="1"/>
  <c r="H75" i="15"/>
  <c r="H74" i="15"/>
  <c r="H76" i="15"/>
  <c r="H77" i="15"/>
  <c r="I77" i="15" s="1"/>
  <c r="H78" i="15"/>
  <c r="H79" i="15"/>
  <c r="H81" i="15"/>
  <c r="H80" i="15"/>
  <c r="I80" i="15" s="1"/>
  <c r="H82" i="15"/>
  <c r="H83" i="15"/>
  <c r="H85" i="15"/>
  <c r="H84" i="15"/>
  <c r="I84" i="15" s="1"/>
  <c r="H86" i="15"/>
  <c r="H87" i="15"/>
  <c r="H88" i="15"/>
  <c r="H89" i="15"/>
  <c r="I89" i="15" s="1"/>
  <c r="H90" i="15"/>
  <c r="H91" i="15"/>
  <c r="H92" i="15"/>
  <c r="H93" i="15"/>
  <c r="I93" i="15" s="1"/>
  <c r="H94" i="15"/>
  <c r="H4" i="15"/>
  <c r="H95" i="15"/>
  <c r="H97" i="15"/>
  <c r="I97" i="15" s="1"/>
  <c r="H98" i="15"/>
  <c r="H99" i="15"/>
  <c r="H96" i="15"/>
  <c r="H100" i="15"/>
  <c r="I100" i="15" s="1"/>
  <c r="H101" i="15"/>
  <c r="H102" i="15"/>
  <c r="H103" i="15"/>
  <c r="H104" i="15"/>
  <c r="I104" i="15" s="1"/>
  <c r="H106" i="15"/>
  <c r="H105" i="15"/>
  <c r="H107" i="15"/>
  <c r="H109" i="15"/>
  <c r="I109" i="15" s="1"/>
  <c r="H110" i="15"/>
  <c r="H111" i="15"/>
  <c r="H112" i="15"/>
  <c r="H113" i="15"/>
  <c r="I113" i="15" s="1"/>
  <c r="H114" i="15"/>
  <c r="H115" i="15"/>
  <c r="H116" i="15"/>
  <c r="H117" i="15"/>
  <c r="I117" i="15" s="1"/>
  <c r="H118" i="15"/>
  <c r="H119" i="15"/>
  <c r="H124" i="15"/>
  <c r="H120" i="15"/>
  <c r="I120" i="15" s="1"/>
  <c r="H123" i="15"/>
  <c r="H121" i="15"/>
  <c r="H122" i="15"/>
  <c r="H125" i="15"/>
  <c r="I125" i="15" s="1"/>
  <c r="H108" i="15"/>
  <c r="H136" i="15"/>
  <c r="H126" i="15"/>
  <c r="H127" i="15"/>
  <c r="I127" i="15" s="1"/>
  <c r="H128" i="15"/>
  <c r="H129" i="15"/>
  <c r="H134" i="15"/>
  <c r="H131" i="15"/>
  <c r="I131" i="15" s="1"/>
  <c r="H133" i="15"/>
  <c r="H135" i="15"/>
  <c r="H130" i="15"/>
  <c r="H137" i="15"/>
  <c r="I137" i="15" s="1"/>
  <c r="H138" i="15"/>
  <c r="H144" i="15"/>
  <c r="H145" i="15"/>
  <c r="H140" i="15"/>
  <c r="I140" i="15" s="1"/>
  <c r="H141" i="15"/>
  <c r="H139" i="15"/>
  <c r="H143" i="15"/>
  <c r="H142" i="15"/>
  <c r="I142" i="15" s="1"/>
  <c r="H146" i="15"/>
  <c r="H147" i="15"/>
  <c r="H148" i="15"/>
  <c r="H149" i="15"/>
  <c r="I149" i="15" s="1"/>
  <c r="H132" i="15"/>
  <c r="H154" i="15"/>
  <c r="H153" i="15"/>
  <c r="H150" i="15"/>
  <c r="I150" i="15" s="1"/>
  <c r="H151" i="15"/>
  <c r="H152" i="15"/>
  <c r="H157" i="15"/>
  <c r="H155" i="15"/>
  <c r="I155" i="15" s="1"/>
  <c r="H156" i="15"/>
  <c r="H158" i="15"/>
  <c r="I6" i="15"/>
  <c r="I7" i="15"/>
  <c r="I8" i="15"/>
  <c r="I10" i="15"/>
  <c r="I11" i="15"/>
  <c r="I14" i="15"/>
  <c r="I12" i="15"/>
  <c r="I19" i="15"/>
  <c r="I18" i="15"/>
  <c r="I17" i="15"/>
  <c r="I21" i="15"/>
  <c r="I22" i="15"/>
  <c r="I23" i="15"/>
  <c r="I25" i="15"/>
  <c r="I24" i="15"/>
  <c r="I27" i="15"/>
  <c r="I28" i="15"/>
  <c r="I29" i="15"/>
  <c r="I31" i="15"/>
  <c r="I32" i="15"/>
  <c r="I33" i="15"/>
  <c r="I35" i="15"/>
  <c r="I36" i="15"/>
  <c r="I15" i="15"/>
  <c r="I38" i="15"/>
  <c r="I39" i="15"/>
  <c r="I41" i="15"/>
  <c r="I43" i="15"/>
  <c r="I44" i="15"/>
  <c r="I40" i="15"/>
  <c r="I46" i="15"/>
  <c r="I47" i="15"/>
  <c r="I48" i="15"/>
  <c r="I50" i="15"/>
  <c r="I53" i="15"/>
  <c r="I54" i="15"/>
  <c r="I56" i="15"/>
  <c r="I52" i="15"/>
  <c r="I57" i="15"/>
  <c r="I51" i="15"/>
  <c r="I60" i="15"/>
  <c r="I62" i="15"/>
  <c r="I64" i="15"/>
  <c r="I63" i="15"/>
  <c r="I58" i="15"/>
  <c r="I66" i="15"/>
  <c r="I68" i="15"/>
  <c r="I67" i="15"/>
  <c r="I69" i="15"/>
  <c r="I73" i="15"/>
  <c r="I71" i="15"/>
  <c r="I75" i="15"/>
  <c r="I74" i="15"/>
  <c r="I76" i="15"/>
  <c r="I78" i="15"/>
  <c r="I79" i="15"/>
  <c r="I81" i="15"/>
  <c r="I82" i="15"/>
  <c r="I83" i="15"/>
  <c r="I85" i="15"/>
  <c r="I86" i="15"/>
  <c r="I87" i="15"/>
  <c r="I88" i="15"/>
  <c r="I90" i="15"/>
  <c r="I91" i="15"/>
  <c r="I92" i="15"/>
  <c r="I94" i="15"/>
  <c r="I4" i="15"/>
  <c r="I95" i="15"/>
  <c r="I98" i="15"/>
  <c r="I99" i="15"/>
  <c r="I96" i="15"/>
  <c r="I101" i="15"/>
  <c r="I102" i="15"/>
  <c r="I103" i="15"/>
  <c r="I106" i="15"/>
  <c r="I105" i="15"/>
  <c r="I107" i="15"/>
  <c r="I110" i="15"/>
  <c r="I111" i="15"/>
  <c r="I112" i="15"/>
  <c r="I114" i="15"/>
  <c r="I115" i="15"/>
  <c r="I116" i="15"/>
  <c r="I118" i="15"/>
  <c r="I119" i="15"/>
  <c r="I124" i="15"/>
  <c r="I123" i="15"/>
  <c r="I121" i="15"/>
  <c r="I122" i="15"/>
  <c r="I108" i="15"/>
  <c r="I136" i="15"/>
  <c r="I126" i="15"/>
  <c r="I128" i="15"/>
  <c r="I129" i="15"/>
  <c r="I134" i="15"/>
  <c r="I133" i="15"/>
  <c r="I135" i="15"/>
  <c r="I130" i="15"/>
  <c r="I138" i="15"/>
  <c r="I144" i="15"/>
  <c r="I145" i="15"/>
  <c r="I141" i="15"/>
  <c r="I139" i="15"/>
  <c r="I143" i="15"/>
  <c r="I146" i="15"/>
  <c r="I147" i="15"/>
  <c r="I148" i="15"/>
  <c r="I132" i="15"/>
  <c r="I154" i="15"/>
  <c r="I153" i="15"/>
  <c r="I151" i="15"/>
  <c r="I152" i="15"/>
  <c r="I157" i="15"/>
  <c r="I156" i="15"/>
  <c r="I158" i="15"/>
  <c r="J5" i="15"/>
  <c r="J6" i="15"/>
  <c r="J7" i="15"/>
  <c r="J8" i="15"/>
  <c r="J9" i="15"/>
  <c r="J10" i="15"/>
  <c r="J11" i="15"/>
  <c r="J14" i="15"/>
  <c r="J13" i="15"/>
  <c r="J12" i="15"/>
  <c r="J19" i="15"/>
  <c r="J18" i="15"/>
  <c r="J16" i="15"/>
  <c r="J17" i="15"/>
  <c r="J21" i="15"/>
  <c r="J22" i="15"/>
  <c r="J20" i="15"/>
  <c r="J23" i="15"/>
  <c r="J25" i="15"/>
  <c r="J24" i="15"/>
  <c r="J26" i="15"/>
  <c r="J27" i="15"/>
  <c r="J28" i="15"/>
  <c r="J29" i="15"/>
  <c r="J30" i="15"/>
  <c r="J31" i="15"/>
  <c r="J32" i="15"/>
  <c r="J33" i="15"/>
  <c r="J34" i="15"/>
  <c r="J35" i="15"/>
  <c r="J36" i="15"/>
  <c r="J15" i="15"/>
  <c r="J37" i="15"/>
  <c r="J38" i="15"/>
  <c r="J39" i="15"/>
  <c r="J41" i="15"/>
  <c r="J42" i="15"/>
  <c r="J43" i="15"/>
  <c r="J44" i="15"/>
  <c r="J40" i="15"/>
  <c r="J45" i="15"/>
  <c r="J46" i="15"/>
  <c r="J47" i="15"/>
  <c r="J48" i="15"/>
  <c r="J49" i="15"/>
  <c r="J50" i="15"/>
  <c r="J53" i="15"/>
  <c r="J54" i="15"/>
  <c r="J55" i="15"/>
  <c r="J56" i="15"/>
  <c r="J52" i="15"/>
  <c r="J57" i="15"/>
  <c r="J59" i="15"/>
  <c r="J51" i="15"/>
  <c r="J60" i="15"/>
  <c r="J62" i="15"/>
  <c r="J61" i="15"/>
  <c r="J64" i="15"/>
  <c r="J63" i="15"/>
  <c r="J58" i="15"/>
  <c r="J65" i="15"/>
  <c r="J66" i="15"/>
  <c r="J68" i="15"/>
  <c r="J67" i="15"/>
  <c r="J70" i="15"/>
  <c r="J69" i="15"/>
  <c r="J73" i="15"/>
  <c r="J71" i="15"/>
  <c r="J72" i="15"/>
  <c r="J75" i="15"/>
  <c r="J74" i="15"/>
  <c r="J76" i="15"/>
  <c r="J77" i="15"/>
  <c r="J78" i="15"/>
  <c r="J79" i="15"/>
  <c r="J81" i="15"/>
  <c r="J80" i="15"/>
  <c r="J82" i="15"/>
  <c r="J83" i="15"/>
  <c r="J85" i="15"/>
  <c r="J84" i="15"/>
  <c r="J86" i="15"/>
  <c r="J87" i="15"/>
  <c r="J88" i="15"/>
  <c r="J89" i="15"/>
  <c r="J90" i="15"/>
  <c r="J91" i="15"/>
  <c r="J92" i="15"/>
  <c r="J93" i="15"/>
  <c r="J94" i="15"/>
  <c r="J4" i="15"/>
  <c r="J95" i="15"/>
  <c r="J97" i="15"/>
  <c r="J98" i="15"/>
  <c r="J99" i="15"/>
  <c r="J96" i="15"/>
  <c r="J100" i="15"/>
  <c r="J101" i="15"/>
  <c r="J102" i="15"/>
  <c r="J103" i="15"/>
  <c r="J104" i="15"/>
  <c r="J106" i="15"/>
  <c r="J105" i="15"/>
  <c r="J107" i="15"/>
  <c r="J109" i="15"/>
  <c r="J110" i="15"/>
  <c r="J111" i="15"/>
  <c r="J112" i="15"/>
  <c r="J113" i="15"/>
  <c r="J114" i="15"/>
  <c r="J115" i="15"/>
  <c r="J116" i="15"/>
  <c r="J117" i="15"/>
  <c r="J118" i="15"/>
  <c r="J119" i="15"/>
  <c r="J124" i="15"/>
  <c r="J120" i="15"/>
  <c r="J123" i="15"/>
  <c r="J121" i="15"/>
  <c r="J122" i="15"/>
  <c r="J125" i="15"/>
  <c r="J108" i="15"/>
  <c r="J136" i="15"/>
  <c r="J126" i="15"/>
  <c r="J127" i="15"/>
  <c r="J128" i="15"/>
  <c r="J129" i="15"/>
  <c r="J134" i="15"/>
  <c r="J131" i="15"/>
  <c r="J133" i="15"/>
  <c r="J135" i="15"/>
  <c r="J130" i="15"/>
  <c r="J137" i="15"/>
  <c r="J138" i="15"/>
  <c r="J144" i="15"/>
  <c r="J145" i="15"/>
  <c r="J140" i="15"/>
  <c r="J141" i="15"/>
  <c r="J139" i="15"/>
  <c r="J143" i="15"/>
  <c r="J142" i="15"/>
  <c r="J146" i="15"/>
  <c r="J147" i="15"/>
  <c r="J148" i="15"/>
  <c r="J149" i="15"/>
  <c r="J132" i="15"/>
  <c r="J154" i="15"/>
  <c r="J153" i="15"/>
  <c r="J150" i="15"/>
  <c r="J151" i="15"/>
  <c r="J152" i="15"/>
  <c r="J157" i="15"/>
  <c r="J155" i="15"/>
  <c r="J156" i="15"/>
  <c r="J158" i="15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H2" i="3"/>
  <c r="I76" i="8" s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I4" i="8" l="1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N130" i="15"/>
  <c r="N4" i="15"/>
  <c r="N8" i="15"/>
  <c r="N12" i="15"/>
  <c r="N16" i="15"/>
  <c r="N20" i="15"/>
  <c r="N24" i="15"/>
  <c r="N28" i="15"/>
  <c r="N32" i="15"/>
  <c r="N36" i="15"/>
  <c r="N40" i="15"/>
  <c r="N44" i="15"/>
  <c r="N48" i="15"/>
  <c r="N52" i="15"/>
  <c r="N56" i="15"/>
  <c r="N60" i="15"/>
  <c r="N64" i="15"/>
  <c r="N68" i="15"/>
  <c r="N72" i="15"/>
  <c r="N76" i="15"/>
  <c r="N80" i="15"/>
  <c r="N84" i="15"/>
  <c r="N88" i="15"/>
  <c r="N92" i="15"/>
  <c r="N96" i="15"/>
  <c r="N100" i="15"/>
  <c r="N104" i="15"/>
  <c r="N108" i="15"/>
  <c r="N112" i="15"/>
  <c r="N116" i="15"/>
  <c r="N120" i="15"/>
  <c r="N124" i="15"/>
  <c r="N128" i="15"/>
  <c r="N5" i="15"/>
  <c r="N9" i="15"/>
  <c r="N13" i="15"/>
  <c r="N17" i="15"/>
  <c r="N21" i="15"/>
  <c r="N25" i="15"/>
  <c r="N29" i="15"/>
  <c r="N33" i="15"/>
  <c r="N37" i="15"/>
  <c r="N41" i="15"/>
  <c r="N45" i="15"/>
  <c r="N49" i="15"/>
  <c r="N53" i="15"/>
  <c r="N57" i="15"/>
  <c r="N61" i="15"/>
  <c r="N65" i="15"/>
  <c r="N69" i="15"/>
  <c r="N73" i="15"/>
  <c r="N77" i="15"/>
  <c r="N81" i="15"/>
  <c r="N85" i="15"/>
  <c r="N89" i="15"/>
  <c r="N93" i="15"/>
  <c r="N97" i="15"/>
  <c r="N101" i="15"/>
  <c r="N105" i="15"/>
  <c r="N109" i="15"/>
  <c r="N113" i="15"/>
  <c r="N117" i="15"/>
  <c r="N121" i="15"/>
  <c r="N125" i="15"/>
  <c r="N129" i="15"/>
  <c r="N6" i="15"/>
  <c r="N10" i="15"/>
  <c r="N14" i="15"/>
  <c r="N18" i="15"/>
  <c r="N22" i="15"/>
  <c r="N26" i="15"/>
  <c r="N30" i="15"/>
  <c r="N34" i="15"/>
  <c r="N38" i="15"/>
  <c r="N42" i="15"/>
  <c r="N46" i="15"/>
  <c r="N50" i="15"/>
  <c r="N54" i="15"/>
  <c r="N58" i="15"/>
  <c r="N62" i="15"/>
  <c r="N66" i="15"/>
  <c r="N70" i="15"/>
  <c r="N74" i="15"/>
  <c r="N78" i="15"/>
  <c r="N82" i="15"/>
  <c r="N86" i="15"/>
  <c r="N90" i="15"/>
  <c r="N94" i="15"/>
  <c r="N98" i="15"/>
  <c r="N102" i="15"/>
  <c r="N106" i="15"/>
  <c r="N110" i="15"/>
  <c r="N114" i="15"/>
  <c r="N118" i="15"/>
  <c r="N122" i="15"/>
  <c r="N126" i="15"/>
  <c r="N7" i="15"/>
  <c r="N11" i="15"/>
  <c r="N15" i="15"/>
  <c r="N19" i="15"/>
  <c r="N23" i="15"/>
  <c r="N27" i="15"/>
  <c r="N31" i="15"/>
  <c r="N35" i="15"/>
  <c r="N39" i="15"/>
  <c r="N43" i="15"/>
  <c r="N47" i="15"/>
  <c r="N51" i="15"/>
  <c r="N55" i="15"/>
  <c r="N59" i="15"/>
  <c r="N63" i="15"/>
  <c r="N67" i="15"/>
  <c r="N71" i="15"/>
  <c r="N75" i="15"/>
  <c r="N79" i="15"/>
  <c r="N83" i="15"/>
  <c r="N87" i="15"/>
  <c r="N91" i="15"/>
  <c r="N95" i="15"/>
  <c r="N99" i="15"/>
  <c r="N103" i="15"/>
  <c r="N107" i="15"/>
  <c r="N111" i="15"/>
  <c r="N115" i="15"/>
  <c r="N119" i="15"/>
  <c r="N123" i="15"/>
  <c r="N127" i="15"/>
  <c r="N131" i="15"/>
  <c r="C2" i="15"/>
  <c r="E2" i="15" l="1"/>
  <c r="H2" i="8"/>
  <c r="E2" i="10" l="1"/>
  <c r="H2" i="10"/>
  <c r="D1" i="10"/>
  <c r="I2" i="10" l="1"/>
  <c r="D2" i="10"/>
  <c r="J2" i="10"/>
  <c r="C2" i="8"/>
  <c r="I2" i="8" l="1"/>
  <c r="G2" i="8"/>
  <c r="F2" i="8"/>
  <c r="E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ry_CMS_Performance" type="1" refreshedVersion="6" background="1" saveData="1">
    <dbPr connection="DSN=ODBC Phyto x64;" command="SELECT LabResults_0.PDFName, LabResults_0.PONumber, MIN(STR_TO_DATE(LabResults_0.Date, '%m/%d/%Y %H:%i:%s')) AS DateStart, MAX(STR_TO_DATE(LabResults_0.Date, '%m/%d/%Y %H:%i:%s')) AS DateEnd, _x000d__x000a__x0009_COUNT(DISTINCT LabResults_0.PONumber) AS CountPO, COUNT(DISTINCT LabResults_0.SubloteCode) AS CountSublote, COUNT(1) AS TestCount, SUM(IF(LabResults_0.State='Complete',0,1)) AS CountIssue_x000d__x000a_FROM `pgenx-cmsqb`.LabResults LabResults_0 _x000d__x000a_Group by LabResults_0.PDFName_x000d__x000a_ORDER BY 3"/>
  </connection>
  <connection id="2" xr16:uid="{00000000-0015-0000-FFFF-FFFF01000000}" name="Qry_MasterData" type="1" refreshedVersion="6" background="1" saveData="1">
    <dbPr connection="DSN=ODBC Phyto x64;" command="SELECT Data_0.ID, Data_0.PO_Number, STR_TO_DATE(Data_0.Date_CSM_Processed, '%m/%d/%Y %H:%i:%s') AS Date_CSM_Processed, Data_0.PDF_Name, Data_0.NamePDF as OutputPDF, NULLIF (Data_0.Invoice_Number, 0) as Invoice_Number, STR_TO_DATE(Data_0.Date_invoice_recieved, '%m/%d/%Y %H:%i:%s') Date_invoice_recieved, STR_TO_DATE(Data_0.Date_Quickbooks_Processed, '%m/%d/%Y %H:%i:%s') AS Date_Quickbooks_Processed _x000d__x000a_FROM `pgenx-cmsqb`.Data Data_0 where Data_0.ID&gt;0_x000d__x000a_ORDER BY Data_0.ID"/>
  </connection>
  <connection id="3" xr16:uid="{00000000-0015-0000-FFFF-FFFF02000000}" name="Qry_QB_Performance" type="1" refreshedVersion="6" background="1" saveData="1">
    <dbPr connection="DSN=ODBC Phyto x64;" command="SELECT ID, STR_TO_DATE(Date, '%m/%d/%Y %H:%i:%s') AS LastDate_Try_Invoice, InvoiceNumber, Tries, PONumber AS LastPO_Related, State_x000d__x000a_FROM (_x000d__x000a__x0009_SELECT MAX(ID) AS MAXID, COUNT(1) Tries_x000d__x000a__x0009_FROM Invoices_x000d__x000a__x0009_GROUP BY InvoiceNumber_x000d__x000a_) a _x000d__x000a_INNER JOIN (_x000d__x000a__x0009_SELECT ID, DATE, InvoiceNumber, PONumber, State_x000d__x000a__x0009_FROM Invoices _x000d__x000a_) b ON (a.MAXID=b.ID)"/>
  </connection>
  <connection id="4" xr16:uid="{00000000-0015-0000-FFFF-FFFF03000000}" name="Qry_QBData" type="1" refreshedVersion="6" background="1" saveData="1">
    <dbPr connection="DSN=ODBC Phyto x64;" command="SELECT Invoices_0.ID, STR_TO_DATE(Invoices_0.Date, '%m/%d/%Y %H:%i:%s') AS Date, Invoices_0.PONumber, Invoices_0.InvoiceNumber, Invoices_0.State_x000d__x000a_FROM `pgenx-cmsqb`.Invoices Invoices_0_x000d__x000a_ORDER BY Date"/>
  </connection>
  <connection id="5" xr16:uid="{00000000-0015-0000-FFFF-FFFF04000000}" name="QryCMS_Data" type="1" refreshedVersion="6" background="1" saveData="1">
    <dbPr connection="DSN=ODBC Phyto x64;" command="SELECT LabResults_0.ID, STR_TO_DATE(LabResults_0.Date, '%m/%d/%Y %H:%i:%s') AS Date, LabResults_0.PDFName, LabResults_0.PONumber, LabResults_0.SubloteCode, LabResults_0.Test, LabResults_0.State_x000d__x000a_FROM `pgenx-cmsqb`.LabResults LabResults_0_x000d__x000a_ORDER BY LabResults_0.ID"/>
  </connection>
</connections>
</file>

<file path=xl/sharedStrings.xml><?xml version="1.0" encoding="utf-8"?>
<sst xmlns="http://schemas.openxmlformats.org/spreadsheetml/2006/main" count="9170" uniqueCount="1453">
  <si>
    <t>ID</t>
  </si>
  <si>
    <t>Date</t>
  </si>
  <si>
    <t>PDFName</t>
  </si>
  <si>
    <t>PONumber</t>
  </si>
  <si>
    <t>SubloteCode</t>
  </si>
  <si>
    <t>Test</t>
  </si>
  <si>
    <t>State</t>
  </si>
  <si>
    <t>Duracion</t>
  </si>
  <si>
    <t>128-312395-0.pdf</t>
  </si>
  <si>
    <t>PO # 22166D</t>
  </si>
  <si>
    <t>220614031</t>
  </si>
  <si>
    <t>TAMC</t>
  </si>
  <si>
    <t>Complete</t>
  </si>
  <si>
    <t>128-312593-0.pdf</t>
  </si>
  <si>
    <t>PO # 22167F</t>
  </si>
  <si>
    <t>220603038</t>
  </si>
  <si>
    <t>TYMC</t>
  </si>
  <si>
    <t>220610011</t>
  </si>
  <si>
    <t>220602015</t>
  </si>
  <si>
    <t>128-312591-0.pdf</t>
  </si>
  <si>
    <t>PO # 22167D</t>
  </si>
  <si>
    <t>220427013</t>
  </si>
  <si>
    <t>220616002</t>
  </si>
  <si>
    <t>220609055</t>
  </si>
  <si>
    <t>220616009</t>
  </si>
  <si>
    <t>220607035</t>
  </si>
  <si>
    <t>220615061</t>
  </si>
  <si>
    <t>220609009</t>
  </si>
  <si>
    <t>220616050</t>
  </si>
  <si>
    <t>220609013</t>
  </si>
  <si>
    <t>220615064</t>
  </si>
  <si>
    <t>220616001</t>
  </si>
  <si>
    <t>220616007</t>
  </si>
  <si>
    <t>220616028</t>
  </si>
  <si>
    <t>220614003</t>
  </si>
  <si>
    <t>F128-312866-0.pdf</t>
  </si>
  <si>
    <t>PO # 22168E</t>
  </si>
  <si>
    <t>220608039</t>
  </si>
  <si>
    <t>220616015</t>
  </si>
  <si>
    <t>220617029</t>
  </si>
  <si>
    <t>128-312707-0.pdf</t>
  </si>
  <si>
    <t>PO # 22168D</t>
  </si>
  <si>
    <t>220617005</t>
  </si>
  <si>
    <t>220615007</t>
  </si>
  <si>
    <t>220617014</t>
  </si>
  <si>
    <t>220609014</t>
  </si>
  <si>
    <t>220617004</t>
  </si>
  <si>
    <t>220617037</t>
  </si>
  <si>
    <t>220617001</t>
  </si>
  <si>
    <t>220615043</t>
  </si>
  <si>
    <t>220617003</t>
  </si>
  <si>
    <t>220617002</t>
  </si>
  <si>
    <t>220525020</t>
  </si>
  <si>
    <t>220610060</t>
  </si>
  <si>
    <t>128-312916-0.pdf</t>
  </si>
  <si>
    <t>PO # 22171D</t>
  </si>
  <si>
    <t>220620005</t>
  </si>
  <si>
    <t>220615029</t>
  </si>
  <si>
    <t>220620003</t>
  </si>
  <si>
    <t>220617050</t>
  </si>
  <si>
    <t>220620002</t>
  </si>
  <si>
    <t>220615040</t>
  </si>
  <si>
    <t>220609046</t>
  </si>
  <si>
    <t>220620004</t>
  </si>
  <si>
    <t>220615005</t>
  </si>
  <si>
    <t>220620042</t>
  </si>
  <si>
    <t>220609050</t>
  </si>
  <si>
    <t>F128-312893-0.pdf</t>
  </si>
  <si>
    <t>PO # 22171E</t>
  </si>
  <si>
    <t>220610028</t>
  </si>
  <si>
    <t>220608040</t>
  </si>
  <si>
    <t>220218009</t>
  </si>
  <si>
    <t>220610008</t>
  </si>
  <si>
    <t>Escherichia coli</t>
  </si>
  <si>
    <t>Staphylococcus aureus</t>
  </si>
  <si>
    <t>Pseudomonas aeruginosa</t>
  </si>
  <si>
    <t>Salmonella sp.</t>
  </si>
  <si>
    <t>Candida albicans</t>
  </si>
  <si>
    <t>F128-313061-0.pdf</t>
  </si>
  <si>
    <t>PO # 22172C</t>
  </si>
  <si>
    <t>220609022</t>
  </si>
  <si>
    <t>220602005</t>
  </si>
  <si>
    <t>220621001</t>
  </si>
  <si>
    <t>220621010</t>
  </si>
  <si>
    <t>220621005</t>
  </si>
  <si>
    <t>220609018</t>
  </si>
  <si>
    <t>220621038</t>
  </si>
  <si>
    <t>220621021</t>
  </si>
  <si>
    <t>220620046</t>
  </si>
  <si>
    <t>220621023</t>
  </si>
  <si>
    <t>220615030</t>
  </si>
  <si>
    <t>220621004</t>
  </si>
  <si>
    <t>220621002</t>
  </si>
  <si>
    <t>220621003</t>
  </si>
  <si>
    <t>220614012</t>
  </si>
  <si>
    <t>220621051</t>
  </si>
  <si>
    <t>F128-313059-0.pdf</t>
  </si>
  <si>
    <t>PO # 22172D</t>
  </si>
  <si>
    <t>220610029</t>
  </si>
  <si>
    <t>220520020</t>
  </si>
  <si>
    <t>220607007</t>
  </si>
  <si>
    <t>220617009</t>
  </si>
  <si>
    <t>220613037</t>
  </si>
  <si>
    <t>220608041</t>
  </si>
  <si>
    <t>220506014A</t>
  </si>
  <si>
    <t>220527040A</t>
  </si>
  <si>
    <t>128-313153-0.pdf</t>
  </si>
  <si>
    <t>PO # 22173C</t>
  </si>
  <si>
    <t>220526043A</t>
  </si>
  <si>
    <t>220407012A</t>
  </si>
  <si>
    <t>220422027A</t>
  </si>
  <si>
    <t>210415081</t>
  </si>
  <si>
    <t>211025004</t>
  </si>
  <si>
    <t>220203031A</t>
  </si>
  <si>
    <t>F128-313155-0.pdf</t>
  </si>
  <si>
    <t>PO # 22173D</t>
  </si>
  <si>
    <t>220621028</t>
  </si>
  <si>
    <t>220622001</t>
  </si>
  <si>
    <t>220614011</t>
  </si>
  <si>
    <t>220622003</t>
  </si>
  <si>
    <t>220622004</t>
  </si>
  <si>
    <t>220622002</t>
  </si>
  <si>
    <t>220621057</t>
  </si>
  <si>
    <t>220622018</t>
  </si>
  <si>
    <t>220622016</t>
  </si>
  <si>
    <t>220622005</t>
  </si>
  <si>
    <t>220622006</t>
  </si>
  <si>
    <t>220608021</t>
  </si>
  <si>
    <t>220616012</t>
  </si>
  <si>
    <t>128-313154-0.pdf</t>
  </si>
  <si>
    <t>PO # 22173E</t>
  </si>
  <si>
    <t>220520019</t>
  </si>
  <si>
    <t>220610019</t>
  </si>
  <si>
    <t>220608042</t>
  </si>
  <si>
    <t>128-313288-0.pdf</t>
  </si>
  <si>
    <t>PO # 22174</t>
  </si>
  <si>
    <t>220622007</t>
  </si>
  <si>
    <t>220623001</t>
  </si>
  <si>
    <t>128-313898-0.pdf</t>
  </si>
  <si>
    <t>PO # 22178D</t>
  </si>
  <si>
    <t>220627005</t>
  </si>
  <si>
    <t>220627024</t>
  </si>
  <si>
    <t>220616054</t>
  </si>
  <si>
    <t>220627012</t>
  </si>
  <si>
    <t>220627010</t>
  </si>
  <si>
    <t>220627019</t>
  </si>
  <si>
    <t>220627013</t>
  </si>
  <si>
    <t>220624051</t>
  </si>
  <si>
    <t>220627006</t>
  </si>
  <si>
    <t>220627011</t>
  </si>
  <si>
    <t>220627023</t>
  </si>
  <si>
    <t>220627009</t>
  </si>
  <si>
    <t>220627021</t>
  </si>
  <si>
    <t>F128-313983-0.pdf</t>
  </si>
  <si>
    <t>PO # 22182I</t>
  </si>
  <si>
    <t>211217002</t>
  </si>
  <si>
    <t>220603042A</t>
  </si>
  <si>
    <t>220617010</t>
  </si>
  <si>
    <t>128-313901-0.pdf</t>
  </si>
  <si>
    <t>PO # 22180B</t>
  </si>
  <si>
    <t>220610016</t>
  </si>
  <si>
    <t>220621013</t>
  </si>
  <si>
    <t>128-313921-0.pdf</t>
  </si>
  <si>
    <t>PO # 22180</t>
  </si>
  <si>
    <t>220629003</t>
  </si>
  <si>
    <t>220621017</t>
  </si>
  <si>
    <t>220628033</t>
  </si>
  <si>
    <t>220629002</t>
  </si>
  <si>
    <t>220629006</t>
  </si>
  <si>
    <t>220629007</t>
  </si>
  <si>
    <t>220616027</t>
  </si>
  <si>
    <t>220620007</t>
  </si>
  <si>
    <t>220629016</t>
  </si>
  <si>
    <t>220628035</t>
  </si>
  <si>
    <t>220628034</t>
  </si>
  <si>
    <t>220629001</t>
  </si>
  <si>
    <t>220616026</t>
  </si>
  <si>
    <t>220629004</t>
  </si>
  <si>
    <t>220629005</t>
  </si>
  <si>
    <t>220629033</t>
  </si>
  <si>
    <t>220629029</t>
  </si>
  <si>
    <t>220629050</t>
  </si>
  <si>
    <t>220629026</t>
  </si>
  <si>
    <t>F128-314023-0.pdf</t>
  </si>
  <si>
    <t>PO # 22181C</t>
  </si>
  <si>
    <t>220630014</t>
  </si>
  <si>
    <t>220630018</t>
  </si>
  <si>
    <t>220620044</t>
  </si>
  <si>
    <t>220630021</t>
  </si>
  <si>
    <t>220617040</t>
  </si>
  <si>
    <t>220630005</t>
  </si>
  <si>
    <t>220630002</t>
  </si>
  <si>
    <t>220630009</t>
  </si>
  <si>
    <t>220630006</t>
  </si>
  <si>
    <t>220630001</t>
  </si>
  <si>
    <t>220630004</t>
  </si>
  <si>
    <t>220621044</t>
  </si>
  <si>
    <t>220630003</t>
  </si>
  <si>
    <t>220630023</t>
  </si>
  <si>
    <t>F128-314021-0.pdf</t>
  </si>
  <si>
    <t>PO # 22181D</t>
  </si>
  <si>
    <t>220621015</t>
  </si>
  <si>
    <t>220627007</t>
  </si>
  <si>
    <t>220624005</t>
  </si>
  <si>
    <t>220627008</t>
  </si>
  <si>
    <t>220527007</t>
  </si>
  <si>
    <t>220607004</t>
  </si>
  <si>
    <t>F128-314255-0.pdf</t>
  </si>
  <si>
    <t>PO # 22182J</t>
  </si>
  <si>
    <t>220628002</t>
  </si>
  <si>
    <t>220630037</t>
  </si>
  <si>
    <t>220610058</t>
  </si>
  <si>
    <t>220617012</t>
  </si>
  <si>
    <t>F128-314257-0.pdf</t>
  </si>
  <si>
    <t>PO # 22182H</t>
  </si>
  <si>
    <t xml:space="preserve">220701002 </t>
  </si>
  <si>
    <t xml:space="preserve">220622017 </t>
  </si>
  <si>
    <t xml:space="preserve">220701004 </t>
  </si>
  <si>
    <t xml:space="preserve">220701031 </t>
  </si>
  <si>
    <t xml:space="preserve">220701001 </t>
  </si>
  <si>
    <t xml:space="preserve">220701005 </t>
  </si>
  <si>
    <t xml:space="preserve">220701014 </t>
  </si>
  <si>
    <t xml:space="preserve">220624013 </t>
  </si>
  <si>
    <t xml:space="preserve">220620039 </t>
  </si>
  <si>
    <t xml:space="preserve">220623034 </t>
  </si>
  <si>
    <t xml:space="preserve">220630047 </t>
  </si>
  <si>
    <t xml:space="preserve">220701006 </t>
  </si>
  <si>
    <t xml:space="preserve">220630048 </t>
  </si>
  <si>
    <t xml:space="preserve">220701030 </t>
  </si>
  <si>
    <t xml:space="preserve">220701003 </t>
  </si>
  <si>
    <t xml:space="preserve">220620008 </t>
  </si>
  <si>
    <t>220630048</t>
  </si>
  <si>
    <t>128-314444-0.pdf</t>
  </si>
  <si>
    <t>PO # 22186G</t>
  </si>
  <si>
    <t>220616033</t>
  </si>
  <si>
    <t>220617013</t>
  </si>
  <si>
    <t>128-314445-0.pdf</t>
  </si>
  <si>
    <t>PO # 22186F</t>
  </si>
  <si>
    <t xml:space="preserve">220705007 </t>
  </si>
  <si>
    <t xml:space="preserve">220701057 </t>
  </si>
  <si>
    <t xml:space="preserve">220705016 </t>
  </si>
  <si>
    <t xml:space="preserve">220621043 </t>
  </si>
  <si>
    <t xml:space="preserve">220705015 </t>
  </si>
  <si>
    <t xml:space="preserve">220705005 </t>
  </si>
  <si>
    <t xml:space="preserve">220623038 </t>
  </si>
  <si>
    <t xml:space="preserve">220701060 </t>
  </si>
  <si>
    <t xml:space="preserve">220705004 </t>
  </si>
  <si>
    <t xml:space="preserve">220701053 </t>
  </si>
  <si>
    <t xml:space="preserve">220705002 </t>
  </si>
  <si>
    <t xml:space="preserve">220705018 </t>
  </si>
  <si>
    <t>F128-314610-0.pdf</t>
  </si>
  <si>
    <t>PO # 22187F</t>
  </si>
  <si>
    <t xml:space="preserve">220705001 </t>
  </si>
  <si>
    <t xml:space="preserve">220622038 </t>
  </si>
  <si>
    <t xml:space="preserve">220706003 </t>
  </si>
  <si>
    <t xml:space="preserve">220705037 </t>
  </si>
  <si>
    <t xml:space="preserve">220629008 </t>
  </si>
  <si>
    <t xml:space="preserve">220705041 </t>
  </si>
  <si>
    <t xml:space="preserve">220706001 </t>
  </si>
  <si>
    <t xml:space="preserve">220706031 </t>
  </si>
  <si>
    <t xml:space="preserve">220629012 </t>
  </si>
  <si>
    <t xml:space="preserve">220706005 </t>
  </si>
  <si>
    <t xml:space="preserve">220705025 </t>
  </si>
  <si>
    <t xml:space="preserve">220627018 </t>
  </si>
  <si>
    <t xml:space="preserve">220629009 </t>
  </si>
  <si>
    <t xml:space="preserve">220706002 </t>
  </si>
  <si>
    <t xml:space="preserve">220705039 </t>
  </si>
  <si>
    <t xml:space="preserve">220706006 </t>
  </si>
  <si>
    <t xml:space="preserve">220705024 </t>
  </si>
  <si>
    <t xml:space="preserve">220706004 </t>
  </si>
  <si>
    <t>F128-314742-0.pdf</t>
  </si>
  <si>
    <t>PO # 22188B</t>
  </si>
  <si>
    <t>220624035</t>
  </si>
  <si>
    <t>128-314741-0.pdf</t>
  </si>
  <si>
    <t>PO # 22188C</t>
  </si>
  <si>
    <t>220617011</t>
  </si>
  <si>
    <t>220616036</t>
  </si>
  <si>
    <t>220628030</t>
  </si>
  <si>
    <t>220701008</t>
  </si>
  <si>
    <t>220707002</t>
  </si>
  <si>
    <t xml:space="preserve">220707011 </t>
  </si>
  <si>
    <t xml:space="preserve">220707018 </t>
  </si>
  <si>
    <t xml:space="preserve">220707001 </t>
  </si>
  <si>
    <t xml:space="preserve">220707008 </t>
  </si>
  <si>
    <t xml:space="preserve">220707010 </t>
  </si>
  <si>
    <t xml:space="preserve">220627022 </t>
  </si>
  <si>
    <t xml:space="preserve">220627027 </t>
  </si>
  <si>
    <t xml:space="preserve">220707012 </t>
  </si>
  <si>
    <t xml:space="preserve">220707004 </t>
  </si>
  <si>
    <t xml:space="preserve">220629021 </t>
  </si>
  <si>
    <t xml:space="preserve">220707003 </t>
  </si>
  <si>
    <t xml:space="preserve">220707007 </t>
  </si>
  <si>
    <t>220707007</t>
  </si>
  <si>
    <t>220707006</t>
  </si>
  <si>
    <t>220707005</t>
  </si>
  <si>
    <t>220620037</t>
  </si>
  <si>
    <t>F128-314832-0.pdf</t>
  </si>
  <si>
    <t>PO # 22189G</t>
  </si>
  <si>
    <t>220701009</t>
  </si>
  <si>
    <t>220627003</t>
  </si>
  <si>
    <t>220628031</t>
  </si>
  <si>
    <t>220701010</t>
  </si>
  <si>
    <t>220701011</t>
  </si>
  <si>
    <t>220708018</t>
  </si>
  <si>
    <t>220708017</t>
  </si>
  <si>
    <t>220701012</t>
  </si>
  <si>
    <t>Escherichia</t>
  </si>
  <si>
    <t>Staphylococcus</t>
  </si>
  <si>
    <t>Pseudomonas</t>
  </si>
  <si>
    <t>Salmonella</t>
  </si>
  <si>
    <t>Candida</t>
  </si>
  <si>
    <t>F128-314835-0.pdf</t>
  </si>
  <si>
    <t>PO # 22189F</t>
  </si>
  <si>
    <t>220708003</t>
  </si>
  <si>
    <t>220708002</t>
  </si>
  <si>
    <t>220708004</t>
  </si>
  <si>
    <t>220707034</t>
  </si>
  <si>
    <t>220707035</t>
  </si>
  <si>
    <t>220708055</t>
  </si>
  <si>
    <t>220708026</t>
  </si>
  <si>
    <t>220707037</t>
  </si>
  <si>
    <t>220708044</t>
  </si>
  <si>
    <t>220708001</t>
  </si>
  <si>
    <t>220623024</t>
  </si>
  <si>
    <t>220620030</t>
  </si>
  <si>
    <t>220629053</t>
  </si>
  <si>
    <t>220708007</t>
  </si>
  <si>
    <t>220708005</t>
  </si>
  <si>
    <t>220708006</t>
  </si>
  <si>
    <t>220707036</t>
  </si>
  <si>
    <t>220708039</t>
  </si>
  <si>
    <t>128-315086-0.pdf</t>
  </si>
  <si>
    <t>PO # 22192G</t>
  </si>
  <si>
    <t>220627004</t>
  </si>
  <si>
    <t>220701016</t>
  </si>
  <si>
    <t>220701015</t>
  </si>
  <si>
    <t>220701017</t>
  </si>
  <si>
    <t>181023045</t>
  </si>
  <si>
    <t>128-315087-0.pdf</t>
  </si>
  <si>
    <t>PO # 22192E</t>
  </si>
  <si>
    <t>220324043A</t>
  </si>
  <si>
    <t>220311002A</t>
  </si>
  <si>
    <t>211008043</t>
  </si>
  <si>
    <t>220324043B</t>
  </si>
  <si>
    <t>210730056</t>
  </si>
  <si>
    <t>210930028</t>
  </si>
  <si>
    <t>220315041A</t>
  </si>
  <si>
    <t>220414041</t>
  </si>
  <si>
    <t>128-315085-0.pdf</t>
  </si>
  <si>
    <t>PO # 22192F</t>
  </si>
  <si>
    <t>220711001</t>
  </si>
  <si>
    <t>220629057</t>
  </si>
  <si>
    <t>220628014</t>
  </si>
  <si>
    <t>220630030</t>
  </si>
  <si>
    <t>220708062</t>
  </si>
  <si>
    <t>220711004</t>
  </si>
  <si>
    <t>220708061</t>
  </si>
  <si>
    <t>220708059</t>
  </si>
  <si>
    <t>220711002</t>
  </si>
  <si>
    <t>220708064</t>
  </si>
  <si>
    <t>220711015</t>
  </si>
  <si>
    <t>220711053</t>
  </si>
  <si>
    <t>220708063</t>
  </si>
  <si>
    <t>220711003</t>
  </si>
  <si>
    <t>220711005</t>
  </si>
  <si>
    <t>220708060</t>
  </si>
  <si>
    <t>220708016</t>
  </si>
  <si>
    <t>128-315256-0.pdf</t>
  </si>
  <si>
    <t>PO # 22195B</t>
  </si>
  <si>
    <t>220610004</t>
  </si>
  <si>
    <t>128-315205-0.pdf</t>
  </si>
  <si>
    <t>PO # 22193A</t>
  </si>
  <si>
    <t>220712002</t>
  </si>
  <si>
    <t>220629059</t>
  </si>
  <si>
    <t>128-315204-0.pdf</t>
  </si>
  <si>
    <t>PO # 22193B</t>
  </si>
  <si>
    <t>220617015</t>
  </si>
  <si>
    <t>220701019</t>
  </si>
  <si>
    <t>220701051</t>
  </si>
  <si>
    <t>220706033</t>
  </si>
  <si>
    <t>220629030</t>
  </si>
  <si>
    <t>220629058</t>
  </si>
  <si>
    <t>220712006</t>
  </si>
  <si>
    <t>220711073</t>
  </si>
  <si>
    <t>220711072</t>
  </si>
  <si>
    <t>220712003</t>
  </si>
  <si>
    <t>220712010</t>
  </si>
  <si>
    <t>220712024</t>
  </si>
  <si>
    <t>220712004</t>
  </si>
  <si>
    <t>220712017</t>
  </si>
  <si>
    <t>220629023</t>
  </si>
  <si>
    <t>220712001</t>
  </si>
  <si>
    <t>220712005</t>
  </si>
  <si>
    <t>220708019</t>
  </si>
  <si>
    <t>128-315392-0.pdf</t>
  </si>
  <si>
    <t>PO # 22194</t>
  </si>
  <si>
    <t>220713003</t>
  </si>
  <si>
    <t>128-315393-0.pdf</t>
  </si>
  <si>
    <t>PO # 22194A</t>
  </si>
  <si>
    <t>220701018</t>
  </si>
  <si>
    <t>220706028</t>
  </si>
  <si>
    <t>220706032</t>
  </si>
  <si>
    <t>220502029A</t>
  </si>
  <si>
    <t>220712046</t>
  </si>
  <si>
    <t>220713004</t>
  </si>
  <si>
    <t>220713001</t>
  </si>
  <si>
    <t>220708048</t>
  </si>
  <si>
    <t>220701043</t>
  </si>
  <si>
    <t>220708053</t>
  </si>
  <si>
    <t>220711021</t>
  </si>
  <si>
    <t>220713008</t>
  </si>
  <si>
    <t>220713002</t>
  </si>
  <si>
    <t>220713006</t>
  </si>
  <si>
    <t>220712040</t>
  </si>
  <si>
    <t>220713020</t>
  </si>
  <si>
    <t>220713007</t>
  </si>
  <si>
    <t>220713005</t>
  </si>
  <si>
    <t>128-315555-0.pdf</t>
  </si>
  <si>
    <t>PO # 22195A</t>
  </si>
  <si>
    <t>220714003</t>
  </si>
  <si>
    <t>220711011</t>
  </si>
  <si>
    <t>128-315554-0.pdf</t>
  </si>
  <si>
    <t>PO # 22195C</t>
  </si>
  <si>
    <t>220628026</t>
  </si>
  <si>
    <t>220617016</t>
  </si>
  <si>
    <t>220629031</t>
  </si>
  <si>
    <t>220706029</t>
  </si>
  <si>
    <t>220513025</t>
  </si>
  <si>
    <t>210311009</t>
  </si>
  <si>
    <t>220708054</t>
  </si>
  <si>
    <t>220713028</t>
  </si>
  <si>
    <t>220714020</t>
  </si>
  <si>
    <t>220714005</t>
  </si>
  <si>
    <t>220713036</t>
  </si>
  <si>
    <t>220714002</t>
  </si>
  <si>
    <t>220714001</t>
  </si>
  <si>
    <t>220714021</t>
  </si>
  <si>
    <t>220708051</t>
  </si>
  <si>
    <t>220713034</t>
  </si>
  <si>
    <t>220714004</t>
  </si>
  <si>
    <t>128-315670-0.pdf</t>
  </si>
  <si>
    <t>PO # 22196B</t>
  </si>
  <si>
    <t>220706024</t>
  </si>
  <si>
    <t>220526007</t>
  </si>
  <si>
    <t>220422029</t>
  </si>
  <si>
    <t>F128-315671-0.pdf</t>
  </si>
  <si>
    <t>PO # 22196A</t>
  </si>
  <si>
    <t>220715002</t>
  </si>
  <si>
    <t>220715032</t>
  </si>
  <si>
    <t>220708058</t>
  </si>
  <si>
    <t>220715003</t>
  </si>
  <si>
    <t>220712007</t>
  </si>
  <si>
    <t>220712013</t>
  </si>
  <si>
    <t>220711013</t>
  </si>
  <si>
    <t>220715007</t>
  </si>
  <si>
    <t>220711048</t>
  </si>
  <si>
    <t>220714055</t>
  </si>
  <si>
    <t>220715024</t>
  </si>
  <si>
    <t>220714053</t>
  </si>
  <si>
    <t>220714052</t>
  </si>
  <si>
    <t>220715001</t>
  </si>
  <si>
    <t>220714054</t>
  </si>
  <si>
    <t>220714056</t>
  </si>
  <si>
    <t>220715010</t>
  </si>
  <si>
    <t>220715012</t>
  </si>
  <si>
    <t>220715048</t>
  </si>
  <si>
    <t>220715033</t>
  </si>
  <si>
    <t>220711068</t>
  </si>
  <si>
    <t>Test no found in CMS</t>
  </si>
  <si>
    <t>128-316047-0.pdf</t>
  </si>
  <si>
    <t>PO # 22202H</t>
  </si>
  <si>
    <t>220719022</t>
  </si>
  <si>
    <t>128-316046-0.pdf</t>
  </si>
  <si>
    <t>PO # 22202D</t>
  </si>
  <si>
    <t>220714018</t>
  </si>
  <si>
    <t>128-316194-0.pdf</t>
  </si>
  <si>
    <t>F128-315995-0.pdf</t>
  </si>
  <si>
    <t>PO # 22200C</t>
  </si>
  <si>
    <t>220708021</t>
  </si>
  <si>
    <t>220706026</t>
  </si>
  <si>
    <t>220708029</t>
  </si>
  <si>
    <t>200901053</t>
  </si>
  <si>
    <t>Sublote code no found in CMS</t>
  </si>
  <si>
    <t>200831032</t>
  </si>
  <si>
    <t>190228033</t>
  </si>
  <si>
    <t>180529005</t>
  </si>
  <si>
    <t>190228032</t>
  </si>
  <si>
    <t>F128-315993-0.pdf</t>
  </si>
  <si>
    <t>PO # 22200D</t>
  </si>
  <si>
    <t>220719003</t>
  </si>
  <si>
    <t>220719001</t>
  </si>
  <si>
    <t>220718057</t>
  </si>
  <si>
    <t>220719002</t>
  </si>
  <si>
    <t>220712015</t>
  </si>
  <si>
    <t>220712011</t>
  </si>
  <si>
    <t>220719004</t>
  </si>
  <si>
    <t>220714043</t>
  </si>
  <si>
    <t>220719018</t>
  </si>
  <si>
    <t>220714042</t>
  </si>
  <si>
    <t>128-316258-0.pdf</t>
  </si>
  <si>
    <t>PO # 22203B</t>
  </si>
  <si>
    <t>220719023</t>
  </si>
  <si>
    <t>F128-316201-0.pdf</t>
  </si>
  <si>
    <t>PO # 22201D</t>
  </si>
  <si>
    <t>220714040</t>
  </si>
  <si>
    <t>220720003</t>
  </si>
  <si>
    <t>220719044</t>
  </si>
  <si>
    <t>220718010</t>
  </si>
  <si>
    <t>220720002</t>
  </si>
  <si>
    <t>220719045</t>
  </si>
  <si>
    <t>220720004</t>
  </si>
  <si>
    <t>220720001</t>
  </si>
  <si>
    <t>220720006</t>
  </si>
  <si>
    <t>220720014</t>
  </si>
  <si>
    <t>220720016</t>
  </si>
  <si>
    <t>220720011</t>
  </si>
  <si>
    <t>220720017</t>
  </si>
  <si>
    <t>220712020</t>
  </si>
  <si>
    <t>220720015</t>
  </si>
  <si>
    <t>220720018</t>
  </si>
  <si>
    <t>220720008</t>
  </si>
  <si>
    <t>F128-316199-0.pdf</t>
  </si>
  <si>
    <t>PO # 22201E</t>
  </si>
  <si>
    <t>220708032</t>
  </si>
  <si>
    <t>220713026</t>
  </si>
  <si>
    <t>220706027</t>
  </si>
  <si>
    <t>220720022</t>
  </si>
  <si>
    <t>220720020</t>
  </si>
  <si>
    <t>220720021</t>
  </si>
  <si>
    <t>220708025</t>
  </si>
  <si>
    <t>128-316309-0.pdf</t>
  </si>
  <si>
    <t>PO # 22202E</t>
  </si>
  <si>
    <t>220714035</t>
  </si>
  <si>
    <t>220628027</t>
  </si>
  <si>
    <t>128-316308-0.pdf</t>
  </si>
  <si>
    <t>PO # 22202C</t>
  </si>
  <si>
    <t>220721001</t>
  </si>
  <si>
    <t>220719043</t>
  </si>
  <si>
    <t>220721003</t>
  </si>
  <si>
    <t>220714050</t>
  </si>
  <si>
    <t>220721006</t>
  </si>
  <si>
    <t>220719037</t>
  </si>
  <si>
    <t>220721004</t>
  </si>
  <si>
    <t>220721042</t>
  </si>
  <si>
    <t>220720058</t>
  </si>
  <si>
    <t>220721002</t>
  </si>
  <si>
    <t>220721005</t>
  </si>
  <si>
    <t>220721039</t>
  </si>
  <si>
    <t>128-316465-0.pdf</t>
  </si>
  <si>
    <t>PO # 22207E</t>
  </si>
  <si>
    <t>F128-316388-0.pdf</t>
  </si>
  <si>
    <t>PO # 22203D</t>
  </si>
  <si>
    <t>220714037</t>
  </si>
  <si>
    <t>F128-316390-0.pdf</t>
  </si>
  <si>
    <t>PO # 22203C</t>
  </si>
  <si>
    <t>220722007</t>
  </si>
  <si>
    <t>220714045</t>
  </si>
  <si>
    <t>220722032</t>
  </si>
  <si>
    <t>220722010</t>
  </si>
  <si>
    <t>220722006</t>
  </si>
  <si>
    <t>220714044</t>
  </si>
  <si>
    <t>220714051</t>
  </si>
  <si>
    <t>220722009</t>
  </si>
  <si>
    <t>220722005</t>
  </si>
  <si>
    <t>220721053</t>
  </si>
  <si>
    <t>220722026</t>
  </si>
  <si>
    <t>220722027</t>
  </si>
  <si>
    <t>220715014</t>
  </si>
  <si>
    <t>220714036</t>
  </si>
  <si>
    <t>220708027</t>
  </si>
  <si>
    <t>128-316562-0.pdf</t>
  </si>
  <si>
    <t>PO # 22206D</t>
  </si>
  <si>
    <t>220714038</t>
  </si>
  <si>
    <t>220711043</t>
  </si>
  <si>
    <t>220715008</t>
  </si>
  <si>
    <t>128-316561-0.pdf</t>
  </si>
  <si>
    <t>PO # 22206C</t>
  </si>
  <si>
    <t>220725002</t>
  </si>
  <si>
    <t>220725006</t>
  </si>
  <si>
    <t>220725007</t>
  </si>
  <si>
    <t>220722036</t>
  </si>
  <si>
    <t>220715013</t>
  </si>
  <si>
    <t>220725004</t>
  </si>
  <si>
    <t>220725005</t>
  </si>
  <si>
    <t>220725001</t>
  </si>
  <si>
    <t>220722051</t>
  </si>
  <si>
    <t>220725008</t>
  </si>
  <si>
    <t>220707011</t>
  </si>
  <si>
    <t>220707018</t>
  </si>
  <si>
    <t>220707001</t>
  </si>
  <si>
    <t>220707008</t>
  </si>
  <si>
    <t>220707010</t>
  </si>
  <si>
    <t>220627022</t>
  </si>
  <si>
    <t>220627027</t>
  </si>
  <si>
    <t>220707012</t>
  </si>
  <si>
    <t>220707004</t>
  </si>
  <si>
    <t>220629021</t>
  </si>
  <si>
    <t>220707003</t>
  </si>
  <si>
    <t>128-316667-0.pdf</t>
  </si>
  <si>
    <t>PO # 22207F</t>
  </si>
  <si>
    <t>220708031</t>
  </si>
  <si>
    <t>220715022</t>
  </si>
  <si>
    <t>220715021</t>
  </si>
  <si>
    <t>220715009</t>
  </si>
  <si>
    <t>220715016</t>
  </si>
  <si>
    <t>F128-316672-0.pdf</t>
  </si>
  <si>
    <t>PO # 22207D</t>
  </si>
  <si>
    <t>220725003</t>
  </si>
  <si>
    <t>220726003</t>
  </si>
  <si>
    <t>220629056</t>
  </si>
  <si>
    <t>220726007</t>
  </si>
  <si>
    <t>220720054</t>
  </si>
  <si>
    <t>220721008</t>
  </si>
  <si>
    <t>220726038</t>
  </si>
  <si>
    <t>220726008</t>
  </si>
  <si>
    <t>220726001</t>
  </si>
  <si>
    <t>220726016</t>
  </si>
  <si>
    <t>220720044</t>
  </si>
  <si>
    <t>220720038</t>
  </si>
  <si>
    <t>220720055</t>
  </si>
  <si>
    <t>220726006</t>
  </si>
  <si>
    <t>220726005</t>
  </si>
  <si>
    <t>220726004</t>
  </si>
  <si>
    <t>128-316783-0.pdf</t>
  </si>
  <si>
    <t>PO # 22207C</t>
  </si>
  <si>
    <t>220718017</t>
  </si>
  <si>
    <t>220627042</t>
  </si>
  <si>
    <t>128-316790-0.pdf</t>
  </si>
  <si>
    <t>PO # 22208A</t>
  </si>
  <si>
    <t>220727002</t>
  </si>
  <si>
    <t>Completed</t>
  </si>
  <si>
    <t>220727001</t>
  </si>
  <si>
    <t>220727025</t>
  </si>
  <si>
    <t>220727005</t>
  </si>
  <si>
    <t>220701052</t>
  </si>
  <si>
    <t>220727006</t>
  </si>
  <si>
    <t>220727009</t>
  </si>
  <si>
    <t>220720050</t>
  </si>
  <si>
    <t>220727007</t>
  </si>
  <si>
    <t>220725028</t>
  </si>
  <si>
    <t>220727011</t>
  </si>
  <si>
    <t>220727003</t>
  </si>
  <si>
    <t>128-316910-0.pdf</t>
  </si>
  <si>
    <t>PO # 22209E</t>
  </si>
  <si>
    <t>220517008A</t>
  </si>
  <si>
    <t>220519050A</t>
  </si>
  <si>
    <t>220526006A</t>
  </si>
  <si>
    <t>220513024A</t>
  </si>
  <si>
    <t>220506018A</t>
  </si>
  <si>
    <t>220406002A</t>
  </si>
  <si>
    <t>220404030A</t>
  </si>
  <si>
    <t>220325018</t>
  </si>
  <si>
    <t>220330031A</t>
  </si>
  <si>
    <t>F128-316913-0.pdf</t>
  </si>
  <si>
    <t>PO # 22209F</t>
  </si>
  <si>
    <t>220720034</t>
  </si>
  <si>
    <t>220722016</t>
  </si>
  <si>
    <t>220722018</t>
  </si>
  <si>
    <t>220715023</t>
  </si>
  <si>
    <t>220708056</t>
  </si>
  <si>
    <t>220714031</t>
  </si>
  <si>
    <t>F128-316911-0.pdf</t>
  </si>
  <si>
    <t>PO # 22209G</t>
  </si>
  <si>
    <t>220727004</t>
  </si>
  <si>
    <t>220728010</t>
  </si>
  <si>
    <t>220728009</t>
  </si>
  <si>
    <t>220728001</t>
  </si>
  <si>
    <t>220727030</t>
  </si>
  <si>
    <t>220720043</t>
  </si>
  <si>
    <t>220728004</t>
  </si>
  <si>
    <t>220728005</t>
  </si>
  <si>
    <t>128-317010-0.pdf</t>
  </si>
  <si>
    <t>PO # 22210A</t>
  </si>
  <si>
    <t>220628029A</t>
  </si>
  <si>
    <t>220610010B</t>
  </si>
  <si>
    <t>220722017</t>
  </si>
  <si>
    <t>F128-317011-0.pdf</t>
  </si>
  <si>
    <t>PO # 22210B</t>
  </si>
  <si>
    <t>220728062</t>
  </si>
  <si>
    <t>220728063</t>
  </si>
  <si>
    <t>220722035</t>
  </si>
  <si>
    <t>220729001</t>
  </si>
  <si>
    <t>220728057</t>
  </si>
  <si>
    <t>220729003</t>
  </si>
  <si>
    <t>220729005</t>
  </si>
  <si>
    <t>220729004</t>
  </si>
  <si>
    <t>220728053</t>
  </si>
  <si>
    <t>220729008</t>
  </si>
  <si>
    <t>128-317270-0.pdf</t>
  </si>
  <si>
    <t>PO # 22213C</t>
  </si>
  <si>
    <t>220728019</t>
  </si>
  <si>
    <t>220725009</t>
  </si>
  <si>
    <t>128-317272-0.pdf</t>
  </si>
  <si>
    <t>PO # 22213A</t>
  </si>
  <si>
    <t>220516022A</t>
  </si>
  <si>
    <t>210812046</t>
  </si>
  <si>
    <t>128-317271-0.pdf</t>
  </si>
  <si>
    <t>PO # 22213B</t>
  </si>
  <si>
    <t>220721012</t>
  </si>
  <si>
    <t>220801005</t>
  </si>
  <si>
    <t>220729031</t>
  </si>
  <si>
    <t>220801009</t>
  </si>
  <si>
    <t>220721023</t>
  </si>
  <si>
    <t>220725025</t>
  </si>
  <si>
    <t>220801002</t>
  </si>
  <si>
    <t>220801021</t>
  </si>
  <si>
    <t>220801003</t>
  </si>
  <si>
    <t>220729002Beg</t>
  </si>
  <si>
    <t>Mid</t>
  </si>
  <si>
    <t>End</t>
  </si>
  <si>
    <t>220715018</t>
  </si>
  <si>
    <t>128-317400-0.pdf</t>
  </si>
  <si>
    <t>PO # 22214C</t>
  </si>
  <si>
    <t>220802008</t>
  </si>
  <si>
    <t>220621007</t>
  </si>
  <si>
    <t>220715019</t>
  </si>
  <si>
    <t>220726013</t>
  </si>
  <si>
    <t>220722015</t>
  </si>
  <si>
    <t>220726012</t>
  </si>
  <si>
    <t>220204009B</t>
  </si>
  <si>
    <t>220701010A</t>
  </si>
  <si>
    <t>220519009A</t>
  </si>
  <si>
    <t>128-317399-0.pdf</t>
  </si>
  <si>
    <t>PO # 22214B</t>
  </si>
  <si>
    <t>220802005</t>
  </si>
  <si>
    <t>220802007</t>
  </si>
  <si>
    <t>220801058</t>
  </si>
  <si>
    <t>220714046</t>
  </si>
  <si>
    <t>220802004</t>
  </si>
  <si>
    <t>220802002</t>
  </si>
  <si>
    <t>220721017</t>
  </si>
  <si>
    <t>220802006</t>
  </si>
  <si>
    <t>220721009</t>
  </si>
  <si>
    <t>220802014</t>
  </si>
  <si>
    <t>220802003</t>
  </si>
  <si>
    <t>220728017</t>
  </si>
  <si>
    <t>220802026</t>
  </si>
  <si>
    <t>F128-317539-0.pdf</t>
  </si>
  <si>
    <t>PO # 22215D</t>
  </si>
  <si>
    <t>220803002</t>
  </si>
  <si>
    <t>220722029</t>
  </si>
  <si>
    <t>220721013</t>
  </si>
  <si>
    <t>220803031</t>
  </si>
  <si>
    <t>220728012</t>
  </si>
  <si>
    <t>220803004</t>
  </si>
  <si>
    <t>220802056</t>
  </si>
  <si>
    <t>220803003</t>
  </si>
  <si>
    <t>220803020</t>
  </si>
  <si>
    <t>220727026</t>
  </si>
  <si>
    <t>220801007</t>
  </si>
  <si>
    <t>220802001</t>
  </si>
  <si>
    <t>220803005</t>
  </si>
  <si>
    <t>128-317541-0.pdf</t>
  </si>
  <si>
    <t>PO # 22215E</t>
  </si>
  <si>
    <t>220729023</t>
  </si>
  <si>
    <t>220728031</t>
  </si>
  <si>
    <t>220728045</t>
  </si>
  <si>
    <t>220729024</t>
  </si>
  <si>
    <t>F128-317631-0.pdf</t>
  </si>
  <si>
    <t>PO # 22216B</t>
  </si>
  <si>
    <t>220729028</t>
  </si>
  <si>
    <t>220722034</t>
  </si>
  <si>
    <t>220804020</t>
  </si>
  <si>
    <t>220729026</t>
  </si>
  <si>
    <t>F128-317633-0.pdf</t>
  </si>
  <si>
    <t>PO # 22216A</t>
  </si>
  <si>
    <t>220722049</t>
  </si>
  <si>
    <t>220804001</t>
  </si>
  <si>
    <t>220803033</t>
  </si>
  <si>
    <t>220803036</t>
  </si>
  <si>
    <t>220728022</t>
  </si>
  <si>
    <t>220728023</t>
  </si>
  <si>
    <t>220804011</t>
  </si>
  <si>
    <t>220804025</t>
  </si>
  <si>
    <t>220804003</t>
  </si>
  <si>
    <t>220727027</t>
  </si>
  <si>
    <t>220803035</t>
  </si>
  <si>
    <t>220804002</t>
  </si>
  <si>
    <t>220804004</t>
  </si>
  <si>
    <t>220803006</t>
  </si>
  <si>
    <t>InvoiceNumber</t>
  </si>
  <si>
    <t>22091</t>
  </si>
  <si>
    <t>47144</t>
  </si>
  <si>
    <t>Manual Update</t>
  </si>
  <si>
    <t>Incompleted: No updated in CMS</t>
  </si>
  <si>
    <t>22096</t>
  </si>
  <si>
    <t>47145</t>
  </si>
  <si>
    <t>33101C</t>
  </si>
  <si>
    <t>47146</t>
  </si>
  <si>
    <t>22101C</t>
  </si>
  <si>
    <t>22147F</t>
  </si>
  <si>
    <t>47215</t>
  </si>
  <si>
    <t>22147G</t>
  </si>
  <si>
    <t>47217</t>
  </si>
  <si>
    <t>22151</t>
  </si>
  <si>
    <t>47227</t>
  </si>
  <si>
    <t>22151A</t>
  </si>
  <si>
    <t>47228</t>
  </si>
  <si>
    <t>22152D</t>
  </si>
  <si>
    <t>47229</t>
  </si>
  <si>
    <t>Invoice number are already updated in QB</t>
  </si>
  <si>
    <t>22152A</t>
  </si>
  <si>
    <t>47248</t>
  </si>
  <si>
    <t>22151B</t>
  </si>
  <si>
    <t>47272</t>
  </si>
  <si>
    <t>22153G</t>
  </si>
  <si>
    <t>47280</t>
  </si>
  <si>
    <t>22153F</t>
  </si>
  <si>
    <t>47281</t>
  </si>
  <si>
    <t>22153D-Misc</t>
  </si>
  <si>
    <t>47283</t>
  </si>
  <si>
    <t>22153E</t>
  </si>
  <si>
    <t>47284</t>
  </si>
  <si>
    <t>22154A</t>
  </si>
  <si>
    <t>47306</t>
  </si>
  <si>
    <t>22154B</t>
  </si>
  <si>
    <t>47307</t>
  </si>
  <si>
    <t>22154 - MISC</t>
  </si>
  <si>
    <t>47308</t>
  </si>
  <si>
    <t>22154C</t>
  </si>
  <si>
    <t>47329</t>
  </si>
  <si>
    <t>22154E</t>
  </si>
  <si>
    <t>47330</t>
  </si>
  <si>
    <t>22154D</t>
  </si>
  <si>
    <t>47331</t>
  </si>
  <si>
    <t>22154F</t>
  </si>
  <si>
    <t>47332</t>
  </si>
  <si>
    <t>22157G-MISC</t>
  </si>
  <si>
    <t>47352</t>
  </si>
  <si>
    <t>22158B</t>
  </si>
  <si>
    <t>47376</t>
  </si>
  <si>
    <t>22158C</t>
  </si>
  <si>
    <t>47377</t>
  </si>
  <si>
    <t>22158D</t>
  </si>
  <si>
    <t>47378</t>
  </si>
  <si>
    <t>22159A</t>
  </si>
  <si>
    <t>47405</t>
  </si>
  <si>
    <t>22159B</t>
  </si>
  <si>
    <t>47406</t>
  </si>
  <si>
    <t>22160B</t>
  </si>
  <si>
    <t>47431</t>
  </si>
  <si>
    <t>22160C</t>
  </si>
  <si>
    <t>47434</t>
  </si>
  <si>
    <t>22160D</t>
  </si>
  <si>
    <t>47435</t>
  </si>
  <si>
    <t>22160E</t>
  </si>
  <si>
    <t>47436</t>
  </si>
  <si>
    <t>22152F</t>
  </si>
  <si>
    <t>47449</t>
  </si>
  <si>
    <t>22161A</t>
  </si>
  <si>
    <t>47452</t>
  </si>
  <si>
    <t>22161B</t>
  </si>
  <si>
    <t>47463</t>
  </si>
  <si>
    <t>22161C</t>
  </si>
  <si>
    <t>47464</t>
  </si>
  <si>
    <t>22164B</t>
  </si>
  <si>
    <t>47495</t>
  </si>
  <si>
    <t>22164C</t>
  </si>
  <si>
    <t>47496</t>
  </si>
  <si>
    <t>22164D</t>
  </si>
  <si>
    <t>47497</t>
  </si>
  <si>
    <t>22164E</t>
  </si>
  <si>
    <t>47498</t>
  </si>
  <si>
    <t>22164A-Misc</t>
  </si>
  <si>
    <t>47499</t>
  </si>
  <si>
    <t>22165</t>
  </si>
  <si>
    <t>47532</t>
  </si>
  <si>
    <t>22165A</t>
  </si>
  <si>
    <t>47533</t>
  </si>
  <si>
    <t>22165B-Misc</t>
  </si>
  <si>
    <t>47534</t>
  </si>
  <si>
    <t>22166C-Misc</t>
  </si>
  <si>
    <t>47546</t>
  </si>
  <si>
    <t>22166D</t>
  </si>
  <si>
    <t>47547</t>
  </si>
  <si>
    <t>22166E</t>
  </si>
  <si>
    <t>47548</t>
  </si>
  <si>
    <t>22167C</t>
  </si>
  <si>
    <t>47582</t>
  </si>
  <si>
    <t>22167D</t>
  </si>
  <si>
    <t>47583</t>
  </si>
  <si>
    <t>22167E</t>
  </si>
  <si>
    <t>47584</t>
  </si>
  <si>
    <t>22167F</t>
  </si>
  <si>
    <t>47585</t>
  </si>
  <si>
    <t>22167B-Misc</t>
  </si>
  <si>
    <t>47586</t>
  </si>
  <si>
    <t>22168C</t>
  </si>
  <si>
    <t>47599</t>
  </si>
  <si>
    <t>22168E</t>
  </si>
  <si>
    <t>47601</t>
  </si>
  <si>
    <t>47620</t>
  </si>
  <si>
    <t>PO number already proccesed in other invoice</t>
  </si>
  <si>
    <t>22171C-Misc</t>
  </si>
  <si>
    <t>47622</t>
  </si>
  <si>
    <t>22171E</t>
  </si>
  <si>
    <t>47624</t>
  </si>
  <si>
    <t>22171D</t>
  </si>
  <si>
    <t>47626</t>
  </si>
  <si>
    <t>22172D</t>
  </si>
  <si>
    <t>47660</t>
  </si>
  <si>
    <t>22172C</t>
  </si>
  <si>
    <t>47661</t>
  </si>
  <si>
    <t>22168D</t>
  </si>
  <si>
    <t>47663</t>
  </si>
  <si>
    <t>22173B-Misc.</t>
  </si>
  <si>
    <t>47673</t>
  </si>
  <si>
    <t>22173C</t>
  </si>
  <si>
    <t>47674</t>
  </si>
  <si>
    <t>22173E</t>
  </si>
  <si>
    <t>47675</t>
  </si>
  <si>
    <t>22173D</t>
  </si>
  <si>
    <t>47676</t>
  </si>
  <si>
    <t>22174B</t>
  </si>
  <si>
    <t>47706</t>
  </si>
  <si>
    <t>22174</t>
  </si>
  <si>
    <t>47711</t>
  </si>
  <si>
    <t>22175F</t>
  </si>
  <si>
    <t>47718</t>
  </si>
  <si>
    <t>22175D</t>
  </si>
  <si>
    <t>47721</t>
  </si>
  <si>
    <t>22175E</t>
  </si>
  <si>
    <t>47725</t>
  </si>
  <si>
    <t>22178D</t>
  </si>
  <si>
    <t>47744</t>
  </si>
  <si>
    <t>22178B-Misc</t>
  </si>
  <si>
    <t>47745</t>
  </si>
  <si>
    <t/>
  </si>
  <si>
    <t>47746</t>
  </si>
  <si>
    <t>No PO Number in  the invoice</t>
  </si>
  <si>
    <t>No PO Number in the invoice</t>
  </si>
  <si>
    <t>22178E</t>
  </si>
  <si>
    <t>22179B</t>
  </si>
  <si>
    <t>47764</t>
  </si>
  <si>
    <t>22179C</t>
  </si>
  <si>
    <t>47766</t>
  </si>
  <si>
    <t>22180</t>
  </si>
  <si>
    <t>47788</t>
  </si>
  <si>
    <t>22180B</t>
  </si>
  <si>
    <t>47789</t>
  </si>
  <si>
    <t>22180A</t>
  </si>
  <si>
    <t>47790</t>
  </si>
  <si>
    <t>22181C</t>
  </si>
  <si>
    <t>47817</t>
  </si>
  <si>
    <t>22181D</t>
  </si>
  <si>
    <t>47819</t>
  </si>
  <si>
    <t>22182I</t>
  </si>
  <si>
    <t>47835</t>
  </si>
  <si>
    <t>22182H</t>
  </si>
  <si>
    <t>47836</t>
  </si>
  <si>
    <t>22182J</t>
  </si>
  <si>
    <t>47837</t>
  </si>
  <si>
    <t>22186A-MISC</t>
  </si>
  <si>
    <t>47856</t>
  </si>
  <si>
    <t>22186F</t>
  </si>
  <si>
    <t>47858</t>
  </si>
  <si>
    <t>22186G</t>
  </si>
  <si>
    <t>47859</t>
  </si>
  <si>
    <t>22187F</t>
  </si>
  <si>
    <t>47891</t>
  </si>
  <si>
    <t>22187G</t>
  </si>
  <si>
    <t>47892</t>
  </si>
  <si>
    <t>22188B</t>
  </si>
  <si>
    <t>47912</t>
  </si>
  <si>
    <t>22188C</t>
  </si>
  <si>
    <t>47913</t>
  </si>
  <si>
    <t>22189F</t>
  </si>
  <si>
    <t>47966</t>
  </si>
  <si>
    <t>47968</t>
  </si>
  <si>
    <t>22189H-Misc</t>
  </si>
  <si>
    <t>47969</t>
  </si>
  <si>
    <t>22192E</t>
  </si>
  <si>
    <t>47980</t>
  </si>
  <si>
    <t>22192F</t>
  </si>
  <si>
    <t>47982</t>
  </si>
  <si>
    <t>22192G</t>
  </si>
  <si>
    <t>47983</t>
  </si>
  <si>
    <t>22192D-MISC</t>
  </si>
  <si>
    <t>47984</t>
  </si>
  <si>
    <t>22193A</t>
  </si>
  <si>
    <t>47999</t>
  </si>
  <si>
    <t>22193B</t>
  </si>
  <si>
    <t>48000</t>
  </si>
  <si>
    <t>22194</t>
  </si>
  <si>
    <t>48033</t>
  </si>
  <si>
    <t>22194A</t>
  </si>
  <si>
    <t>48035</t>
  </si>
  <si>
    <t>22195A</t>
  </si>
  <si>
    <t>48054</t>
  </si>
  <si>
    <t>22195C</t>
  </si>
  <si>
    <t>48055</t>
  </si>
  <si>
    <t>22195B</t>
  </si>
  <si>
    <t>48056</t>
  </si>
  <si>
    <t>22196A</t>
  </si>
  <si>
    <t>48093</t>
  </si>
  <si>
    <t>22196B</t>
  </si>
  <si>
    <t>48094</t>
  </si>
  <si>
    <t>22199B</t>
  </si>
  <si>
    <t>48104</t>
  </si>
  <si>
    <t>22199C</t>
  </si>
  <si>
    <t>48105</t>
  </si>
  <si>
    <t>22199-Misc</t>
  </si>
  <si>
    <t>48106</t>
  </si>
  <si>
    <t>22200A_Misc</t>
  </si>
  <si>
    <t>48127</t>
  </si>
  <si>
    <t>22200B_Misc</t>
  </si>
  <si>
    <t>48128</t>
  </si>
  <si>
    <t>22200B-Misc</t>
  </si>
  <si>
    <t>22200C</t>
  </si>
  <si>
    <t>48129</t>
  </si>
  <si>
    <t>22200D</t>
  </si>
  <si>
    <t>48130</t>
  </si>
  <si>
    <t>22200E-Misc</t>
  </si>
  <si>
    <t>48131</t>
  </si>
  <si>
    <t>22201D</t>
  </si>
  <si>
    <t>48167</t>
  </si>
  <si>
    <t>22201E</t>
  </si>
  <si>
    <t>48168</t>
  </si>
  <si>
    <t>22202H</t>
  </si>
  <si>
    <t>48177</t>
  </si>
  <si>
    <t>22202C</t>
  </si>
  <si>
    <t>48178</t>
  </si>
  <si>
    <t>22202G_Misc</t>
  </si>
  <si>
    <t>48179</t>
  </si>
  <si>
    <t>22202D</t>
  </si>
  <si>
    <t>48180</t>
  </si>
  <si>
    <t>22202E</t>
  </si>
  <si>
    <t>48181</t>
  </si>
  <si>
    <t>22203B</t>
  </si>
  <si>
    <t>48201</t>
  </si>
  <si>
    <t>48212</t>
  </si>
  <si>
    <t>22207Misc</t>
  </si>
  <si>
    <t>48219</t>
  </si>
  <si>
    <t>22203C</t>
  </si>
  <si>
    <t>48245</t>
  </si>
  <si>
    <t>22203D</t>
  </si>
  <si>
    <t>48248</t>
  </si>
  <si>
    <t>22206C</t>
  </si>
  <si>
    <t>48256</t>
  </si>
  <si>
    <t>22206D</t>
  </si>
  <si>
    <t>48257</t>
  </si>
  <si>
    <t>22207E</t>
  </si>
  <si>
    <t>48261</t>
  </si>
  <si>
    <t>22207C</t>
  </si>
  <si>
    <t>48287</t>
  </si>
  <si>
    <t>22207D</t>
  </si>
  <si>
    <t>48288</t>
  </si>
  <si>
    <t>22207F</t>
  </si>
  <si>
    <t>48289</t>
  </si>
  <si>
    <t>48302</t>
  </si>
  <si>
    <t>22208A</t>
  </si>
  <si>
    <t>48303</t>
  </si>
  <si>
    <t>22208B</t>
  </si>
  <si>
    <t>48304</t>
  </si>
  <si>
    <t>22210E</t>
  </si>
  <si>
    <t>48325</t>
  </si>
  <si>
    <t>22210F</t>
  </si>
  <si>
    <t>48326</t>
  </si>
  <si>
    <t>22209E</t>
  </si>
  <si>
    <t>48339</t>
  </si>
  <si>
    <t>22209F</t>
  </si>
  <si>
    <t>48340</t>
  </si>
  <si>
    <t>22209C</t>
  </si>
  <si>
    <t>48341</t>
  </si>
  <si>
    <t>22210B</t>
  </si>
  <si>
    <t>48386</t>
  </si>
  <si>
    <t>22210A</t>
  </si>
  <si>
    <t>48387</t>
  </si>
  <si>
    <t>22213A</t>
  </si>
  <si>
    <t>48399</t>
  </si>
  <si>
    <t>22213B</t>
  </si>
  <si>
    <t>48400</t>
  </si>
  <si>
    <t>22213C</t>
  </si>
  <si>
    <t>48401</t>
  </si>
  <si>
    <t>22213-Misc</t>
  </si>
  <si>
    <t>48402</t>
  </si>
  <si>
    <t>48422</t>
  </si>
  <si>
    <t>22215C-MISC</t>
  </si>
  <si>
    <t>48423</t>
  </si>
  <si>
    <t>22214-MISC</t>
  </si>
  <si>
    <t>48439</t>
  </si>
  <si>
    <t>22214A-MISC</t>
  </si>
  <si>
    <t>48440</t>
  </si>
  <si>
    <t>22214B</t>
  </si>
  <si>
    <t>48441</t>
  </si>
  <si>
    <t>22214C</t>
  </si>
  <si>
    <t>48442</t>
  </si>
  <si>
    <t>22215F-MISC</t>
  </si>
  <si>
    <t>48463</t>
  </si>
  <si>
    <t>22215D</t>
  </si>
  <si>
    <t>48464</t>
  </si>
  <si>
    <t>22215E</t>
  </si>
  <si>
    <t>48465</t>
  </si>
  <si>
    <t>22220-MISC</t>
  </si>
  <si>
    <t>48480</t>
  </si>
  <si>
    <t>Resume:</t>
  </si>
  <si>
    <t>Registers Found:</t>
  </si>
  <si>
    <t>PO Loaded in CMS:</t>
  </si>
  <si>
    <t>Invoices found:</t>
  </si>
  <si>
    <t>Invoices loaded:</t>
  </si>
  <si>
    <t>Invoices not loaded:</t>
  </si>
  <si>
    <t>PO Found:</t>
  </si>
  <si>
    <t>PO_Number</t>
  </si>
  <si>
    <t>Date_CSM_Processed</t>
  </si>
  <si>
    <t>PDF_Name</t>
  </si>
  <si>
    <t>OutputPDF</t>
  </si>
  <si>
    <t>Invoice_Number</t>
  </si>
  <si>
    <t>PO_Qty</t>
  </si>
  <si>
    <t>Date_invoice_recieved</t>
  </si>
  <si>
    <t>Date_Quickbooks_Processed</t>
  </si>
  <si>
    <t>Delay QB Process</t>
  </si>
  <si>
    <t>days since recived</t>
  </si>
  <si>
    <t>128-310061-0</t>
  </si>
  <si>
    <t>PDA 47217 PO 22147G 20220720.pdf</t>
  </si>
  <si>
    <t>F128-310062-0</t>
  </si>
  <si>
    <t>PDA 47215 PO 22147F 20220720.pdf</t>
  </si>
  <si>
    <t>22145B</t>
  </si>
  <si>
    <t>F128-309809-1</t>
  </si>
  <si>
    <t>PO-22152F Bulk Regular</t>
  </si>
  <si>
    <t>PDA 47449 PO 22152F 20220724.pdf</t>
  </si>
  <si>
    <t>22153C</t>
  </si>
  <si>
    <t>128-310666-0</t>
  </si>
  <si>
    <t>128-311707-0</t>
  </si>
  <si>
    <t>PDA 47434 PO 22160C 20220724.pdf</t>
  </si>
  <si>
    <t>22144B</t>
  </si>
  <si>
    <t>Case 3 FG</t>
  </si>
  <si>
    <t>128-312030-0</t>
  </si>
  <si>
    <t>PDA 47495 PO 22164B 20220725.pdf</t>
  </si>
  <si>
    <t>128-312025-0</t>
  </si>
  <si>
    <t>PDA 47548 PO 22166E 20220725.pdf</t>
  </si>
  <si>
    <t>128-312031-0</t>
  </si>
  <si>
    <t>PDA 47498 PO 22164E 20220725.pdf</t>
  </si>
  <si>
    <t>128-312211-0</t>
  </si>
  <si>
    <t>PDA 47582 PO 22167C 20220725.pdf</t>
  </si>
  <si>
    <t>128-312194-0</t>
  </si>
  <si>
    <t>PDA 47532 PO 22165 20220725.pdf</t>
  </si>
  <si>
    <t>PO-22165A_Bulk</t>
  </si>
  <si>
    <t>PDA 47533 PO 22165A 20220725.pdf</t>
  </si>
  <si>
    <t>128-312395-0</t>
  </si>
  <si>
    <t>PDA 47547 PO 22166D 20220725.pdf</t>
  </si>
  <si>
    <t>128-312393-0</t>
  </si>
  <si>
    <t>PDA 47599 PO 22168C 20220725.pdf</t>
  </si>
  <si>
    <t>128-312593-0</t>
  </si>
  <si>
    <t>PDA 47585 PO 22167F 20220725.pdf</t>
  </si>
  <si>
    <t>128-312591-0</t>
  </si>
  <si>
    <t>PDA 47583 PO 22167D 20220725.pdf</t>
  </si>
  <si>
    <t>F128-312866-0</t>
  </si>
  <si>
    <t>PDA 47601 PO 22168E 20220725.pdf</t>
  </si>
  <si>
    <t>128-312707-0</t>
  </si>
  <si>
    <t>PDA 47663 PO 22168D 20220725.pdf</t>
  </si>
  <si>
    <t>128-312916-0</t>
  </si>
  <si>
    <t>PDA 47626 PO 22171D 20220725.pdf</t>
  </si>
  <si>
    <t>F128-312893-0</t>
  </si>
  <si>
    <t>PDA 47624 PO 22171E 20220725.pdf</t>
  </si>
  <si>
    <t>F128-313061-0</t>
  </si>
  <si>
    <t>PDA 47661 PO 22172C 20220725.pdf</t>
  </si>
  <si>
    <t>F128-313059-0</t>
  </si>
  <si>
    <t>PDA 47660 PO 22172D 20220725.pdf</t>
  </si>
  <si>
    <t>128-313153-0</t>
  </si>
  <si>
    <t>PDA 47674 PO 22173C 20220725.pdf</t>
  </si>
  <si>
    <t>F128-313155-0</t>
  </si>
  <si>
    <t>PDA 47676 PO 22173D 20220725.pdf</t>
  </si>
  <si>
    <t>128-313154-0</t>
  </si>
  <si>
    <t>PDA 47675 PO 22173E 20220725.pdf</t>
  </si>
  <si>
    <t>128-313288-0</t>
  </si>
  <si>
    <t>PDA 47711 PO 22174 20220726.pdf</t>
  </si>
  <si>
    <t>128-313898-0</t>
  </si>
  <si>
    <t>PDA 47744 PO 22178D 20220727.pdf</t>
  </si>
  <si>
    <t>F128-313983-0</t>
  </si>
  <si>
    <t>PDA 47835 PO 22182I 20220728.pdf</t>
  </si>
  <si>
    <t>128-313901-0</t>
  </si>
  <si>
    <t>PDA 47789 PO 22180B 20220727.pdf</t>
  </si>
  <si>
    <t>128-313921-0</t>
  </si>
  <si>
    <t>PDA 47788 PO 22180 20220727.pdf</t>
  </si>
  <si>
    <t>F128-314023-0</t>
  </si>
  <si>
    <t>PDA 47817 PO 22181C 20220728.pdf</t>
  </si>
  <si>
    <t>F128-314021-0</t>
  </si>
  <si>
    <t>PDA 47819 PO 22181D 20220728.pdf</t>
  </si>
  <si>
    <t>F128-314255-0</t>
  </si>
  <si>
    <t>PDA 47837 PO 22182J 20220728.pdf</t>
  </si>
  <si>
    <t>F128-314257-0</t>
  </si>
  <si>
    <t>PDA 47836 PO 22182H 20220728.pdf</t>
  </si>
  <si>
    <t>128-314444-0</t>
  </si>
  <si>
    <t>PDA 47859 PO 22186G 20220728.pdf</t>
  </si>
  <si>
    <t>128-314445-0</t>
  </si>
  <si>
    <t>PDA 47858 PO 22186F 20220728.pdf</t>
  </si>
  <si>
    <t>F128-314610-0</t>
  </si>
  <si>
    <t>PDA 47891 PO 22187F 20220728.pdf</t>
  </si>
  <si>
    <t>128-314741-0</t>
  </si>
  <si>
    <t>PDA 47913 PO 22188C 20220728.pdf</t>
  </si>
  <si>
    <t>F128-314742-0</t>
  </si>
  <si>
    <t>PDA 47912 PO 22188B 20220728.pdf</t>
  </si>
  <si>
    <t>22189G</t>
  </si>
  <si>
    <t>F128-314832-0</t>
  </si>
  <si>
    <t>F128-314835-0</t>
  </si>
  <si>
    <t>PDA 47966 PO 22189F 20220731.pdf</t>
  </si>
  <si>
    <t>128-315086-0</t>
  </si>
  <si>
    <t>PDA 47983 PO 22192G 20220731.pdf</t>
  </si>
  <si>
    <t>128-315087-0</t>
  </si>
  <si>
    <t>PDA 47980 PO 22192E 20220731.pdf</t>
  </si>
  <si>
    <t>128-315085-0</t>
  </si>
  <si>
    <t>PDA 47982 PO 22192F 20220731.pdf</t>
  </si>
  <si>
    <t>128-315205-0</t>
  </si>
  <si>
    <t>PDA 47999 PO 22193A 20220801.pdf</t>
  </si>
  <si>
    <t>128-315204-0</t>
  </si>
  <si>
    <t>PDA 48000 PO 22193B 20220801.pdf</t>
  </si>
  <si>
    <t>128-315256-0</t>
  </si>
  <si>
    <t>PDA 48056 PO 22195B 20220801.pdf</t>
  </si>
  <si>
    <t>PO-22151_Water samples 6.1.2022</t>
  </si>
  <si>
    <t>PDA 47227 PO 22151 20220720.pdf</t>
  </si>
  <si>
    <t>PO-22151A_FG</t>
  </si>
  <si>
    <t>PDA 47228 PO 22151A 20220720.pdf</t>
  </si>
  <si>
    <t>PO-22152D_BULK RUSH</t>
  </si>
  <si>
    <t>PDA 47229 PO 22152D 20220720.pdf</t>
  </si>
  <si>
    <t xml:space="preserve">Inv_47217_from_PDA_Laboratories_Inc_2444_x000D_
</t>
  </si>
  <si>
    <t>128-313142-0</t>
  </si>
  <si>
    <t>PDA 47146 PO 22101C 20220719.pdf</t>
  </si>
  <si>
    <t xml:space="preserve">Inv_47215_from_PDA_Laboratories_Inc_2444_x000D_
</t>
  </si>
  <si>
    <t>128-313141-0</t>
  </si>
  <si>
    <t>PDA 47145 PO 22096 20220719.pdf</t>
  </si>
  <si>
    <t>F128-313031-0</t>
  </si>
  <si>
    <t>PDA 47144 PO 22091 20220719.pdf</t>
  </si>
  <si>
    <t>128-315392-0</t>
  </si>
  <si>
    <t>PDA 48033 PO 22194 20220801.pdf</t>
  </si>
  <si>
    <t>128-315393-0</t>
  </si>
  <si>
    <t>PDA 48035 PO 22194A 20220801.pdf</t>
  </si>
  <si>
    <t>PO-22154F_Bulk Low Prior</t>
  </si>
  <si>
    <t>PDA 47332 PO 22154F 20220721.pdf</t>
  </si>
  <si>
    <t>PO-22154D_Babo</t>
  </si>
  <si>
    <t>PDA 47331 PO 22154D 20220721.pdf</t>
  </si>
  <si>
    <t>PO-22154E_BULK REG</t>
  </si>
  <si>
    <t>PDA 47330 PO 22154E 20220721.pdf</t>
  </si>
  <si>
    <t>PO-22154C_revised 6.7.2022</t>
  </si>
  <si>
    <t>PDA 47329 PO 22154C 20220721.pdf</t>
  </si>
  <si>
    <t>128-310271-0</t>
  </si>
  <si>
    <t>PDA 47308 PO 22154 - MISC 20220721.pdf</t>
  </si>
  <si>
    <t>PO-22154B_Bulk rush</t>
  </si>
  <si>
    <t>PDA 47307 PO 22154B 20220721.pdf</t>
  </si>
  <si>
    <t>128-310530-0</t>
  </si>
  <si>
    <t>PDA 47306 PO 22154A 20220721.pdf</t>
  </si>
  <si>
    <t>PO-22153E_FG REGULAR</t>
  </si>
  <si>
    <t>PDA 47284 PO 22153E 20220721.pdf</t>
  </si>
  <si>
    <t>PO-22153D_FG MISC</t>
  </si>
  <si>
    <t>PDA 47283 PO 22153D-Misc 20220721.pdf</t>
  </si>
  <si>
    <t>PO-22153F_Bulk</t>
  </si>
  <si>
    <t>PDA 47281 PO 22153F 20220721.pdf</t>
  </si>
  <si>
    <t>128-310082-0</t>
  </si>
  <si>
    <t>PDA 47280 PO 22153G 20220721.pdf</t>
  </si>
  <si>
    <t>PO-22151B_Bulk</t>
  </si>
  <si>
    <t>PDA 47272 PO 22151B 20220720.pdf</t>
  </si>
  <si>
    <t>PO-22152A_FG</t>
  </si>
  <si>
    <t>PDA 47248 PO 22152A 20220720.pdf</t>
  </si>
  <si>
    <t>128-315555-0</t>
  </si>
  <si>
    <t>PDA 48054 PO 22195A 20220801.pdf</t>
  </si>
  <si>
    <t>128-315554-0</t>
  </si>
  <si>
    <t>PDA 48055 PO 22195C 20220801.pdf</t>
  </si>
  <si>
    <t>PO-22158D_Remnant &amp; recert</t>
  </si>
  <si>
    <t>PDA 47378 PO 22158D 20220722.pdf</t>
  </si>
  <si>
    <t>PO-22158C_Bulk</t>
  </si>
  <si>
    <t>PDA 47377 PO 22158C 20220722.pdf</t>
  </si>
  <si>
    <t>PO-22158B_FG</t>
  </si>
  <si>
    <t>PDA 47376 PO 22158B 20220722.pdf</t>
  </si>
  <si>
    <t>128-315670-0</t>
  </si>
  <si>
    <t>PDA 48094 PO 22196B 20220801.pdf</t>
  </si>
  <si>
    <t>F128-315671-0</t>
  </si>
  <si>
    <t>PDA 48212 PO 22196A 20220802.pdf</t>
  </si>
  <si>
    <t>PO-22167E_Bulk Rush</t>
  </si>
  <si>
    <t>PDA 47584 PO 22167E 20220725.pdf</t>
  </si>
  <si>
    <t>PO-22164D_FG Rush</t>
  </si>
  <si>
    <t>PDA 47497 PO 22164D 20220725.pdf</t>
  </si>
  <si>
    <t>PO-22164C_Bulk Rush</t>
  </si>
  <si>
    <t>PDA 47496 PO 22164C 20220725.pdf</t>
  </si>
  <si>
    <t>PO-22161C_Bulk regular</t>
  </si>
  <si>
    <t>PDA 47464 PO 22161C 20220724.pdf</t>
  </si>
  <si>
    <t>PO-22161B_FG regular</t>
  </si>
  <si>
    <t>PDA 47463 PO 22161B 20220724.pdf</t>
  </si>
  <si>
    <t>PO-22161A_FG Sat Del</t>
  </si>
  <si>
    <t>PDA 47452 PO 22161A 20220724.pdf</t>
  </si>
  <si>
    <t>PO-22160E_Bulk Regular</t>
  </si>
  <si>
    <t>PDA 47436 PO 22160E 20220724.pdf</t>
  </si>
  <si>
    <t>PO-22160D_Bulk Low Piriority</t>
  </si>
  <si>
    <t>PDA 47435 PO 22160D 20220724.pdf</t>
  </si>
  <si>
    <t>PO-22160B_FG Low Priority</t>
  </si>
  <si>
    <t>PDA 47431 PO 22160B 20220724.pdf</t>
  </si>
  <si>
    <t>PO-22159B_Bulk</t>
  </si>
  <si>
    <t>PDA 47406 PO 22159B 20220723.pdf</t>
  </si>
  <si>
    <t>PO-22159A_FG</t>
  </si>
  <si>
    <t>PDA 47405 PO 22159A 20220723.pdf</t>
  </si>
  <si>
    <t>128-315646-0</t>
  </si>
  <si>
    <t>PDA 48127 PO 22200A_Misc 20220801.pdf</t>
  </si>
  <si>
    <t>128-315195-0</t>
  </si>
  <si>
    <t>PDA 47984 PO 22192D-MISC 20220731.pdf</t>
  </si>
  <si>
    <t>128-314834-0</t>
  </si>
  <si>
    <t>PDA 47969 PO 22189H-Misc 20220731.pdf</t>
  </si>
  <si>
    <t>F128-314093-0</t>
  </si>
  <si>
    <t>PDA 47856 PO 22186A-MISC 20220728.pdf</t>
  </si>
  <si>
    <t>PO-22173B- Misc Bulk PAO</t>
  </si>
  <si>
    <t>PDA 47673 PO 22173B-Misc. 20220725.pdf</t>
  </si>
  <si>
    <t>PO-22171C_Water System</t>
  </si>
  <si>
    <t>PDA 47622 PO 22171C-Misc 20220725.pdf</t>
  </si>
  <si>
    <t>PO-22174B_Bulk regular</t>
  </si>
  <si>
    <t>PDA 47706 PO 22174B 20220726.pdf</t>
  </si>
  <si>
    <t>PO-22175D_FG</t>
  </si>
  <si>
    <t>PDA 47721 PO 22175D 20220726.pdf</t>
  </si>
  <si>
    <t>PO-22175F_Bulk Rush</t>
  </si>
  <si>
    <t>PDA 47718 PO 22175F 20220726.pdf</t>
  </si>
  <si>
    <t>PO-22175E-Bulk</t>
  </si>
  <si>
    <t>PDA 47725 PO 22175E 20220726.pdf</t>
  </si>
  <si>
    <t>128-316047-0</t>
  </si>
  <si>
    <t>PDA 48177 PO 22202H 20220802.pdf</t>
  </si>
  <si>
    <t>128-316046-0</t>
  </si>
  <si>
    <t>PDA 48180 PO 22202D 20220802.pdf</t>
  </si>
  <si>
    <t>PO-22199B_FG</t>
  </si>
  <si>
    <t>PDA 48104 PO 22199B 20220801.pdf</t>
  </si>
  <si>
    <t>PO-22199C_Bulk</t>
  </si>
  <si>
    <t>PDA 48105 PO 22199C 20220801.pdf</t>
  </si>
  <si>
    <t>128-315891-0</t>
  </si>
  <si>
    <t>PDA 48106 PO 22199-Misc 20220801.pdf</t>
  </si>
  <si>
    <t>F128-315995-0</t>
  </si>
  <si>
    <t>PDA 48129 PO 22200C 20220802.pdf</t>
  </si>
  <si>
    <t>F128-315993-0</t>
  </si>
  <si>
    <t>PDA 48130 PO 22200D 20220802.pdf</t>
  </si>
  <si>
    <t>128-315992-0</t>
  </si>
  <si>
    <t>PDA 48128 PO 22200B-Misc 20220801.pdf</t>
  </si>
  <si>
    <t>128-315997-0</t>
  </si>
  <si>
    <t>PDA 48131 PO 22200E-Misc 20220802.pdf</t>
  </si>
  <si>
    <t>128-316172-0</t>
  </si>
  <si>
    <t>PDA 48179 PO 22202G_Misc 20220802.pdf</t>
  </si>
  <si>
    <t>128-313740-0</t>
  </si>
  <si>
    <t>PDA 47766 PO 22179C 20220727.pdf</t>
  </si>
  <si>
    <t>128-313739-0</t>
  </si>
  <si>
    <t>PDA 47764 PO 22179B 20220727.pdf</t>
  </si>
  <si>
    <t>128-313371-0</t>
  </si>
  <si>
    <t>PDA 47745 PO 22178B-Misc 20220727.pdf</t>
  </si>
  <si>
    <t>128-313710-0</t>
  </si>
  <si>
    <t>PDA 47790 PO 22180A 20220727.pdf</t>
  </si>
  <si>
    <t>F128-316201-0</t>
  </si>
  <si>
    <t>PDA 48167 PO 22201D 20220802.pdf</t>
  </si>
  <si>
    <t>F128-316199-0</t>
  </si>
  <si>
    <t>PDA 48168 PO 22201E 20220802.pdf</t>
  </si>
  <si>
    <t>F128-314608-0</t>
  </si>
  <si>
    <t>PDA 47892 PO 22187G 20220728.pdf</t>
  </si>
  <si>
    <t>128-316309-0</t>
  </si>
  <si>
    <t>PDA 48181 PO 22202E 20220802.pdf</t>
  </si>
  <si>
    <t>128-316383-0</t>
  </si>
  <si>
    <t>PDA 48219 PO 22207Misc 20220802.pdf</t>
  </si>
  <si>
    <t>128-316308-0</t>
  </si>
  <si>
    <t>PDA 48178 PO 22202C 20220802.pdf</t>
  </si>
  <si>
    <t>128-316465-0</t>
  </si>
  <si>
    <t>PDA 48261 PO 22207E 20220803.pdf</t>
  </si>
  <si>
    <t>F128-316390-0</t>
  </si>
  <si>
    <t>PDA 48245 PO 22203C 20220803.pdf</t>
  </si>
  <si>
    <t>F128-316388-0</t>
  </si>
  <si>
    <t>PDA 48248 PO 22203D 20220803.pdf</t>
  </si>
  <si>
    <t>128-316562-0</t>
  </si>
  <si>
    <t>PDA 48302 PO 22206D 20220805.pdf</t>
  </si>
  <si>
    <t>128-316561-0</t>
  </si>
  <si>
    <t>PDA 48256 PO 22206C 20220803.pdf</t>
  </si>
  <si>
    <t>128-316258-0</t>
  </si>
  <si>
    <t>PDA 48201 PO 22203B 20220802.pdf</t>
  </si>
  <si>
    <t>128-316667-0</t>
  </si>
  <si>
    <t>PDA 48289 PO 22207F 20220805.pdf</t>
  </si>
  <si>
    <t>F128-316672-0</t>
  </si>
  <si>
    <t>PDA 48288 PO 22207D 20220805.pdf</t>
  </si>
  <si>
    <t>128-316783-0</t>
  </si>
  <si>
    <t>PDA 48422 PO 22207C 20220810.pdf</t>
  </si>
  <si>
    <t>F128-313545-0</t>
  </si>
  <si>
    <t>PDA 47746 PO 22178E 20220727.pdf</t>
  </si>
  <si>
    <t>128-316798-0</t>
  </si>
  <si>
    <t>PDA 48326 PO 22210F 20220805.pdf</t>
  </si>
  <si>
    <t>128-316797-0</t>
  </si>
  <si>
    <t>PDA 48325 PO 22210E 20220805.pdf</t>
  </si>
  <si>
    <t>F128-316791-0</t>
  </si>
  <si>
    <t>PDA 48304 PO 22208B 20220805.pdf</t>
  </si>
  <si>
    <t>F128-316793-0</t>
  </si>
  <si>
    <t>128-316790-0</t>
  </si>
  <si>
    <t>PDA 48303 PO 22208A 20220805.pdf</t>
  </si>
  <si>
    <t>128-316910-0</t>
  </si>
  <si>
    <t>PDA 48339 PO 22209E 20220809.pdf</t>
  </si>
  <si>
    <t>F128-316913-0</t>
  </si>
  <si>
    <t>PDA 48340 PO 22209F 20220809.pdf</t>
  </si>
  <si>
    <t>22209G</t>
  </si>
  <si>
    <t>F128-316911-0</t>
  </si>
  <si>
    <t>128-312592-0</t>
  </si>
  <si>
    <t>PDA 47586 PO 22167B-Misc 20220725.pdf</t>
  </si>
  <si>
    <t>128-312396-0</t>
  </si>
  <si>
    <t>PDA 47546 PO 22166C-Misc 20220725.pdf</t>
  </si>
  <si>
    <t>128-312193-0</t>
  </si>
  <si>
    <t>PDA 47534 PO 22165B-Misc 20220725.pdf</t>
  </si>
  <si>
    <t>128-311794-0</t>
  </si>
  <si>
    <t>PDA 47499 PO 22164A-Misc 20220725.pdf</t>
  </si>
  <si>
    <t>128-310760-0</t>
  </si>
  <si>
    <t>PDA 47352 PO 22157G-MISC 20220722.pdf</t>
  </si>
  <si>
    <t>128-317010-0</t>
  </si>
  <si>
    <t>PDA 48387 PO 22210A 20220809.pdf</t>
  </si>
  <si>
    <t>F128-317011-0</t>
  </si>
  <si>
    <t>PDA 48386 PO 22210B 20220809.pdf</t>
  </si>
  <si>
    <t>128-317256-0</t>
  </si>
  <si>
    <t>PDA 48423 PO 22215C-MISC 20220810.pdf</t>
  </si>
  <si>
    <t>128-317270-0</t>
  </si>
  <si>
    <t>PDA 48401 PO 22213C 20220809.pdf</t>
  </si>
  <si>
    <t>128-317273-0</t>
  </si>
  <si>
    <t>PDA 48402 PO 22213-Misc 20220809.pdf</t>
  </si>
  <si>
    <t>128-317272-0</t>
  </si>
  <si>
    <t>PDA 48399 PO 22213A 20220809.pdf</t>
  </si>
  <si>
    <t>128-317271-0</t>
  </si>
  <si>
    <t>PDA 48400 PO 22213B 20220809.pdf</t>
  </si>
  <si>
    <t>128-317398-0</t>
  </si>
  <si>
    <t>PDA 48440 PO 22214A-MISC 20220810.pdf</t>
  </si>
  <si>
    <t>128-317397-0</t>
  </si>
  <si>
    <t>PDA 48439 PO 22214-MISC 20220810.pdf</t>
  </si>
  <si>
    <t>128-317400-0</t>
  </si>
  <si>
    <t>PDA 48442 PO 22214C 20220810.pdf</t>
  </si>
  <si>
    <t>128-317399-0</t>
  </si>
  <si>
    <t>PDA 48441 PO 22214B 20220810.pdf</t>
  </si>
  <si>
    <t>F128-317539-0</t>
  </si>
  <si>
    <t>PDA 48464 PO 22215D 20220812.pdf</t>
  </si>
  <si>
    <t>128-317538-0</t>
  </si>
  <si>
    <t>PDA 48463 PO 22215F-MISC 20220812.pdf</t>
  </si>
  <si>
    <t>128-317541-0</t>
  </si>
  <si>
    <t>PDA 48465 PO 22215E 20220812.pdf</t>
  </si>
  <si>
    <t>128-317616-0</t>
  </si>
  <si>
    <t>PDA 48480 PO 22220-MISC 20220812.pdf</t>
  </si>
  <si>
    <t>22216B</t>
  </si>
  <si>
    <t>F128-317631-0</t>
  </si>
  <si>
    <t>22216A</t>
  </si>
  <si>
    <t>F128-317633-0</t>
  </si>
  <si>
    <t>22216-MISC</t>
  </si>
  <si>
    <t>128-317630-0</t>
  </si>
  <si>
    <t>22217A-MISC</t>
  </si>
  <si>
    <t>F128-317715-0</t>
  </si>
  <si>
    <t xml:space="preserve">Resume: </t>
  </si>
  <si>
    <t xml:space="preserve">PEDRO's counting working time: </t>
  </si>
  <si>
    <t>Qty PO:</t>
  </si>
  <si>
    <t>Qty Sublote:</t>
  </si>
  <si>
    <t>Qty Test:</t>
  </si>
  <si>
    <t>Qty Issue:</t>
  </si>
  <si>
    <t>Duration:</t>
  </si>
  <si>
    <t>DateStart</t>
  </si>
  <si>
    <t>DateEnd</t>
  </si>
  <si>
    <t>CountPO</t>
  </si>
  <si>
    <t>CountSublote</t>
  </si>
  <si>
    <t>TestCount</t>
  </si>
  <si>
    <t>CountIssue</t>
  </si>
  <si>
    <t>Duration</t>
  </si>
  <si>
    <t>PO Found</t>
  </si>
  <si>
    <t>Lookup in MasterData Tab</t>
  </si>
  <si>
    <t>LastDate_Try_Invoice</t>
  </si>
  <si>
    <t>Tries</t>
  </si>
  <si>
    <t>LastPO_Related</t>
  </si>
  <si>
    <t>Has PO</t>
  </si>
  <si>
    <t>Invoice #</t>
  </si>
  <si>
    <t>Invoice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</si>
</sst>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\ h:mm:ss;@"/>
    <numFmt numFmtId="165" formatCode="m/d/yyyy\ h:mm:ss;@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rgb="FF00FFFF"/>
      </patternFill>
    </fill>
    <fill>
      <patternFill patternType="solid">
        <fgColor theme="4" tint="0.39997558519241921"/>
        <bgColor rgb="FF00FFFF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1" fontId="0" fillId="0" borderId="0" xfId="0" applyNumberFormat="1"/>
    <xf numFmtId="46" fontId="0" fillId="0" borderId="0" xfId="0" applyNumberFormat="1"/>
    <xf numFmtId="2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0" fontId="2" fillId="8" borderId="3" xfId="0" applyFont="1" applyFill="1" applyBorder="1"/>
    <xf numFmtId="0" fontId="0" fillId="5" borderId="3" xfId="0" applyFill="1" applyBorder="1"/>
    <xf numFmtId="0" fontId="2" fillId="7" borderId="3" xfId="0" applyFont="1" applyFill="1" applyBorder="1"/>
    <xf numFmtId="0" fontId="2" fillId="4" borderId="3" xfId="0" applyFont="1" applyFill="1" applyBorder="1"/>
    <xf numFmtId="0" fontId="0" fillId="5" borderId="5" xfId="0" applyFill="1" applyBorder="1"/>
    <xf numFmtId="0" fontId="2" fillId="7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164" fontId="0" fillId="2" borderId="0" xfId="0" applyNumberFormat="1" applyFill="1" applyAlignment="1">
      <alignment vertical="center" wrapText="1"/>
    </xf>
    <xf numFmtId="164" fontId="0" fillId="3" borderId="0" xfId="0" applyNumberFormat="1" applyFill="1" applyAlignment="1">
      <alignment vertical="center" wrapText="1"/>
    </xf>
    <xf numFmtId="1" fontId="0" fillId="0" borderId="0" xfId="0" applyNumberFormat="1" applyAlignment="1">
      <alignment vertical="center" wrapText="1"/>
    </xf>
    <xf numFmtId="0" fontId="2" fillId="5" borderId="3" xfId="0" applyFont="1" applyFill="1" applyBorder="1" applyAlignment="1">
      <alignment horizontal="left" vertical="center"/>
    </xf>
    <xf numFmtId="0" fontId="2" fillId="5" borderId="5" xfId="0" applyFont="1" applyFill="1" applyBorder="1" applyAlignment="1">
      <alignment horizontal="left" vertical="center"/>
    </xf>
    <xf numFmtId="0" fontId="2" fillId="8" borderId="5" xfId="0" applyFont="1" applyFill="1" applyBorder="1" applyAlignment="1">
      <alignment horizontal="center" vertical="center"/>
    </xf>
    <xf numFmtId="1" fontId="0" fillId="9" borderId="0" xfId="0" applyNumberFormat="1" applyFill="1" applyAlignment="1">
      <alignment vertical="center" wrapText="1"/>
    </xf>
    <xf numFmtId="165" fontId="0" fillId="0" borderId="0" xfId="0" applyNumberFormat="1"/>
    <xf numFmtId="0" fontId="0" fillId="10" borderId="1" xfId="0" applyFill="1" applyBorder="1"/>
    <xf numFmtId="0" fontId="0" fillId="0" borderId="1" xfId="0" applyBorder="1"/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7" borderId="0" xfId="0" applyFont="1" applyFill="1"/>
    <xf numFmtId="0" fontId="3" fillId="0" borderId="1" xfId="0" applyFont="1" applyBorder="1"/>
    <xf numFmtId="0" fontId="3" fillId="10" borderId="1" xfId="0" applyFont="1" applyFill="1" applyBorder="1"/>
    <xf numFmtId="0" fontId="2" fillId="13" borderId="0" xfId="0" applyFont="1" applyFill="1" applyAlignment="1">
      <alignment horizontal="center" vertical="center" wrapText="1"/>
    </xf>
    <xf numFmtId="46" fontId="2" fillId="13" borderId="0" xfId="0" applyNumberFormat="1" applyFont="1" applyFill="1" applyAlignment="1">
      <alignment horizontal="center" vertical="center" wrapText="1"/>
    </xf>
    <xf numFmtId="0" fontId="0" fillId="7" borderId="0" xfId="0" applyFill="1"/>
    <xf numFmtId="0" fontId="0" fillId="5" borderId="3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 vertical="center"/>
    </xf>
    <xf numFmtId="0" fontId="4" fillId="13" borderId="0" xfId="0" applyFont="1" applyFill="1" applyAlignment="1">
      <alignment horizontal="center" vertical="center" wrapText="1"/>
    </xf>
    <xf numFmtId="164" fontId="0" fillId="12" borderId="0" xfId="0" applyNumberFormat="1" applyFill="1" applyAlignment="1">
      <alignment horizontal="center" vertical="center" wrapText="1"/>
    </xf>
    <xf numFmtId="164" fontId="2" fillId="12" borderId="0" xfId="0" applyNumberFormat="1" applyFont="1" applyFill="1" applyAlignment="1">
      <alignment horizontal="center" vertical="center" wrapText="1"/>
    </xf>
    <xf numFmtId="0" fontId="1" fillId="11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</cellXfs>
  <cellStyles count="1">
    <cellStyle name="Normal" xfId="0" builtinId="0"/>
  </cellStyles>
  <dxfs count="20">
    <dxf>
      <numFmt numFmtId="164" formatCode="m/d/yy\ h:mm:ss;@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64" formatCode="m/d/yy\ h:mm:ss;@"/>
    </dxf>
    <dxf>
      <fill>
        <patternFill patternType="solid">
          <fgColor indexed="64"/>
          <bgColor rgb="FFFFC000"/>
        </patternFill>
      </fill>
    </dxf>
    <dxf>
      <numFmt numFmtId="31" formatCode="[h]:mm:ss"/>
    </dxf>
    <dxf>
      <numFmt numFmtId="164" formatCode="m/d/yy\ h:mm:ss;@"/>
    </dxf>
    <dxf>
      <numFmt numFmtId="164" formatCode="m/d/yy\ h:mm:ss;@"/>
    </dxf>
    <dxf>
      <numFmt numFmtId="1" formatCode="0"/>
    </dxf>
    <dxf>
      <numFmt numFmtId="1" formatCode="0"/>
    </dxf>
    <dxf>
      <numFmt numFmtId="164" formatCode="m/d/yy\ h:mm:ss;@"/>
    </dxf>
    <dxf>
      <numFmt numFmtId="164" formatCode="m/d/yy\ h:mm:ss;@"/>
    </dxf>
    <dxf>
      <numFmt numFmtId="0" formatCode="General"/>
      <alignment horizontal="center" vertical="center" textRotation="0" wrapText="0" indent="0" justifyLastLine="0" shrinkToFit="0" readingOrder="0"/>
    </dxf>
    <dxf>
      <numFmt numFmtId="164" formatCode="m/d/yy\ h:mm:ss;@"/>
    </dxf>
    <dxf>
      <alignment horizontal="general" vertical="center" textRotation="0" wrapText="1" indent="0" justifyLastLine="0" shrinkToFit="0" readingOrder="0"/>
    </dxf>
    <dxf>
      <numFmt numFmtId="164" formatCode="m/d/yy\ h:mm:ss;@"/>
    </dxf>
    <dxf>
      <fill>
        <patternFill patternType="solid">
          <fgColor indexed="64"/>
          <bgColor rgb="FFFFC000"/>
        </patternFill>
      </fill>
    </dxf>
    <dxf>
      <numFmt numFmtId="31" formatCode="[h]:mm:ss"/>
    </dxf>
    <dxf>
      <numFmt numFmtId="164" formatCode="m/d/yy\ h:mm:ss;@"/>
    </dxf>
  </dxfs>
  <tableStyles count="0" defaultTableStyle="TableStyleMedium2" defaultPivotStyle="PivotStyleLight16"/>
  <colors>
    <mruColors>
      <color rgb="FFFF00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sulta desde ODBC Phyto x64" connectionId="5" xr16:uid="{00000000-0016-0000-0000-000000000000}" autoFormatId="16" applyNumberFormats="0" applyBorderFormats="0" applyFontFormats="0" applyPatternFormats="0" applyAlignmentFormats="0" applyWidthHeightFormats="0">
  <queryTableRefresh nextId="17" unboundColumnsRight="1">
    <queryTableFields count="8">
      <queryTableField id="1" name="ID" tableColumnId="1"/>
      <queryTableField id="2" name="Date" tableColumnId="2"/>
      <queryTableField id="3" name="PDFName" tableColumnId="3"/>
      <queryTableField id="4" name="PONumber" tableColumnId="4"/>
      <queryTableField id="5" name="SubloteCode" tableColumnId="5"/>
      <queryTableField id="6" name="Test" tableColumnId="6"/>
      <queryTableField id="7" name="State" tableColumnId="7"/>
      <queryTableField id="16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sulta desde ODBC Phyto x64" connectionId="4" xr16:uid="{00000000-0016-0000-0100-000001000000}" autoFormatId="16" applyNumberFormats="0" applyBorderFormats="0" applyFontFormats="0" applyPatternFormats="0" applyAlignmentFormats="0" applyWidthHeightFormats="0">
  <queryTableRefresh nextId="8">
    <queryTableFields count="5">
      <queryTableField id="1" name="ID" tableColumnId="1"/>
      <queryTableField id="2" name="Date" tableColumnId="2"/>
      <queryTableField id="3" name="PONumber" tableColumnId="3"/>
      <queryTableField id="4" name="InvoiceNumber" tableColumnId="4"/>
      <queryTableField id="5" name="State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sulta desde ODBC Phyto x64" connectionId="2" xr16:uid="{00000000-0016-0000-0200-000002000000}" autoFormatId="16" applyNumberFormats="0" applyBorderFormats="0" applyFontFormats="0" applyPatternFormats="0" applyAlignmentFormats="0" applyWidthHeightFormats="0">
  <queryTableRefresh nextId="16" unboundColumnsRight="2">
    <queryTableFields count="11">
      <queryTableField id="1" name="ID" tableColumnId="1"/>
      <queryTableField id="2" name="PO_Number" tableColumnId="2"/>
      <queryTableField id="3" name="Date_CSM_Processed" tableColumnId="3"/>
      <queryTableField id="4" name="PDF_Name" tableColumnId="4"/>
      <queryTableField id="9" name="OutputPDF" tableColumnId="9"/>
      <queryTableField id="5" name="Invoice_Number" tableColumnId="5"/>
      <queryTableField id="13" dataBound="0" tableColumnId="12"/>
      <queryTableField id="6" name="Date_invoice_recieved" tableColumnId="6"/>
      <queryTableField id="7" name="Date_Quickbooks_Processed" tableColumnId="7"/>
      <queryTableField id="12" dataBound="0" tableColumnId="10"/>
      <queryTableField id="11" dataBound="0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sulta desde ODBC Phyto x64" connectionId="1" xr16:uid="{00000000-0016-0000-0300-000003000000}" autoFormatId="16" applyNumberFormats="0" applyBorderFormats="0" applyFontFormats="0" applyPatternFormats="0" applyAlignmentFormats="0" applyWidthHeightFormats="0">
  <queryTableRefresh nextId="17" unboundColumnsRight="1">
    <queryTableFields count="9">
      <queryTableField id="4" name="PDFName" tableColumnId="4"/>
      <queryTableField id="5" name="PONumber" tableColumnId="5"/>
      <queryTableField id="9" name="DateStart" tableColumnId="9"/>
      <queryTableField id="10" name="DateEnd" tableColumnId="10"/>
      <queryTableField id="11" name="CountPO" tableColumnId="11"/>
      <queryTableField id="12" name="CountSublote" tableColumnId="12"/>
      <queryTableField id="13" name="TestCount" tableColumnId="13"/>
      <queryTableField id="15" name="CountIssue" tableColumnId="15"/>
      <queryTableField id="16" dataBound="0" tableColumnId="1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sulta desde ODBC Phyto x64" connectionId="3" xr16:uid="{00000000-0016-0000-0400-000004000000}" autoFormatId="16" applyNumberFormats="0" applyBorderFormats="0" applyFontFormats="0" applyPatternFormats="0" applyAlignmentFormats="0" applyWidthHeightFormats="0">
  <queryTableRefresh nextId="19" unboundColumnsRight="4">
    <queryTableFields count="10">
      <queryTableField id="1" name="ID" tableColumnId="1"/>
      <queryTableField id="6" name="LastDate_Try_Invoice" tableColumnId="2"/>
      <queryTableField id="4" name="InvoiceNumber" tableColumnId="4"/>
      <queryTableField id="17" name="Tries" tableColumnId="13"/>
      <queryTableField id="8" name="LastPO_Related" tableColumnId="6"/>
      <queryTableField id="5" name="State" tableColumnId="5"/>
      <queryTableField id="16" dataBound="0" tableColumnId="11"/>
      <queryTableField id="12" dataBound="0" tableColumnId="7"/>
      <queryTableField id="13" dataBound="0" tableColumnId="8"/>
      <queryTableField id="14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_CMS_Data" displayName="Tabla_CMS_Data" ref="A1:H1403" tableType="queryTable" totalsRowShown="0">
  <autoFilter ref="A1:H1403" xr:uid="{00000000-0009-0000-0100-000002000000}"/>
  <tableColumns count="8">
    <tableColumn id="1" xr3:uid="{00000000-0010-0000-0000-000001000000}" uniqueName="1" name="ID" queryTableFieldId="1"/>
    <tableColumn id="2" xr3:uid="{00000000-0010-0000-0000-000002000000}" uniqueName="2" name="Date" queryTableFieldId="2" dataDxfId="19"/>
    <tableColumn id="3" xr3:uid="{00000000-0010-0000-0000-000003000000}" uniqueName="3" name="PDFName" queryTableFieldId="3"/>
    <tableColumn id="4" xr3:uid="{00000000-0010-0000-0000-000004000000}" uniqueName="4" name="PONumber" queryTableFieldId="4"/>
    <tableColumn id="5" xr3:uid="{00000000-0010-0000-0000-000005000000}" uniqueName="5" name="SubloteCode" queryTableFieldId="5"/>
    <tableColumn id="6" xr3:uid="{00000000-0010-0000-0000-000006000000}" uniqueName="6" name="Test" queryTableFieldId="6"/>
    <tableColumn id="7" xr3:uid="{00000000-0010-0000-0000-000007000000}" uniqueName="7" name="State" queryTableFieldId="7"/>
    <tableColumn id="8" xr3:uid="{00000000-0010-0000-0000-000008000000}" uniqueName="8" name="Duracion" queryTableFieldId="16" dataDxfId="18">
      <calculatedColumnFormula>IF(Tabla_CMS_Data[[#This Row],[PDFName]]=C1,Tabla_CMS_Data[[#This Row],[Date]]-B1,0)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Tabla_QB_Data" displayName="Tabla_QB_Data" ref="A1:E334" tableType="queryTable" totalsRowShown="0" headerRowDxfId="17">
  <autoFilter ref="A1:E334" xr:uid="{00000000-0009-0000-0100-000007000000}"/>
  <sortState xmlns:xlrd2="http://schemas.microsoft.com/office/spreadsheetml/2017/richdata2" ref="A2:E334">
    <sortCondition ref="D1:D166"/>
  </sortState>
  <tableColumns count="5">
    <tableColumn id="1" xr3:uid="{00000000-0010-0000-0100-000001000000}" uniqueName="1" name="ID" queryTableFieldId="1"/>
    <tableColumn id="2" xr3:uid="{00000000-0010-0000-0100-000002000000}" uniqueName="2" name="Date" queryTableFieldId="2" dataDxfId="16"/>
    <tableColumn id="3" xr3:uid="{00000000-0010-0000-0100-000003000000}" uniqueName="3" name="PONumber" queryTableFieldId="3"/>
    <tableColumn id="4" xr3:uid="{00000000-0010-0000-0100-000004000000}" uniqueName="4" name="InvoiceNumber" queryTableFieldId="4"/>
    <tableColumn id="5" xr3:uid="{00000000-0010-0000-0100-000005000000}" uniqueName="5" name="State" queryTableField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a_MasterData" displayName="Tabla_MasterData" ref="A3:K169" tableType="queryTable" totalsRowShown="0" headerRowDxfId="15">
  <autoFilter ref="A3:K169" xr:uid="{00000000-0009-0000-0100-000005000000}"/>
  <sortState xmlns:xlrd2="http://schemas.microsoft.com/office/spreadsheetml/2017/richdata2" ref="A4:K169">
    <sortCondition ref="A3:A502"/>
  </sortState>
  <tableColumns count="11">
    <tableColumn id="1" xr3:uid="{00000000-0010-0000-0200-000001000000}" uniqueName="1" name="ID" queryTableFieldId="1"/>
    <tableColumn id="2" xr3:uid="{00000000-0010-0000-0200-000002000000}" uniqueName="2" name="PO_Number" queryTableFieldId="2"/>
    <tableColumn id="3" xr3:uid="{00000000-0010-0000-0200-000003000000}" uniqueName="3" name="Date_CSM_Processed" queryTableFieldId="3" dataDxfId="14"/>
    <tableColumn id="4" xr3:uid="{00000000-0010-0000-0200-000004000000}" uniqueName="4" name="PDF_Name" queryTableFieldId="4"/>
    <tableColumn id="9" xr3:uid="{00000000-0010-0000-0200-000009000000}" uniqueName="9" name="OutputPDF" queryTableFieldId="9"/>
    <tableColumn id="5" xr3:uid="{00000000-0010-0000-0200-000005000000}" uniqueName="5" name="Invoice_Number" queryTableFieldId="5"/>
    <tableColumn id="12" xr3:uid="{00000000-0010-0000-0200-00000C000000}" uniqueName="12" name="PO_Qty" queryTableFieldId="13" dataDxfId="13">
      <calculatedColumnFormula>IF(Tabla_MasterData[[#This Row],[PO_Number]]="","",1)</calculatedColumnFormula>
    </tableColumn>
    <tableColumn id="6" xr3:uid="{00000000-0010-0000-0200-000006000000}" uniqueName="6" name="Date_invoice_recieved" queryTableFieldId="6" dataDxfId="12"/>
    <tableColumn id="7" xr3:uid="{00000000-0010-0000-0200-000007000000}" uniqueName="7" name="Date_Quickbooks_Processed" queryTableFieldId="7" dataDxfId="11"/>
    <tableColumn id="10" xr3:uid="{00000000-0010-0000-0200-00000A000000}" uniqueName="10" name="Delay QB Process" queryTableFieldId="12" dataDxfId="10">
      <calculatedColumnFormula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calculatedColumnFormula>
    </tableColumn>
    <tableColumn id="11" xr3:uid="{00000000-0010-0000-0200-00000B000000}" uniqueName="11" name="days since recived" queryTableFieldId="11" dataDxfId="9">
      <calculatedColumnFormula>IF(AND(ISNUMBER(Tabla_MasterData[[#This Row],[Date_invoice_recieved]]),IF(Tabla_MasterData[[#This Row],[Date_Quickbooks_Processed]]="",TRUE)),IFERROR(NOW()-Tabla_MasterData[[#This Row],[Date_invoice_recieved]],""),"")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a_CMS_performance" displayName="Tabla_CMS_performance" ref="A3:I76" tableType="queryTable" totalsRowShown="0">
  <autoFilter ref="A3:I76" xr:uid="{00000000-0009-0000-0100-000003000000}"/>
  <sortState xmlns:xlrd2="http://schemas.microsoft.com/office/spreadsheetml/2017/richdata2" ref="A4:I76">
    <sortCondition descending="1" ref="C2:C52"/>
  </sortState>
  <tableColumns count="9">
    <tableColumn id="4" xr3:uid="{00000000-0010-0000-0300-000004000000}" uniqueName="4" name="PDFName" queryTableFieldId="4"/>
    <tableColumn id="5" xr3:uid="{00000000-0010-0000-0300-000005000000}" uniqueName="5" name="PONumber" queryTableFieldId="5"/>
    <tableColumn id="9" xr3:uid="{00000000-0010-0000-0300-000009000000}" uniqueName="9" name="DateStart" queryTableFieldId="9" dataDxfId="8"/>
    <tableColumn id="10" xr3:uid="{00000000-0010-0000-0300-00000A000000}" uniqueName="10" name="DateEnd" queryTableFieldId="10" dataDxfId="7"/>
    <tableColumn id="11" xr3:uid="{00000000-0010-0000-0300-00000B000000}" uniqueName="11" name="CountPO" queryTableFieldId="11"/>
    <tableColumn id="12" xr3:uid="{00000000-0010-0000-0300-00000C000000}" uniqueName="12" name="CountSublote" queryTableFieldId="12"/>
    <tableColumn id="13" xr3:uid="{00000000-0010-0000-0300-00000D000000}" uniqueName="13" name="TestCount" queryTableFieldId="13"/>
    <tableColumn id="15" xr3:uid="{00000000-0010-0000-0300-00000F000000}" uniqueName="15" name="CountIssue" queryTableFieldId="15"/>
    <tableColumn id="16" xr3:uid="{00000000-0010-0000-0300-000010000000}" uniqueName="16" name="Duration" queryTableFieldId="16" dataDxfId="6">
      <calculatedColumnFormula>SUMIFS(Tabla_CMS_Data[Duracion],Tabla_CMS_Data[PDFName],Tabla_CMS_performance[[#This Row],[PDFName]])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4000000}" name="Tabla_QB_Performance" displayName="Tabla_QB_Performance" ref="A3:J158" tableType="queryTable" totalsRowShown="0" headerRowDxfId="5">
  <autoFilter ref="A3:J158" xr:uid="{00000000-0009-0000-0100-000008000000}"/>
  <sortState xmlns:xlrd2="http://schemas.microsoft.com/office/spreadsheetml/2017/richdata2" ref="A4:J158">
    <sortCondition ref="E3:E120"/>
  </sortState>
  <tableColumns count="10">
    <tableColumn id="1" xr3:uid="{00000000-0010-0000-0400-000001000000}" uniqueName="1" name="ID" queryTableFieldId="1"/>
    <tableColumn id="2" xr3:uid="{00000000-0010-0000-0400-000002000000}" uniqueName="2" name="LastDate_Try_Invoice" queryTableFieldId="6" dataDxfId="4"/>
    <tableColumn id="4" xr3:uid="{00000000-0010-0000-0400-000004000000}" uniqueName="4" name="InvoiceNumber" queryTableFieldId="4"/>
    <tableColumn id="13" xr3:uid="{00000000-0010-0000-0400-00000D000000}" uniqueName="13" name="Tries" queryTableFieldId="17"/>
    <tableColumn id="6" xr3:uid="{00000000-0010-0000-0400-000006000000}" uniqueName="6" name="LastPO_Related" queryTableFieldId="8"/>
    <tableColumn id="5" xr3:uid="{00000000-0010-0000-0400-000005000000}" uniqueName="5" name="State" queryTableFieldId="5"/>
    <tableColumn id="11" xr3:uid="{00000000-0010-0000-0400-00000B000000}" uniqueName="11" name="Has PO" queryTableFieldId="16" dataDxfId="3">
      <calculatedColumnFormula>IF(Tabla_QB_Performance[[#This Row],[LastPO_Related]]&lt;&gt;"",1,0)</calculatedColumnFormula>
    </tableColumn>
    <tableColumn id="7" xr3:uid="{00000000-0010-0000-0400-000007000000}" uniqueName="7" name="Invoice #" queryTableFieldId="12" dataDxfId="2">
      <calculatedColumnFormula>VALUE(Tabla_QB_Performance[[#This Row],[InvoiceNumber]])</calculatedColumnFormula>
    </tableColumn>
    <tableColumn id="8" xr3:uid="{00000000-0010-0000-0400-000008000000}" uniqueName="8" name="Invoice Found" queryTableFieldId="13" dataDxfId="1">
      <calculatedColumnFormula>_xlfn.IFNA(IF(VLOOKUP(Tabla_QB_Performance[[#This Row],[Invoice '#]],Tabla_MasterData[[Invoice_Number]:[Date_Quickbooks_Processed]],1,FALSE)=Tabla_QB_Performance[[#This Row],[Invoice '#]],"YES","NOT"),"NOT")</calculatedColumnFormula>
    </tableColumn>
    <tableColumn id="9" xr3:uid="{00000000-0010-0000-0400-000009000000}" uniqueName="9" name="PO Found" queryTableFieldId="14" dataDxfId="0">
      <calculatedColumnFormula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49D967F-8E34-430E-845E-7808ACB4CEF4}">
  <we:reference id="WA200004150" version="1.0.0.0" store="es-ES" storeType="omex"/>
  <we:alternateReferences>
    <we:reference id="WA200004150" version="1.0.0.0" store="omex" storeType="omex"/>
  </we:alternateReferences>
  <we:properties>
    <we:property name="SyncWithWorkbookID" value="&quot;4a44b561-a4c1-4d90-bcfa-c041def48c56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J1403"/>
  <sheetViews>
    <sheetView topLeftCell="A833" workbookViewId="0">
      <selection activeCell="C842" sqref="C842"/>
    </sheetView>
  </sheetViews>
  <sheetFormatPr baseColWidth="10" defaultColWidth="9.109375" defaultRowHeight="14.4" x14ac:dyDescent="0.3"/>
  <cols>
    <col min="1" max="1" width="5.109375" bestFit="1" customWidth="1"/>
    <col min="2" max="2" width="15.33203125" style="5" bestFit="1" customWidth="1"/>
    <col min="3" max="3" width="17.109375" bestFit="1" customWidth="1"/>
    <col min="4" max="4" width="13.109375" bestFit="1" customWidth="1"/>
    <col min="5" max="5" width="14.6640625" bestFit="1" customWidth="1"/>
    <col min="6" max="6" width="23.88671875" bestFit="1" customWidth="1"/>
    <col min="7" max="7" width="27.88671875" bestFit="1" customWidth="1"/>
    <col min="8" max="8" width="11.109375" style="3" bestFit="1" customWidth="1"/>
    <col min="10" max="10" width="17.44140625" style="23" bestFit="1" customWidth="1"/>
  </cols>
  <sheetData>
    <row r="1" spans="1:8" x14ac:dyDescent="0.3">
      <c r="A1" t="s">
        <v>0</v>
      </c>
      <c r="B1" s="5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</row>
    <row r="2" spans="1:8" x14ac:dyDescent="0.3">
      <c r="A2">
        <v>1</v>
      </c>
      <c r="B2" s="5">
        <v>44736.48541666667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s="3">
        <f>IF(Tabla_CMS_Data[[#This Row],[PDFName]]=C1,Tabla_CMS_Data[[#This Row],[Date]]-B1,0)</f>
        <v>0</v>
      </c>
    </row>
    <row r="3" spans="1:8" x14ac:dyDescent="0.3">
      <c r="A3">
        <v>2</v>
      </c>
      <c r="B3" s="5">
        <v>44736.529861111114</v>
      </c>
      <c r="C3" t="s">
        <v>13</v>
      </c>
      <c r="D3" t="s">
        <v>14</v>
      </c>
      <c r="E3" t="s">
        <v>15</v>
      </c>
      <c r="F3" t="s">
        <v>11</v>
      </c>
      <c r="G3" t="s">
        <v>12</v>
      </c>
      <c r="H3" s="3">
        <f>IF(Tabla_CMS_Data[[#This Row],[PDFName]]=C2,Tabla_CMS_Data[[#This Row],[Date]]-B2,0)</f>
        <v>0</v>
      </c>
    </row>
    <row r="4" spans="1:8" x14ac:dyDescent="0.3">
      <c r="A4">
        <v>3</v>
      </c>
      <c r="B4" s="5">
        <v>44736.529861111114</v>
      </c>
      <c r="C4" t="s">
        <v>13</v>
      </c>
      <c r="D4" t="s">
        <v>14</v>
      </c>
      <c r="E4" t="s">
        <v>15</v>
      </c>
      <c r="F4" t="s">
        <v>16</v>
      </c>
      <c r="G4" t="s">
        <v>12</v>
      </c>
      <c r="H4" s="3">
        <f>IF(Tabla_CMS_Data[[#This Row],[PDFName]]=C3,Tabla_CMS_Data[[#This Row],[Date]]-B3,0)</f>
        <v>0</v>
      </c>
    </row>
    <row r="5" spans="1:8" x14ac:dyDescent="0.3">
      <c r="A5">
        <v>4</v>
      </c>
      <c r="B5" s="5">
        <v>44736.53125</v>
      </c>
      <c r="C5" t="s">
        <v>13</v>
      </c>
      <c r="D5" t="s">
        <v>14</v>
      </c>
      <c r="E5" t="s">
        <v>17</v>
      </c>
      <c r="F5" t="s">
        <v>11</v>
      </c>
      <c r="G5" t="s">
        <v>12</v>
      </c>
      <c r="H5" s="3">
        <f>IF(Tabla_CMS_Data[[#This Row],[PDFName]]=C4,Tabla_CMS_Data[[#This Row],[Date]]-B4,0)</f>
        <v>1.3888888861401938E-3</v>
      </c>
    </row>
    <row r="6" spans="1:8" x14ac:dyDescent="0.3">
      <c r="A6">
        <v>5</v>
      </c>
      <c r="B6" s="5">
        <v>44736.53125</v>
      </c>
      <c r="C6" t="s">
        <v>13</v>
      </c>
      <c r="D6" t="s">
        <v>14</v>
      </c>
      <c r="E6" t="s">
        <v>17</v>
      </c>
      <c r="F6" t="s">
        <v>16</v>
      </c>
      <c r="G6" t="s">
        <v>12</v>
      </c>
      <c r="H6" s="3">
        <f>IF(Tabla_CMS_Data[[#This Row],[PDFName]]=C5,Tabla_CMS_Data[[#This Row],[Date]]-B5,0)</f>
        <v>0</v>
      </c>
    </row>
    <row r="7" spans="1:8" x14ac:dyDescent="0.3">
      <c r="A7">
        <v>6</v>
      </c>
      <c r="B7" s="5">
        <v>44736.537499999999</v>
      </c>
      <c r="C7" t="s">
        <v>13</v>
      </c>
      <c r="D7" t="s">
        <v>14</v>
      </c>
      <c r="E7" t="s">
        <v>18</v>
      </c>
      <c r="F7" t="s">
        <v>11</v>
      </c>
      <c r="G7" t="s">
        <v>12</v>
      </c>
      <c r="H7" s="3">
        <f>IF(Tabla_CMS_Data[[#This Row],[PDFName]]=C6,Tabla_CMS_Data[[#This Row],[Date]]-B6,0)</f>
        <v>6.2499999985448085E-3</v>
      </c>
    </row>
    <row r="8" spans="1:8" x14ac:dyDescent="0.3">
      <c r="A8">
        <v>7</v>
      </c>
      <c r="B8" s="5">
        <v>44736.537499999999</v>
      </c>
      <c r="C8" t="s">
        <v>13</v>
      </c>
      <c r="D8" t="s">
        <v>14</v>
      </c>
      <c r="E8" t="s">
        <v>18</v>
      </c>
      <c r="F8" t="s">
        <v>16</v>
      </c>
      <c r="G8" t="s">
        <v>12</v>
      </c>
      <c r="H8" s="3">
        <f>IF(Tabla_CMS_Data[[#This Row],[PDFName]]=C7,Tabla_CMS_Data[[#This Row],[Date]]-B7,0)</f>
        <v>0</v>
      </c>
    </row>
    <row r="9" spans="1:8" x14ac:dyDescent="0.3">
      <c r="A9">
        <v>8</v>
      </c>
      <c r="B9" s="5">
        <v>44736.538888888892</v>
      </c>
      <c r="C9" t="s">
        <v>19</v>
      </c>
      <c r="D9" t="s">
        <v>20</v>
      </c>
      <c r="E9" t="s">
        <v>21</v>
      </c>
      <c r="F9" t="s">
        <v>11</v>
      </c>
      <c r="G9" t="s">
        <v>12</v>
      </c>
      <c r="H9" s="3">
        <f>IF(Tabla_CMS_Data[[#This Row],[PDFName]]=C8,Tabla_CMS_Data[[#This Row],[Date]]-B8,0)</f>
        <v>0</v>
      </c>
    </row>
    <row r="10" spans="1:8" x14ac:dyDescent="0.3">
      <c r="A10">
        <v>9</v>
      </c>
      <c r="B10" s="5">
        <v>44736.538888888892</v>
      </c>
      <c r="C10" t="s">
        <v>19</v>
      </c>
      <c r="D10" t="s">
        <v>20</v>
      </c>
      <c r="E10" t="s">
        <v>21</v>
      </c>
      <c r="F10" t="s">
        <v>16</v>
      </c>
      <c r="G10" t="s">
        <v>12</v>
      </c>
      <c r="H10" s="3">
        <f>IF(Tabla_CMS_Data[[#This Row],[PDFName]]=C9,Tabla_CMS_Data[[#This Row],[Date]]-B9,0)</f>
        <v>0</v>
      </c>
    </row>
    <row r="11" spans="1:8" x14ac:dyDescent="0.3">
      <c r="A11">
        <v>10</v>
      </c>
      <c r="B11" s="5">
        <v>44736.539583333331</v>
      </c>
      <c r="C11" t="s">
        <v>19</v>
      </c>
      <c r="D11" t="s">
        <v>20</v>
      </c>
      <c r="E11" t="s">
        <v>22</v>
      </c>
      <c r="F11" t="s">
        <v>11</v>
      </c>
      <c r="G11" t="s">
        <v>12</v>
      </c>
      <c r="H11" s="3">
        <f>IF(Tabla_CMS_Data[[#This Row],[PDFName]]=C10,Tabla_CMS_Data[[#This Row],[Date]]-B10,0)</f>
        <v>6.9444443943211809E-4</v>
      </c>
    </row>
    <row r="12" spans="1:8" x14ac:dyDescent="0.3">
      <c r="A12">
        <v>11</v>
      </c>
      <c r="B12" s="5">
        <v>44736.540277777778</v>
      </c>
      <c r="C12" t="s">
        <v>19</v>
      </c>
      <c r="D12" t="s">
        <v>20</v>
      </c>
      <c r="E12" t="s">
        <v>22</v>
      </c>
      <c r="F12" t="s">
        <v>16</v>
      </c>
      <c r="G12" t="s">
        <v>12</v>
      </c>
      <c r="H12" s="3">
        <f>IF(Tabla_CMS_Data[[#This Row],[PDFName]]=C11,Tabla_CMS_Data[[#This Row],[Date]]-B11,0)</f>
        <v>6.944444467080757E-4</v>
      </c>
    </row>
    <row r="13" spans="1:8" x14ac:dyDescent="0.3">
      <c r="A13">
        <v>12</v>
      </c>
      <c r="B13" s="5">
        <v>44736.540972222225</v>
      </c>
      <c r="C13" t="s">
        <v>19</v>
      </c>
      <c r="D13" t="s">
        <v>20</v>
      </c>
      <c r="E13" t="s">
        <v>23</v>
      </c>
      <c r="F13" t="s">
        <v>11</v>
      </c>
      <c r="G13" t="s">
        <v>12</v>
      </c>
      <c r="H13" s="3">
        <f>IF(Tabla_CMS_Data[[#This Row],[PDFName]]=C12,Tabla_CMS_Data[[#This Row],[Date]]-B12,0)</f>
        <v>6.944444467080757E-4</v>
      </c>
    </row>
    <row r="14" spans="1:8" x14ac:dyDescent="0.3">
      <c r="A14">
        <v>13</v>
      </c>
      <c r="B14" s="5">
        <v>44736.540972222225</v>
      </c>
      <c r="C14" t="s">
        <v>19</v>
      </c>
      <c r="D14" t="s">
        <v>20</v>
      </c>
      <c r="E14" t="s">
        <v>23</v>
      </c>
      <c r="F14" t="s">
        <v>16</v>
      </c>
      <c r="G14" t="s">
        <v>12</v>
      </c>
      <c r="H14" s="3">
        <f>IF(Tabla_CMS_Data[[#This Row],[PDFName]]=C13,Tabla_CMS_Data[[#This Row],[Date]]-B13,0)</f>
        <v>0</v>
      </c>
    </row>
    <row r="15" spans="1:8" x14ac:dyDescent="0.3">
      <c r="A15">
        <v>14</v>
      </c>
      <c r="B15" s="5">
        <v>44736.541666666664</v>
      </c>
      <c r="C15" t="s">
        <v>19</v>
      </c>
      <c r="D15" t="s">
        <v>20</v>
      </c>
      <c r="E15" t="s">
        <v>24</v>
      </c>
      <c r="F15" t="s">
        <v>11</v>
      </c>
      <c r="G15" t="s">
        <v>12</v>
      </c>
      <c r="H15" s="3">
        <f>IF(Tabla_CMS_Data[[#This Row],[PDFName]]=C14,Tabla_CMS_Data[[#This Row],[Date]]-B14,0)</f>
        <v>6.9444443943211809E-4</v>
      </c>
    </row>
    <row r="16" spans="1:8" x14ac:dyDescent="0.3">
      <c r="A16">
        <v>15</v>
      </c>
      <c r="B16" s="5">
        <v>44736.542361111111</v>
      </c>
      <c r="C16" t="s">
        <v>19</v>
      </c>
      <c r="D16" t="s">
        <v>20</v>
      </c>
      <c r="E16" t="s">
        <v>24</v>
      </c>
      <c r="F16" t="s">
        <v>16</v>
      </c>
      <c r="G16" t="s">
        <v>12</v>
      </c>
      <c r="H16" s="3">
        <f>IF(Tabla_CMS_Data[[#This Row],[PDFName]]=C15,Tabla_CMS_Data[[#This Row],[Date]]-B15,0)</f>
        <v>6.944444467080757E-4</v>
      </c>
    </row>
    <row r="17" spans="1:8" x14ac:dyDescent="0.3">
      <c r="A17">
        <v>16</v>
      </c>
      <c r="B17" s="5">
        <v>44736.543055555558</v>
      </c>
      <c r="C17" t="s">
        <v>19</v>
      </c>
      <c r="D17" t="s">
        <v>20</v>
      </c>
      <c r="E17" t="s">
        <v>25</v>
      </c>
      <c r="F17" t="s">
        <v>11</v>
      </c>
      <c r="G17" t="s">
        <v>12</v>
      </c>
      <c r="H17" s="3">
        <f>IF(Tabla_CMS_Data[[#This Row],[PDFName]]=C16,Tabla_CMS_Data[[#This Row],[Date]]-B16,0)</f>
        <v>6.944444467080757E-4</v>
      </c>
    </row>
    <row r="18" spans="1:8" x14ac:dyDescent="0.3">
      <c r="A18">
        <v>17</v>
      </c>
      <c r="B18" s="5">
        <v>44736.543055555558</v>
      </c>
      <c r="C18" t="s">
        <v>19</v>
      </c>
      <c r="D18" t="s">
        <v>20</v>
      </c>
      <c r="E18" t="s">
        <v>25</v>
      </c>
      <c r="F18" t="s">
        <v>16</v>
      </c>
      <c r="G18" t="s">
        <v>12</v>
      </c>
      <c r="H18" s="3">
        <f>IF(Tabla_CMS_Data[[#This Row],[PDFName]]=C17,Tabla_CMS_Data[[#This Row],[Date]]-B17,0)</f>
        <v>0</v>
      </c>
    </row>
    <row r="19" spans="1:8" x14ac:dyDescent="0.3">
      <c r="A19">
        <v>18</v>
      </c>
      <c r="B19" s="5">
        <v>44736.543749999997</v>
      </c>
      <c r="C19" t="s">
        <v>19</v>
      </c>
      <c r="D19" t="s">
        <v>20</v>
      </c>
      <c r="E19" t="s">
        <v>26</v>
      </c>
      <c r="F19" t="s">
        <v>11</v>
      </c>
      <c r="G19" t="s">
        <v>12</v>
      </c>
      <c r="H19" s="3">
        <f>IF(Tabla_CMS_Data[[#This Row],[PDFName]]=C18,Tabla_CMS_Data[[#This Row],[Date]]-B18,0)</f>
        <v>6.9444443943211809E-4</v>
      </c>
    </row>
    <row r="20" spans="1:8" x14ac:dyDescent="0.3">
      <c r="A20">
        <v>19</v>
      </c>
      <c r="B20" s="5">
        <v>44736.543749999997</v>
      </c>
      <c r="C20" t="s">
        <v>19</v>
      </c>
      <c r="D20" t="s">
        <v>20</v>
      </c>
      <c r="E20" t="s">
        <v>26</v>
      </c>
      <c r="F20" t="s">
        <v>16</v>
      </c>
      <c r="G20" t="s">
        <v>12</v>
      </c>
      <c r="H20" s="3">
        <f>IF(Tabla_CMS_Data[[#This Row],[PDFName]]=C19,Tabla_CMS_Data[[#This Row],[Date]]-B19,0)</f>
        <v>0</v>
      </c>
    </row>
    <row r="21" spans="1:8" x14ac:dyDescent="0.3">
      <c r="A21">
        <v>20</v>
      </c>
      <c r="B21" s="5">
        <v>44736.544444444444</v>
      </c>
      <c r="C21" t="s">
        <v>19</v>
      </c>
      <c r="D21" t="s">
        <v>20</v>
      </c>
      <c r="E21" t="s">
        <v>27</v>
      </c>
      <c r="F21" t="s">
        <v>11</v>
      </c>
      <c r="G21" t="s">
        <v>12</v>
      </c>
      <c r="H21" s="3">
        <f>IF(Tabla_CMS_Data[[#This Row],[PDFName]]=C20,Tabla_CMS_Data[[#This Row],[Date]]-B20,0)</f>
        <v>6.944444467080757E-4</v>
      </c>
    </row>
    <row r="22" spans="1:8" x14ac:dyDescent="0.3">
      <c r="A22">
        <v>21</v>
      </c>
      <c r="B22" s="5">
        <v>44736.545138888891</v>
      </c>
      <c r="C22" t="s">
        <v>19</v>
      </c>
      <c r="D22" t="s">
        <v>20</v>
      </c>
      <c r="E22" t="s">
        <v>27</v>
      </c>
      <c r="F22" t="s">
        <v>16</v>
      </c>
      <c r="G22" t="s">
        <v>12</v>
      </c>
      <c r="H22" s="3">
        <f>IF(Tabla_CMS_Data[[#This Row],[PDFName]]=C21,Tabla_CMS_Data[[#This Row],[Date]]-B21,0)</f>
        <v>6.944444467080757E-4</v>
      </c>
    </row>
    <row r="23" spans="1:8" x14ac:dyDescent="0.3">
      <c r="A23">
        <v>22</v>
      </c>
      <c r="B23" s="5">
        <v>44736.54583333333</v>
      </c>
      <c r="C23" t="s">
        <v>19</v>
      </c>
      <c r="D23" t="s">
        <v>20</v>
      </c>
      <c r="E23" t="s">
        <v>28</v>
      </c>
      <c r="F23" t="s">
        <v>11</v>
      </c>
      <c r="G23" t="s">
        <v>12</v>
      </c>
      <c r="H23" s="3">
        <f>IF(Tabla_CMS_Data[[#This Row],[PDFName]]=C22,Tabla_CMS_Data[[#This Row],[Date]]-B22,0)</f>
        <v>6.9444443943211809E-4</v>
      </c>
    </row>
    <row r="24" spans="1:8" x14ac:dyDescent="0.3">
      <c r="A24">
        <v>23</v>
      </c>
      <c r="B24" s="5">
        <v>44736.54583333333</v>
      </c>
      <c r="C24" t="s">
        <v>19</v>
      </c>
      <c r="D24" t="s">
        <v>20</v>
      </c>
      <c r="E24" t="s">
        <v>28</v>
      </c>
      <c r="F24" t="s">
        <v>16</v>
      </c>
      <c r="G24" t="s">
        <v>12</v>
      </c>
      <c r="H24" s="3">
        <f>IF(Tabla_CMS_Data[[#This Row],[PDFName]]=C23,Tabla_CMS_Data[[#This Row],[Date]]-B23,0)</f>
        <v>0</v>
      </c>
    </row>
    <row r="25" spans="1:8" x14ac:dyDescent="0.3">
      <c r="A25">
        <v>24</v>
      </c>
      <c r="B25" s="5">
        <v>44736.546527777777</v>
      </c>
      <c r="C25" t="s">
        <v>19</v>
      </c>
      <c r="D25" t="s">
        <v>20</v>
      </c>
      <c r="E25" t="s">
        <v>29</v>
      </c>
      <c r="F25" t="s">
        <v>11</v>
      </c>
      <c r="G25" t="s">
        <v>12</v>
      </c>
      <c r="H25" s="3">
        <f>IF(Tabla_CMS_Data[[#This Row],[PDFName]]=C24,Tabla_CMS_Data[[#This Row],[Date]]-B24,0)</f>
        <v>6.944444467080757E-4</v>
      </c>
    </row>
    <row r="26" spans="1:8" x14ac:dyDescent="0.3">
      <c r="A26">
        <v>25</v>
      </c>
      <c r="B26" s="5">
        <v>44736.546527777777</v>
      </c>
      <c r="C26" t="s">
        <v>19</v>
      </c>
      <c r="D26" t="s">
        <v>20</v>
      </c>
      <c r="E26" t="s">
        <v>29</v>
      </c>
      <c r="F26" t="s">
        <v>16</v>
      </c>
      <c r="G26" t="s">
        <v>12</v>
      </c>
      <c r="H26" s="3">
        <f>IF(Tabla_CMS_Data[[#This Row],[PDFName]]=C25,Tabla_CMS_Data[[#This Row],[Date]]-B25,0)</f>
        <v>0</v>
      </c>
    </row>
    <row r="27" spans="1:8" x14ac:dyDescent="0.3">
      <c r="A27">
        <v>26</v>
      </c>
      <c r="B27" s="5">
        <v>44736.54791666667</v>
      </c>
      <c r="C27" t="s">
        <v>19</v>
      </c>
      <c r="D27" t="s">
        <v>20</v>
      </c>
      <c r="E27" t="s">
        <v>30</v>
      </c>
      <c r="F27" t="s">
        <v>11</v>
      </c>
      <c r="G27" t="s">
        <v>12</v>
      </c>
      <c r="H27" s="3">
        <f>IF(Tabla_CMS_Data[[#This Row],[PDFName]]=C26,Tabla_CMS_Data[[#This Row],[Date]]-B26,0)</f>
        <v>1.3888888934161514E-3</v>
      </c>
    </row>
    <row r="28" spans="1:8" x14ac:dyDescent="0.3">
      <c r="A28">
        <v>27</v>
      </c>
      <c r="B28" s="5">
        <v>44736.54791666667</v>
      </c>
      <c r="C28" t="s">
        <v>19</v>
      </c>
      <c r="D28" t="s">
        <v>20</v>
      </c>
      <c r="E28" t="s">
        <v>30</v>
      </c>
      <c r="F28" t="s">
        <v>16</v>
      </c>
      <c r="G28" t="s">
        <v>12</v>
      </c>
      <c r="H28" s="3">
        <f>IF(Tabla_CMS_Data[[#This Row],[PDFName]]=C27,Tabla_CMS_Data[[#This Row],[Date]]-B27,0)</f>
        <v>0</v>
      </c>
    </row>
    <row r="29" spans="1:8" x14ac:dyDescent="0.3">
      <c r="A29">
        <v>28</v>
      </c>
      <c r="B29" s="5">
        <v>44736.548611111109</v>
      </c>
      <c r="C29" t="s">
        <v>19</v>
      </c>
      <c r="D29" t="s">
        <v>20</v>
      </c>
      <c r="E29" t="s">
        <v>31</v>
      </c>
      <c r="F29" t="s">
        <v>11</v>
      </c>
      <c r="G29" t="s">
        <v>12</v>
      </c>
      <c r="H29" s="3">
        <f>IF(Tabla_CMS_Data[[#This Row],[PDFName]]=C28,Tabla_CMS_Data[[#This Row],[Date]]-B28,0)</f>
        <v>6.9444443943211809E-4</v>
      </c>
    </row>
    <row r="30" spans="1:8" x14ac:dyDescent="0.3">
      <c r="A30">
        <v>29</v>
      </c>
      <c r="B30" s="5">
        <v>44736.549305555556</v>
      </c>
      <c r="C30" t="s">
        <v>19</v>
      </c>
      <c r="D30" t="s">
        <v>20</v>
      </c>
      <c r="E30" t="s">
        <v>31</v>
      </c>
      <c r="F30" t="s">
        <v>16</v>
      </c>
      <c r="G30" t="s">
        <v>12</v>
      </c>
      <c r="H30" s="3">
        <f>IF(Tabla_CMS_Data[[#This Row],[PDFName]]=C29,Tabla_CMS_Data[[#This Row],[Date]]-B29,0)</f>
        <v>6.944444467080757E-4</v>
      </c>
    </row>
    <row r="31" spans="1:8" x14ac:dyDescent="0.3">
      <c r="A31">
        <v>30</v>
      </c>
      <c r="B31" s="5">
        <v>44736.55</v>
      </c>
      <c r="C31" t="s">
        <v>19</v>
      </c>
      <c r="D31" t="s">
        <v>20</v>
      </c>
      <c r="E31" t="s">
        <v>32</v>
      </c>
      <c r="F31" t="s">
        <v>11</v>
      </c>
      <c r="G31" t="s">
        <v>12</v>
      </c>
      <c r="H31" s="3">
        <f>IF(Tabla_CMS_Data[[#This Row],[PDFName]]=C30,Tabla_CMS_Data[[#This Row],[Date]]-B30,0)</f>
        <v>6.944444467080757E-4</v>
      </c>
    </row>
    <row r="32" spans="1:8" x14ac:dyDescent="0.3">
      <c r="A32">
        <v>31</v>
      </c>
      <c r="B32" s="5">
        <v>44736.55</v>
      </c>
      <c r="C32" t="s">
        <v>19</v>
      </c>
      <c r="D32" t="s">
        <v>20</v>
      </c>
      <c r="E32" t="s">
        <v>32</v>
      </c>
      <c r="F32" t="s">
        <v>16</v>
      </c>
      <c r="G32" t="s">
        <v>12</v>
      </c>
      <c r="H32" s="3">
        <f>IF(Tabla_CMS_Data[[#This Row],[PDFName]]=C31,Tabla_CMS_Data[[#This Row],[Date]]-B31,0)</f>
        <v>0</v>
      </c>
    </row>
    <row r="33" spans="1:8" x14ac:dyDescent="0.3">
      <c r="A33">
        <v>32</v>
      </c>
      <c r="B33" s="5">
        <v>44736.550694444442</v>
      </c>
      <c r="C33" t="s">
        <v>19</v>
      </c>
      <c r="D33" t="s">
        <v>20</v>
      </c>
      <c r="E33" t="s">
        <v>33</v>
      </c>
      <c r="F33" t="s">
        <v>11</v>
      </c>
      <c r="G33" t="s">
        <v>12</v>
      </c>
      <c r="H33" s="3">
        <f>IF(Tabla_CMS_Data[[#This Row],[PDFName]]=C32,Tabla_CMS_Data[[#This Row],[Date]]-B32,0)</f>
        <v>6.9444443943211809E-4</v>
      </c>
    </row>
    <row r="34" spans="1:8" x14ac:dyDescent="0.3">
      <c r="A34">
        <v>33</v>
      </c>
      <c r="B34" s="5">
        <v>44736.550694444442</v>
      </c>
      <c r="C34" t="s">
        <v>19</v>
      </c>
      <c r="D34" t="s">
        <v>20</v>
      </c>
      <c r="E34" t="s">
        <v>33</v>
      </c>
      <c r="F34" t="s">
        <v>16</v>
      </c>
      <c r="G34" t="s">
        <v>12</v>
      </c>
      <c r="H34" s="3">
        <f>IF(Tabla_CMS_Data[[#This Row],[PDFName]]=C33,Tabla_CMS_Data[[#This Row],[Date]]-B33,0)</f>
        <v>0</v>
      </c>
    </row>
    <row r="35" spans="1:8" x14ac:dyDescent="0.3">
      <c r="A35">
        <v>34</v>
      </c>
      <c r="B35" s="5">
        <v>44736.551388888889</v>
      </c>
      <c r="C35" t="s">
        <v>19</v>
      </c>
      <c r="D35" t="s">
        <v>20</v>
      </c>
      <c r="E35" t="s">
        <v>34</v>
      </c>
      <c r="F35" t="s">
        <v>11</v>
      </c>
      <c r="G35" t="s">
        <v>12</v>
      </c>
      <c r="H35" s="3">
        <f>IF(Tabla_CMS_Data[[#This Row],[PDFName]]=C34,Tabla_CMS_Data[[#This Row],[Date]]-B34,0)</f>
        <v>6.944444467080757E-4</v>
      </c>
    </row>
    <row r="36" spans="1:8" x14ac:dyDescent="0.3">
      <c r="A36">
        <v>35</v>
      </c>
      <c r="B36" s="5">
        <v>44736.552083333336</v>
      </c>
      <c r="C36" t="s">
        <v>19</v>
      </c>
      <c r="D36" t="s">
        <v>20</v>
      </c>
      <c r="E36" t="s">
        <v>34</v>
      </c>
      <c r="F36" t="s">
        <v>16</v>
      </c>
      <c r="G36" t="s">
        <v>12</v>
      </c>
      <c r="H36" s="3">
        <f>IF(Tabla_CMS_Data[[#This Row],[PDFName]]=C35,Tabla_CMS_Data[[#This Row],[Date]]-B35,0)</f>
        <v>6.944444467080757E-4</v>
      </c>
    </row>
    <row r="37" spans="1:8" x14ac:dyDescent="0.3">
      <c r="A37">
        <v>36</v>
      </c>
      <c r="B37" s="5">
        <v>44739.543055555558</v>
      </c>
      <c r="C37" t="s">
        <v>35</v>
      </c>
      <c r="D37" t="s">
        <v>36</v>
      </c>
      <c r="E37" t="s">
        <v>37</v>
      </c>
      <c r="F37" t="s">
        <v>11</v>
      </c>
      <c r="G37" t="s">
        <v>12</v>
      </c>
      <c r="H37" s="3">
        <f>IF(Tabla_CMS_Data[[#This Row],[PDFName]]=C36,Tabla_CMS_Data[[#This Row],[Date]]-B36,0)</f>
        <v>0</v>
      </c>
    </row>
    <row r="38" spans="1:8" x14ac:dyDescent="0.3">
      <c r="A38">
        <v>37</v>
      </c>
      <c r="B38" s="5">
        <v>44739.543749999997</v>
      </c>
      <c r="C38" t="s">
        <v>35</v>
      </c>
      <c r="D38" t="s">
        <v>36</v>
      </c>
      <c r="E38" t="s">
        <v>37</v>
      </c>
      <c r="F38" t="s">
        <v>16</v>
      </c>
      <c r="G38" t="s">
        <v>12</v>
      </c>
      <c r="H38" s="3">
        <f>IF(Tabla_CMS_Data[[#This Row],[PDFName]]=C37,Tabla_CMS_Data[[#This Row],[Date]]-B37,0)</f>
        <v>6.9444443943211809E-4</v>
      </c>
    </row>
    <row r="39" spans="1:8" x14ac:dyDescent="0.3">
      <c r="A39">
        <v>38</v>
      </c>
      <c r="B39" s="5">
        <v>44739.545138888891</v>
      </c>
      <c r="C39" t="s">
        <v>35</v>
      </c>
      <c r="D39" t="s">
        <v>36</v>
      </c>
      <c r="E39" t="s">
        <v>38</v>
      </c>
      <c r="F39" t="s">
        <v>11</v>
      </c>
      <c r="G39" t="s">
        <v>12</v>
      </c>
      <c r="H39" s="3">
        <f>IF(Tabla_CMS_Data[[#This Row],[PDFName]]=C38,Tabla_CMS_Data[[#This Row],[Date]]-B38,0)</f>
        <v>1.3888888934161514E-3</v>
      </c>
    </row>
    <row r="40" spans="1:8" x14ac:dyDescent="0.3">
      <c r="A40">
        <v>39</v>
      </c>
      <c r="B40" s="5">
        <v>44739.54583333333</v>
      </c>
      <c r="C40" t="s">
        <v>35</v>
      </c>
      <c r="D40" t="s">
        <v>36</v>
      </c>
      <c r="E40" t="s">
        <v>38</v>
      </c>
      <c r="F40" t="s">
        <v>16</v>
      </c>
      <c r="G40" t="s">
        <v>12</v>
      </c>
      <c r="H40" s="3">
        <f>IF(Tabla_CMS_Data[[#This Row],[PDFName]]=C39,Tabla_CMS_Data[[#This Row],[Date]]-B39,0)</f>
        <v>6.9444443943211809E-4</v>
      </c>
    </row>
    <row r="41" spans="1:8" x14ac:dyDescent="0.3">
      <c r="A41">
        <v>40</v>
      </c>
      <c r="B41" s="5">
        <v>44739.547222222223</v>
      </c>
      <c r="C41" t="s">
        <v>35</v>
      </c>
      <c r="D41" t="s">
        <v>36</v>
      </c>
      <c r="E41" t="s">
        <v>39</v>
      </c>
      <c r="F41" t="s">
        <v>16</v>
      </c>
      <c r="G41" t="s">
        <v>12</v>
      </c>
      <c r="H41" s="3">
        <f>IF(Tabla_CMS_Data[[#This Row],[PDFName]]=C40,Tabla_CMS_Data[[#This Row],[Date]]-B40,0)</f>
        <v>1.3888888934161514E-3</v>
      </c>
    </row>
    <row r="42" spans="1:8" x14ac:dyDescent="0.3">
      <c r="A42">
        <v>41</v>
      </c>
      <c r="B42" s="5">
        <v>44739.54791666667</v>
      </c>
      <c r="C42" t="s">
        <v>40</v>
      </c>
      <c r="D42" t="s">
        <v>41</v>
      </c>
      <c r="E42" t="s">
        <v>42</v>
      </c>
      <c r="F42" t="s">
        <v>11</v>
      </c>
      <c r="G42" t="s">
        <v>12</v>
      </c>
      <c r="H42" s="3">
        <f>IF(Tabla_CMS_Data[[#This Row],[PDFName]]=C41,Tabla_CMS_Data[[#This Row],[Date]]-B41,0)</f>
        <v>0</v>
      </c>
    </row>
    <row r="43" spans="1:8" x14ac:dyDescent="0.3">
      <c r="A43">
        <v>42</v>
      </c>
      <c r="B43" s="5">
        <v>44739.54791666667</v>
      </c>
      <c r="C43" t="s">
        <v>40</v>
      </c>
      <c r="D43" t="s">
        <v>41</v>
      </c>
      <c r="E43" t="s">
        <v>42</v>
      </c>
      <c r="F43" t="s">
        <v>16</v>
      </c>
      <c r="G43" t="s">
        <v>12</v>
      </c>
      <c r="H43" s="3">
        <f>IF(Tabla_CMS_Data[[#This Row],[PDFName]]=C42,Tabla_CMS_Data[[#This Row],[Date]]-B42,0)</f>
        <v>0</v>
      </c>
    </row>
    <row r="44" spans="1:8" x14ac:dyDescent="0.3">
      <c r="A44">
        <v>43</v>
      </c>
      <c r="B44" s="5">
        <v>44739.549305555556</v>
      </c>
      <c r="C44" t="s">
        <v>40</v>
      </c>
      <c r="D44" t="s">
        <v>41</v>
      </c>
      <c r="E44" t="s">
        <v>43</v>
      </c>
      <c r="F44" t="s">
        <v>16</v>
      </c>
      <c r="G44" t="s">
        <v>12</v>
      </c>
      <c r="H44" s="3">
        <f>IF(Tabla_CMS_Data[[#This Row],[PDFName]]=C43,Tabla_CMS_Data[[#This Row],[Date]]-B43,0)</f>
        <v>1.3888888861401938E-3</v>
      </c>
    </row>
    <row r="45" spans="1:8" x14ac:dyDescent="0.3">
      <c r="A45">
        <v>44</v>
      </c>
      <c r="B45" s="5">
        <v>44739.55</v>
      </c>
      <c r="C45" t="s">
        <v>40</v>
      </c>
      <c r="D45" t="s">
        <v>41</v>
      </c>
      <c r="E45" t="s">
        <v>44</v>
      </c>
      <c r="F45" t="s">
        <v>11</v>
      </c>
      <c r="G45" t="s">
        <v>12</v>
      </c>
      <c r="H45" s="3">
        <f>IF(Tabla_CMS_Data[[#This Row],[PDFName]]=C44,Tabla_CMS_Data[[#This Row],[Date]]-B44,0)</f>
        <v>6.944444467080757E-4</v>
      </c>
    </row>
    <row r="46" spans="1:8" x14ac:dyDescent="0.3">
      <c r="A46">
        <v>45</v>
      </c>
      <c r="B46" s="5">
        <v>44739.55</v>
      </c>
      <c r="C46" t="s">
        <v>40</v>
      </c>
      <c r="D46" t="s">
        <v>41</v>
      </c>
      <c r="E46" t="s">
        <v>44</v>
      </c>
      <c r="F46" t="s">
        <v>16</v>
      </c>
      <c r="G46" t="s">
        <v>12</v>
      </c>
      <c r="H46" s="3">
        <f>IF(Tabla_CMS_Data[[#This Row],[PDFName]]=C45,Tabla_CMS_Data[[#This Row],[Date]]-B45,0)</f>
        <v>0</v>
      </c>
    </row>
    <row r="47" spans="1:8" x14ac:dyDescent="0.3">
      <c r="A47">
        <v>46</v>
      </c>
      <c r="B47" s="5">
        <v>44739.550694444442</v>
      </c>
      <c r="C47" t="s">
        <v>40</v>
      </c>
      <c r="D47" t="s">
        <v>41</v>
      </c>
      <c r="E47" t="s">
        <v>45</v>
      </c>
      <c r="F47" t="s">
        <v>11</v>
      </c>
      <c r="G47" t="s">
        <v>12</v>
      </c>
      <c r="H47" s="3">
        <f>IF(Tabla_CMS_Data[[#This Row],[PDFName]]=C46,Tabla_CMS_Data[[#This Row],[Date]]-B46,0)</f>
        <v>6.9444443943211809E-4</v>
      </c>
    </row>
    <row r="48" spans="1:8" x14ac:dyDescent="0.3">
      <c r="A48">
        <v>47</v>
      </c>
      <c r="B48" s="5">
        <v>44739.551388888889</v>
      </c>
      <c r="C48" t="s">
        <v>40</v>
      </c>
      <c r="D48" t="s">
        <v>41</v>
      </c>
      <c r="E48" t="s">
        <v>45</v>
      </c>
      <c r="F48" t="s">
        <v>16</v>
      </c>
      <c r="G48" t="s">
        <v>12</v>
      </c>
      <c r="H48" s="3">
        <f>IF(Tabla_CMS_Data[[#This Row],[PDFName]]=C47,Tabla_CMS_Data[[#This Row],[Date]]-B47,0)</f>
        <v>6.944444467080757E-4</v>
      </c>
    </row>
    <row r="49" spans="1:8" x14ac:dyDescent="0.3">
      <c r="A49">
        <v>48</v>
      </c>
      <c r="B49" s="5">
        <v>44739.552083333336</v>
      </c>
      <c r="C49" t="s">
        <v>40</v>
      </c>
      <c r="D49" t="s">
        <v>41</v>
      </c>
      <c r="E49" t="s">
        <v>46</v>
      </c>
      <c r="F49" t="s">
        <v>11</v>
      </c>
      <c r="G49" t="s">
        <v>12</v>
      </c>
      <c r="H49" s="3">
        <f>IF(Tabla_CMS_Data[[#This Row],[PDFName]]=C48,Tabla_CMS_Data[[#This Row],[Date]]-B48,0)</f>
        <v>6.944444467080757E-4</v>
      </c>
    </row>
    <row r="50" spans="1:8" x14ac:dyDescent="0.3">
      <c r="A50">
        <v>49</v>
      </c>
      <c r="B50" s="5">
        <v>44739.552083333336</v>
      </c>
      <c r="C50" t="s">
        <v>40</v>
      </c>
      <c r="D50" t="s">
        <v>41</v>
      </c>
      <c r="E50" t="s">
        <v>46</v>
      </c>
      <c r="F50" t="s">
        <v>16</v>
      </c>
      <c r="G50" t="s">
        <v>12</v>
      </c>
      <c r="H50" s="3">
        <f>IF(Tabla_CMS_Data[[#This Row],[PDFName]]=C49,Tabla_CMS_Data[[#This Row],[Date]]-B49,0)</f>
        <v>0</v>
      </c>
    </row>
    <row r="51" spans="1:8" x14ac:dyDescent="0.3">
      <c r="A51">
        <v>50</v>
      </c>
      <c r="B51" s="5">
        <v>44739.553472222222</v>
      </c>
      <c r="C51" t="s">
        <v>40</v>
      </c>
      <c r="D51" t="s">
        <v>41</v>
      </c>
      <c r="E51" t="s">
        <v>47</v>
      </c>
      <c r="F51" t="s">
        <v>11</v>
      </c>
      <c r="G51" t="s">
        <v>12</v>
      </c>
      <c r="H51" s="3">
        <f>IF(Tabla_CMS_Data[[#This Row],[PDFName]]=C50,Tabla_CMS_Data[[#This Row],[Date]]-B50,0)</f>
        <v>1.3888888861401938E-3</v>
      </c>
    </row>
    <row r="52" spans="1:8" x14ac:dyDescent="0.3">
      <c r="A52">
        <v>51</v>
      </c>
      <c r="B52" s="5">
        <v>44739.553472222222</v>
      </c>
      <c r="C52" t="s">
        <v>40</v>
      </c>
      <c r="D52" t="s">
        <v>41</v>
      </c>
      <c r="E52" t="s">
        <v>47</v>
      </c>
      <c r="F52" t="s">
        <v>16</v>
      </c>
      <c r="G52" t="s">
        <v>12</v>
      </c>
      <c r="H52" s="3">
        <f>IF(Tabla_CMS_Data[[#This Row],[PDFName]]=C51,Tabla_CMS_Data[[#This Row],[Date]]-B51,0)</f>
        <v>0</v>
      </c>
    </row>
    <row r="53" spans="1:8" x14ac:dyDescent="0.3">
      <c r="A53">
        <v>52</v>
      </c>
      <c r="B53" s="5">
        <v>44739.554166666669</v>
      </c>
      <c r="C53" t="s">
        <v>40</v>
      </c>
      <c r="D53" t="s">
        <v>41</v>
      </c>
      <c r="E53" t="s">
        <v>48</v>
      </c>
      <c r="F53" t="s">
        <v>11</v>
      </c>
      <c r="G53" t="s">
        <v>12</v>
      </c>
      <c r="H53" s="3">
        <f>IF(Tabla_CMS_Data[[#This Row],[PDFName]]=C52,Tabla_CMS_Data[[#This Row],[Date]]-B52,0)</f>
        <v>6.944444467080757E-4</v>
      </c>
    </row>
    <row r="54" spans="1:8" x14ac:dyDescent="0.3">
      <c r="A54">
        <v>53</v>
      </c>
      <c r="B54" s="5">
        <v>44739.554166666669</v>
      </c>
      <c r="C54" t="s">
        <v>40</v>
      </c>
      <c r="D54" t="s">
        <v>41</v>
      </c>
      <c r="E54" t="s">
        <v>48</v>
      </c>
      <c r="F54" t="s">
        <v>16</v>
      </c>
      <c r="G54" t="s">
        <v>12</v>
      </c>
      <c r="H54" s="3">
        <f>IF(Tabla_CMS_Data[[#This Row],[PDFName]]=C53,Tabla_CMS_Data[[#This Row],[Date]]-B53,0)</f>
        <v>0</v>
      </c>
    </row>
    <row r="55" spans="1:8" x14ac:dyDescent="0.3">
      <c r="A55">
        <v>54</v>
      </c>
      <c r="B55" s="5">
        <v>44739.554861111108</v>
      </c>
      <c r="C55" t="s">
        <v>40</v>
      </c>
      <c r="D55" t="s">
        <v>41</v>
      </c>
      <c r="E55" t="s">
        <v>49</v>
      </c>
      <c r="F55" t="s">
        <v>11</v>
      </c>
      <c r="G55" t="s">
        <v>12</v>
      </c>
      <c r="H55" s="3">
        <f>IF(Tabla_CMS_Data[[#This Row],[PDFName]]=C54,Tabla_CMS_Data[[#This Row],[Date]]-B54,0)</f>
        <v>6.9444443943211809E-4</v>
      </c>
    </row>
    <row r="56" spans="1:8" x14ac:dyDescent="0.3">
      <c r="A56">
        <v>55</v>
      </c>
      <c r="B56" s="5">
        <v>44739.555555555555</v>
      </c>
      <c r="C56" t="s">
        <v>40</v>
      </c>
      <c r="D56" t="s">
        <v>41</v>
      </c>
      <c r="E56" t="s">
        <v>49</v>
      </c>
      <c r="F56" t="s">
        <v>16</v>
      </c>
      <c r="G56" t="s">
        <v>12</v>
      </c>
      <c r="H56" s="3">
        <f>IF(Tabla_CMS_Data[[#This Row],[PDFName]]=C55,Tabla_CMS_Data[[#This Row],[Date]]-B55,0)</f>
        <v>6.944444467080757E-4</v>
      </c>
    </row>
    <row r="57" spans="1:8" x14ac:dyDescent="0.3">
      <c r="A57">
        <v>56</v>
      </c>
      <c r="B57" s="5">
        <v>44739.556250000001</v>
      </c>
      <c r="C57" t="s">
        <v>40</v>
      </c>
      <c r="D57" t="s">
        <v>41</v>
      </c>
      <c r="E57" t="s">
        <v>50</v>
      </c>
      <c r="F57" t="s">
        <v>11</v>
      </c>
      <c r="G57" t="s">
        <v>12</v>
      </c>
      <c r="H57" s="3">
        <f>IF(Tabla_CMS_Data[[#This Row],[PDFName]]=C56,Tabla_CMS_Data[[#This Row],[Date]]-B56,0)</f>
        <v>6.944444467080757E-4</v>
      </c>
    </row>
    <row r="58" spans="1:8" x14ac:dyDescent="0.3">
      <c r="A58">
        <v>57</v>
      </c>
      <c r="B58" s="5">
        <v>44739.556250000001</v>
      </c>
      <c r="C58" t="s">
        <v>40</v>
      </c>
      <c r="D58" t="s">
        <v>41</v>
      </c>
      <c r="E58" t="s">
        <v>50</v>
      </c>
      <c r="F58" t="s">
        <v>16</v>
      </c>
      <c r="G58" t="s">
        <v>12</v>
      </c>
      <c r="H58" s="3">
        <f>IF(Tabla_CMS_Data[[#This Row],[PDFName]]=C57,Tabla_CMS_Data[[#This Row],[Date]]-B57,0)</f>
        <v>0</v>
      </c>
    </row>
    <row r="59" spans="1:8" x14ac:dyDescent="0.3">
      <c r="A59">
        <v>58</v>
      </c>
      <c r="B59" s="5">
        <v>44739.556944444441</v>
      </c>
      <c r="C59" t="s">
        <v>40</v>
      </c>
      <c r="D59" t="s">
        <v>41</v>
      </c>
      <c r="E59" t="s">
        <v>51</v>
      </c>
      <c r="F59" t="s">
        <v>11</v>
      </c>
      <c r="G59" t="s">
        <v>12</v>
      </c>
      <c r="H59" s="3">
        <f>IF(Tabla_CMS_Data[[#This Row],[PDFName]]=C58,Tabla_CMS_Data[[#This Row],[Date]]-B58,0)</f>
        <v>6.9444443943211809E-4</v>
      </c>
    </row>
    <row r="60" spans="1:8" x14ac:dyDescent="0.3">
      <c r="A60">
        <v>59</v>
      </c>
      <c r="B60" s="5">
        <v>44739.557638888888</v>
      </c>
      <c r="C60" t="s">
        <v>40</v>
      </c>
      <c r="D60" t="s">
        <v>41</v>
      </c>
      <c r="E60" t="s">
        <v>51</v>
      </c>
      <c r="F60" t="s">
        <v>16</v>
      </c>
      <c r="G60" t="s">
        <v>12</v>
      </c>
      <c r="H60" s="3">
        <f>IF(Tabla_CMS_Data[[#This Row],[PDFName]]=C59,Tabla_CMS_Data[[#This Row],[Date]]-B59,0)</f>
        <v>6.944444467080757E-4</v>
      </c>
    </row>
    <row r="61" spans="1:8" x14ac:dyDescent="0.3">
      <c r="A61">
        <v>60</v>
      </c>
      <c r="B61" s="5">
        <v>44739.559027777781</v>
      </c>
      <c r="C61" t="s">
        <v>40</v>
      </c>
      <c r="D61" t="s">
        <v>41</v>
      </c>
      <c r="E61" t="s">
        <v>52</v>
      </c>
      <c r="F61" t="s">
        <v>16</v>
      </c>
      <c r="G61" t="s">
        <v>12</v>
      </c>
      <c r="H61" s="3">
        <f>IF(Tabla_CMS_Data[[#This Row],[PDFName]]=C60,Tabla_CMS_Data[[#This Row],[Date]]-B60,0)</f>
        <v>1.3888888934161514E-3</v>
      </c>
    </row>
    <row r="62" spans="1:8" x14ac:dyDescent="0.3">
      <c r="A62">
        <v>61</v>
      </c>
      <c r="B62" s="5">
        <v>44739.55972222222</v>
      </c>
      <c r="C62" t="s">
        <v>40</v>
      </c>
      <c r="D62" t="s">
        <v>41</v>
      </c>
      <c r="E62" t="s">
        <v>53</v>
      </c>
      <c r="F62" t="s">
        <v>11</v>
      </c>
      <c r="G62" t="s">
        <v>12</v>
      </c>
      <c r="H62" s="3">
        <f>IF(Tabla_CMS_Data[[#This Row],[PDFName]]=C61,Tabla_CMS_Data[[#This Row],[Date]]-B61,0)</f>
        <v>6.9444443943211809E-4</v>
      </c>
    </row>
    <row r="63" spans="1:8" x14ac:dyDescent="0.3">
      <c r="A63">
        <v>62</v>
      </c>
      <c r="B63" s="5">
        <v>44739.55972222222</v>
      </c>
      <c r="C63" t="s">
        <v>40</v>
      </c>
      <c r="D63" t="s">
        <v>41</v>
      </c>
      <c r="E63" t="s">
        <v>53</v>
      </c>
      <c r="F63" t="s">
        <v>16</v>
      </c>
      <c r="G63" t="s">
        <v>12</v>
      </c>
      <c r="H63" s="3">
        <f>IF(Tabla_CMS_Data[[#This Row],[PDFName]]=C62,Tabla_CMS_Data[[#This Row],[Date]]-B62,0)</f>
        <v>0</v>
      </c>
    </row>
    <row r="64" spans="1:8" x14ac:dyDescent="0.3">
      <c r="A64">
        <v>63</v>
      </c>
      <c r="B64" s="5">
        <v>44740.502083333333</v>
      </c>
      <c r="C64" t="s">
        <v>54</v>
      </c>
      <c r="D64" t="s">
        <v>55</v>
      </c>
      <c r="E64" t="s">
        <v>56</v>
      </c>
      <c r="F64" t="s">
        <v>11</v>
      </c>
      <c r="G64" t="s">
        <v>12</v>
      </c>
      <c r="H64" s="3">
        <f>IF(Tabla_CMS_Data[[#This Row],[PDFName]]=C63,Tabla_CMS_Data[[#This Row],[Date]]-B63,0)</f>
        <v>0</v>
      </c>
    </row>
    <row r="65" spans="1:8" x14ac:dyDescent="0.3">
      <c r="A65">
        <v>64</v>
      </c>
      <c r="B65" s="5">
        <v>44740.50277777778</v>
      </c>
      <c r="C65" t="s">
        <v>54</v>
      </c>
      <c r="D65" t="s">
        <v>55</v>
      </c>
      <c r="E65" t="s">
        <v>56</v>
      </c>
      <c r="F65" t="s">
        <v>16</v>
      </c>
      <c r="G65" t="s">
        <v>12</v>
      </c>
      <c r="H65" s="3">
        <f>IF(Tabla_CMS_Data[[#This Row],[PDFName]]=C64,Tabla_CMS_Data[[#This Row],[Date]]-B64,0)</f>
        <v>6.944444467080757E-4</v>
      </c>
    </row>
    <row r="66" spans="1:8" x14ac:dyDescent="0.3">
      <c r="A66">
        <v>65</v>
      </c>
      <c r="B66" s="5">
        <v>44740.503472222219</v>
      </c>
      <c r="C66" t="s">
        <v>54</v>
      </c>
      <c r="D66" t="s">
        <v>55</v>
      </c>
      <c r="E66" t="s">
        <v>57</v>
      </c>
      <c r="F66" t="s">
        <v>11</v>
      </c>
      <c r="G66" t="s">
        <v>12</v>
      </c>
      <c r="H66" s="3">
        <f>IF(Tabla_CMS_Data[[#This Row],[PDFName]]=C65,Tabla_CMS_Data[[#This Row],[Date]]-B65,0)</f>
        <v>6.9444443943211809E-4</v>
      </c>
    </row>
    <row r="67" spans="1:8" x14ac:dyDescent="0.3">
      <c r="A67">
        <v>66</v>
      </c>
      <c r="B67" s="5">
        <v>44740.503472222219</v>
      </c>
      <c r="C67" t="s">
        <v>54</v>
      </c>
      <c r="D67" t="s">
        <v>55</v>
      </c>
      <c r="E67" t="s">
        <v>57</v>
      </c>
      <c r="F67" t="s">
        <v>16</v>
      </c>
      <c r="G67" t="s">
        <v>12</v>
      </c>
      <c r="H67" s="3">
        <f>IF(Tabla_CMS_Data[[#This Row],[PDFName]]=C66,Tabla_CMS_Data[[#This Row],[Date]]-B66,0)</f>
        <v>0</v>
      </c>
    </row>
    <row r="68" spans="1:8" x14ac:dyDescent="0.3">
      <c r="A68">
        <v>67</v>
      </c>
      <c r="B68" s="5">
        <v>44740.504166666666</v>
      </c>
      <c r="C68" t="s">
        <v>54</v>
      </c>
      <c r="D68" t="s">
        <v>55</v>
      </c>
      <c r="E68" t="s">
        <v>58</v>
      </c>
      <c r="F68" t="s">
        <v>11</v>
      </c>
      <c r="G68" t="s">
        <v>12</v>
      </c>
      <c r="H68" s="3">
        <f>IF(Tabla_CMS_Data[[#This Row],[PDFName]]=C67,Tabla_CMS_Data[[#This Row],[Date]]-B67,0)</f>
        <v>6.944444467080757E-4</v>
      </c>
    </row>
    <row r="69" spans="1:8" x14ac:dyDescent="0.3">
      <c r="A69">
        <v>68</v>
      </c>
      <c r="B69" s="5">
        <v>44740.504861111112</v>
      </c>
      <c r="C69" t="s">
        <v>54</v>
      </c>
      <c r="D69" t="s">
        <v>55</v>
      </c>
      <c r="E69" t="s">
        <v>58</v>
      </c>
      <c r="F69" t="s">
        <v>16</v>
      </c>
      <c r="G69" t="s">
        <v>12</v>
      </c>
      <c r="H69" s="3">
        <f>IF(Tabla_CMS_Data[[#This Row],[PDFName]]=C68,Tabla_CMS_Data[[#This Row],[Date]]-B68,0)</f>
        <v>6.944444467080757E-4</v>
      </c>
    </row>
    <row r="70" spans="1:8" x14ac:dyDescent="0.3">
      <c r="A70">
        <v>69</v>
      </c>
      <c r="B70" s="5">
        <v>44740.505555555559</v>
      </c>
      <c r="C70" t="s">
        <v>54</v>
      </c>
      <c r="D70" t="s">
        <v>55</v>
      </c>
      <c r="E70" t="s">
        <v>59</v>
      </c>
      <c r="F70" t="s">
        <v>11</v>
      </c>
      <c r="G70" t="s">
        <v>12</v>
      </c>
      <c r="H70" s="3">
        <f>IF(Tabla_CMS_Data[[#This Row],[PDFName]]=C69,Tabla_CMS_Data[[#This Row],[Date]]-B69,0)</f>
        <v>6.944444467080757E-4</v>
      </c>
    </row>
    <row r="71" spans="1:8" x14ac:dyDescent="0.3">
      <c r="A71">
        <v>70</v>
      </c>
      <c r="B71" s="5">
        <v>44740.505555555559</v>
      </c>
      <c r="C71" t="s">
        <v>54</v>
      </c>
      <c r="D71" t="s">
        <v>55</v>
      </c>
      <c r="E71" t="s">
        <v>59</v>
      </c>
      <c r="F71" t="s">
        <v>16</v>
      </c>
      <c r="G71" t="s">
        <v>12</v>
      </c>
      <c r="H71" s="3">
        <f>IF(Tabla_CMS_Data[[#This Row],[PDFName]]=C70,Tabla_CMS_Data[[#This Row],[Date]]-B70,0)</f>
        <v>0</v>
      </c>
    </row>
    <row r="72" spans="1:8" x14ac:dyDescent="0.3">
      <c r="A72">
        <v>71</v>
      </c>
      <c r="B72" s="5">
        <v>44740.506249999999</v>
      </c>
      <c r="C72" t="s">
        <v>54</v>
      </c>
      <c r="D72" t="s">
        <v>55</v>
      </c>
      <c r="E72" t="s">
        <v>60</v>
      </c>
      <c r="F72" t="s">
        <v>11</v>
      </c>
      <c r="G72" t="s">
        <v>12</v>
      </c>
      <c r="H72" s="3">
        <f>IF(Tabla_CMS_Data[[#This Row],[PDFName]]=C71,Tabla_CMS_Data[[#This Row],[Date]]-B71,0)</f>
        <v>6.9444443943211809E-4</v>
      </c>
    </row>
    <row r="73" spans="1:8" x14ac:dyDescent="0.3">
      <c r="A73">
        <v>72</v>
      </c>
      <c r="B73" s="5">
        <v>44740.506944444445</v>
      </c>
      <c r="C73" t="s">
        <v>54</v>
      </c>
      <c r="D73" t="s">
        <v>55</v>
      </c>
      <c r="E73" t="s">
        <v>60</v>
      </c>
      <c r="F73" t="s">
        <v>16</v>
      </c>
      <c r="G73" t="s">
        <v>12</v>
      </c>
      <c r="H73" s="3">
        <f>IF(Tabla_CMS_Data[[#This Row],[PDFName]]=C72,Tabla_CMS_Data[[#This Row],[Date]]-B72,0)</f>
        <v>6.944444467080757E-4</v>
      </c>
    </row>
    <row r="74" spans="1:8" x14ac:dyDescent="0.3">
      <c r="A74">
        <v>73</v>
      </c>
      <c r="B74" s="5">
        <v>44740.507638888892</v>
      </c>
      <c r="C74" t="s">
        <v>54</v>
      </c>
      <c r="D74" t="s">
        <v>55</v>
      </c>
      <c r="E74" t="s">
        <v>61</v>
      </c>
      <c r="F74" t="s">
        <v>11</v>
      </c>
      <c r="G74" t="s">
        <v>12</v>
      </c>
      <c r="H74" s="3">
        <f>IF(Tabla_CMS_Data[[#This Row],[PDFName]]=C73,Tabla_CMS_Data[[#This Row],[Date]]-B73,0)</f>
        <v>6.944444467080757E-4</v>
      </c>
    </row>
    <row r="75" spans="1:8" x14ac:dyDescent="0.3">
      <c r="A75">
        <v>74</v>
      </c>
      <c r="B75" s="5">
        <v>44740.507638888892</v>
      </c>
      <c r="C75" t="s">
        <v>54</v>
      </c>
      <c r="D75" t="s">
        <v>55</v>
      </c>
      <c r="E75" t="s">
        <v>61</v>
      </c>
      <c r="F75" t="s">
        <v>16</v>
      </c>
      <c r="G75" t="s">
        <v>12</v>
      </c>
      <c r="H75" s="3">
        <f>IF(Tabla_CMS_Data[[#This Row],[PDFName]]=C74,Tabla_CMS_Data[[#This Row],[Date]]-B74,0)</f>
        <v>0</v>
      </c>
    </row>
    <row r="76" spans="1:8" x14ac:dyDescent="0.3">
      <c r="A76">
        <v>75</v>
      </c>
      <c r="B76" s="5">
        <v>44740.508333333331</v>
      </c>
      <c r="C76" t="s">
        <v>54</v>
      </c>
      <c r="D76" t="s">
        <v>55</v>
      </c>
      <c r="E76" t="s">
        <v>62</v>
      </c>
      <c r="F76" t="s">
        <v>11</v>
      </c>
      <c r="G76" t="s">
        <v>12</v>
      </c>
      <c r="H76" s="3">
        <f>IF(Tabla_CMS_Data[[#This Row],[PDFName]]=C75,Tabla_CMS_Data[[#This Row],[Date]]-B75,0)</f>
        <v>6.9444443943211809E-4</v>
      </c>
    </row>
    <row r="77" spans="1:8" x14ac:dyDescent="0.3">
      <c r="A77">
        <v>76</v>
      </c>
      <c r="B77" s="5">
        <v>44740.509027777778</v>
      </c>
      <c r="C77" t="s">
        <v>54</v>
      </c>
      <c r="D77" t="s">
        <v>55</v>
      </c>
      <c r="E77" t="s">
        <v>62</v>
      </c>
      <c r="F77" t="s">
        <v>16</v>
      </c>
      <c r="G77" t="s">
        <v>12</v>
      </c>
      <c r="H77" s="3">
        <f>IF(Tabla_CMS_Data[[#This Row],[PDFName]]=C76,Tabla_CMS_Data[[#This Row],[Date]]-B76,0)</f>
        <v>6.944444467080757E-4</v>
      </c>
    </row>
    <row r="78" spans="1:8" x14ac:dyDescent="0.3">
      <c r="A78">
        <v>77</v>
      </c>
      <c r="B78" s="5">
        <v>44740.509722222225</v>
      </c>
      <c r="C78" t="s">
        <v>54</v>
      </c>
      <c r="D78" t="s">
        <v>55</v>
      </c>
      <c r="E78" t="s">
        <v>63</v>
      </c>
      <c r="F78" t="s">
        <v>11</v>
      </c>
      <c r="G78" t="s">
        <v>12</v>
      </c>
      <c r="H78" s="3">
        <f>IF(Tabla_CMS_Data[[#This Row],[PDFName]]=C77,Tabla_CMS_Data[[#This Row],[Date]]-B77,0)</f>
        <v>6.944444467080757E-4</v>
      </c>
    </row>
    <row r="79" spans="1:8" x14ac:dyDescent="0.3">
      <c r="A79">
        <v>78</v>
      </c>
      <c r="B79" s="5">
        <v>44740.509722222225</v>
      </c>
      <c r="C79" t="s">
        <v>54</v>
      </c>
      <c r="D79" t="s">
        <v>55</v>
      </c>
      <c r="E79" t="s">
        <v>63</v>
      </c>
      <c r="F79" t="s">
        <v>16</v>
      </c>
      <c r="G79" t="s">
        <v>12</v>
      </c>
      <c r="H79" s="3">
        <f>IF(Tabla_CMS_Data[[#This Row],[PDFName]]=C78,Tabla_CMS_Data[[#This Row],[Date]]-B78,0)</f>
        <v>0</v>
      </c>
    </row>
    <row r="80" spans="1:8" x14ac:dyDescent="0.3">
      <c r="A80">
        <v>79</v>
      </c>
      <c r="B80" s="5">
        <v>44740.510416666664</v>
      </c>
      <c r="C80" t="s">
        <v>54</v>
      </c>
      <c r="D80" t="s">
        <v>55</v>
      </c>
      <c r="E80" t="s">
        <v>64</v>
      </c>
      <c r="F80" t="s">
        <v>16</v>
      </c>
      <c r="G80" t="s">
        <v>12</v>
      </c>
      <c r="H80" s="3">
        <f>IF(Tabla_CMS_Data[[#This Row],[PDFName]]=C79,Tabla_CMS_Data[[#This Row],[Date]]-B79,0)</f>
        <v>6.9444443943211809E-4</v>
      </c>
    </row>
    <row r="81" spans="1:8" x14ac:dyDescent="0.3">
      <c r="A81">
        <v>80</v>
      </c>
      <c r="B81" s="5">
        <v>44740.511111111111</v>
      </c>
      <c r="C81" t="s">
        <v>54</v>
      </c>
      <c r="D81" t="s">
        <v>55</v>
      </c>
      <c r="E81" t="s">
        <v>65</v>
      </c>
      <c r="F81" t="s">
        <v>11</v>
      </c>
      <c r="G81" t="s">
        <v>12</v>
      </c>
      <c r="H81" s="3">
        <f>IF(Tabla_CMS_Data[[#This Row],[PDFName]]=C80,Tabla_CMS_Data[[#This Row],[Date]]-B80,0)</f>
        <v>6.944444467080757E-4</v>
      </c>
    </row>
    <row r="82" spans="1:8" x14ac:dyDescent="0.3">
      <c r="A82">
        <v>81</v>
      </c>
      <c r="B82" s="5">
        <v>44740.511805555558</v>
      </c>
      <c r="C82" t="s">
        <v>54</v>
      </c>
      <c r="D82" t="s">
        <v>55</v>
      </c>
      <c r="E82" t="s">
        <v>65</v>
      </c>
      <c r="F82" t="s">
        <v>16</v>
      </c>
      <c r="G82" t="s">
        <v>12</v>
      </c>
      <c r="H82" s="3">
        <f>IF(Tabla_CMS_Data[[#This Row],[PDFName]]=C81,Tabla_CMS_Data[[#This Row],[Date]]-B81,0)</f>
        <v>6.944444467080757E-4</v>
      </c>
    </row>
    <row r="83" spans="1:8" x14ac:dyDescent="0.3">
      <c r="A83">
        <v>82</v>
      </c>
      <c r="B83" s="5">
        <v>44740.512499999997</v>
      </c>
      <c r="C83" t="s">
        <v>54</v>
      </c>
      <c r="D83" t="s">
        <v>55</v>
      </c>
      <c r="E83" t="s">
        <v>66</v>
      </c>
      <c r="F83" t="s">
        <v>11</v>
      </c>
      <c r="G83" t="s">
        <v>12</v>
      </c>
      <c r="H83" s="3">
        <f>IF(Tabla_CMS_Data[[#This Row],[PDFName]]=C82,Tabla_CMS_Data[[#This Row],[Date]]-B82,0)</f>
        <v>6.9444443943211809E-4</v>
      </c>
    </row>
    <row r="84" spans="1:8" x14ac:dyDescent="0.3">
      <c r="A84">
        <v>83</v>
      </c>
      <c r="B84" s="5">
        <v>44740.597916666666</v>
      </c>
      <c r="C84" t="s">
        <v>67</v>
      </c>
      <c r="D84" t="s">
        <v>68</v>
      </c>
      <c r="E84" t="s">
        <v>69</v>
      </c>
      <c r="F84" t="s">
        <v>11</v>
      </c>
      <c r="G84" t="s">
        <v>12</v>
      </c>
      <c r="H84" s="3">
        <f>IF(Tabla_CMS_Data[[#This Row],[PDFName]]=C83,Tabla_CMS_Data[[#This Row],[Date]]-B83,0)</f>
        <v>0</v>
      </c>
    </row>
    <row r="85" spans="1:8" x14ac:dyDescent="0.3">
      <c r="A85">
        <v>84</v>
      </c>
      <c r="B85" s="5">
        <v>44740.597916666666</v>
      </c>
      <c r="C85" t="s">
        <v>67</v>
      </c>
      <c r="D85" t="s">
        <v>68</v>
      </c>
      <c r="E85" t="s">
        <v>69</v>
      </c>
      <c r="F85" t="s">
        <v>16</v>
      </c>
      <c r="G85" t="s">
        <v>12</v>
      </c>
      <c r="H85" s="3">
        <f>IF(Tabla_CMS_Data[[#This Row],[PDFName]]=C84,Tabla_CMS_Data[[#This Row],[Date]]-B84,0)</f>
        <v>0</v>
      </c>
    </row>
    <row r="86" spans="1:8" x14ac:dyDescent="0.3">
      <c r="A86">
        <v>85</v>
      </c>
      <c r="B86" s="5">
        <v>44740.598611111112</v>
      </c>
      <c r="C86" t="s">
        <v>67</v>
      </c>
      <c r="D86" t="s">
        <v>68</v>
      </c>
      <c r="E86" t="s">
        <v>70</v>
      </c>
      <c r="F86" t="s">
        <v>11</v>
      </c>
      <c r="G86" t="s">
        <v>12</v>
      </c>
      <c r="H86" s="3">
        <f>IF(Tabla_CMS_Data[[#This Row],[PDFName]]=C85,Tabla_CMS_Data[[#This Row],[Date]]-B85,0)</f>
        <v>6.944444467080757E-4</v>
      </c>
    </row>
    <row r="87" spans="1:8" x14ac:dyDescent="0.3">
      <c r="A87">
        <v>86</v>
      </c>
      <c r="B87" s="5">
        <v>44740.599305555559</v>
      </c>
      <c r="C87" t="s">
        <v>67</v>
      </c>
      <c r="D87" t="s">
        <v>68</v>
      </c>
      <c r="E87" t="s">
        <v>70</v>
      </c>
      <c r="F87" t="s">
        <v>16</v>
      </c>
      <c r="G87" t="s">
        <v>12</v>
      </c>
      <c r="H87" s="3">
        <f>IF(Tabla_CMS_Data[[#This Row],[PDFName]]=C86,Tabla_CMS_Data[[#This Row],[Date]]-B86,0)</f>
        <v>6.944444467080757E-4</v>
      </c>
    </row>
    <row r="88" spans="1:8" x14ac:dyDescent="0.3">
      <c r="A88">
        <v>87</v>
      </c>
      <c r="B88" s="5">
        <v>44740.600694444445</v>
      </c>
      <c r="C88" t="s">
        <v>67</v>
      </c>
      <c r="D88" t="s">
        <v>68</v>
      </c>
      <c r="E88" t="s">
        <v>71</v>
      </c>
      <c r="F88" t="s">
        <v>16</v>
      </c>
      <c r="G88" t="s">
        <v>12</v>
      </c>
      <c r="H88" s="3">
        <f>IF(Tabla_CMS_Data[[#This Row],[PDFName]]=C87,Tabla_CMS_Data[[#This Row],[Date]]-B87,0)</f>
        <v>1.3888888861401938E-3</v>
      </c>
    </row>
    <row r="89" spans="1:8" x14ac:dyDescent="0.3">
      <c r="A89">
        <v>88</v>
      </c>
      <c r="B89" s="5">
        <v>44740.601388888892</v>
      </c>
      <c r="C89" t="s">
        <v>67</v>
      </c>
      <c r="D89" t="s">
        <v>68</v>
      </c>
      <c r="E89" t="s">
        <v>72</v>
      </c>
      <c r="F89" t="s">
        <v>11</v>
      </c>
      <c r="G89" t="s">
        <v>12</v>
      </c>
      <c r="H89" s="3">
        <f>IF(Tabla_CMS_Data[[#This Row],[PDFName]]=C88,Tabla_CMS_Data[[#This Row],[Date]]-B88,0)</f>
        <v>6.944444467080757E-4</v>
      </c>
    </row>
    <row r="90" spans="1:8" x14ac:dyDescent="0.3">
      <c r="A90">
        <v>89</v>
      </c>
      <c r="B90" s="5">
        <v>44740.601388888892</v>
      </c>
      <c r="C90" t="s">
        <v>67</v>
      </c>
      <c r="D90" t="s">
        <v>68</v>
      </c>
      <c r="E90" t="s">
        <v>72</v>
      </c>
      <c r="F90" t="s">
        <v>16</v>
      </c>
      <c r="G90" t="s">
        <v>12</v>
      </c>
      <c r="H90" s="3">
        <f>IF(Tabla_CMS_Data[[#This Row],[PDFName]]=C89,Tabla_CMS_Data[[#This Row],[Date]]-B89,0)</f>
        <v>0</v>
      </c>
    </row>
    <row r="91" spans="1:8" x14ac:dyDescent="0.3">
      <c r="A91">
        <v>90</v>
      </c>
      <c r="B91" s="5">
        <v>44740.601388888892</v>
      </c>
      <c r="C91" t="s">
        <v>67</v>
      </c>
      <c r="D91" t="s">
        <v>68</v>
      </c>
      <c r="E91" t="s">
        <v>72</v>
      </c>
      <c r="F91" t="s">
        <v>73</v>
      </c>
      <c r="G91" t="s">
        <v>12</v>
      </c>
      <c r="H91" s="3">
        <f>IF(Tabla_CMS_Data[[#This Row],[PDFName]]=C90,Tabla_CMS_Data[[#This Row],[Date]]-B90,0)</f>
        <v>0</v>
      </c>
    </row>
    <row r="92" spans="1:8" x14ac:dyDescent="0.3">
      <c r="A92">
        <v>91</v>
      </c>
      <c r="B92" s="5">
        <v>44740.602083333331</v>
      </c>
      <c r="C92" t="s">
        <v>67</v>
      </c>
      <c r="D92" t="s">
        <v>68</v>
      </c>
      <c r="E92" t="s">
        <v>72</v>
      </c>
      <c r="F92" t="s">
        <v>74</v>
      </c>
      <c r="G92" t="s">
        <v>12</v>
      </c>
      <c r="H92" s="3">
        <f>IF(Tabla_CMS_Data[[#This Row],[PDFName]]=C91,Tabla_CMS_Data[[#This Row],[Date]]-B91,0)</f>
        <v>6.9444443943211809E-4</v>
      </c>
    </row>
    <row r="93" spans="1:8" x14ac:dyDescent="0.3">
      <c r="A93">
        <v>92</v>
      </c>
      <c r="B93" s="5">
        <v>44740.602083333331</v>
      </c>
      <c r="C93" t="s">
        <v>67</v>
      </c>
      <c r="D93" t="s">
        <v>68</v>
      </c>
      <c r="E93" t="s">
        <v>72</v>
      </c>
      <c r="F93" t="s">
        <v>75</v>
      </c>
      <c r="G93" t="s">
        <v>12</v>
      </c>
      <c r="H93" s="3">
        <f>IF(Tabla_CMS_Data[[#This Row],[PDFName]]=C92,Tabla_CMS_Data[[#This Row],[Date]]-B92,0)</f>
        <v>0</v>
      </c>
    </row>
    <row r="94" spans="1:8" x14ac:dyDescent="0.3">
      <c r="A94">
        <v>93</v>
      </c>
      <c r="B94" s="5">
        <v>44740.602083333331</v>
      </c>
      <c r="C94" t="s">
        <v>67</v>
      </c>
      <c r="D94" t="s">
        <v>68</v>
      </c>
      <c r="E94" t="s">
        <v>72</v>
      </c>
      <c r="F94" t="s">
        <v>76</v>
      </c>
      <c r="G94" t="s">
        <v>12</v>
      </c>
      <c r="H94" s="3">
        <f>IF(Tabla_CMS_Data[[#This Row],[PDFName]]=C93,Tabla_CMS_Data[[#This Row],[Date]]-B93,0)</f>
        <v>0</v>
      </c>
    </row>
    <row r="95" spans="1:8" x14ac:dyDescent="0.3">
      <c r="A95">
        <v>94</v>
      </c>
      <c r="B95" s="5">
        <v>44740.602777777778</v>
      </c>
      <c r="C95" t="s">
        <v>67</v>
      </c>
      <c r="D95" t="s">
        <v>68</v>
      </c>
      <c r="E95" t="s">
        <v>72</v>
      </c>
      <c r="F95" t="s">
        <v>77</v>
      </c>
      <c r="G95" t="s">
        <v>12</v>
      </c>
      <c r="H95" s="3">
        <f>IF(Tabla_CMS_Data[[#This Row],[PDFName]]=C94,Tabla_CMS_Data[[#This Row],[Date]]-B94,0)</f>
        <v>6.944444467080757E-4</v>
      </c>
    </row>
    <row r="96" spans="1:8" x14ac:dyDescent="0.3">
      <c r="A96">
        <v>95</v>
      </c>
      <c r="B96" s="5">
        <v>44741.602777777778</v>
      </c>
      <c r="C96" t="s">
        <v>78</v>
      </c>
      <c r="D96" t="s">
        <v>79</v>
      </c>
      <c r="E96" t="s">
        <v>80</v>
      </c>
      <c r="F96" t="s">
        <v>11</v>
      </c>
      <c r="G96" t="s">
        <v>12</v>
      </c>
      <c r="H96" s="3">
        <f>IF(Tabla_CMS_Data[[#This Row],[PDFName]]=C95,Tabla_CMS_Data[[#This Row],[Date]]-B95,0)</f>
        <v>0</v>
      </c>
    </row>
    <row r="97" spans="1:8" x14ac:dyDescent="0.3">
      <c r="A97">
        <v>96</v>
      </c>
      <c r="B97" s="5">
        <v>44741.603472222225</v>
      </c>
      <c r="C97" t="s">
        <v>78</v>
      </c>
      <c r="D97" t="s">
        <v>79</v>
      </c>
      <c r="E97" t="s">
        <v>81</v>
      </c>
      <c r="F97" t="s">
        <v>11</v>
      </c>
      <c r="G97" t="s">
        <v>12</v>
      </c>
      <c r="H97" s="3">
        <f>IF(Tabla_CMS_Data[[#This Row],[PDFName]]=C96,Tabla_CMS_Data[[#This Row],[Date]]-B96,0)</f>
        <v>6.944444467080757E-4</v>
      </c>
    </row>
    <row r="98" spans="1:8" x14ac:dyDescent="0.3">
      <c r="A98">
        <v>97</v>
      </c>
      <c r="B98" s="5">
        <v>44741.604861111111</v>
      </c>
      <c r="C98" t="s">
        <v>78</v>
      </c>
      <c r="D98" t="s">
        <v>79</v>
      </c>
      <c r="E98" t="s">
        <v>80</v>
      </c>
      <c r="F98" t="s">
        <v>16</v>
      </c>
      <c r="G98" t="s">
        <v>12</v>
      </c>
      <c r="H98" s="3">
        <f>IF(Tabla_CMS_Data[[#This Row],[PDFName]]=C97,Tabla_CMS_Data[[#This Row],[Date]]-B97,0)</f>
        <v>1.3888888861401938E-3</v>
      </c>
    </row>
    <row r="99" spans="1:8" x14ac:dyDescent="0.3">
      <c r="A99">
        <v>98</v>
      </c>
      <c r="B99" s="5">
        <v>44741.605555555558</v>
      </c>
      <c r="C99" t="s">
        <v>78</v>
      </c>
      <c r="D99" t="s">
        <v>79</v>
      </c>
      <c r="E99" t="s">
        <v>81</v>
      </c>
      <c r="F99" t="s">
        <v>16</v>
      </c>
      <c r="G99" t="s">
        <v>12</v>
      </c>
      <c r="H99" s="3">
        <f>IF(Tabla_CMS_Data[[#This Row],[PDFName]]=C98,Tabla_CMS_Data[[#This Row],[Date]]-B98,0)</f>
        <v>6.944444467080757E-4</v>
      </c>
    </row>
    <row r="100" spans="1:8" x14ac:dyDescent="0.3">
      <c r="A100">
        <v>99</v>
      </c>
      <c r="B100" s="5">
        <v>44741.613194444442</v>
      </c>
      <c r="C100" t="s">
        <v>78</v>
      </c>
      <c r="D100" t="s">
        <v>79</v>
      </c>
      <c r="E100" t="s">
        <v>82</v>
      </c>
      <c r="F100" t="s">
        <v>11</v>
      </c>
      <c r="G100" t="s">
        <v>12</v>
      </c>
      <c r="H100" s="3">
        <f>IF(Tabla_CMS_Data[[#This Row],[PDFName]]=C99,Tabla_CMS_Data[[#This Row],[Date]]-B99,0)</f>
        <v>7.6388888846850023E-3</v>
      </c>
    </row>
    <row r="101" spans="1:8" x14ac:dyDescent="0.3">
      <c r="A101">
        <v>100</v>
      </c>
      <c r="B101" s="5">
        <v>44741.613888888889</v>
      </c>
      <c r="C101" t="s">
        <v>78</v>
      </c>
      <c r="D101" t="s">
        <v>79</v>
      </c>
      <c r="E101" t="s">
        <v>83</v>
      </c>
      <c r="F101" t="s">
        <v>11</v>
      </c>
      <c r="G101" t="s">
        <v>12</v>
      </c>
      <c r="H101" s="3">
        <f>IF(Tabla_CMS_Data[[#This Row],[PDFName]]=C100,Tabla_CMS_Data[[#This Row],[Date]]-B100,0)</f>
        <v>6.944444467080757E-4</v>
      </c>
    </row>
    <row r="102" spans="1:8" x14ac:dyDescent="0.3">
      <c r="A102">
        <v>101</v>
      </c>
      <c r="B102" s="5">
        <v>44741.614583333336</v>
      </c>
      <c r="C102" t="s">
        <v>78</v>
      </c>
      <c r="D102" t="s">
        <v>79</v>
      </c>
      <c r="E102" t="s">
        <v>82</v>
      </c>
      <c r="F102" t="s">
        <v>16</v>
      </c>
      <c r="G102" t="s">
        <v>12</v>
      </c>
      <c r="H102" s="3">
        <f>IF(Tabla_CMS_Data[[#This Row],[PDFName]]=C101,Tabla_CMS_Data[[#This Row],[Date]]-B101,0)</f>
        <v>6.944444467080757E-4</v>
      </c>
    </row>
    <row r="103" spans="1:8" x14ac:dyDescent="0.3">
      <c r="A103">
        <v>102</v>
      </c>
      <c r="B103" s="5">
        <v>44741.615277777775</v>
      </c>
      <c r="C103" t="s">
        <v>78</v>
      </c>
      <c r="D103" t="s">
        <v>79</v>
      </c>
      <c r="E103" t="s">
        <v>83</v>
      </c>
      <c r="F103" t="s">
        <v>16</v>
      </c>
      <c r="G103" t="s">
        <v>12</v>
      </c>
      <c r="H103" s="3">
        <f>IF(Tabla_CMS_Data[[#This Row],[PDFName]]=C102,Tabla_CMS_Data[[#This Row],[Date]]-B102,0)</f>
        <v>6.9444443943211809E-4</v>
      </c>
    </row>
    <row r="104" spans="1:8" x14ac:dyDescent="0.3">
      <c r="A104">
        <v>103</v>
      </c>
      <c r="B104" s="5">
        <v>44741.619444444441</v>
      </c>
      <c r="C104" t="s">
        <v>78</v>
      </c>
      <c r="D104" t="s">
        <v>79</v>
      </c>
      <c r="E104" t="s">
        <v>84</v>
      </c>
      <c r="F104" t="s">
        <v>11</v>
      </c>
      <c r="G104" t="s">
        <v>12</v>
      </c>
      <c r="H104" s="3">
        <f>IF(Tabla_CMS_Data[[#This Row],[PDFName]]=C103,Tabla_CMS_Data[[#This Row],[Date]]-B103,0)</f>
        <v>4.166666665696539E-3</v>
      </c>
    </row>
    <row r="105" spans="1:8" x14ac:dyDescent="0.3">
      <c r="A105">
        <v>104</v>
      </c>
      <c r="B105" s="5">
        <v>44741.619444444441</v>
      </c>
      <c r="C105" t="s">
        <v>78</v>
      </c>
      <c r="D105" t="s">
        <v>79</v>
      </c>
      <c r="E105" t="s">
        <v>84</v>
      </c>
      <c r="F105" t="s">
        <v>16</v>
      </c>
      <c r="G105" t="s">
        <v>12</v>
      </c>
      <c r="H105" s="3">
        <f>IF(Tabla_CMS_Data[[#This Row],[PDFName]]=C104,Tabla_CMS_Data[[#This Row],[Date]]-B104,0)</f>
        <v>0</v>
      </c>
    </row>
    <row r="106" spans="1:8" x14ac:dyDescent="0.3">
      <c r="A106">
        <v>105</v>
      </c>
      <c r="B106" s="5">
        <v>44741.620138888888</v>
      </c>
      <c r="C106" t="s">
        <v>78</v>
      </c>
      <c r="D106" t="s">
        <v>79</v>
      </c>
      <c r="E106" t="s">
        <v>85</v>
      </c>
      <c r="F106" t="s">
        <v>11</v>
      </c>
      <c r="G106" t="s">
        <v>12</v>
      </c>
      <c r="H106" s="3">
        <f>IF(Tabla_CMS_Data[[#This Row],[PDFName]]=C105,Tabla_CMS_Data[[#This Row],[Date]]-B105,0)</f>
        <v>6.944444467080757E-4</v>
      </c>
    </row>
    <row r="107" spans="1:8" x14ac:dyDescent="0.3">
      <c r="A107">
        <v>106</v>
      </c>
      <c r="B107" s="5">
        <v>44741.620833333334</v>
      </c>
      <c r="C107" t="s">
        <v>78</v>
      </c>
      <c r="D107" t="s">
        <v>79</v>
      </c>
      <c r="E107" t="s">
        <v>85</v>
      </c>
      <c r="F107" t="s">
        <v>16</v>
      </c>
      <c r="G107" t="s">
        <v>12</v>
      </c>
      <c r="H107" s="3">
        <f>IF(Tabla_CMS_Data[[#This Row],[PDFName]]=C106,Tabla_CMS_Data[[#This Row],[Date]]-B106,0)</f>
        <v>6.944444467080757E-4</v>
      </c>
    </row>
    <row r="108" spans="1:8" x14ac:dyDescent="0.3">
      <c r="A108">
        <v>107</v>
      </c>
      <c r="B108" s="5">
        <v>44741.621527777781</v>
      </c>
      <c r="C108" t="s">
        <v>78</v>
      </c>
      <c r="D108" t="s">
        <v>79</v>
      </c>
      <c r="E108" t="s">
        <v>86</v>
      </c>
      <c r="F108" t="s">
        <v>11</v>
      </c>
      <c r="G108" t="s">
        <v>12</v>
      </c>
      <c r="H108" s="3">
        <f>IF(Tabla_CMS_Data[[#This Row],[PDFName]]=C107,Tabla_CMS_Data[[#This Row],[Date]]-B107,0)</f>
        <v>6.944444467080757E-4</v>
      </c>
    </row>
    <row r="109" spans="1:8" x14ac:dyDescent="0.3">
      <c r="A109">
        <v>108</v>
      </c>
      <c r="B109" s="5">
        <v>44741.621527777781</v>
      </c>
      <c r="C109" t="s">
        <v>78</v>
      </c>
      <c r="D109" t="s">
        <v>79</v>
      </c>
      <c r="E109" t="s">
        <v>86</v>
      </c>
      <c r="F109" t="s">
        <v>16</v>
      </c>
      <c r="G109" t="s">
        <v>12</v>
      </c>
      <c r="H109" s="3">
        <f>IF(Tabla_CMS_Data[[#This Row],[PDFName]]=C108,Tabla_CMS_Data[[#This Row],[Date]]-B108,0)</f>
        <v>0</v>
      </c>
    </row>
    <row r="110" spans="1:8" x14ac:dyDescent="0.3">
      <c r="A110">
        <v>109</v>
      </c>
      <c r="B110" s="5">
        <v>44741.62222222222</v>
      </c>
      <c r="C110" t="s">
        <v>78</v>
      </c>
      <c r="D110" t="s">
        <v>79</v>
      </c>
      <c r="E110" t="s">
        <v>87</v>
      </c>
      <c r="F110" t="s">
        <v>11</v>
      </c>
      <c r="G110" t="s">
        <v>12</v>
      </c>
      <c r="H110" s="3">
        <f>IF(Tabla_CMS_Data[[#This Row],[PDFName]]=C109,Tabla_CMS_Data[[#This Row],[Date]]-B109,0)</f>
        <v>6.9444443943211809E-4</v>
      </c>
    </row>
    <row r="111" spans="1:8" x14ac:dyDescent="0.3">
      <c r="A111">
        <v>110</v>
      </c>
      <c r="B111" s="5">
        <v>44741.622916666667</v>
      </c>
      <c r="C111" t="s">
        <v>78</v>
      </c>
      <c r="D111" t="s">
        <v>79</v>
      </c>
      <c r="E111" t="s">
        <v>87</v>
      </c>
      <c r="F111" t="s">
        <v>16</v>
      </c>
      <c r="G111" t="s">
        <v>12</v>
      </c>
      <c r="H111" s="3">
        <f>IF(Tabla_CMS_Data[[#This Row],[PDFName]]=C110,Tabla_CMS_Data[[#This Row],[Date]]-B110,0)</f>
        <v>6.944444467080757E-4</v>
      </c>
    </row>
    <row r="112" spans="1:8" x14ac:dyDescent="0.3">
      <c r="A112">
        <v>111</v>
      </c>
      <c r="B112" s="5">
        <v>44741.623611111114</v>
      </c>
      <c r="C112" t="s">
        <v>78</v>
      </c>
      <c r="D112" t="s">
        <v>79</v>
      </c>
      <c r="E112" t="s">
        <v>88</v>
      </c>
      <c r="F112" t="s">
        <v>11</v>
      </c>
      <c r="G112" t="s">
        <v>12</v>
      </c>
      <c r="H112" s="3">
        <f>IF(Tabla_CMS_Data[[#This Row],[PDFName]]=C111,Tabla_CMS_Data[[#This Row],[Date]]-B111,0)</f>
        <v>6.944444467080757E-4</v>
      </c>
    </row>
    <row r="113" spans="1:8" x14ac:dyDescent="0.3">
      <c r="A113">
        <v>112</v>
      </c>
      <c r="B113" s="5">
        <v>44741.623611111114</v>
      </c>
      <c r="C113" t="s">
        <v>78</v>
      </c>
      <c r="D113" t="s">
        <v>79</v>
      </c>
      <c r="E113" t="s">
        <v>88</v>
      </c>
      <c r="F113" t="s">
        <v>16</v>
      </c>
      <c r="G113" t="s">
        <v>12</v>
      </c>
      <c r="H113" s="3">
        <f>IF(Tabla_CMS_Data[[#This Row],[PDFName]]=C112,Tabla_CMS_Data[[#This Row],[Date]]-B112,0)</f>
        <v>0</v>
      </c>
    </row>
    <row r="114" spans="1:8" x14ac:dyDescent="0.3">
      <c r="A114">
        <v>113</v>
      </c>
      <c r="B114" s="5">
        <v>44741.624305555553</v>
      </c>
      <c r="C114" t="s">
        <v>78</v>
      </c>
      <c r="D114" t="s">
        <v>79</v>
      </c>
      <c r="E114" t="s">
        <v>89</v>
      </c>
      <c r="F114" t="s">
        <v>11</v>
      </c>
      <c r="G114" t="s">
        <v>12</v>
      </c>
      <c r="H114" s="3">
        <f>IF(Tabla_CMS_Data[[#This Row],[PDFName]]=C113,Tabla_CMS_Data[[#This Row],[Date]]-B113,0)</f>
        <v>6.9444443943211809E-4</v>
      </c>
    </row>
    <row r="115" spans="1:8" x14ac:dyDescent="0.3">
      <c r="A115">
        <v>114</v>
      </c>
      <c r="B115" s="5">
        <v>44741.625</v>
      </c>
      <c r="C115" t="s">
        <v>78</v>
      </c>
      <c r="D115" t="s">
        <v>79</v>
      </c>
      <c r="E115" t="s">
        <v>89</v>
      </c>
      <c r="F115" t="s">
        <v>16</v>
      </c>
      <c r="G115" t="s">
        <v>12</v>
      </c>
      <c r="H115" s="3">
        <f>IF(Tabla_CMS_Data[[#This Row],[PDFName]]=C114,Tabla_CMS_Data[[#This Row],[Date]]-B114,0)</f>
        <v>6.944444467080757E-4</v>
      </c>
    </row>
    <row r="116" spans="1:8" x14ac:dyDescent="0.3">
      <c r="A116">
        <v>115</v>
      </c>
      <c r="B116" s="5">
        <v>44741.625694444447</v>
      </c>
      <c r="C116" t="s">
        <v>78</v>
      </c>
      <c r="D116" t="s">
        <v>79</v>
      </c>
      <c r="E116" t="s">
        <v>90</v>
      </c>
      <c r="F116" t="s">
        <v>11</v>
      </c>
      <c r="G116" t="s">
        <v>12</v>
      </c>
      <c r="H116" s="3">
        <f>IF(Tabla_CMS_Data[[#This Row],[PDFName]]=C115,Tabla_CMS_Data[[#This Row],[Date]]-B115,0)</f>
        <v>6.944444467080757E-4</v>
      </c>
    </row>
    <row r="117" spans="1:8" x14ac:dyDescent="0.3">
      <c r="A117">
        <v>116</v>
      </c>
      <c r="B117" s="5">
        <v>44741.625694444447</v>
      </c>
      <c r="C117" t="s">
        <v>78</v>
      </c>
      <c r="D117" t="s">
        <v>79</v>
      </c>
      <c r="E117" t="s">
        <v>90</v>
      </c>
      <c r="F117" t="s">
        <v>16</v>
      </c>
      <c r="G117" t="s">
        <v>12</v>
      </c>
      <c r="H117" s="3">
        <f>IF(Tabla_CMS_Data[[#This Row],[PDFName]]=C116,Tabla_CMS_Data[[#This Row],[Date]]-B116,0)</f>
        <v>0</v>
      </c>
    </row>
    <row r="118" spans="1:8" x14ac:dyDescent="0.3">
      <c r="A118">
        <v>117</v>
      </c>
      <c r="B118" s="5">
        <v>44741.626388888886</v>
      </c>
      <c r="C118" t="s">
        <v>78</v>
      </c>
      <c r="D118" t="s">
        <v>79</v>
      </c>
      <c r="E118" t="s">
        <v>91</v>
      </c>
      <c r="F118" t="s">
        <v>11</v>
      </c>
      <c r="G118" t="s">
        <v>12</v>
      </c>
      <c r="H118" s="3">
        <f>IF(Tabla_CMS_Data[[#This Row],[PDFName]]=C117,Tabla_CMS_Data[[#This Row],[Date]]-B117,0)</f>
        <v>6.9444443943211809E-4</v>
      </c>
    </row>
    <row r="119" spans="1:8" x14ac:dyDescent="0.3">
      <c r="A119">
        <v>118</v>
      </c>
      <c r="B119" s="5">
        <v>44741.626388888886</v>
      </c>
      <c r="C119" t="s">
        <v>78</v>
      </c>
      <c r="D119" t="s">
        <v>79</v>
      </c>
      <c r="E119" t="s">
        <v>91</v>
      </c>
      <c r="F119" t="s">
        <v>16</v>
      </c>
      <c r="G119" t="s">
        <v>12</v>
      </c>
      <c r="H119" s="3">
        <f>IF(Tabla_CMS_Data[[#This Row],[PDFName]]=C118,Tabla_CMS_Data[[#This Row],[Date]]-B118,0)</f>
        <v>0</v>
      </c>
    </row>
    <row r="120" spans="1:8" x14ac:dyDescent="0.3">
      <c r="A120">
        <v>119</v>
      </c>
      <c r="B120" s="5">
        <v>44741.62777777778</v>
      </c>
      <c r="C120" t="s">
        <v>78</v>
      </c>
      <c r="D120" t="s">
        <v>79</v>
      </c>
      <c r="E120" t="s">
        <v>92</v>
      </c>
      <c r="F120" t="s">
        <v>11</v>
      </c>
      <c r="G120" t="s">
        <v>12</v>
      </c>
      <c r="H120" s="3">
        <f>IF(Tabla_CMS_Data[[#This Row],[PDFName]]=C119,Tabla_CMS_Data[[#This Row],[Date]]-B119,0)</f>
        <v>1.3888888934161514E-3</v>
      </c>
    </row>
    <row r="121" spans="1:8" x14ac:dyDescent="0.3">
      <c r="A121">
        <v>120</v>
      </c>
      <c r="B121" s="5">
        <v>44741.62777777778</v>
      </c>
      <c r="C121" t="s">
        <v>78</v>
      </c>
      <c r="D121" t="s">
        <v>79</v>
      </c>
      <c r="E121" t="s">
        <v>92</v>
      </c>
      <c r="F121" t="s">
        <v>16</v>
      </c>
      <c r="G121" t="s">
        <v>12</v>
      </c>
      <c r="H121" s="3">
        <f>IF(Tabla_CMS_Data[[#This Row],[PDFName]]=C120,Tabla_CMS_Data[[#This Row],[Date]]-B120,0)</f>
        <v>0</v>
      </c>
    </row>
    <row r="122" spans="1:8" x14ac:dyDescent="0.3">
      <c r="A122">
        <v>121</v>
      </c>
      <c r="B122" s="5">
        <v>44741.628472222219</v>
      </c>
      <c r="C122" t="s">
        <v>78</v>
      </c>
      <c r="D122" t="s">
        <v>79</v>
      </c>
      <c r="E122" t="s">
        <v>93</v>
      </c>
      <c r="F122" t="s">
        <v>11</v>
      </c>
      <c r="G122" t="s">
        <v>12</v>
      </c>
      <c r="H122" s="3">
        <f>IF(Tabla_CMS_Data[[#This Row],[PDFName]]=C121,Tabla_CMS_Data[[#This Row],[Date]]-B121,0)</f>
        <v>6.9444443943211809E-4</v>
      </c>
    </row>
    <row r="123" spans="1:8" x14ac:dyDescent="0.3">
      <c r="A123">
        <v>122</v>
      </c>
      <c r="B123" s="5">
        <v>44741.629166666666</v>
      </c>
      <c r="C123" t="s">
        <v>78</v>
      </c>
      <c r="D123" t="s">
        <v>79</v>
      </c>
      <c r="E123" t="s">
        <v>93</v>
      </c>
      <c r="F123" t="s">
        <v>16</v>
      </c>
      <c r="G123" t="s">
        <v>12</v>
      </c>
      <c r="H123" s="3">
        <f>IF(Tabla_CMS_Data[[#This Row],[PDFName]]=C122,Tabla_CMS_Data[[#This Row],[Date]]-B122,0)</f>
        <v>6.944444467080757E-4</v>
      </c>
    </row>
    <row r="124" spans="1:8" x14ac:dyDescent="0.3">
      <c r="A124">
        <v>123</v>
      </c>
      <c r="B124" s="5">
        <v>44741.629861111112</v>
      </c>
      <c r="C124" t="s">
        <v>78</v>
      </c>
      <c r="D124" t="s">
        <v>79</v>
      </c>
      <c r="E124" t="s">
        <v>94</v>
      </c>
      <c r="F124" t="s">
        <v>11</v>
      </c>
      <c r="G124" t="s">
        <v>12</v>
      </c>
      <c r="H124" s="3">
        <f>IF(Tabla_CMS_Data[[#This Row],[PDFName]]=C123,Tabla_CMS_Data[[#This Row],[Date]]-B123,0)</f>
        <v>6.944444467080757E-4</v>
      </c>
    </row>
    <row r="125" spans="1:8" x14ac:dyDescent="0.3">
      <c r="A125">
        <v>124</v>
      </c>
      <c r="B125" s="5">
        <v>44741.629861111112</v>
      </c>
      <c r="C125" t="s">
        <v>78</v>
      </c>
      <c r="D125" t="s">
        <v>79</v>
      </c>
      <c r="E125" t="s">
        <v>94</v>
      </c>
      <c r="F125" t="s">
        <v>16</v>
      </c>
      <c r="G125" t="s">
        <v>12</v>
      </c>
      <c r="H125" s="3">
        <f>IF(Tabla_CMS_Data[[#This Row],[PDFName]]=C124,Tabla_CMS_Data[[#This Row],[Date]]-B124,0)</f>
        <v>0</v>
      </c>
    </row>
    <row r="126" spans="1:8" x14ac:dyDescent="0.3">
      <c r="A126">
        <v>125</v>
      </c>
      <c r="B126" s="5">
        <v>44741.630555555559</v>
      </c>
      <c r="C126" t="s">
        <v>78</v>
      </c>
      <c r="D126" t="s">
        <v>79</v>
      </c>
      <c r="E126" t="s">
        <v>95</v>
      </c>
      <c r="F126" t="s">
        <v>11</v>
      </c>
      <c r="G126" t="s">
        <v>12</v>
      </c>
      <c r="H126" s="3">
        <f>IF(Tabla_CMS_Data[[#This Row],[PDFName]]=C125,Tabla_CMS_Data[[#This Row],[Date]]-B125,0)</f>
        <v>6.944444467080757E-4</v>
      </c>
    </row>
    <row r="127" spans="1:8" x14ac:dyDescent="0.3">
      <c r="A127">
        <v>126</v>
      </c>
      <c r="B127" s="5">
        <v>44741.631249999999</v>
      </c>
      <c r="C127" t="s">
        <v>78</v>
      </c>
      <c r="D127" t="s">
        <v>79</v>
      </c>
      <c r="E127" t="s">
        <v>95</v>
      </c>
      <c r="F127" t="s">
        <v>16</v>
      </c>
      <c r="G127" t="s">
        <v>12</v>
      </c>
      <c r="H127" s="3">
        <f>IF(Tabla_CMS_Data[[#This Row],[PDFName]]=C126,Tabla_CMS_Data[[#This Row],[Date]]-B126,0)</f>
        <v>6.9444443943211809E-4</v>
      </c>
    </row>
    <row r="128" spans="1:8" x14ac:dyDescent="0.3">
      <c r="A128">
        <v>127</v>
      </c>
      <c r="B128" s="5">
        <v>44741.631944444445</v>
      </c>
      <c r="C128" t="s">
        <v>96</v>
      </c>
      <c r="D128" t="s">
        <v>97</v>
      </c>
      <c r="E128" t="s">
        <v>98</v>
      </c>
      <c r="F128" t="s">
        <v>11</v>
      </c>
      <c r="G128" t="s">
        <v>12</v>
      </c>
      <c r="H128" s="3">
        <f>IF(Tabla_CMS_Data[[#This Row],[PDFName]]=C127,Tabla_CMS_Data[[#This Row],[Date]]-B127,0)</f>
        <v>0</v>
      </c>
    </row>
    <row r="129" spans="1:8" x14ac:dyDescent="0.3">
      <c r="A129">
        <v>128</v>
      </c>
      <c r="B129" s="5">
        <v>44741.632638888892</v>
      </c>
      <c r="C129" t="s">
        <v>96</v>
      </c>
      <c r="D129" t="s">
        <v>97</v>
      </c>
      <c r="E129" t="s">
        <v>98</v>
      </c>
      <c r="F129" t="s">
        <v>16</v>
      </c>
      <c r="G129" t="s">
        <v>12</v>
      </c>
      <c r="H129" s="3">
        <f>IF(Tabla_CMS_Data[[#This Row],[PDFName]]=C128,Tabla_CMS_Data[[#This Row],[Date]]-B128,0)</f>
        <v>6.944444467080757E-4</v>
      </c>
    </row>
    <row r="130" spans="1:8" x14ac:dyDescent="0.3">
      <c r="A130">
        <v>129</v>
      </c>
      <c r="B130" s="5">
        <v>44741.633333333331</v>
      </c>
      <c r="C130" t="s">
        <v>96</v>
      </c>
      <c r="D130" t="s">
        <v>97</v>
      </c>
      <c r="E130" t="s">
        <v>99</v>
      </c>
      <c r="F130" t="s">
        <v>11</v>
      </c>
      <c r="G130" t="s">
        <v>12</v>
      </c>
      <c r="H130" s="3">
        <f>IF(Tabla_CMS_Data[[#This Row],[PDFName]]=C129,Tabla_CMS_Data[[#This Row],[Date]]-B129,0)</f>
        <v>6.9444443943211809E-4</v>
      </c>
    </row>
    <row r="131" spans="1:8" x14ac:dyDescent="0.3">
      <c r="A131">
        <v>130</v>
      </c>
      <c r="B131" s="5">
        <v>44741.634027777778</v>
      </c>
      <c r="C131" t="s">
        <v>96</v>
      </c>
      <c r="D131" t="s">
        <v>97</v>
      </c>
      <c r="E131" t="s">
        <v>99</v>
      </c>
      <c r="F131" t="s">
        <v>16</v>
      </c>
      <c r="G131" t="s">
        <v>12</v>
      </c>
      <c r="H131" s="3">
        <f>IF(Tabla_CMS_Data[[#This Row],[PDFName]]=C130,Tabla_CMS_Data[[#This Row],[Date]]-B130,0)</f>
        <v>6.944444467080757E-4</v>
      </c>
    </row>
    <row r="132" spans="1:8" x14ac:dyDescent="0.3">
      <c r="A132">
        <v>131</v>
      </c>
      <c r="B132" s="5">
        <v>44741.634722222225</v>
      </c>
      <c r="C132" t="s">
        <v>96</v>
      </c>
      <c r="D132" t="s">
        <v>97</v>
      </c>
      <c r="E132" t="s">
        <v>100</v>
      </c>
      <c r="F132" t="s">
        <v>11</v>
      </c>
      <c r="G132" t="s">
        <v>12</v>
      </c>
      <c r="H132" s="3">
        <f>IF(Tabla_CMS_Data[[#This Row],[PDFName]]=C131,Tabla_CMS_Data[[#This Row],[Date]]-B131,0)</f>
        <v>6.944444467080757E-4</v>
      </c>
    </row>
    <row r="133" spans="1:8" x14ac:dyDescent="0.3">
      <c r="A133">
        <v>132</v>
      </c>
      <c r="B133" s="5">
        <v>44741.634722222225</v>
      </c>
      <c r="C133" t="s">
        <v>96</v>
      </c>
      <c r="D133" t="s">
        <v>97</v>
      </c>
      <c r="E133" t="s">
        <v>100</v>
      </c>
      <c r="F133" t="s">
        <v>16</v>
      </c>
      <c r="G133" t="s">
        <v>12</v>
      </c>
      <c r="H133" s="3">
        <f>IF(Tabla_CMS_Data[[#This Row],[PDFName]]=C132,Tabla_CMS_Data[[#This Row],[Date]]-B132,0)</f>
        <v>0</v>
      </c>
    </row>
    <row r="134" spans="1:8" x14ac:dyDescent="0.3">
      <c r="A134">
        <v>133</v>
      </c>
      <c r="B134" s="5">
        <v>44741.635416666664</v>
      </c>
      <c r="C134" t="s">
        <v>96</v>
      </c>
      <c r="D134" t="s">
        <v>97</v>
      </c>
      <c r="E134" t="s">
        <v>101</v>
      </c>
      <c r="F134" t="s">
        <v>11</v>
      </c>
      <c r="G134" t="s">
        <v>12</v>
      </c>
      <c r="H134" s="3">
        <f>IF(Tabla_CMS_Data[[#This Row],[PDFName]]=C133,Tabla_CMS_Data[[#This Row],[Date]]-B133,0)</f>
        <v>6.9444443943211809E-4</v>
      </c>
    </row>
    <row r="135" spans="1:8" x14ac:dyDescent="0.3">
      <c r="A135">
        <v>134</v>
      </c>
      <c r="B135" s="5">
        <v>44741.636111111111</v>
      </c>
      <c r="C135" t="s">
        <v>96</v>
      </c>
      <c r="D135" t="s">
        <v>97</v>
      </c>
      <c r="E135" t="s">
        <v>101</v>
      </c>
      <c r="F135" t="s">
        <v>16</v>
      </c>
      <c r="G135" t="s">
        <v>12</v>
      </c>
      <c r="H135" s="3">
        <f>IF(Tabla_CMS_Data[[#This Row],[PDFName]]=C134,Tabla_CMS_Data[[#This Row],[Date]]-B134,0)</f>
        <v>6.944444467080757E-4</v>
      </c>
    </row>
    <row r="136" spans="1:8" x14ac:dyDescent="0.3">
      <c r="A136">
        <v>135</v>
      </c>
      <c r="B136" s="5">
        <v>44741.636805555558</v>
      </c>
      <c r="C136" t="s">
        <v>96</v>
      </c>
      <c r="D136" t="s">
        <v>97</v>
      </c>
      <c r="E136" t="s">
        <v>102</v>
      </c>
      <c r="F136" t="s">
        <v>11</v>
      </c>
      <c r="G136" t="s">
        <v>12</v>
      </c>
      <c r="H136" s="3">
        <f>IF(Tabla_CMS_Data[[#This Row],[PDFName]]=C135,Tabla_CMS_Data[[#This Row],[Date]]-B135,0)</f>
        <v>6.944444467080757E-4</v>
      </c>
    </row>
    <row r="137" spans="1:8" x14ac:dyDescent="0.3">
      <c r="A137">
        <v>136</v>
      </c>
      <c r="B137" s="5">
        <v>44741.636805555558</v>
      </c>
      <c r="C137" t="s">
        <v>96</v>
      </c>
      <c r="D137" t="s">
        <v>97</v>
      </c>
      <c r="E137" t="s">
        <v>102</v>
      </c>
      <c r="F137" t="s">
        <v>16</v>
      </c>
      <c r="G137" t="s">
        <v>12</v>
      </c>
      <c r="H137" s="3">
        <f>IF(Tabla_CMS_Data[[#This Row],[PDFName]]=C136,Tabla_CMS_Data[[#This Row],[Date]]-B136,0)</f>
        <v>0</v>
      </c>
    </row>
    <row r="138" spans="1:8" x14ac:dyDescent="0.3">
      <c r="A138">
        <v>137</v>
      </c>
      <c r="B138" s="5">
        <v>44741.638194444444</v>
      </c>
      <c r="C138" t="s">
        <v>96</v>
      </c>
      <c r="D138" t="s">
        <v>97</v>
      </c>
      <c r="E138" t="s">
        <v>103</v>
      </c>
      <c r="F138" t="s">
        <v>11</v>
      </c>
      <c r="G138" t="s">
        <v>12</v>
      </c>
      <c r="H138" s="3">
        <f>IF(Tabla_CMS_Data[[#This Row],[PDFName]]=C137,Tabla_CMS_Data[[#This Row],[Date]]-B137,0)</f>
        <v>1.3888888861401938E-3</v>
      </c>
    </row>
    <row r="139" spans="1:8" x14ac:dyDescent="0.3">
      <c r="A139">
        <v>138</v>
      </c>
      <c r="B139" s="5">
        <v>44741.638194444444</v>
      </c>
      <c r="C139" t="s">
        <v>96</v>
      </c>
      <c r="D139" t="s">
        <v>97</v>
      </c>
      <c r="E139" t="s">
        <v>103</v>
      </c>
      <c r="F139" t="s">
        <v>16</v>
      </c>
      <c r="G139" t="s">
        <v>12</v>
      </c>
      <c r="H139" s="3">
        <f>IF(Tabla_CMS_Data[[#This Row],[PDFName]]=C138,Tabla_CMS_Data[[#This Row],[Date]]-B138,0)</f>
        <v>0</v>
      </c>
    </row>
    <row r="140" spans="1:8" x14ac:dyDescent="0.3">
      <c r="A140">
        <v>139</v>
      </c>
      <c r="B140" s="5">
        <v>44741.638888888891</v>
      </c>
      <c r="C140" t="s">
        <v>96</v>
      </c>
      <c r="D140" t="s">
        <v>97</v>
      </c>
      <c r="E140" t="s">
        <v>104</v>
      </c>
      <c r="F140" t="s">
        <v>11</v>
      </c>
      <c r="G140" t="s">
        <v>12</v>
      </c>
      <c r="H140" s="3">
        <f>IF(Tabla_CMS_Data[[#This Row],[PDFName]]=C139,Tabla_CMS_Data[[#This Row],[Date]]-B139,0)</f>
        <v>6.944444467080757E-4</v>
      </c>
    </row>
    <row r="141" spans="1:8" x14ac:dyDescent="0.3">
      <c r="A141">
        <v>140</v>
      </c>
      <c r="B141" s="5">
        <v>44741.63958333333</v>
      </c>
      <c r="C141" t="s">
        <v>96</v>
      </c>
      <c r="D141" t="s">
        <v>97</v>
      </c>
      <c r="E141" t="s">
        <v>104</v>
      </c>
      <c r="F141" t="s">
        <v>16</v>
      </c>
      <c r="G141" t="s">
        <v>12</v>
      </c>
      <c r="H141" s="3">
        <f>IF(Tabla_CMS_Data[[#This Row],[PDFName]]=C140,Tabla_CMS_Data[[#This Row],[Date]]-B140,0)</f>
        <v>6.9444443943211809E-4</v>
      </c>
    </row>
    <row r="142" spans="1:8" x14ac:dyDescent="0.3">
      <c r="A142">
        <v>141</v>
      </c>
      <c r="B142" s="5">
        <v>44741.640277777777</v>
      </c>
      <c r="C142" t="s">
        <v>96</v>
      </c>
      <c r="D142" t="s">
        <v>97</v>
      </c>
      <c r="E142" t="s">
        <v>105</v>
      </c>
      <c r="F142" t="s">
        <v>11</v>
      </c>
      <c r="G142" t="s">
        <v>12</v>
      </c>
      <c r="H142" s="3">
        <f>IF(Tabla_CMS_Data[[#This Row],[PDFName]]=C141,Tabla_CMS_Data[[#This Row],[Date]]-B141,0)</f>
        <v>6.944444467080757E-4</v>
      </c>
    </row>
    <row r="143" spans="1:8" x14ac:dyDescent="0.3">
      <c r="A143">
        <v>142</v>
      </c>
      <c r="B143" s="5">
        <v>44741.640277777777</v>
      </c>
      <c r="C143" t="s">
        <v>96</v>
      </c>
      <c r="D143" t="s">
        <v>97</v>
      </c>
      <c r="E143" t="s">
        <v>105</v>
      </c>
      <c r="F143" t="s">
        <v>16</v>
      </c>
      <c r="G143" t="s">
        <v>12</v>
      </c>
      <c r="H143" s="3">
        <f>IF(Tabla_CMS_Data[[#This Row],[PDFName]]=C142,Tabla_CMS_Data[[#This Row],[Date]]-B142,0)</f>
        <v>0</v>
      </c>
    </row>
    <row r="144" spans="1:8" x14ac:dyDescent="0.3">
      <c r="A144">
        <v>143</v>
      </c>
      <c r="B144" s="5">
        <v>44742.486805555556</v>
      </c>
      <c r="C144" t="s">
        <v>106</v>
      </c>
      <c r="D144" t="s">
        <v>107</v>
      </c>
      <c r="E144" t="s">
        <v>108</v>
      </c>
      <c r="F144" t="s">
        <v>11</v>
      </c>
      <c r="G144" t="s">
        <v>12</v>
      </c>
      <c r="H144" s="3">
        <f>IF(Tabla_CMS_Data[[#This Row],[PDFName]]=C143,Tabla_CMS_Data[[#This Row],[Date]]-B143,0)</f>
        <v>0</v>
      </c>
    </row>
    <row r="145" spans="1:8" x14ac:dyDescent="0.3">
      <c r="A145">
        <v>144</v>
      </c>
      <c r="B145" s="5">
        <v>44742.486805555556</v>
      </c>
      <c r="C145" t="s">
        <v>106</v>
      </c>
      <c r="D145" t="s">
        <v>107</v>
      </c>
      <c r="E145" t="s">
        <v>108</v>
      </c>
      <c r="F145" t="s">
        <v>16</v>
      </c>
      <c r="G145" t="s">
        <v>12</v>
      </c>
      <c r="H145" s="3">
        <f>IF(Tabla_CMS_Data[[#This Row],[PDFName]]=C144,Tabla_CMS_Data[[#This Row],[Date]]-B144,0)</f>
        <v>0</v>
      </c>
    </row>
    <row r="146" spans="1:8" x14ac:dyDescent="0.3">
      <c r="A146">
        <v>145</v>
      </c>
      <c r="B146" s="5">
        <v>44742.487500000003</v>
      </c>
      <c r="C146" t="s">
        <v>106</v>
      </c>
      <c r="D146" t="s">
        <v>107</v>
      </c>
      <c r="E146" t="s">
        <v>109</v>
      </c>
      <c r="F146" t="s">
        <v>11</v>
      </c>
      <c r="G146" t="s">
        <v>12</v>
      </c>
      <c r="H146" s="3">
        <f>IF(Tabla_CMS_Data[[#This Row],[PDFName]]=C145,Tabla_CMS_Data[[#This Row],[Date]]-B145,0)</f>
        <v>6.944444467080757E-4</v>
      </c>
    </row>
    <row r="147" spans="1:8" x14ac:dyDescent="0.3">
      <c r="A147">
        <v>146</v>
      </c>
      <c r="B147" s="5">
        <v>44742.488194444442</v>
      </c>
      <c r="C147" t="s">
        <v>106</v>
      </c>
      <c r="D147" t="s">
        <v>107</v>
      </c>
      <c r="E147" t="s">
        <v>109</v>
      </c>
      <c r="F147" t="s">
        <v>16</v>
      </c>
      <c r="G147" t="s">
        <v>12</v>
      </c>
      <c r="H147" s="3">
        <f>IF(Tabla_CMS_Data[[#This Row],[PDFName]]=C146,Tabla_CMS_Data[[#This Row],[Date]]-B146,0)</f>
        <v>6.9444443943211809E-4</v>
      </c>
    </row>
    <row r="148" spans="1:8" x14ac:dyDescent="0.3">
      <c r="A148">
        <v>147</v>
      </c>
      <c r="B148" s="5">
        <v>44742.488888888889</v>
      </c>
      <c r="C148" t="s">
        <v>106</v>
      </c>
      <c r="D148" t="s">
        <v>107</v>
      </c>
      <c r="E148" t="s">
        <v>110</v>
      </c>
      <c r="F148" t="s">
        <v>11</v>
      </c>
      <c r="G148" t="s">
        <v>12</v>
      </c>
      <c r="H148" s="3">
        <f>IF(Tabla_CMS_Data[[#This Row],[PDFName]]=C147,Tabla_CMS_Data[[#This Row],[Date]]-B147,0)</f>
        <v>6.944444467080757E-4</v>
      </c>
    </row>
    <row r="149" spans="1:8" x14ac:dyDescent="0.3">
      <c r="A149">
        <v>148</v>
      </c>
      <c r="B149" s="5">
        <v>44742.488888888889</v>
      </c>
      <c r="C149" t="s">
        <v>106</v>
      </c>
      <c r="D149" t="s">
        <v>107</v>
      </c>
      <c r="E149" t="s">
        <v>110</v>
      </c>
      <c r="F149" t="s">
        <v>16</v>
      </c>
      <c r="G149" t="s">
        <v>12</v>
      </c>
      <c r="H149" s="3">
        <f>IF(Tabla_CMS_Data[[#This Row],[PDFName]]=C148,Tabla_CMS_Data[[#This Row],[Date]]-B148,0)</f>
        <v>0</v>
      </c>
    </row>
    <row r="150" spans="1:8" x14ac:dyDescent="0.3">
      <c r="A150">
        <v>149</v>
      </c>
      <c r="B150" s="5">
        <v>44742.490277777775</v>
      </c>
      <c r="C150" t="s">
        <v>106</v>
      </c>
      <c r="D150" t="s">
        <v>107</v>
      </c>
      <c r="E150" t="s">
        <v>111</v>
      </c>
      <c r="F150" t="s">
        <v>11</v>
      </c>
      <c r="G150" t="s">
        <v>12</v>
      </c>
      <c r="H150" s="3">
        <f>IF(Tabla_CMS_Data[[#This Row],[PDFName]]=C149,Tabla_CMS_Data[[#This Row],[Date]]-B149,0)</f>
        <v>1.3888888861401938E-3</v>
      </c>
    </row>
    <row r="151" spans="1:8" x14ac:dyDescent="0.3">
      <c r="A151">
        <v>150</v>
      </c>
      <c r="B151" s="5">
        <v>44742.490277777775</v>
      </c>
      <c r="C151" t="s">
        <v>106</v>
      </c>
      <c r="D151" t="s">
        <v>107</v>
      </c>
      <c r="E151" t="s">
        <v>111</v>
      </c>
      <c r="F151" t="s">
        <v>16</v>
      </c>
      <c r="G151" t="s">
        <v>12</v>
      </c>
      <c r="H151" s="3">
        <f>IF(Tabla_CMS_Data[[#This Row],[PDFName]]=C150,Tabla_CMS_Data[[#This Row],[Date]]-B150,0)</f>
        <v>0</v>
      </c>
    </row>
    <row r="152" spans="1:8" x14ac:dyDescent="0.3">
      <c r="A152">
        <v>151</v>
      </c>
      <c r="B152" s="5">
        <v>44742.490972222222</v>
      </c>
      <c r="C152" t="s">
        <v>106</v>
      </c>
      <c r="D152" t="s">
        <v>107</v>
      </c>
      <c r="E152" t="s">
        <v>112</v>
      </c>
      <c r="F152" t="s">
        <v>11</v>
      </c>
      <c r="G152" t="s">
        <v>12</v>
      </c>
      <c r="H152" s="3">
        <f>IF(Tabla_CMS_Data[[#This Row],[PDFName]]=C151,Tabla_CMS_Data[[#This Row],[Date]]-B151,0)</f>
        <v>6.944444467080757E-4</v>
      </c>
    </row>
    <row r="153" spans="1:8" x14ac:dyDescent="0.3">
      <c r="A153">
        <v>152</v>
      </c>
      <c r="B153" s="5">
        <v>44742.491666666669</v>
      </c>
      <c r="C153" t="s">
        <v>106</v>
      </c>
      <c r="D153" t="s">
        <v>107</v>
      </c>
      <c r="E153" t="s">
        <v>112</v>
      </c>
      <c r="F153" t="s">
        <v>16</v>
      </c>
      <c r="G153" t="s">
        <v>12</v>
      </c>
      <c r="H153" s="3">
        <f>IF(Tabla_CMS_Data[[#This Row],[PDFName]]=C152,Tabla_CMS_Data[[#This Row],[Date]]-B152,0)</f>
        <v>6.944444467080757E-4</v>
      </c>
    </row>
    <row r="154" spans="1:8" x14ac:dyDescent="0.3">
      <c r="A154">
        <v>153</v>
      </c>
      <c r="B154" s="5">
        <v>44742.493750000001</v>
      </c>
      <c r="C154" t="s">
        <v>106</v>
      </c>
      <c r="D154" t="s">
        <v>107</v>
      </c>
      <c r="E154" t="s">
        <v>113</v>
      </c>
      <c r="F154" t="s">
        <v>11</v>
      </c>
      <c r="G154" t="s">
        <v>12</v>
      </c>
      <c r="H154" s="3">
        <f>IF(Tabla_CMS_Data[[#This Row],[PDFName]]=C153,Tabla_CMS_Data[[#This Row],[Date]]-B153,0)</f>
        <v>2.0833333328482695E-3</v>
      </c>
    </row>
    <row r="155" spans="1:8" x14ac:dyDescent="0.3">
      <c r="A155">
        <v>154</v>
      </c>
      <c r="B155" s="5">
        <v>44742.493750000001</v>
      </c>
      <c r="C155" t="s">
        <v>106</v>
      </c>
      <c r="D155" t="s">
        <v>107</v>
      </c>
      <c r="E155" t="s">
        <v>113</v>
      </c>
      <c r="F155" t="s">
        <v>16</v>
      </c>
      <c r="G155" t="s">
        <v>12</v>
      </c>
      <c r="H155" s="3">
        <f>IF(Tabla_CMS_Data[[#This Row],[PDFName]]=C154,Tabla_CMS_Data[[#This Row],[Date]]-B154,0)</f>
        <v>0</v>
      </c>
    </row>
    <row r="156" spans="1:8" x14ac:dyDescent="0.3">
      <c r="A156">
        <v>155</v>
      </c>
      <c r="B156" s="5">
        <v>44742.501388888886</v>
      </c>
      <c r="C156" t="s">
        <v>114</v>
      </c>
      <c r="D156" t="s">
        <v>115</v>
      </c>
      <c r="E156" t="s">
        <v>116</v>
      </c>
      <c r="F156" t="s">
        <v>11</v>
      </c>
      <c r="G156" t="s">
        <v>12</v>
      </c>
      <c r="H156" s="3">
        <f>IF(Tabla_CMS_Data[[#This Row],[PDFName]]=C155,Tabla_CMS_Data[[#This Row],[Date]]-B155,0)</f>
        <v>0</v>
      </c>
    </row>
    <row r="157" spans="1:8" x14ac:dyDescent="0.3">
      <c r="A157">
        <v>156</v>
      </c>
      <c r="B157" s="5">
        <v>44742.502083333333</v>
      </c>
      <c r="C157" t="s">
        <v>114</v>
      </c>
      <c r="D157" t="s">
        <v>115</v>
      </c>
      <c r="E157" t="s">
        <v>117</v>
      </c>
      <c r="F157" t="s">
        <v>11</v>
      </c>
      <c r="G157" t="s">
        <v>12</v>
      </c>
      <c r="H157" s="3">
        <f>IF(Tabla_CMS_Data[[#This Row],[PDFName]]=C156,Tabla_CMS_Data[[#This Row],[Date]]-B156,0)</f>
        <v>6.944444467080757E-4</v>
      </c>
    </row>
    <row r="158" spans="1:8" x14ac:dyDescent="0.3">
      <c r="A158">
        <v>157</v>
      </c>
      <c r="B158" s="5">
        <v>44742.50277777778</v>
      </c>
      <c r="C158" t="s">
        <v>114</v>
      </c>
      <c r="D158" t="s">
        <v>115</v>
      </c>
      <c r="E158" t="s">
        <v>116</v>
      </c>
      <c r="F158" t="s">
        <v>16</v>
      </c>
      <c r="G158" t="s">
        <v>12</v>
      </c>
      <c r="H158" s="3">
        <f>IF(Tabla_CMS_Data[[#This Row],[PDFName]]=C157,Tabla_CMS_Data[[#This Row],[Date]]-B157,0)</f>
        <v>6.944444467080757E-4</v>
      </c>
    </row>
    <row r="159" spans="1:8" x14ac:dyDescent="0.3">
      <c r="A159">
        <v>158</v>
      </c>
      <c r="B159" s="5">
        <v>44742.503472222219</v>
      </c>
      <c r="C159" t="s">
        <v>114</v>
      </c>
      <c r="D159" t="s">
        <v>115</v>
      </c>
      <c r="E159" t="s">
        <v>117</v>
      </c>
      <c r="F159" t="s">
        <v>16</v>
      </c>
      <c r="G159" t="s">
        <v>12</v>
      </c>
      <c r="H159" s="3">
        <f>IF(Tabla_CMS_Data[[#This Row],[PDFName]]=C158,Tabla_CMS_Data[[#This Row],[Date]]-B158,0)</f>
        <v>6.9444443943211809E-4</v>
      </c>
    </row>
    <row r="160" spans="1:8" x14ac:dyDescent="0.3">
      <c r="A160">
        <v>159</v>
      </c>
      <c r="B160" s="5">
        <v>44742.511111111111</v>
      </c>
      <c r="C160" t="s">
        <v>114</v>
      </c>
      <c r="D160" t="s">
        <v>115</v>
      </c>
      <c r="E160" t="s">
        <v>118</v>
      </c>
      <c r="F160" t="s">
        <v>11</v>
      </c>
      <c r="G160" t="s">
        <v>12</v>
      </c>
      <c r="H160" s="3">
        <f>IF(Tabla_CMS_Data[[#This Row],[PDFName]]=C159,Tabla_CMS_Data[[#This Row],[Date]]-B159,0)</f>
        <v>7.6388888919609599E-3</v>
      </c>
    </row>
    <row r="161" spans="1:8" x14ac:dyDescent="0.3">
      <c r="A161">
        <v>160</v>
      </c>
      <c r="B161" s="5">
        <v>44742.511111111111</v>
      </c>
      <c r="C161" t="s">
        <v>114</v>
      </c>
      <c r="D161" t="s">
        <v>115</v>
      </c>
      <c r="E161" t="s">
        <v>118</v>
      </c>
      <c r="F161" t="s">
        <v>16</v>
      </c>
      <c r="G161" t="s">
        <v>12</v>
      </c>
      <c r="H161" s="3">
        <f>IF(Tabla_CMS_Data[[#This Row],[PDFName]]=C160,Tabla_CMS_Data[[#This Row],[Date]]-B160,0)</f>
        <v>0</v>
      </c>
    </row>
    <row r="162" spans="1:8" x14ac:dyDescent="0.3">
      <c r="A162">
        <v>161</v>
      </c>
      <c r="B162" s="5">
        <v>44742.512499999997</v>
      </c>
      <c r="C162" t="s">
        <v>114</v>
      </c>
      <c r="D162" t="s">
        <v>115</v>
      </c>
      <c r="E162" t="s">
        <v>119</v>
      </c>
      <c r="F162" t="s">
        <v>11</v>
      </c>
      <c r="G162" t="s">
        <v>12</v>
      </c>
      <c r="H162" s="3">
        <f>IF(Tabla_CMS_Data[[#This Row],[PDFName]]=C161,Tabla_CMS_Data[[#This Row],[Date]]-B161,0)</f>
        <v>1.3888888861401938E-3</v>
      </c>
    </row>
    <row r="163" spans="1:8" x14ac:dyDescent="0.3">
      <c r="A163">
        <v>162</v>
      </c>
      <c r="B163" s="5">
        <v>44742.512499999997</v>
      </c>
      <c r="C163" t="s">
        <v>114</v>
      </c>
      <c r="D163" t="s">
        <v>115</v>
      </c>
      <c r="E163" t="s">
        <v>119</v>
      </c>
      <c r="F163" t="s">
        <v>16</v>
      </c>
      <c r="G163" t="s">
        <v>12</v>
      </c>
      <c r="H163" s="3">
        <f>IF(Tabla_CMS_Data[[#This Row],[PDFName]]=C162,Tabla_CMS_Data[[#This Row],[Date]]-B162,0)</f>
        <v>0</v>
      </c>
    </row>
    <row r="164" spans="1:8" x14ac:dyDescent="0.3">
      <c r="A164">
        <v>163</v>
      </c>
      <c r="B164" s="5">
        <v>44742.513194444444</v>
      </c>
      <c r="C164" t="s">
        <v>114</v>
      </c>
      <c r="D164" t="s">
        <v>115</v>
      </c>
      <c r="E164" t="s">
        <v>120</v>
      </c>
      <c r="F164" t="s">
        <v>11</v>
      </c>
      <c r="G164" t="s">
        <v>12</v>
      </c>
      <c r="H164" s="3">
        <f>IF(Tabla_CMS_Data[[#This Row],[PDFName]]=C163,Tabla_CMS_Data[[#This Row],[Date]]-B163,0)</f>
        <v>6.944444467080757E-4</v>
      </c>
    </row>
    <row r="165" spans="1:8" x14ac:dyDescent="0.3">
      <c r="A165">
        <v>164</v>
      </c>
      <c r="B165" s="5">
        <v>44742.513194444444</v>
      </c>
      <c r="C165" t="s">
        <v>114</v>
      </c>
      <c r="D165" t="s">
        <v>115</v>
      </c>
      <c r="E165" t="s">
        <v>120</v>
      </c>
      <c r="F165" t="s">
        <v>16</v>
      </c>
      <c r="G165" t="s">
        <v>12</v>
      </c>
      <c r="H165" s="3">
        <f>IF(Tabla_CMS_Data[[#This Row],[PDFName]]=C164,Tabla_CMS_Data[[#This Row],[Date]]-B164,0)</f>
        <v>0</v>
      </c>
    </row>
    <row r="166" spans="1:8" x14ac:dyDescent="0.3">
      <c r="A166">
        <v>165</v>
      </c>
      <c r="B166" s="5">
        <v>44742.513888888891</v>
      </c>
      <c r="C166" t="s">
        <v>114</v>
      </c>
      <c r="D166" t="s">
        <v>115</v>
      </c>
      <c r="E166" t="s">
        <v>121</v>
      </c>
      <c r="F166" t="s">
        <v>11</v>
      </c>
      <c r="G166" t="s">
        <v>12</v>
      </c>
      <c r="H166" s="3">
        <f>IF(Tabla_CMS_Data[[#This Row],[PDFName]]=C165,Tabla_CMS_Data[[#This Row],[Date]]-B165,0)</f>
        <v>6.944444467080757E-4</v>
      </c>
    </row>
    <row r="167" spans="1:8" x14ac:dyDescent="0.3">
      <c r="A167">
        <v>166</v>
      </c>
      <c r="B167" s="5">
        <v>44742.51458333333</v>
      </c>
      <c r="C167" t="s">
        <v>114</v>
      </c>
      <c r="D167" t="s">
        <v>115</v>
      </c>
      <c r="E167" t="s">
        <v>121</v>
      </c>
      <c r="F167" t="s">
        <v>16</v>
      </c>
      <c r="G167" t="s">
        <v>12</v>
      </c>
      <c r="H167" s="3">
        <f>IF(Tabla_CMS_Data[[#This Row],[PDFName]]=C166,Tabla_CMS_Data[[#This Row],[Date]]-B166,0)</f>
        <v>6.9444443943211809E-4</v>
      </c>
    </row>
    <row r="168" spans="1:8" x14ac:dyDescent="0.3">
      <c r="A168">
        <v>167</v>
      </c>
      <c r="B168" s="5">
        <v>44742.515277777777</v>
      </c>
      <c r="C168" t="s">
        <v>114</v>
      </c>
      <c r="D168" t="s">
        <v>115</v>
      </c>
      <c r="E168" t="s">
        <v>122</v>
      </c>
      <c r="F168" t="s">
        <v>11</v>
      </c>
      <c r="G168" t="s">
        <v>12</v>
      </c>
      <c r="H168" s="3">
        <f>IF(Tabla_CMS_Data[[#This Row],[PDFName]]=C167,Tabla_CMS_Data[[#This Row],[Date]]-B167,0)</f>
        <v>6.944444467080757E-4</v>
      </c>
    </row>
    <row r="169" spans="1:8" x14ac:dyDescent="0.3">
      <c r="A169">
        <v>168</v>
      </c>
      <c r="B169" s="5">
        <v>44742.515277777777</v>
      </c>
      <c r="C169" t="s">
        <v>114</v>
      </c>
      <c r="D169" t="s">
        <v>115</v>
      </c>
      <c r="E169" t="s">
        <v>122</v>
      </c>
      <c r="F169" t="s">
        <v>16</v>
      </c>
      <c r="G169" t="s">
        <v>12</v>
      </c>
      <c r="H169" s="3">
        <f>IF(Tabla_CMS_Data[[#This Row],[PDFName]]=C168,Tabla_CMS_Data[[#This Row],[Date]]-B168,0)</f>
        <v>0</v>
      </c>
    </row>
    <row r="170" spans="1:8" x14ac:dyDescent="0.3">
      <c r="A170">
        <v>169</v>
      </c>
      <c r="B170" s="5">
        <v>44742.515972222223</v>
      </c>
      <c r="C170" t="s">
        <v>114</v>
      </c>
      <c r="D170" t="s">
        <v>115</v>
      </c>
      <c r="E170" t="s">
        <v>123</v>
      </c>
      <c r="F170" t="s">
        <v>11</v>
      </c>
      <c r="G170" t="s">
        <v>12</v>
      </c>
      <c r="H170" s="3">
        <f>IF(Tabla_CMS_Data[[#This Row],[PDFName]]=C169,Tabla_CMS_Data[[#This Row],[Date]]-B169,0)</f>
        <v>6.944444467080757E-4</v>
      </c>
    </row>
    <row r="171" spans="1:8" x14ac:dyDescent="0.3">
      <c r="A171">
        <v>170</v>
      </c>
      <c r="B171" s="5">
        <v>44742.51666666667</v>
      </c>
      <c r="C171" t="s">
        <v>114</v>
      </c>
      <c r="D171" t="s">
        <v>115</v>
      </c>
      <c r="E171" t="s">
        <v>123</v>
      </c>
      <c r="F171" t="s">
        <v>16</v>
      </c>
      <c r="G171" t="s">
        <v>12</v>
      </c>
      <c r="H171" s="3">
        <f>IF(Tabla_CMS_Data[[#This Row],[PDFName]]=C170,Tabla_CMS_Data[[#This Row],[Date]]-B170,0)</f>
        <v>6.944444467080757E-4</v>
      </c>
    </row>
    <row r="172" spans="1:8" x14ac:dyDescent="0.3">
      <c r="A172">
        <v>171</v>
      </c>
      <c r="B172" s="5">
        <v>44742.517361111109</v>
      </c>
      <c r="C172" t="s">
        <v>114</v>
      </c>
      <c r="D172" t="s">
        <v>115</v>
      </c>
      <c r="E172" t="s">
        <v>124</v>
      </c>
      <c r="F172" t="s">
        <v>11</v>
      </c>
      <c r="G172" t="s">
        <v>12</v>
      </c>
      <c r="H172" s="3">
        <f>IF(Tabla_CMS_Data[[#This Row],[PDFName]]=C171,Tabla_CMS_Data[[#This Row],[Date]]-B171,0)</f>
        <v>6.9444443943211809E-4</v>
      </c>
    </row>
    <row r="173" spans="1:8" x14ac:dyDescent="0.3">
      <c r="A173">
        <v>172</v>
      </c>
      <c r="B173" s="5">
        <v>44742.517361111109</v>
      </c>
      <c r="C173" t="s">
        <v>114</v>
      </c>
      <c r="D173" t="s">
        <v>115</v>
      </c>
      <c r="E173" t="s">
        <v>124</v>
      </c>
      <c r="F173" t="s">
        <v>16</v>
      </c>
      <c r="G173" t="s">
        <v>12</v>
      </c>
      <c r="H173" s="3">
        <f>IF(Tabla_CMS_Data[[#This Row],[PDFName]]=C172,Tabla_CMS_Data[[#This Row],[Date]]-B172,0)</f>
        <v>0</v>
      </c>
    </row>
    <row r="174" spans="1:8" x14ac:dyDescent="0.3">
      <c r="A174">
        <v>173</v>
      </c>
      <c r="B174" s="5">
        <v>44742.518055555556</v>
      </c>
      <c r="C174" t="s">
        <v>114</v>
      </c>
      <c r="D174" t="s">
        <v>115</v>
      </c>
      <c r="E174" t="s">
        <v>125</v>
      </c>
      <c r="F174" t="s">
        <v>11</v>
      </c>
      <c r="G174" t="s">
        <v>12</v>
      </c>
      <c r="H174" s="3">
        <f>IF(Tabla_CMS_Data[[#This Row],[PDFName]]=C173,Tabla_CMS_Data[[#This Row],[Date]]-B173,0)</f>
        <v>6.944444467080757E-4</v>
      </c>
    </row>
    <row r="175" spans="1:8" x14ac:dyDescent="0.3">
      <c r="A175">
        <v>174</v>
      </c>
      <c r="B175" s="5">
        <v>44742.518750000003</v>
      </c>
      <c r="C175" t="s">
        <v>114</v>
      </c>
      <c r="D175" t="s">
        <v>115</v>
      </c>
      <c r="E175" t="s">
        <v>125</v>
      </c>
      <c r="F175" t="s">
        <v>16</v>
      </c>
      <c r="G175" t="s">
        <v>12</v>
      </c>
      <c r="H175" s="3">
        <f>IF(Tabla_CMS_Data[[#This Row],[PDFName]]=C174,Tabla_CMS_Data[[#This Row],[Date]]-B174,0)</f>
        <v>6.944444467080757E-4</v>
      </c>
    </row>
    <row r="176" spans="1:8" x14ac:dyDescent="0.3">
      <c r="A176">
        <v>175</v>
      </c>
      <c r="B176" s="5">
        <v>44742.519444444442</v>
      </c>
      <c r="C176" t="s">
        <v>114</v>
      </c>
      <c r="D176" t="s">
        <v>115</v>
      </c>
      <c r="E176" t="s">
        <v>126</v>
      </c>
      <c r="F176" t="s">
        <v>11</v>
      </c>
      <c r="G176" t="s">
        <v>12</v>
      </c>
      <c r="H176" s="3">
        <f>IF(Tabla_CMS_Data[[#This Row],[PDFName]]=C175,Tabla_CMS_Data[[#This Row],[Date]]-B175,0)</f>
        <v>6.9444443943211809E-4</v>
      </c>
    </row>
    <row r="177" spans="1:8" x14ac:dyDescent="0.3">
      <c r="A177">
        <v>176</v>
      </c>
      <c r="B177" s="5">
        <v>44742.519444444442</v>
      </c>
      <c r="C177" t="s">
        <v>114</v>
      </c>
      <c r="D177" t="s">
        <v>115</v>
      </c>
      <c r="E177" t="s">
        <v>126</v>
      </c>
      <c r="F177" t="s">
        <v>16</v>
      </c>
      <c r="G177" t="s">
        <v>12</v>
      </c>
      <c r="H177" s="3">
        <f>IF(Tabla_CMS_Data[[#This Row],[PDFName]]=C176,Tabla_CMS_Data[[#This Row],[Date]]-B176,0)</f>
        <v>0</v>
      </c>
    </row>
    <row r="178" spans="1:8" x14ac:dyDescent="0.3">
      <c r="A178">
        <v>177</v>
      </c>
      <c r="B178" s="5">
        <v>44742.520138888889</v>
      </c>
      <c r="C178" t="s">
        <v>114</v>
      </c>
      <c r="D178" t="s">
        <v>115</v>
      </c>
      <c r="E178" t="s">
        <v>127</v>
      </c>
      <c r="F178" t="s">
        <v>11</v>
      </c>
      <c r="G178" t="s">
        <v>12</v>
      </c>
      <c r="H178" s="3">
        <f>IF(Tabla_CMS_Data[[#This Row],[PDFName]]=C177,Tabla_CMS_Data[[#This Row],[Date]]-B177,0)</f>
        <v>6.944444467080757E-4</v>
      </c>
    </row>
    <row r="179" spans="1:8" x14ac:dyDescent="0.3">
      <c r="A179">
        <v>178</v>
      </c>
      <c r="B179" s="5">
        <v>44742.520138888889</v>
      </c>
      <c r="C179" t="s">
        <v>114</v>
      </c>
      <c r="D179" t="s">
        <v>115</v>
      </c>
      <c r="E179" t="s">
        <v>127</v>
      </c>
      <c r="F179" t="s">
        <v>16</v>
      </c>
      <c r="G179" t="s">
        <v>12</v>
      </c>
      <c r="H179" s="3">
        <f>IF(Tabla_CMS_Data[[#This Row],[PDFName]]=C178,Tabla_CMS_Data[[#This Row],[Date]]-B178,0)</f>
        <v>0</v>
      </c>
    </row>
    <row r="180" spans="1:8" x14ac:dyDescent="0.3">
      <c r="A180">
        <v>179</v>
      </c>
      <c r="B180" s="5">
        <v>44742.521527777775</v>
      </c>
      <c r="C180" t="s">
        <v>114</v>
      </c>
      <c r="D180" t="s">
        <v>115</v>
      </c>
      <c r="E180" t="s">
        <v>128</v>
      </c>
      <c r="F180" t="s">
        <v>11</v>
      </c>
      <c r="G180" t="s">
        <v>12</v>
      </c>
      <c r="H180" s="3">
        <f>IF(Tabla_CMS_Data[[#This Row],[PDFName]]=C179,Tabla_CMS_Data[[#This Row],[Date]]-B179,0)</f>
        <v>1.3888888861401938E-3</v>
      </c>
    </row>
    <row r="181" spans="1:8" x14ac:dyDescent="0.3">
      <c r="A181">
        <v>180</v>
      </c>
      <c r="B181" s="5">
        <v>44742.521527777775</v>
      </c>
      <c r="C181" t="s">
        <v>114</v>
      </c>
      <c r="D181" t="s">
        <v>115</v>
      </c>
      <c r="E181" t="s">
        <v>128</v>
      </c>
      <c r="F181" t="s">
        <v>16</v>
      </c>
      <c r="G181" t="s">
        <v>12</v>
      </c>
      <c r="H181" s="3">
        <f>IF(Tabla_CMS_Data[[#This Row],[PDFName]]=C180,Tabla_CMS_Data[[#This Row],[Date]]-B180,0)</f>
        <v>0</v>
      </c>
    </row>
    <row r="182" spans="1:8" x14ac:dyDescent="0.3">
      <c r="A182">
        <v>181</v>
      </c>
      <c r="B182" s="5">
        <v>44742.572222222225</v>
      </c>
      <c r="C182" t="s">
        <v>129</v>
      </c>
      <c r="D182" t="s">
        <v>130</v>
      </c>
      <c r="E182" t="s">
        <v>131</v>
      </c>
      <c r="F182" t="s">
        <v>11</v>
      </c>
      <c r="G182" t="s">
        <v>12</v>
      </c>
      <c r="H182" s="3">
        <f>IF(Tabla_CMS_Data[[#This Row],[PDFName]]=C181,Tabla_CMS_Data[[#This Row],[Date]]-B181,0)</f>
        <v>0</v>
      </c>
    </row>
    <row r="183" spans="1:8" x14ac:dyDescent="0.3">
      <c r="A183">
        <v>182</v>
      </c>
      <c r="B183" s="5">
        <v>44742.572222222225</v>
      </c>
      <c r="C183" t="s">
        <v>129</v>
      </c>
      <c r="D183" t="s">
        <v>130</v>
      </c>
      <c r="E183" t="s">
        <v>131</v>
      </c>
      <c r="F183" t="s">
        <v>16</v>
      </c>
      <c r="G183" t="s">
        <v>12</v>
      </c>
      <c r="H183" s="3">
        <f>IF(Tabla_CMS_Data[[#This Row],[PDFName]]=C182,Tabla_CMS_Data[[#This Row],[Date]]-B182,0)</f>
        <v>0</v>
      </c>
    </row>
    <row r="184" spans="1:8" x14ac:dyDescent="0.3">
      <c r="A184">
        <v>183</v>
      </c>
      <c r="B184" s="5">
        <v>44742.572916666664</v>
      </c>
      <c r="C184" t="s">
        <v>129</v>
      </c>
      <c r="D184" t="s">
        <v>130</v>
      </c>
      <c r="E184" t="s">
        <v>132</v>
      </c>
      <c r="F184" t="s">
        <v>11</v>
      </c>
      <c r="G184" t="s">
        <v>12</v>
      </c>
      <c r="H184" s="3">
        <f>IF(Tabla_CMS_Data[[#This Row],[PDFName]]=C183,Tabla_CMS_Data[[#This Row],[Date]]-B183,0)</f>
        <v>6.9444443943211809E-4</v>
      </c>
    </row>
    <row r="185" spans="1:8" x14ac:dyDescent="0.3">
      <c r="A185">
        <v>184</v>
      </c>
      <c r="B185" s="5">
        <v>44742.573611111111</v>
      </c>
      <c r="C185" t="s">
        <v>129</v>
      </c>
      <c r="D185" t="s">
        <v>130</v>
      </c>
      <c r="E185" t="s">
        <v>132</v>
      </c>
      <c r="F185" t="s">
        <v>16</v>
      </c>
      <c r="G185" t="s">
        <v>12</v>
      </c>
      <c r="H185" s="3">
        <f>IF(Tabla_CMS_Data[[#This Row],[PDFName]]=C184,Tabla_CMS_Data[[#This Row],[Date]]-B184,0)</f>
        <v>6.944444467080757E-4</v>
      </c>
    </row>
    <row r="186" spans="1:8" x14ac:dyDescent="0.3">
      <c r="A186">
        <v>185</v>
      </c>
      <c r="B186" s="5">
        <v>44742.57708333333</v>
      </c>
      <c r="C186" t="s">
        <v>129</v>
      </c>
      <c r="D186" t="s">
        <v>130</v>
      </c>
      <c r="E186" t="s">
        <v>133</v>
      </c>
      <c r="F186" t="s">
        <v>11</v>
      </c>
      <c r="G186" t="s">
        <v>12</v>
      </c>
      <c r="H186" s="3">
        <f>IF(Tabla_CMS_Data[[#This Row],[PDFName]]=C185,Tabla_CMS_Data[[#This Row],[Date]]-B185,0)</f>
        <v>3.4722222189884633E-3</v>
      </c>
    </row>
    <row r="187" spans="1:8" x14ac:dyDescent="0.3">
      <c r="A187">
        <v>186</v>
      </c>
      <c r="B187" s="5">
        <v>44742.57708333333</v>
      </c>
      <c r="C187" t="s">
        <v>129</v>
      </c>
      <c r="D187" t="s">
        <v>130</v>
      </c>
      <c r="E187" t="s">
        <v>133</v>
      </c>
      <c r="F187" t="s">
        <v>16</v>
      </c>
      <c r="G187" t="s">
        <v>12</v>
      </c>
      <c r="H187" s="3">
        <f>IF(Tabla_CMS_Data[[#This Row],[PDFName]]=C186,Tabla_CMS_Data[[#This Row],[Date]]-B186,0)</f>
        <v>0</v>
      </c>
    </row>
    <row r="188" spans="1:8" x14ac:dyDescent="0.3">
      <c r="A188">
        <v>187</v>
      </c>
      <c r="B188" s="5">
        <v>44743.508333333331</v>
      </c>
      <c r="C188" t="s">
        <v>134</v>
      </c>
      <c r="D188" t="s">
        <v>135</v>
      </c>
      <c r="E188" t="s">
        <v>136</v>
      </c>
      <c r="F188" t="s">
        <v>11</v>
      </c>
      <c r="G188" t="s">
        <v>12</v>
      </c>
      <c r="H188" s="3">
        <f>IF(Tabla_CMS_Data[[#This Row],[PDFName]]=C187,Tabla_CMS_Data[[#This Row],[Date]]-B187,0)</f>
        <v>0</v>
      </c>
    </row>
    <row r="189" spans="1:8" x14ac:dyDescent="0.3">
      <c r="A189">
        <v>188</v>
      </c>
      <c r="B189" s="5">
        <v>44743.509027777778</v>
      </c>
      <c r="C189" t="s">
        <v>134</v>
      </c>
      <c r="D189" t="s">
        <v>135</v>
      </c>
      <c r="E189" t="s">
        <v>137</v>
      </c>
      <c r="F189" t="s">
        <v>11</v>
      </c>
      <c r="G189" t="s">
        <v>12</v>
      </c>
      <c r="H189" s="3">
        <f>IF(Tabla_CMS_Data[[#This Row],[PDFName]]=C188,Tabla_CMS_Data[[#This Row],[Date]]-B188,0)</f>
        <v>6.944444467080757E-4</v>
      </c>
    </row>
    <row r="190" spans="1:8" x14ac:dyDescent="0.3">
      <c r="A190">
        <v>189</v>
      </c>
      <c r="B190" s="5">
        <v>44743.509722222225</v>
      </c>
      <c r="C190" t="s">
        <v>134</v>
      </c>
      <c r="D190" t="s">
        <v>135</v>
      </c>
      <c r="E190" t="s">
        <v>136</v>
      </c>
      <c r="F190" t="s">
        <v>16</v>
      </c>
      <c r="G190" t="s">
        <v>12</v>
      </c>
      <c r="H190" s="3">
        <f>IF(Tabla_CMS_Data[[#This Row],[PDFName]]=C189,Tabla_CMS_Data[[#This Row],[Date]]-B189,0)</f>
        <v>6.944444467080757E-4</v>
      </c>
    </row>
    <row r="191" spans="1:8" x14ac:dyDescent="0.3">
      <c r="A191">
        <v>190</v>
      </c>
      <c r="B191" s="5">
        <v>44743.510416666664</v>
      </c>
      <c r="C191" t="s">
        <v>134</v>
      </c>
      <c r="D191" t="s">
        <v>135</v>
      </c>
      <c r="E191" t="s">
        <v>137</v>
      </c>
      <c r="F191" t="s">
        <v>16</v>
      </c>
      <c r="G191" t="s">
        <v>12</v>
      </c>
      <c r="H191" s="3">
        <f>IF(Tabla_CMS_Data[[#This Row],[PDFName]]=C190,Tabla_CMS_Data[[#This Row],[Date]]-B190,0)</f>
        <v>6.9444443943211809E-4</v>
      </c>
    </row>
    <row r="192" spans="1:8" x14ac:dyDescent="0.3">
      <c r="A192">
        <v>191</v>
      </c>
      <c r="B192" s="5">
        <v>44749.393750000003</v>
      </c>
      <c r="C192" t="s">
        <v>138</v>
      </c>
      <c r="D192" t="s">
        <v>139</v>
      </c>
      <c r="E192" t="s">
        <v>140</v>
      </c>
      <c r="F192" t="s">
        <v>11</v>
      </c>
      <c r="G192" t="s">
        <v>12</v>
      </c>
      <c r="H192" s="3">
        <f>IF(Tabla_CMS_Data[[#This Row],[PDFName]]=C191,Tabla_CMS_Data[[#This Row],[Date]]-B191,0)</f>
        <v>0</v>
      </c>
    </row>
    <row r="193" spans="1:8" x14ac:dyDescent="0.3">
      <c r="A193">
        <v>192</v>
      </c>
      <c r="B193" s="5">
        <v>44749.395833333336</v>
      </c>
      <c r="C193" t="s">
        <v>138</v>
      </c>
      <c r="D193" t="s">
        <v>139</v>
      </c>
      <c r="E193" t="s">
        <v>140</v>
      </c>
      <c r="F193" t="s">
        <v>16</v>
      </c>
      <c r="G193" t="s">
        <v>12</v>
      </c>
      <c r="H193" s="3">
        <f>IF(Tabla_CMS_Data[[#This Row],[PDFName]]=C192,Tabla_CMS_Data[[#This Row],[Date]]-B192,0)</f>
        <v>2.0833333328482695E-3</v>
      </c>
    </row>
    <row r="194" spans="1:8" x14ac:dyDescent="0.3">
      <c r="A194">
        <v>193</v>
      </c>
      <c r="B194" s="5">
        <v>44749.4</v>
      </c>
      <c r="C194" t="s">
        <v>138</v>
      </c>
      <c r="D194" t="s">
        <v>139</v>
      </c>
      <c r="E194" t="s">
        <v>141</v>
      </c>
      <c r="F194" t="s">
        <v>11</v>
      </c>
      <c r="G194" t="s">
        <v>12</v>
      </c>
      <c r="H194" s="3">
        <f>IF(Tabla_CMS_Data[[#This Row],[PDFName]]=C193,Tabla_CMS_Data[[#This Row],[Date]]-B193,0)</f>
        <v>4.166666665696539E-3</v>
      </c>
    </row>
    <row r="195" spans="1:8" x14ac:dyDescent="0.3">
      <c r="A195">
        <v>194</v>
      </c>
      <c r="B195" s="5">
        <v>44749.4</v>
      </c>
      <c r="C195" t="s">
        <v>138</v>
      </c>
      <c r="D195" t="s">
        <v>139</v>
      </c>
      <c r="E195" t="s">
        <v>141</v>
      </c>
      <c r="F195" t="s">
        <v>16</v>
      </c>
      <c r="G195" t="s">
        <v>12</v>
      </c>
      <c r="H195" s="3">
        <f>IF(Tabla_CMS_Data[[#This Row],[PDFName]]=C194,Tabla_CMS_Data[[#This Row],[Date]]-B194,0)</f>
        <v>0</v>
      </c>
    </row>
    <row r="196" spans="1:8" x14ac:dyDescent="0.3">
      <c r="A196">
        <v>195</v>
      </c>
      <c r="B196" s="5">
        <v>44749.400694444441</v>
      </c>
      <c r="C196" t="s">
        <v>138</v>
      </c>
      <c r="D196" t="s">
        <v>139</v>
      </c>
      <c r="E196" t="s">
        <v>142</v>
      </c>
      <c r="F196" t="s">
        <v>11</v>
      </c>
      <c r="G196" t="s">
        <v>12</v>
      </c>
      <c r="H196" s="3">
        <f>IF(Tabla_CMS_Data[[#This Row],[PDFName]]=C195,Tabla_CMS_Data[[#This Row],[Date]]-B195,0)</f>
        <v>6.9444443943211809E-4</v>
      </c>
    </row>
    <row r="197" spans="1:8" x14ac:dyDescent="0.3">
      <c r="A197">
        <v>196</v>
      </c>
      <c r="B197" s="5">
        <v>44749.401388888888</v>
      </c>
      <c r="C197" t="s">
        <v>138</v>
      </c>
      <c r="D197" t="s">
        <v>139</v>
      </c>
      <c r="E197" t="s">
        <v>142</v>
      </c>
      <c r="F197" t="s">
        <v>16</v>
      </c>
      <c r="G197" t="s">
        <v>12</v>
      </c>
      <c r="H197" s="3">
        <f>IF(Tabla_CMS_Data[[#This Row],[PDFName]]=C196,Tabla_CMS_Data[[#This Row],[Date]]-B196,0)</f>
        <v>6.944444467080757E-4</v>
      </c>
    </row>
    <row r="198" spans="1:8" x14ac:dyDescent="0.3">
      <c r="A198">
        <v>197</v>
      </c>
      <c r="B198" s="5">
        <v>44749.402083333334</v>
      </c>
      <c r="C198" t="s">
        <v>138</v>
      </c>
      <c r="D198" t="s">
        <v>139</v>
      </c>
      <c r="E198" t="s">
        <v>143</v>
      </c>
      <c r="F198" t="s">
        <v>11</v>
      </c>
      <c r="G198" t="s">
        <v>12</v>
      </c>
      <c r="H198" s="3">
        <f>IF(Tabla_CMS_Data[[#This Row],[PDFName]]=C197,Tabla_CMS_Data[[#This Row],[Date]]-B197,0)</f>
        <v>6.944444467080757E-4</v>
      </c>
    </row>
    <row r="199" spans="1:8" x14ac:dyDescent="0.3">
      <c r="A199">
        <v>198</v>
      </c>
      <c r="B199" s="5">
        <v>44749.402777777781</v>
      </c>
      <c r="C199" t="s">
        <v>138</v>
      </c>
      <c r="D199" t="s">
        <v>139</v>
      </c>
      <c r="E199" t="s">
        <v>143</v>
      </c>
      <c r="F199" t="s">
        <v>16</v>
      </c>
      <c r="G199" t="s">
        <v>12</v>
      </c>
      <c r="H199" s="3">
        <f>IF(Tabla_CMS_Data[[#This Row],[PDFName]]=C198,Tabla_CMS_Data[[#This Row],[Date]]-B198,0)</f>
        <v>6.944444467080757E-4</v>
      </c>
    </row>
    <row r="200" spans="1:8" x14ac:dyDescent="0.3">
      <c r="A200">
        <v>199</v>
      </c>
      <c r="B200" s="5">
        <v>44749.40347222222</v>
      </c>
      <c r="C200" t="s">
        <v>138</v>
      </c>
      <c r="D200" t="s">
        <v>139</v>
      </c>
      <c r="E200" t="s">
        <v>144</v>
      </c>
      <c r="F200" t="s">
        <v>11</v>
      </c>
      <c r="G200" t="s">
        <v>12</v>
      </c>
      <c r="H200" s="3">
        <f>IF(Tabla_CMS_Data[[#This Row],[PDFName]]=C199,Tabla_CMS_Data[[#This Row],[Date]]-B199,0)</f>
        <v>6.9444443943211809E-4</v>
      </c>
    </row>
    <row r="201" spans="1:8" x14ac:dyDescent="0.3">
      <c r="A201">
        <v>200</v>
      </c>
      <c r="B201" s="5">
        <v>44749.40347222222</v>
      </c>
      <c r="C201" t="s">
        <v>138</v>
      </c>
      <c r="D201" t="s">
        <v>139</v>
      </c>
      <c r="E201" t="s">
        <v>144</v>
      </c>
      <c r="F201" t="s">
        <v>16</v>
      </c>
      <c r="G201" t="s">
        <v>12</v>
      </c>
      <c r="H201" s="3">
        <f>IF(Tabla_CMS_Data[[#This Row],[PDFName]]=C200,Tabla_CMS_Data[[#This Row],[Date]]-B200,0)</f>
        <v>0</v>
      </c>
    </row>
    <row r="202" spans="1:8" x14ac:dyDescent="0.3">
      <c r="A202">
        <v>201</v>
      </c>
      <c r="B202" s="5">
        <v>44749.404166666667</v>
      </c>
      <c r="C202" t="s">
        <v>138</v>
      </c>
      <c r="D202" t="s">
        <v>139</v>
      </c>
      <c r="E202" t="s">
        <v>145</v>
      </c>
      <c r="F202" t="s">
        <v>11</v>
      </c>
      <c r="G202" t="s">
        <v>12</v>
      </c>
      <c r="H202" s="3">
        <f>IF(Tabla_CMS_Data[[#This Row],[PDFName]]=C201,Tabla_CMS_Data[[#This Row],[Date]]-B201,0)</f>
        <v>6.944444467080757E-4</v>
      </c>
    </row>
    <row r="203" spans="1:8" x14ac:dyDescent="0.3">
      <c r="A203">
        <v>202</v>
      </c>
      <c r="B203" s="5">
        <v>44749.404166666667</v>
      </c>
      <c r="C203" t="s">
        <v>138</v>
      </c>
      <c r="D203" t="s">
        <v>139</v>
      </c>
      <c r="E203" t="s">
        <v>145</v>
      </c>
      <c r="F203" t="s">
        <v>16</v>
      </c>
      <c r="G203" t="s">
        <v>12</v>
      </c>
      <c r="H203" s="3">
        <f>IF(Tabla_CMS_Data[[#This Row],[PDFName]]=C202,Tabla_CMS_Data[[#This Row],[Date]]-B202,0)</f>
        <v>0</v>
      </c>
    </row>
    <row r="204" spans="1:8" x14ac:dyDescent="0.3">
      <c r="A204">
        <v>203</v>
      </c>
      <c r="B204" s="5">
        <v>44749.404861111114</v>
      </c>
      <c r="C204" t="s">
        <v>138</v>
      </c>
      <c r="D204" t="s">
        <v>139</v>
      </c>
      <c r="E204" t="s">
        <v>146</v>
      </c>
      <c r="F204" t="s">
        <v>11</v>
      </c>
      <c r="G204" t="s">
        <v>12</v>
      </c>
      <c r="H204" s="3">
        <f>IF(Tabla_CMS_Data[[#This Row],[PDFName]]=C203,Tabla_CMS_Data[[#This Row],[Date]]-B203,0)</f>
        <v>6.944444467080757E-4</v>
      </c>
    </row>
    <row r="205" spans="1:8" x14ac:dyDescent="0.3">
      <c r="A205">
        <v>204</v>
      </c>
      <c r="B205" s="5">
        <v>44749.404861111114</v>
      </c>
      <c r="C205" t="s">
        <v>138</v>
      </c>
      <c r="D205" t="s">
        <v>139</v>
      </c>
      <c r="E205" t="s">
        <v>146</v>
      </c>
      <c r="F205" t="s">
        <v>16</v>
      </c>
      <c r="G205" t="s">
        <v>12</v>
      </c>
      <c r="H205" s="3">
        <f>IF(Tabla_CMS_Data[[#This Row],[PDFName]]=C204,Tabla_CMS_Data[[#This Row],[Date]]-B204,0)</f>
        <v>0</v>
      </c>
    </row>
    <row r="206" spans="1:8" x14ac:dyDescent="0.3">
      <c r="A206">
        <v>205</v>
      </c>
      <c r="B206" s="5">
        <v>44749.405555555553</v>
      </c>
      <c r="C206" t="s">
        <v>138</v>
      </c>
      <c r="D206" t="s">
        <v>139</v>
      </c>
      <c r="E206" t="s">
        <v>147</v>
      </c>
      <c r="F206" t="s">
        <v>11</v>
      </c>
      <c r="G206" t="s">
        <v>12</v>
      </c>
      <c r="H206" s="3">
        <f>IF(Tabla_CMS_Data[[#This Row],[PDFName]]=C205,Tabla_CMS_Data[[#This Row],[Date]]-B205,0)</f>
        <v>6.9444443943211809E-4</v>
      </c>
    </row>
    <row r="207" spans="1:8" x14ac:dyDescent="0.3">
      <c r="A207">
        <v>206</v>
      </c>
      <c r="B207" s="5">
        <v>44749.40625</v>
      </c>
      <c r="C207" t="s">
        <v>138</v>
      </c>
      <c r="D207" t="s">
        <v>139</v>
      </c>
      <c r="E207" t="s">
        <v>147</v>
      </c>
      <c r="F207" t="s">
        <v>16</v>
      </c>
      <c r="G207" t="s">
        <v>12</v>
      </c>
      <c r="H207" s="3">
        <f>IF(Tabla_CMS_Data[[#This Row],[PDFName]]=C206,Tabla_CMS_Data[[#This Row],[Date]]-B206,0)</f>
        <v>6.944444467080757E-4</v>
      </c>
    </row>
    <row r="208" spans="1:8" x14ac:dyDescent="0.3">
      <c r="A208">
        <v>207</v>
      </c>
      <c r="B208" s="5">
        <v>44749.409722222219</v>
      </c>
      <c r="C208" t="s">
        <v>138</v>
      </c>
      <c r="D208" t="s">
        <v>139</v>
      </c>
      <c r="E208" t="s">
        <v>148</v>
      </c>
      <c r="F208" t="s">
        <v>11</v>
      </c>
      <c r="G208" t="s">
        <v>12</v>
      </c>
      <c r="H208" s="3">
        <f>IF(Tabla_CMS_Data[[#This Row],[PDFName]]=C207,Tabla_CMS_Data[[#This Row],[Date]]-B207,0)</f>
        <v>3.4722222189884633E-3</v>
      </c>
    </row>
    <row r="209" spans="1:8" x14ac:dyDescent="0.3">
      <c r="A209">
        <v>208</v>
      </c>
      <c r="B209" s="5">
        <v>44749.409722222219</v>
      </c>
      <c r="C209" t="s">
        <v>138</v>
      </c>
      <c r="D209" t="s">
        <v>139</v>
      </c>
      <c r="E209" t="s">
        <v>148</v>
      </c>
      <c r="F209" t="s">
        <v>16</v>
      </c>
      <c r="G209" t="s">
        <v>12</v>
      </c>
      <c r="H209" s="3">
        <f>IF(Tabla_CMS_Data[[#This Row],[PDFName]]=C208,Tabla_CMS_Data[[#This Row],[Date]]-B208,0)</f>
        <v>0</v>
      </c>
    </row>
    <row r="210" spans="1:8" x14ac:dyDescent="0.3">
      <c r="A210">
        <v>209</v>
      </c>
      <c r="B210" s="5">
        <v>44749.411111111112</v>
      </c>
      <c r="C210" t="s">
        <v>138</v>
      </c>
      <c r="D210" t="s">
        <v>139</v>
      </c>
      <c r="E210" t="s">
        <v>149</v>
      </c>
      <c r="F210" t="s">
        <v>11</v>
      </c>
      <c r="G210" t="s">
        <v>12</v>
      </c>
      <c r="H210" s="3">
        <f>IF(Tabla_CMS_Data[[#This Row],[PDFName]]=C209,Tabla_CMS_Data[[#This Row],[Date]]-B209,0)</f>
        <v>1.3888888934161514E-3</v>
      </c>
    </row>
    <row r="211" spans="1:8" x14ac:dyDescent="0.3">
      <c r="A211">
        <v>210</v>
      </c>
      <c r="B211" s="5">
        <v>44749.436805555553</v>
      </c>
      <c r="C211" t="s">
        <v>138</v>
      </c>
      <c r="D211" t="s">
        <v>139</v>
      </c>
      <c r="E211" t="s">
        <v>149</v>
      </c>
      <c r="F211" t="s">
        <v>16</v>
      </c>
      <c r="G211" t="s">
        <v>12</v>
      </c>
      <c r="H211" s="3">
        <f>IF(Tabla_CMS_Data[[#This Row],[PDFName]]=C210,Tabla_CMS_Data[[#This Row],[Date]]-B210,0)</f>
        <v>2.569444444088731E-2</v>
      </c>
    </row>
    <row r="212" spans="1:8" x14ac:dyDescent="0.3">
      <c r="A212">
        <v>211</v>
      </c>
      <c r="B212" s="5">
        <v>44749.4375</v>
      </c>
      <c r="C212" t="s">
        <v>138</v>
      </c>
      <c r="D212" t="s">
        <v>139</v>
      </c>
      <c r="E212" t="s">
        <v>150</v>
      </c>
      <c r="F212" t="s">
        <v>11</v>
      </c>
      <c r="G212" t="s">
        <v>12</v>
      </c>
      <c r="H212" s="3">
        <f>IF(Tabla_CMS_Data[[#This Row],[PDFName]]=C211,Tabla_CMS_Data[[#This Row],[Date]]-B211,0)</f>
        <v>6.944444467080757E-4</v>
      </c>
    </row>
    <row r="213" spans="1:8" x14ac:dyDescent="0.3">
      <c r="A213">
        <v>212</v>
      </c>
      <c r="B213" s="5">
        <v>44749.438194444447</v>
      </c>
      <c r="C213" t="s">
        <v>138</v>
      </c>
      <c r="D213" t="s">
        <v>139</v>
      </c>
      <c r="E213" t="s">
        <v>150</v>
      </c>
      <c r="F213" t="s">
        <v>16</v>
      </c>
      <c r="G213" t="s">
        <v>12</v>
      </c>
      <c r="H213" s="3">
        <f>IF(Tabla_CMS_Data[[#This Row],[PDFName]]=C212,Tabla_CMS_Data[[#This Row],[Date]]-B212,0)</f>
        <v>6.944444467080757E-4</v>
      </c>
    </row>
    <row r="214" spans="1:8" x14ac:dyDescent="0.3">
      <c r="A214">
        <v>213</v>
      </c>
      <c r="B214" s="5">
        <v>44749.438888888886</v>
      </c>
      <c r="C214" t="s">
        <v>138</v>
      </c>
      <c r="D214" t="s">
        <v>139</v>
      </c>
      <c r="E214" t="s">
        <v>151</v>
      </c>
      <c r="F214" t="s">
        <v>11</v>
      </c>
      <c r="G214" t="s">
        <v>12</v>
      </c>
      <c r="H214" s="3">
        <f>IF(Tabla_CMS_Data[[#This Row],[PDFName]]=C213,Tabla_CMS_Data[[#This Row],[Date]]-B213,0)</f>
        <v>6.9444443943211809E-4</v>
      </c>
    </row>
    <row r="215" spans="1:8" x14ac:dyDescent="0.3">
      <c r="A215">
        <v>214</v>
      </c>
      <c r="B215" s="5">
        <v>44749.438888888886</v>
      </c>
      <c r="C215" t="s">
        <v>138</v>
      </c>
      <c r="D215" t="s">
        <v>139</v>
      </c>
      <c r="E215" t="s">
        <v>151</v>
      </c>
      <c r="F215" t="s">
        <v>16</v>
      </c>
      <c r="G215" t="s">
        <v>12</v>
      </c>
      <c r="H215" s="3">
        <f>IF(Tabla_CMS_Data[[#This Row],[PDFName]]=C214,Tabla_CMS_Data[[#This Row],[Date]]-B214,0)</f>
        <v>0</v>
      </c>
    </row>
    <row r="216" spans="1:8" x14ac:dyDescent="0.3">
      <c r="A216">
        <v>215</v>
      </c>
      <c r="B216" s="5">
        <v>44749.439583333333</v>
      </c>
      <c r="C216" t="s">
        <v>138</v>
      </c>
      <c r="D216" t="s">
        <v>139</v>
      </c>
      <c r="E216" t="s">
        <v>152</v>
      </c>
      <c r="F216" t="s">
        <v>11</v>
      </c>
      <c r="G216" t="s">
        <v>12</v>
      </c>
      <c r="H216" s="3">
        <f>IF(Tabla_CMS_Data[[#This Row],[PDFName]]=C215,Tabla_CMS_Data[[#This Row],[Date]]-B215,0)</f>
        <v>6.944444467080757E-4</v>
      </c>
    </row>
    <row r="217" spans="1:8" x14ac:dyDescent="0.3">
      <c r="A217">
        <v>216</v>
      </c>
      <c r="B217" s="5">
        <v>44749.44027777778</v>
      </c>
      <c r="C217" t="s">
        <v>138</v>
      </c>
      <c r="D217" t="s">
        <v>139</v>
      </c>
      <c r="E217" t="s">
        <v>152</v>
      </c>
      <c r="F217" t="s">
        <v>16</v>
      </c>
      <c r="G217" t="s">
        <v>12</v>
      </c>
      <c r="H217" s="3">
        <f>IF(Tabla_CMS_Data[[#This Row],[PDFName]]=C216,Tabla_CMS_Data[[#This Row],[Date]]-B216,0)</f>
        <v>6.944444467080757E-4</v>
      </c>
    </row>
    <row r="218" spans="1:8" x14ac:dyDescent="0.3">
      <c r="A218">
        <v>217</v>
      </c>
      <c r="B218" s="5">
        <v>44749.460416666669</v>
      </c>
      <c r="C218" t="s">
        <v>153</v>
      </c>
      <c r="D218" t="s">
        <v>154</v>
      </c>
      <c r="E218" t="s">
        <v>155</v>
      </c>
      <c r="F218" t="s">
        <v>11</v>
      </c>
      <c r="G218" t="s">
        <v>12</v>
      </c>
      <c r="H218" s="3">
        <f>IF(Tabla_CMS_Data[[#This Row],[PDFName]]=C217,Tabla_CMS_Data[[#This Row],[Date]]-B217,0)</f>
        <v>0</v>
      </c>
    </row>
    <row r="219" spans="1:8" x14ac:dyDescent="0.3">
      <c r="A219">
        <v>218</v>
      </c>
      <c r="B219" s="5">
        <v>44749.461111111108</v>
      </c>
      <c r="C219" t="s">
        <v>153</v>
      </c>
      <c r="D219" t="s">
        <v>154</v>
      </c>
      <c r="E219" t="s">
        <v>155</v>
      </c>
      <c r="F219" t="s">
        <v>16</v>
      </c>
      <c r="G219" t="s">
        <v>12</v>
      </c>
      <c r="H219" s="3">
        <f>IF(Tabla_CMS_Data[[#This Row],[PDFName]]=C218,Tabla_CMS_Data[[#This Row],[Date]]-B218,0)</f>
        <v>6.9444443943211809E-4</v>
      </c>
    </row>
    <row r="220" spans="1:8" x14ac:dyDescent="0.3">
      <c r="A220">
        <v>219</v>
      </c>
      <c r="B220" s="5">
        <v>44749.461805555555</v>
      </c>
      <c r="C220" t="s">
        <v>153</v>
      </c>
      <c r="D220" t="s">
        <v>154</v>
      </c>
      <c r="E220" t="s">
        <v>156</v>
      </c>
      <c r="F220" t="s">
        <v>11</v>
      </c>
      <c r="G220" t="s">
        <v>12</v>
      </c>
      <c r="H220" s="3">
        <f>IF(Tabla_CMS_Data[[#This Row],[PDFName]]=C219,Tabla_CMS_Data[[#This Row],[Date]]-B219,0)</f>
        <v>6.944444467080757E-4</v>
      </c>
    </row>
    <row r="221" spans="1:8" x14ac:dyDescent="0.3">
      <c r="A221">
        <v>220</v>
      </c>
      <c r="B221" s="5">
        <v>44749.462500000001</v>
      </c>
      <c r="C221" t="s">
        <v>153</v>
      </c>
      <c r="D221" t="s">
        <v>154</v>
      </c>
      <c r="E221" t="s">
        <v>156</v>
      </c>
      <c r="F221" t="s">
        <v>16</v>
      </c>
      <c r="G221" t="s">
        <v>12</v>
      </c>
      <c r="H221" s="3">
        <f>IF(Tabla_CMS_Data[[#This Row],[PDFName]]=C220,Tabla_CMS_Data[[#This Row],[Date]]-B220,0)</f>
        <v>6.944444467080757E-4</v>
      </c>
    </row>
    <row r="222" spans="1:8" x14ac:dyDescent="0.3">
      <c r="A222">
        <v>221</v>
      </c>
      <c r="B222" s="5">
        <v>44749.463194444441</v>
      </c>
      <c r="C222" t="s">
        <v>153</v>
      </c>
      <c r="D222" t="s">
        <v>154</v>
      </c>
      <c r="E222" t="s">
        <v>157</v>
      </c>
      <c r="F222" t="s">
        <v>16</v>
      </c>
      <c r="G222" t="s">
        <v>12</v>
      </c>
      <c r="H222" s="3">
        <f>IF(Tabla_CMS_Data[[#This Row],[PDFName]]=C221,Tabla_CMS_Data[[#This Row],[Date]]-B221,0)</f>
        <v>6.9444443943211809E-4</v>
      </c>
    </row>
    <row r="223" spans="1:8" x14ac:dyDescent="0.3">
      <c r="A223">
        <v>222</v>
      </c>
      <c r="B223" s="5">
        <v>44749.479861111111</v>
      </c>
      <c r="C223" t="s">
        <v>158</v>
      </c>
      <c r="D223" t="s">
        <v>159</v>
      </c>
      <c r="E223" t="s">
        <v>160</v>
      </c>
      <c r="F223" t="s">
        <v>11</v>
      </c>
      <c r="G223" t="s">
        <v>12</v>
      </c>
      <c r="H223" s="3">
        <f>IF(Tabla_CMS_Data[[#This Row],[PDFName]]=C222,Tabla_CMS_Data[[#This Row],[Date]]-B222,0)</f>
        <v>0</v>
      </c>
    </row>
    <row r="224" spans="1:8" x14ac:dyDescent="0.3">
      <c r="A224">
        <v>223</v>
      </c>
      <c r="B224" s="5">
        <v>44749.480555555558</v>
      </c>
      <c r="C224" t="s">
        <v>158</v>
      </c>
      <c r="D224" t="s">
        <v>159</v>
      </c>
      <c r="E224" t="s">
        <v>160</v>
      </c>
      <c r="F224" t="s">
        <v>16</v>
      </c>
      <c r="G224" t="s">
        <v>12</v>
      </c>
      <c r="H224" s="3">
        <f>IF(Tabla_CMS_Data[[#This Row],[PDFName]]=C223,Tabla_CMS_Data[[#This Row],[Date]]-B223,0)</f>
        <v>6.944444467080757E-4</v>
      </c>
    </row>
    <row r="225" spans="1:8" x14ac:dyDescent="0.3">
      <c r="A225">
        <v>224</v>
      </c>
      <c r="B225" s="5">
        <v>44749.481249999997</v>
      </c>
      <c r="C225" t="s">
        <v>158</v>
      </c>
      <c r="D225" t="s">
        <v>159</v>
      </c>
      <c r="E225" t="s">
        <v>161</v>
      </c>
      <c r="F225" t="s">
        <v>11</v>
      </c>
      <c r="G225" t="s">
        <v>12</v>
      </c>
      <c r="H225" s="3">
        <f>IF(Tabla_CMS_Data[[#This Row],[PDFName]]=C224,Tabla_CMS_Data[[#This Row],[Date]]-B224,0)</f>
        <v>6.9444443943211809E-4</v>
      </c>
    </row>
    <row r="226" spans="1:8" x14ac:dyDescent="0.3">
      <c r="A226">
        <v>225</v>
      </c>
      <c r="B226" s="5">
        <v>44749.481944444444</v>
      </c>
      <c r="C226" t="s">
        <v>158</v>
      </c>
      <c r="D226" t="s">
        <v>159</v>
      </c>
      <c r="E226" t="s">
        <v>161</v>
      </c>
      <c r="F226" t="s">
        <v>16</v>
      </c>
      <c r="G226" t="s">
        <v>12</v>
      </c>
      <c r="H226" s="3">
        <f>IF(Tabla_CMS_Data[[#This Row],[PDFName]]=C225,Tabla_CMS_Data[[#This Row],[Date]]-B225,0)</f>
        <v>6.944444467080757E-4</v>
      </c>
    </row>
    <row r="227" spans="1:8" x14ac:dyDescent="0.3">
      <c r="A227">
        <v>226</v>
      </c>
      <c r="B227" s="5">
        <v>44749.48333333333</v>
      </c>
      <c r="C227" t="s">
        <v>162</v>
      </c>
      <c r="D227" t="s">
        <v>163</v>
      </c>
      <c r="E227" t="s">
        <v>164</v>
      </c>
      <c r="F227" t="s">
        <v>11</v>
      </c>
      <c r="G227" t="s">
        <v>12</v>
      </c>
      <c r="H227" s="3">
        <f>IF(Tabla_CMS_Data[[#This Row],[PDFName]]=C226,Tabla_CMS_Data[[#This Row],[Date]]-B226,0)</f>
        <v>0</v>
      </c>
    </row>
    <row r="228" spans="1:8" x14ac:dyDescent="0.3">
      <c r="A228">
        <v>227</v>
      </c>
      <c r="B228" s="5">
        <v>44749.484027777777</v>
      </c>
      <c r="C228" t="s">
        <v>162</v>
      </c>
      <c r="D228" t="s">
        <v>163</v>
      </c>
      <c r="E228" t="s">
        <v>164</v>
      </c>
      <c r="F228" t="s">
        <v>16</v>
      </c>
      <c r="G228" t="s">
        <v>12</v>
      </c>
      <c r="H228" s="3">
        <f>IF(Tabla_CMS_Data[[#This Row],[PDFName]]=C227,Tabla_CMS_Data[[#This Row],[Date]]-B227,0)</f>
        <v>6.944444467080757E-4</v>
      </c>
    </row>
    <row r="229" spans="1:8" x14ac:dyDescent="0.3">
      <c r="A229">
        <v>228</v>
      </c>
      <c r="B229" s="5">
        <v>44749.484722222223</v>
      </c>
      <c r="C229" t="s">
        <v>162</v>
      </c>
      <c r="D229" t="s">
        <v>163</v>
      </c>
      <c r="E229" t="s">
        <v>165</v>
      </c>
      <c r="F229" t="s">
        <v>11</v>
      </c>
      <c r="G229" t="s">
        <v>12</v>
      </c>
      <c r="H229" s="3">
        <f>IF(Tabla_CMS_Data[[#This Row],[PDFName]]=C228,Tabla_CMS_Data[[#This Row],[Date]]-B228,0)</f>
        <v>6.944444467080757E-4</v>
      </c>
    </row>
    <row r="230" spans="1:8" x14ac:dyDescent="0.3">
      <c r="A230">
        <v>229</v>
      </c>
      <c r="B230" s="5">
        <v>44749.484722222223</v>
      </c>
      <c r="C230" t="s">
        <v>162</v>
      </c>
      <c r="D230" t="s">
        <v>163</v>
      </c>
      <c r="E230" t="s">
        <v>165</v>
      </c>
      <c r="F230" t="s">
        <v>16</v>
      </c>
      <c r="G230" t="s">
        <v>12</v>
      </c>
      <c r="H230" s="3">
        <f>IF(Tabla_CMS_Data[[#This Row],[PDFName]]=C229,Tabla_CMS_Data[[#This Row],[Date]]-B229,0)</f>
        <v>0</v>
      </c>
    </row>
    <row r="231" spans="1:8" x14ac:dyDescent="0.3">
      <c r="A231">
        <v>230</v>
      </c>
      <c r="B231" s="5">
        <v>44749.48541666667</v>
      </c>
      <c r="C231" t="s">
        <v>162</v>
      </c>
      <c r="D231" t="s">
        <v>163</v>
      </c>
      <c r="E231" t="s">
        <v>166</v>
      </c>
      <c r="F231" t="s">
        <v>11</v>
      </c>
      <c r="G231" t="s">
        <v>12</v>
      </c>
      <c r="H231" s="3">
        <f>IF(Tabla_CMS_Data[[#This Row],[PDFName]]=C230,Tabla_CMS_Data[[#This Row],[Date]]-B230,0)</f>
        <v>6.944444467080757E-4</v>
      </c>
    </row>
    <row r="232" spans="1:8" x14ac:dyDescent="0.3">
      <c r="A232">
        <v>231</v>
      </c>
      <c r="B232" s="5">
        <v>44749.486111111109</v>
      </c>
      <c r="C232" t="s">
        <v>162</v>
      </c>
      <c r="D232" t="s">
        <v>163</v>
      </c>
      <c r="E232" t="s">
        <v>166</v>
      </c>
      <c r="F232" t="s">
        <v>16</v>
      </c>
      <c r="G232" t="s">
        <v>12</v>
      </c>
      <c r="H232" s="3">
        <f>IF(Tabla_CMS_Data[[#This Row],[PDFName]]=C231,Tabla_CMS_Data[[#This Row],[Date]]-B231,0)</f>
        <v>6.9444443943211809E-4</v>
      </c>
    </row>
    <row r="233" spans="1:8" x14ac:dyDescent="0.3">
      <c r="A233">
        <v>232</v>
      </c>
      <c r="B233" s="5">
        <v>44749.486805555556</v>
      </c>
      <c r="C233" t="s">
        <v>162</v>
      </c>
      <c r="D233" t="s">
        <v>163</v>
      </c>
      <c r="E233" t="s">
        <v>167</v>
      </c>
      <c r="F233" t="s">
        <v>11</v>
      </c>
      <c r="G233" t="s">
        <v>12</v>
      </c>
      <c r="H233" s="3">
        <f>IF(Tabla_CMS_Data[[#This Row],[PDFName]]=C232,Tabla_CMS_Data[[#This Row],[Date]]-B232,0)</f>
        <v>6.944444467080757E-4</v>
      </c>
    </row>
    <row r="234" spans="1:8" x14ac:dyDescent="0.3">
      <c r="A234">
        <v>233</v>
      </c>
      <c r="B234" s="5">
        <v>44749.486805555556</v>
      </c>
      <c r="C234" t="s">
        <v>162</v>
      </c>
      <c r="D234" t="s">
        <v>163</v>
      </c>
      <c r="E234" t="s">
        <v>167</v>
      </c>
      <c r="F234" t="s">
        <v>16</v>
      </c>
      <c r="G234" t="s">
        <v>12</v>
      </c>
      <c r="H234" s="3">
        <f>IF(Tabla_CMS_Data[[#This Row],[PDFName]]=C233,Tabla_CMS_Data[[#This Row],[Date]]-B233,0)</f>
        <v>0</v>
      </c>
    </row>
    <row r="235" spans="1:8" x14ac:dyDescent="0.3">
      <c r="A235">
        <v>234</v>
      </c>
      <c r="B235" s="5">
        <v>44749.487500000003</v>
      </c>
      <c r="C235" t="s">
        <v>162</v>
      </c>
      <c r="D235" t="s">
        <v>163</v>
      </c>
      <c r="E235" t="s">
        <v>168</v>
      </c>
      <c r="F235" t="s">
        <v>11</v>
      </c>
      <c r="G235" t="s">
        <v>12</v>
      </c>
      <c r="H235" s="3">
        <f>IF(Tabla_CMS_Data[[#This Row],[PDFName]]=C234,Tabla_CMS_Data[[#This Row],[Date]]-B234,0)</f>
        <v>6.944444467080757E-4</v>
      </c>
    </row>
    <row r="236" spans="1:8" x14ac:dyDescent="0.3">
      <c r="A236">
        <v>235</v>
      </c>
      <c r="B236" s="5">
        <v>44749.487500000003</v>
      </c>
      <c r="C236" t="s">
        <v>162</v>
      </c>
      <c r="D236" t="s">
        <v>163</v>
      </c>
      <c r="E236" t="s">
        <v>168</v>
      </c>
      <c r="F236" t="s">
        <v>16</v>
      </c>
      <c r="G236" t="s">
        <v>12</v>
      </c>
      <c r="H236" s="3">
        <f>IF(Tabla_CMS_Data[[#This Row],[PDFName]]=C235,Tabla_CMS_Data[[#This Row],[Date]]-B235,0)</f>
        <v>0</v>
      </c>
    </row>
    <row r="237" spans="1:8" x14ac:dyDescent="0.3">
      <c r="A237">
        <v>236</v>
      </c>
      <c r="B237" s="5">
        <v>44749.488194444442</v>
      </c>
      <c r="C237" t="s">
        <v>162</v>
      </c>
      <c r="D237" t="s">
        <v>163</v>
      </c>
      <c r="E237" t="s">
        <v>169</v>
      </c>
      <c r="F237" t="s">
        <v>11</v>
      </c>
      <c r="G237" t="s">
        <v>12</v>
      </c>
      <c r="H237" s="3">
        <f>IF(Tabla_CMS_Data[[#This Row],[PDFName]]=C236,Tabla_CMS_Data[[#This Row],[Date]]-B236,0)</f>
        <v>6.9444443943211809E-4</v>
      </c>
    </row>
    <row r="238" spans="1:8" x14ac:dyDescent="0.3">
      <c r="A238">
        <v>237</v>
      </c>
      <c r="B238" s="5">
        <v>44749.488888888889</v>
      </c>
      <c r="C238" t="s">
        <v>162</v>
      </c>
      <c r="D238" t="s">
        <v>163</v>
      </c>
      <c r="E238" t="s">
        <v>169</v>
      </c>
      <c r="F238" t="s">
        <v>16</v>
      </c>
      <c r="G238" t="s">
        <v>12</v>
      </c>
      <c r="H238" s="3">
        <f>IF(Tabla_CMS_Data[[#This Row],[PDFName]]=C237,Tabla_CMS_Data[[#This Row],[Date]]-B237,0)</f>
        <v>6.944444467080757E-4</v>
      </c>
    </row>
    <row r="239" spans="1:8" x14ac:dyDescent="0.3">
      <c r="A239">
        <v>238</v>
      </c>
      <c r="B239" s="5">
        <v>44749.489583333336</v>
      </c>
      <c r="C239" t="s">
        <v>162</v>
      </c>
      <c r="D239" t="s">
        <v>163</v>
      </c>
      <c r="E239" t="s">
        <v>170</v>
      </c>
      <c r="F239" t="s">
        <v>11</v>
      </c>
      <c r="G239" t="s">
        <v>12</v>
      </c>
      <c r="H239" s="3">
        <f>IF(Tabla_CMS_Data[[#This Row],[PDFName]]=C238,Tabla_CMS_Data[[#This Row],[Date]]-B238,0)</f>
        <v>6.944444467080757E-4</v>
      </c>
    </row>
    <row r="240" spans="1:8" x14ac:dyDescent="0.3">
      <c r="A240">
        <v>239</v>
      </c>
      <c r="B240" s="5">
        <v>44749.489583333336</v>
      </c>
      <c r="C240" t="s">
        <v>162</v>
      </c>
      <c r="D240" t="s">
        <v>163</v>
      </c>
      <c r="E240" t="s">
        <v>170</v>
      </c>
      <c r="F240" t="s">
        <v>16</v>
      </c>
      <c r="G240" t="s">
        <v>12</v>
      </c>
      <c r="H240" s="3">
        <f>IF(Tabla_CMS_Data[[#This Row],[PDFName]]=C239,Tabla_CMS_Data[[#This Row],[Date]]-B239,0)</f>
        <v>0</v>
      </c>
    </row>
    <row r="241" spans="1:8" x14ac:dyDescent="0.3">
      <c r="A241">
        <v>240</v>
      </c>
      <c r="B241" s="5">
        <v>44749.493055555555</v>
      </c>
      <c r="C241" t="s">
        <v>162</v>
      </c>
      <c r="D241" t="s">
        <v>163</v>
      </c>
      <c r="E241" t="s">
        <v>171</v>
      </c>
      <c r="F241" t="s">
        <v>11</v>
      </c>
      <c r="G241" t="s">
        <v>12</v>
      </c>
      <c r="H241" s="3">
        <f>IF(Tabla_CMS_Data[[#This Row],[PDFName]]=C240,Tabla_CMS_Data[[#This Row],[Date]]-B240,0)</f>
        <v>3.4722222189884633E-3</v>
      </c>
    </row>
    <row r="242" spans="1:8" x14ac:dyDescent="0.3">
      <c r="A242">
        <v>241</v>
      </c>
      <c r="B242" s="5">
        <v>44749.493055555555</v>
      </c>
      <c r="C242" t="s">
        <v>162</v>
      </c>
      <c r="D242" t="s">
        <v>163</v>
      </c>
      <c r="E242" t="s">
        <v>171</v>
      </c>
      <c r="F242" t="s">
        <v>16</v>
      </c>
      <c r="G242" t="s">
        <v>12</v>
      </c>
      <c r="H242" s="3">
        <f>IF(Tabla_CMS_Data[[#This Row],[PDFName]]=C241,Tabla_CMS_Data[[#This Row],[Date]]-B241,0)</f>
        <v>0</v>
      </c>
    </row>
    <row r="243" spans="1:8" x14ac:dyDescent="0.3">
      <c r="A243">
        <v>242</v>
      </c>
      <c r="B243" s="5">
        <v>44749.493750000001</v>
      </c>
      <c r="C243" t="s">
        <v>162</v>
      </c>
      <c r="D243" t="s">
        <v>163</v>
      </c>
      <c r="E243" t="s">
        <v>172</v>
      </c>
      <c r="F243" t="s">
        <v>11</v>
      </c>
      <c r="G243" t="s">
        <v>12</v>
      </c>
      <c r="H243" s="3">
        <f>IF(Tabla_CMS_Data[[#This Row],[PDFName]]=C242,Tabla_CMS_Data[[#This Row],[Date]]-B242,0)</f>
        <v>6.944444467080757E-4</v>
      </c>
    </row>
    <row r="244" spans="1:8" x14ac:dyDescent="0.3">
      <c r="A244">
        <v>243</v>
      </c>
      <c r="B244" s="5">
        <v>44749.494444444441</v>
      </c>
      <c r="C244" t="s">
        <v>162</v>
      </c>
      <c r="D244" t="s">
        <v>163</v>
      </c>
      <c r="E244" t="s">
        <v>172</v>
      </c>
      <c r="F244" t="s">
        <v>16</v>
      </c>
      <c r="G244" t="s">
        <v>12</v>
      </c>
      <c r="H244" s="3">
        <f>IF(Tabla_CMS_Data[[#This Row],[PDFName]]=C243,Tabla_CMS_Data[[#This Row],[Date]]-B243,0)</f>
        <v>6.9444443943211809E-4</v>
      </c>
    </row>
    <row r="245" spans="1:8" x14ac:dyDescent="0.3">
      <c r="A245">
        <v>244</v>
      </c>
      <c r="B245" s="5">
        <v>44749.495138888888</v>
      </c>
      <c r="C245" t="s">
        <v>162</v>
      </c>
      <c r="D245" t="s">
        <v>163</v>
      </c>
      <c r="E245" t="s">
        <v>173</v>
      </c>
      <c r="F245" t="s">
        <v>11</v>
      </c>
      <c r="G245" t="s">
        <v>12</v>
      </c>
      <c r="H245" s="3">
        <f>IF(Tabla_CMS_Data[[#This Row],[PDFName]]=C244,Tabla_CMS_Data[[#This Row],[Date]]-B244,0)</f>
        <v>6.944444467080757E-4</v>
      </c>
    </row>
    <row r="246" spans="1:8" x14ac:dyDescent="0.3">
      <c r="A246">
        <v>245</v>
      </c>
      <c r="B246" s="5">
        <v>44749.495138888888</v>
      </c>
      <c r="C246" t="s">
        <v>162</v>
      </c>
      <c r="D246" t="s">
        <v>163</v>
      </c>
      <c r="E246" t="s">
        <v>173</v>
      </c>
      <c r="F246" t="s">
        <v>16</v>
      </c>
      <c r="G246" t="s">
        <v>12</v>
      </c>
      <c r="H246" s="3">
        <f>IF(Tabla_CMS_Data[[#This Row],[PDFName]]=C245,Tabla_CMS_Data[[#This Row],[Date]]-B245,0)</f>
        <v>0</v>
      </c>
    </row>
    <row r="247" spans="1:8" x14ac:dyDescent="0.3">
      <c r="A247">
        <v>246</v>
      </c>
      <c r="B247" s="5">
        <v>44749.495833333334</v>
      </c>
      <c r="C247" t="s">
        <v>162</v>
      </c>
      <c r="D247" t="s">
        <v>163</v>
      </c>
      <c r="E247" t="s">
        <v>174</v>
      </c>
      <c r="F247" t="s">
        <v>11</v>
      </c>
      <c r="G247" t="s">
        <v>12</v>
      </c>
      <c r="H247" s="3">
        <f>IF(Tabla_CMS_Data[[#This Row],[PDFName]]=C246,Tabla_CMS_Data[[#This Row],[Date]]-B246,0)</f>
        <v>6.944444467080757E-4</v>
      </c>
    </row>
    <row r="248" spans="1:8" x14ac:dyDescent="0.3">
      <c r="A248">
        <v>247</v>
      </c>
      <c r="B248" s="5">
        <v>44749.496527777781</v>
      </c>
      <c r="C248" t="s">
        <v>162</v>
      </c>
      <c r="D248" t="s">
        <v>163</v>
      </c>
      <c r="E248" t="s">
        <v>174</v>
      </c>
      <c r="F248" t="s">
        <v>16</v>
      </c>
      <c r="G248" t="s">
        <v>12</v>
      </c>
      <c r="H248" s="3">
        <f>IF(Tabla_CMS_Data[[#This Row],[PDFName]]=C247,Tabla_CMS_Data[[#This Row],[Date]]-B247,0)</f>
        <v>6.944444467080757E-4</v>
      </c>
    </row>
    <row r="249" spans="1:8" x14ac:dyDescent="0.3">
      <c r="A249">
        <v>248</v>
      </c>
      <c r="B249" s="5">
        <v>44749.49722222222</v>
      </c>
      <c r="C249" t="s">
        <v>162</v>
      </c>
      <c r="D249" t="s">
        <v>163</v>
      </c>
      <c r="E249" t="s">
        <v>175</v>
      </c>
      <c r="F249" t="s">
        <v>11</v>
      </c>
      <c r="G249" t="s">
        <v>12</v>
      </c>
      <c r="H249" s="3">
        <f>IF(Tabla_CMS_Data[[#This Row],[PDFName]]=C248,Tabla_CMS_Data[[#This Row],[Date]]-B248,0)</f>
        <v>6.9444443943211809E-4</v>
      </c>
    </row>
    <row r="250" spans="1:8" x14ac:dyDescent="0.3">
      <c r="A250">
        <v>249</v>
      </c>
      <c r="B250" s="5">
        <v>44749.49722222222</v>
      </c>
      <c r="C250" t="s">
        <v>162</v>
      </c>
      <c r="D250" t="s">
        <v>163</v>
      </c>
      <c r="E250" t="s">
        <v>175</v>
      </c>
      <c r="F250" t="s">
        <v>16</v>
      </c>
      <c r="G250" t="s">
        <v>12</v>
      </c>
      <c r="H250" s="3">
        <f>IF(Tabla_CMS_Data[[#This Row],[PDFName]]=C249,Tabla_CMS_Data[[#This Row],[Date]]-B249,0)</f>
        <v>0</v>
      </c>
    </row>
    <row r="251" spans="1:8" x14ac:dyDescent="0.3">
      <c r="A251">
        <v>250</v>
      </c>
      <c r="B251" s="5">
        <v>44749.497916666667</v>
      </c>
      <c r="C251" t="s">
        <v>162</v>
      </c>
      <c r="D251" t="s">
        <v>163</v>
      </c>
      <c r="E251" t="s">
        <v>176</v>
      </c>
      <c r="F251" t="s">
        <v>11</v>
      </c>
      <c r="G251" t="s">
        <v>12</v>
      </c>
      <c r="H251" s="3">
        <f>IF(Tabla_CMS_Data[[#This Row],[PDFName]]=C250,Tabla_CMS_Data[[#This Row],[Date]]-B250,0)</f>
        <v>6.944444467080757E-4</v>
      </c>
    </row>
    <row r="252" spans="1:8" x14ac:dyDescent="0.3">
      <c r="A252">
        <v>251</v>
      </c>
      <c r="B252" s="5">
        <v>44749.498611111114</v>
      </c>
      <c r="C252" t="s">
        <v>162</v>
      </c>
      <c r="D252" t="s">
        <v>163</v>
      </c>
      <c r="E252" t="s">
        <v>176</v>
      </c>
      <c r="F252" t="s">
        <v>16</v>
      </c>
      <c r="G252" t="s">
        <v>12</v>
      </c>
      <c r="H252" s="3">
        <f>IF(Tabla_CMS_Data[[#This Row],[PDFName]]=C251,Tabla_CMS_Data[[#This Row],[Date]]-B251,0)</f>
        <v>6.944444467080757E-4</v>
      </c>
    </row>
    <row r="253" spans="1:8" x14ac:dyDescent="0.3">
      <c r="A253">
        <v>252</v>
      </c>
      <c r="B253" s="5">
        <v>44749.499305555553</v>
      </c>
      <c r="C253" t="s">
        <v>162</v>
      </c>
      <c r="D253" t="s">
        <v>163</v>
      </c>
      <c r="E253" t="s">
        <v>177</v>
      </c>
      <c r="F253" t="s">
        <v>11</v>
      </c>
      <c r="G253" t="s">
        <v>12</v>
      </c>
      <c r="H253" s="3">
        <f>IF(Tabla_CMS_Data[[#This Row],[PDFName]]=C252,Tabla_CMS_Data[[#This Row],[Date]]-B252,0)</f>
        <v>6.9444443943211809E-4</v>
      </c>
    </row>
    <row r="254" spans="1:8" x14ac:dyDescent="0.3">
      <c r="A254">
        <v>253</v>
      </c>
      <c r="B254" s="5">
        <v>44749.499305555553</v>
      </c>
      <c r="C254" t="s">
        <v>162</v>
      </c>
      <c r="D254" t="s">
        <v>163</v>
      </c>
      <c r="E254" t="s">
        <v>177</v>
      </c>
      <c r="F254" t="s">
        <v>16</v>
      </c>
      <c r="G254" t="s">
        <v>12</v>
      </c>
      <c r="H254" s="3">
        <f>IF(Tabla_CMS_Data[[#This Row],[PDFName]]=C253,Tabla_CMS_Data[[#This Row],[Date]]-B253,0)</f>
        <v>0</v>
      </c>
    </row>
    <row r="255" spans="1:8" x14ac:dyDescent="0.3">
      <c r="A255">
        <v>254</v>
      </c>
      <c r="B255" s="5">
        <v>44749.5</v>
      </c>
      <c r="C255" t="s">
        <v>162</v>
      </c>
      <c r="D255" t="s">
        <v>163</v>
      </c>
      <c r="E255" t="s">
        <v>178</v>
      </c>
      <c r="F255" t="s">
        <v>11</v>
      </c>
      <c r="G255" t="s">
        <v>12</v>
      </c>
      <c r="H255" s="3">
        <f>IF(Tabla_CMS_Data[[#This Row],[PDFName]]=C254,Tabla_CMS_Data[[#This Row],[Date]]-B254,0)</f>
        <v>6.944444467080757E-4</v>
      </c>
    </row>
    <row r="256" spans="1:8" x14ac:dyDescent="0.3">
      <c r="A256">
        <v>255</v>
      </c>
      <c r="B256" s="5">
        <v>44749.5</v>
      </c>
      <c r="C256" t="s">
        <v>162</v>
      </c>
      <c r="D256" t="s">
        <v>163</v>
      </c>
      <c r="E256" t="s">
        <v>178</v>
      </c>
      <c r="F256" t="s">
        <v>16</v>
      </c>
      <c r="G256" t="s">
        <v>12</v>
      </c>
      <c r="H256" s="3">
        <f>IF(Tabla_CMS_Data[[#This Row],[PDFName]]=C255,Tabla_CMS_Data[[#This Row],[Date]]-B255,0)</f>
        <v>0</v>
      </c>
    </row>
    <row r="257" spans="1:8" x14ac:dyDescent="0.3">
      <c r="A257">
        <v>256</v>
      </c>
      <c r="B257" s="5">
        <v>44749.500694444447</v>
      </c>
      <c r="C257" t="s">
        <v>162</v>
      </c>
      <c r="D257" t="s">
        <v>163</v>
      </c>
      <c r="E257" t="s">
        <v>179</v>
      </c>
      <c r="F257" t="s">
        <v>11</v>
      </c>
      <c r="G257" t="s">
        <v>12</v>
      </c>
      <c r="H257" s="3">
        <f>IF(Tabla_CMS_Data[[#This Row],[PDFName]]=C256,Tabla_CMS_Data[[#This Row],[Date]]-B256,0)</f>
        <v>6.944444467080757E-4</v>
      </c>
    </row>
    <row r="258" spans="1:8" x14ac:dyDescent="0.3">
      <c r="A258">
        <v>257</v>
      </c>
      <c r="B258" s="5">
        <v>44749.501388888886</v>
      </c>
      <c r="C258" t="s">
        <v>162</v>
      </c>
      <c r="D258" t="s">
        <v>163</v>
      </c>
      <c r="E258" t="s">
        <v>179</v>
      </c>
      <c r="F258" t="s">
        <v>16</v>
      </c>
      <c r="G258" t="s">
        <v>12</v>
      </c>
      <c r="H258" s="3">
        <f>IF(Tabla_CMS_Data[[#This Row],[PDFName]]=C257,Tabla_CMS_Data[[#This Row],[Date]]-B257,0)</f>
        <v>6.9444443943211809E-4</v>
      </c>
    </row>
    <row r="259" spans="1:8" x14ac:dyDescent="0.3">
      <c r="A259">
        <v>258</v>
      </c>
      <c r="B259" s="5">
        <v>44749.502083333333</v>
      </c>
      <c r="C259" t="s">
        <v>162</v>
      </c>
      <c r="D259" t="s">
        <v>163</v>
      </c>
      <c r="E259" t="s">
        <v>180</v>
      </c>
      <c r="F259" t="s">
        <v>11</v>
      </c>
      <c r="G259" t="s">
        <v>12</v>
      </c>
      <c r="H259" s="3">
        <f>IF(Tabla_CMS_Data[[#This Row],[PDFName]]=C258,Tabla_CMS_Data[[#This Row],[Date]]-B258,0)</f>
        <v>6.944444467080757E-4</v>
      </c>
    </row>
    <row r="260" spans="1:8" x14ac:dyDescent="0.3">
      <c r="A260">
        <v>259</v>
      </c>
      <c r="B260" s="5">
        <v>44749.502083333333</v>
      </c>
      <c r="C260" t="s">
        <v>162</v>
      </c>
      <c r="D260" t="s">
        <v>163</v>
      </c>
      <c r="E260" t="s">
        <v>180</v>
      </c>
      <c r="F260" t="s">
        <v>16</v>
      </c>
      <c r="G260" t="s">
        <v>12</v>
      </c>
      <c r="H260" s="3">
        <f>IF(Tabla_CMS_Data[[#This Row],[PDFName]]=C259,Tabla_CMS_Data[[#This Row],[Date]]-B259,0)</f>
        <v>0</v>
      </c>
    </row>
    <row r="261" spans="1:8" x14ac:dyDescent="0.3">
      <c r="A261">
        <v>260</v>
      </c>
      <c r="B261" s="5">
        <v>44749.50277777778</v>
      </c>
      <c r="C261" t="s">
        <v>162</v>
      </c>
      <c r="D261" t="s">
        <v>163</v>
      </c>
      <c r="E261" t="s">
        <v>181</v>
      </c>
      <c r="F261" t="s">
        <v>11</v>
      </c>
      <c r="G261" t="s">
        <v>12</v>
      </c>
      <c r="H261" s="3">
        <f>IF(Tabla_CMS_Data[[#This Row],[PDFName]]=C260,Tabla_CMS_Data[[#This Row],[Date]]-B260,0)</f>
        <v>6.944444467080757E-4</v>
      </c>
    </row>
    <row r="262" spans="1:8" x14ac:dyDescent="0.3">
      <c r="A262">
        <v>261</v>
      </c>
      <c r="B262" s="5">
        <v>44749.503472222219</v>
      </c>
      <c r="C262" t="s">
        <v>162</v>
      </c>
      <c r="D262" t="s">
        <v>163</v>
      </c>
      <c r="E262" t="s">
        <v>181</v>
      </c>
      <c r="F262" t="s">
        <v>16</v>
      </c>
      <c r="G262" t="s">
        <v>12</v>
      </c>
      <c r="H262" s="3">
        <f>IF(Tabla_CMS_Data[[#This Row],[PDFName]]=C261,Tabla_CMS_Data[[#This Row],[Date]]-B261,0)</f>
        <v>6.9444443943211809E-4</v>
      </c>
    </row>
    <row r="263" spans="1:8" x14ac:dyDescent="0.3">
      <c r="A263">
        <v>262</v>
      </c>
      <c r="B263" s="5">
        <v>44749.504166666666</v>
      </c>
      <c r="C263" t="s">
        <v>162</v>
      </c>
      <c r="D263" t="s">
        <v>163</v>
      </c>
      <c r="E263" t="s">
        <v>182</v>
      </c>
      <c r="F263" t="s">
        <v>11</v>
      </c>
      <c r="G263" t="s">
        <v>12</v>
      </c>
      <c r="H263" s="3">
        <f>IF(Tabla_CMS_Data[[#This Row],[PDFName]]=C262,Tabla_CMS_Data[[#This Row],[Date]]-B262,0)</f>
        <v>6.944444467080757E-4</v>
      </c>
    </row>
    <row r="264" spans="1:8" x14ac:dyDescent="0.3">
      <c r="A264">
        <v>263</v>
      </c>
      <c r="B264" s="5">
        <v>44749.504166666666</v>
      </c>
      <c r="C264" t="s">
        <v>162</v>
      </c>
      <c r="D264" t="s">
        <v>163</v>
      </c>
      <c r="E264" t="s">
        <v>182</v>
      </c>
      <c r="F264" t="s">
        <v>16</v>
      </c>
      <c r="G264" t="s">
        <v>12</v>
      </c>
      <c r="H264" s="3">
        <f>IF(Tabla_CMS_Data[[#This Row],[PDFName]]=C263,Tabla_CMS_Data[[#This Row],[Date]]-B263,0)</f>
        <v>0</v>
      </c>
    </row>
    <row r="265" spans="1:8" x14ac:dyDescent="0.3">
      <c r="A265">
        <v>264</v>
      </c>
      <c r="B265" s="5">
        <v>44750.45208333333</v>
      </c>
      <c r="C265" t="s">
        <v>183</v>
      </c>
      <c r="D265" t="s">
        <v>184</v>
      </c>
      <c r="E265" t="s">
        <v>185</v>
      </c>
      <c r="F265" t="s">
        <v>11</v>
      </c>
      <c r="G265" t="s">
        <v>12</v>
      </c>
      <c r="H265" s="3">
        <f>IF(Tabla_CMS_Data[[#This Row],[PDFName]]=C264,Tabla_CMS_Data[[#This Row],[Date]]-B264,0)</f>
        <v>0</v>
      </c>
    </row>
    <row r="266" spans="1:8" x14ac:dyDescent="0.3">
      <c r="A266">
        <v>265</v>
      </c>
      <c r="B266" s="5">
        <v>44750.453472222223</v>
      </c>
      <c r="C266" t="s">
        <v>183</v>
      </c>
      <c r="D266" t="s">
        <v>184</v>
      </c>
      <c r="E266" t="s">
        <v>185</v>
      </c>
      <c r="F266" t="s">
        <v>16</v>
      </c>
      <c r="G266" t="s">
        <v>12</v>
      </c>
      <c r="H266" s="3">
        <f>IF(Tabla_CMS_Data[[#This Row],[PDFName]]=C265,Tabla_CMS_Data[[#This Row],[Date]]-B265,0)</f>
        <v>1.3888888934161514E-3</v>
      </c>
    </row>
    <row r="267" spans="1:8" x14ac:dyDescent="0.3">
      <c r="A267">
        <v>266</v>
      </c>
      <c r="B267" s="5">
        <v>44750.456250000003</v>
      </c>
      <c r="C267" t="s">
        <v>183</v>
      </c>
      <c r="D267" t="s">
        <v>184</v>
      </c>
      <c r="E267" t="s">
        <v>186</v>
      </c>
      <c r="F267" t="s">
        <v>11</v>
      </c>
      <c r="G267" t="s">
        <v>12</v>
      </c>
      <c r="H267" s="3">
        <f>IF(Tabla_CMS_Data[[#This Row],[PDFName]]=C266,Tabla_CMS_Data[[#This Row],[Date]]-B266,0)</f>
        <v>2.7777777795563452E-3</v>
      </c>
    </row>
    <row r="268" spans="1:8" x14ac:dyDescent="0.3">
      <c r="A268">
        <v>267</v>
      </c>
      <c r="B268" s="5">
        <v>44750.456944444442</v>
      </c>
      <c r="C268" t="s">
        <v>183</v>
      </c>
      <c r="D268" t="s">
        <v>184</v>
      </c>
      <c r="E268" t="s">
        <v>186</v>
      </c>
      <c r="F268" t="s">
        <v>16</v>
      </c>
      <c r="G268" t="s">
        <v>12</v>
      </c>
      <c r="H268" s="3">
        <f>IF(Tabla_CMS_Data[[#This Row],[PDFName]]=C267,Tabla_CMS_Data[[#This Row],[Date]]-B267,0)</f>
        <v>6.9444443943211809E-4</v>
      </c>
    </row>
    <row r="269" spans="1:8" x14ac:dyDescent="0.3">
      <c r="A269">
        <v>268</v>
      </c>
      <c r="B269" s="5">
        <v>44750.457638888889</v>
      </c>
      <c r="C269" t="s">
        <v>183</v>
      </c>
      <c r="D269" t="s">
        <v>184</v>
      </c>
      <c r="E269" t="s">
        <v>187</v>
      </c>
      <c r="F269" t="s">
        <v>11</v>
      </c>
      <c r="G269" t="s">
        <v>12</v>
      </c>
      <c r="H269" s="3">
        <f>IF(Tabla_CMS_Data[[#This Row],[PDFName]]=C268,Tabla_CMS_Data[[#This Row],[Date]]-B268,0)</f>
        <v>6.944444467080757E-4</v>
      </c>
    </row>
    <row r="270" spans="1:8" x14ac:dyDescent="0.3">
      <c r="A270">
        <v>269</v>
      </c>
      <c r="B270" s="5">
        <v>44750.457638888889</v>
      </c>
      <c r="C270" t="s">
        <v>183</v>
      </c>
      <c r="D270" t="s">
        <v>184</v>
      </c>
      <c r="E270" t="s">
        <v>187</v>
      </c>
      <c r="F270" t="s">
        <v>16</v>
      </c>
      <c r="G270" t="s">
        <v>12</v>
      </c>
      <c r="H270" s="3">
        <f>IF(Tabla_CMS_Data[[#This Row],[PDFName]]=C269,Tabla_CMS_Data[[#This Row],[Date]]-B269,0)</f>
        <v>0</v>
      </c>
    </row>
    <row r="271" spans="1:8" x14ac:dyDescent="0.3">
      <c r="A271">
        <v>270</v>
      </c>
      <c r="B271" s="5">
        <v>44750.459027777775</v>
      </c>
      <c r="C271" t="s">
        <v>183</v>
      </c>
      <c r="D271" t="s">
        <v>184</v>
      </c>
      <c r="E271" t="s">
        <v>188</v>
      </c>
      <c r="F271" t="s">
        <v>11</v>
      </c>
      <c r="G271" t="s">
        <v>12</v>
      </c>
      <c r="H271" s="3">
        <f>IF(Tabla_CMS_Data[[#This Row],[PDFName]]=C270,Tabla_CMS_Data[[#This Row],[Date]]-B270,0)</f>
        <v>1.3888888861401938E-3</v>
      </c>
    </row>
    <row r="272" spans="1:8" x14ac:dyDescent="0.3">
      <c r="A272">
        <v>271</v>
      </c>
      <c r="B272" s="5">
        <v>44750.459027777775</v>
      </c>
      <c r="C272" t="s">
        <v>183</v>
      </c>
      <c r="D272" t="s">
        <v>184</v>
      </c>
      <c r="E272" t="s">
        <v>188</v>
      </c>
      <c r="F272" t="s">
        <v>16</v>
      </c>
      <c r="G272" t="s">
        <v>12</v>
      </c>
      <c r="H272" s="3">
        <f>IF(Tabla_CMS_Data[[#This Row],[PDFName]]=C271,Tabla_CMS_Data[[#This Row],[Date]]-B271,0)</f>
        <v>0</v>
      </c>
    </row>
    <row r="273" spans="1:8" x14ac:dyDescent="0.3">
      <c r="A273">
        <v>272</v>
      </c>
      <c r="B273" s="5">
        <v>44750.459722222222</v>
      </c>
      <c r="C273" t="s">
        <v>183</v>
      </c>
      <c r="D273" t="s">
        <v>184</v>
      </c>
      <c r="E273" t="s">
        <v>189</v>
      </c>
      <c r="F273" t="s">
        <v>11</v>
      </c>
      <c r="G273" t="s">
        <v>12</v>
      </c>
      <c r="H273" s="3">
        <f>IF(Tabla_CMS_Data[[#This Row],[PDFName]]=C272,Tabla_CMS_Data[[#This Row],[Date]]-B272,0)</f>
        <v>6.944444467080757E-4</v>
      </c>
    </row>
    <row r="274" spans="1:8" x14ac:dyDescent="0.3">
      <c r="A274">
        <v>273</v>
      </c>
      <c r="B274" s="5">
        <v>44750.460416666669</v>
      </c>
      <c r="C274" t="s">
        <v>183</v>
      </c>
      <c r="D274" t="s">
        <v>184</v>
      </c>
      <c r="E274" t="s">
        <v>189</v>
      </c>
      <c r="F274" t="s">
        <v>16</v>
      </c>
      <c r="G274" t="s">
        <v>12</v>
      </c>
      <c r="H274" s="3">
        <f>IF(Tabla_CMS_Data[[#This Row],[PDFName]]=C273,Tabla_CMS_Data[[#This Row],[Date]]-B273,0)</f>
        <v>6.944444467080757E-4</v>
      </c>
    </row>
    <row r="275" spans="1:8" x14ac:dyDescent="0.3">
      <c r="A275">
        <v>274</v>
      </c>
      <c r="B275" s="5">
        <v>44750.461111111108</v>
      </c>
      <c r="C275" t="s">
        <v>183</v>
      </c>
      <c r="D275" t="s">
        <v>184</v>
      </c>
      <c r="E275" t="s">
        <v>190</v>
      </c>
      <c r="F275" t="s">
        <v>11</v>
      </c>
      <c r="G275" t="s">
        <v>12</v>
      </c>
      <c r="H275" s="3">
        <f>IF(Tabla_CMS_Data[[#This Row],[PDFName]]=C274,Tabla_CMS_Data[[#This Row],[Date]]-B274,0)</f>
        <v>6.9444443943211809E-4</v>
      </c>
    </row>
    <row r="276" spans="1:8" x14ac:dyDescent="0.3">
      <c r="A276">
        <v>275</v>
      </c>
      <c r="B276" s="5">
        <v>44750.461111111108</v>
      </c>
      <c r="C276" t="s">
        <v>183</v>
      </c>
      <c r="D276" t="s">
        <v>184</v>
      </c>
      <c r="E276" t="s">
        <v>190</v>
      </c>
      <c r="F276" t="s">
        <v>16</v>
      </c>
      <c r="G276" t="s">
        <v>12</v>
      </c>
      <c r="H276" s="3">
        <f>IF(Tabla_CMS_Data[[#This Row],[PDFName]]=C275,Tabla_CMS_Data[[#This Row],[Date]]-B275,0)</f>
        <v>0</v>
      </c>
    </row>
    <row r="277" spans="1:8" x14ac:dyDescent="0.3">
      <c r="A277">
        <v>276</v>
      </c>
      <c r="B277" s="5">
        <v>44750.461805555555</v>
      </c>
      <c r="C277" t="s">
        <v>183</v>
      </c>
      <c r="D277" t="s">
        <v>184</v>
      </c>
      <c r="E277" t="s">
        <v>191</v>
      </c>
      <c r="F277" t="s">
        <v>11</v>
      </c>
      <c r="G277" t="s">
        <v>12</v>
      </c>
      <c r="H277" s="3">
        <f>IF(Tabla_CMS_Data[[#This Row],[PDFName]]=C276,Tabla_CMS_Data[[#This Row],[Date]]-B276,0)</f>
        <v>6.944444467080757E-4</v>
      </c>
    </row>
    <row r="278" spans="1:8" x14ac:dyDescent="0.3">
      <c r="A278">
        <v>277</v>
      </c>
      <c r="B278" s="5">
        <v>44750.461805555555</v>
      </c>
      <c r="C278" t="s">
        <v>183</v>
      </c>
      <c r="D278" t="s">
        <v>184</v>
      </c>
      <c r="E278" t="s">
        <v>191</v>
      </c>
      <c r="F278" t="s">
        <v>16</v>
      </c>
      <c r="G278" t="s">
        <v>12</v>
      </c>
      <c r="H278" s="3">
        <f>IF(Tabla_CMS_Data[[#This Row],[PDFName]]=C277,Tabla_CMS_Data[[#This Row],[Date]]-B277,0)</f>
        <v>0</v>
      </c>
    </row>
    <row r="279" spans="1:8" x14ac:dyDescent="0.3">
      <c r="A279">
        <v>278</v>
      </c>
      <c r="B279" s="5">
        <v>44750.463194444441</v>
      </c>
      <c r="C279" t="s">
        <v>183</v>
      </c>
      <c r="D279" t="s">
        <v>184</v>
      </c>
      <c r="E279" t="s">
        <v>192</v>
      </c>
      <c r="F279" t="s">
        <v>11</v>
      </c>
      <c r="G279" t="s">
        <v>12</v>
      </c>
      <c r="H279" s="3">
        <f>IF(Tabla_CMS_Data[[#This Row],[PDFName]]=C278,Tabla_CMS_Data[[#This Row],[Date]]-B278,0)</f>
        <v>1.3888888861401938E-3</v>
      </c>
    </row>
    <row r="280" spans="1:8" x14ac:dyDescent="0.3">
      <c r="A280">
        <v>279</v>
      </c>
      <c r="B280" s="5">
        <v>44750.463194444441</v>
      </c>
      <c r="C280" t="s">
        <v>183</v>
      </c>
      <c r="D280" t="s">
        <v>184</v>
      </c>
      <c r="E280" t="s">
        <v>192</v>
      </c>
      <c r="F280" t="s">
        <v>16</v>
      </c>
      <c r="G280" t="s">
        <v>12</v>
      </c>
      <c r="H280" s="3">
        <f>IF(Tabla_CMS_Data[[#This Row],[PDFName]]=C279,Tabla_CMS_Data[[#This Row],[Date]]-B279,0)</f>
        <v>0</v>
      </c>
    </row>
    <row r="281" spans="1:8" x14ac:dyDescent="0.3">
      <c r="A281">
        <v>280</v>
      </c>
      <c r="B281" s="5">
        <v>44750.463888888888</v>
      </c>
      <c r="C281" t="s">
        <v>183</v>
      </c>
      <c r="D281" t="s">
        <v>184</v>
      </c>
      <c r="E281" t="s">
        <v>193</v>
      </c>
      <c r="F281" t="s">
        <v>11</v>
      </c>
      <c r="G281" t="s">
        <v>12</v>
      </c>
      <c r="H281" s="3">
        <f>IF(Tabla_CMS_Data[[#This Row],[PDFName]]=C280,Tabla_CMS_Data[[#This Row],[Date]]-B280,0)</f>
        <v>6.944444467080757E-4</v>
      </c>
    </row>
    <row r="282" spans="1:8" x14ac:dyDescent="0.3">
      <c r="A282">
        <v>281</v>
      </c>
      <c r="B282" s="5">
        <v>44750.463888888888</v>
      </c>
      <c r="C282" t="s">
        <v>183</v>
      </c>
      <c r="D282" t="s">
        <v>184</v>
      </c>
      <c r="E282" t="s">
        <v>193</v>
      </c>
      <c r="F282" t="s">
        <v>16</v>
      </c>
      <c r="G282" t="s">
        <v>12</v>
      </c>
      <c r="H282" s="3">
        <f>IF(Tabla_CMS_Data[[#This Row],[PDFName]]=C281,Tabla_CMS_Data[[#This Row],[Date]]-B281,0)</f>
        <v>0</v>
      </c>
    </row>
    <row r="283" spans="1:8" x14ac:dyDescent="0.3">
      <c r="A283">
        <v>282</v>
      </c>
      <c r="B283" s="5">
        <v>44750.465277777781</v>
      </c>
      <c r="C283" t="s">
        <v>183</v>
      </c>
      <c r="D283" t="s">
        <v>184</v>
      </c>
      <c r="E283" t="s">
        <v>194</v>
      </c>
      <c r="F283" t="s">
        <v>11</v>
      </c>
      <c r="G283" t="s">
        <v>12</v>
      </c>
      <c r="H283" s="3">
        <f>IF(Tabla_CMS_Data[[#This Row],[PDFName]]=C282,Tabla_CMS_Data[[#This Row],[Date]]-B282,0)</f>
        <v>1.3888888934161514E-3</v>
      </c>
    </row>
    <row r="284" spans="1:8" x14ac:dyDescent="0.3">
      <c r="A284">
        <v>283</v>
      </c>
      <c r="B284" s="5">
        <v>44750.465277777781</v>
      </c>
      <c r="C284" t="s">
        <v>183</v>
      </c>
      <c r="D284" t="s">
        <v>184</v>
      </c>
      <c r="E284" t="s">
        <v>194</v>
      </c>
      <c r="F284" t="s">
        <v>16</v>
      </c>
      <c r="G284" t="s">
        <v>12</v>
      </c>
      <c r="H284" s="3">
        <f>IF(Tabla_CMS_Data[[#This Row],[PDFName]]=C283,Tabla_CMS_Data[[#This Row],[Date]]-B283,0)</f>
        <v>0</v>
      </c>
    </row>
    <row r="285" spans="1:8" x14ac:dyDescent="0.3">
      <c r="A285">
        <v>284</v>
      </c>
      <c r="B285" s="5">
        <v>44750.46597222222</v>
      </c>
      <c r="C285" t="s">
        <v>183</v>
      </c>
      <c r="D285" t="s">
        <v>184</v>
      </c>
      <c r="E285" t="s">
        <v>195</v>
      </c>
      <c r="F285" t="s">
        <v>11</v>
      </c>
      <c r="G285" t="s">
        <v>12</v>
      </c>
      <c r="H285" s="3">
        <f>IF(Tabla_CMS_Data[[#This Row],[PDFName]]=C284,Tabla_CMS_Data[[#This Row],[Date]]-B284,0)</f>
        <v>6.9444443943211809E-4</v>
      </c>
    </row>
    <row r="286" spans="1:8" x14ac:dyDescent="0.3">
      <c r="A286">
        <v>285</v>
      </c>
      <c r="B286" s="5">
        <v>44750.466666666667</v>
      </c>
      <c r="C286" t="s">
        <v>183</v>
      </c>
      <c r="D286" t="s">
        <v>184</v>
      </c>
      <c r="E286" t="s">
        <v>195</v>
      </c>
      <c r="F286" t="s">
        <v>16</v>
      </c>
      <c r="G286" t="s">
        <v>12</v>
      </c>
      <c r="H286" s="3">
        <f>IF(Tabla_CMS_Data[[#This Row],[PDFName]]=C285,Tabla_CMS_Data[[#This Row],[Date]]-B285,0)</f>
        <v>6.944444467080757E-4</v>
      </c>
    </row>
    <row r="287" spans="1:8" x14ac:dyDescent="0.3">
      <c r="A287">
        <v>286</v>
      </c>
      <c r="B287" s="5">
        <v>44750.467361111114</v>
      </c>
      <c r="C287" t="s">
        <v>183</v>
      </c>
      <c r="D287" t="s">
        <v>184</v>
      </c>
      <c r="E287" t="s">
        <v>196</v>
      </c>
      <c r="F287" t="s">
        <v>11</v>
      </c>
      <c r="G287" t="s">
        <v>12</v>
      </c>
      <c r="H287" s="3">
        <f>IF(Tabla_CMS_Data[[#This Row],[PDFName]]=C286,Tabla_CMS_Data[[#This Row],[Date]]-B286,0)</f>
        <v>6.944444467080757E-4</v>
      </c>
    </row>
    <row r="288" spans="1:8" x14ac:dyDescent="0.3">
      <c r="A288">
        <v>287</v>
      </c>
      <c r="B288" s="5">
        <v>44750.467361111114</v>
      </c>
      <c r="C288" t="s">
        <v>183</v>
      </c>
      <c r="D288" t="s">
        <v>184</v>
      </c>
      <c r="E288" t="s">
        <v>196</v>
      </c>
      <c r="F288" t="s">
        <v>16</v>
      </c>
      <c r="G288" t="s">
        <v>12</v>
      </c>
      <c r="H288" s="3">
        <f>IF(Tabla_CMS_Data[[#This Row],[PDFName]]=C287,Tabla_CMS_Data[[#This Row],[Date]]-B287,0)</f>
        <v>0</v>
      </c>
    </row>
    <row r="289" spans="1:8" x14ac:dyDescent="0.3">
      <c r="A289">
        <v>288</v>
      </c>
      <c r="B289" s="5">
        <v>44750.468055555553</v>
      </c>
      <c r="C289" t="s">
        <v>183</v>
      </c>
      <c r="D289" t="s">
        <v>184</v>
      </c>
      <c r="E289" t="s">
        <v>197</v>
      </c>
      <c r="F289" t="s">
        <v>11</v>
      </c>
      <c r="G289" t="s">
        <v>12</v>
      </c>
      <c r="H289" s="3">
        <f>IF(Tabla_CMS_Data[[#This Row],[PDFName]]=C288,Tabla_CMS_Data[[#This Row],[Date]]-B288,0)</f>
        <v>6.9444443943211809E-4</v>
      </c>
    </row>
    <row r="290" spans="1:8" x14ac:dyDescent="0.3">
      <c r="A290">
        <v>289</v>
      </c>
      <c r="B290" s="5">
        <v>44750.46875</v>
      </c>
      <c r="C290" t="s">
        <v>183</v>
      </c>
      <c r="D290" t="s">
        <v>184</v>
      </c>
      <c r="E290" t="s">
        <v>197</v>
      </c>
      <c r="F290" t="s">
        <v>16</v>
      </c>
      <c r="G290" t="s">
        <v>12</v>
      </c>
      <c r="H290" s="3">
        <f>IF(Tabla_CMS_Data[[#This Row],[PDFName]]=C289,Tabla_CMS_Data[[#This Row],[Date]]-B289,0)</f>
        <v>6.944444467080757E-4</v>
      </c>
    </row>
    <row r="291" spans="1:8" x14ac:dyDescent="0.3">
      <c r="A291">
        <v>290</v>
      </c>
      <c r="B291" s="5">
        <v>44750.469444444447</v>
      </c>
      <c r="C291" t="s">
        <v>183</v>
      </c>
      <c r="D291" t="s">
        <v>184</v>
      </c>
      <c r="E291" t="s">
        <v>198</v>
      </c>
      <c r="F291" t="s">
        <v>11</v>
      </c>
      <c r="G291" t="s">
        <v>12</v>
      </c>
      <c r="H291" s="3">
        <f>IF(Tabla_CMS_Data[[#This Row],[PDFName]]=C290,Tabla_CMS_Data[[#This Row],[Date]]-B290,0)</f>
        <v>6.944444467080757E-4</v>
      </c>
    </row>
    <row r="292" spans="1:8" x14ac:dyDescent="0.3">
      <c r="A292">
        <v>291</v>
      </c>
      <c r="B292" s="5">
        <v>44750.469444444447</v>
      </c>
      <c r="C292" t="s">
        <v>183</v>
      </c>
      <c r="D292" t="s">
        <v>184</v>
      </c>
      <c r="E292" t="s">
        <v>198</v>
      </c>
      <c r="F292" t="s">
        <v>16</v>
      </c>
      <c r="G292" t="s">
        <v>12</v>
      </c>
      <c r="H292" s="3">
        <f>IF(Tabla_CMS_Data[[#This Row],[PDFName]]=C291,Tabla_CMS_Data[[#This Row],[Date]]-B291,0)</f>
        <v>0</v>
      </c>
    </row>
    <row r="293" spans="1:8" x14ac:dyDescent="0.3">
      <c r="A293">
        <v>292</v>
      </c>
      <c r="B293" s="5">
        <v>44750.495138888888</v>
      </c>
      <c r="C293" t="s">
        <v>199</v>
      </c>
      <c r="D293" t="s">
        <v>200</v>
      </c>
      <c r="E293" t="s">
        <v>201</v>
      </c>
      <c r="F293" t="s">
        <v>11</v>
      </c>
      <c r="G293" t="s">
        <v>12</v>
      </c>
      <c r="H293" s="3">
        <f>IF(Tabla_CMS_Data[[#This Row],[PDFName]]=C292,Tabla_CMS_Data[[#This Row],[Date]]-B292,0)</f>
        <v>0</v>
      </c>
    </row>
    <row r="294" spans="1:8" x14ac:dyDescent="0.3">
      <c r="A294">
        <v>293</v>
      </c>
      <c r="B294" s="5">
        <v>44750.495138888888</v>
      </c>
      <c r="C294" t="s">
        <v>199</v>
      </c>
      <c r="D294" t="s">
        <v>200</v>
      </c>
      <c r="E294" t="s">
        <v>201</v>
      </c>
      <c r="F294" t="s">
        <v>16</v>
      </c>
      <c r="G294" t="s">
        <v>12</v>
      </c>
      <c r="H294" s="3">
        <f>IF(Tabla_CMS_Data[[#This Row],[PDFName]]=C293,Tabla_CMS_Data[[#This Row],[Date]]-B293,0)</f>
        <v>0</v>
      </c>
    </row>
    <row r="295" spans="1:8" x14ac:dyDescent="0.3">
      <c r="A295">
        <v>294</v>
      </c>
      <c r="B295" s="5">
        <v>44750.495833333334</v>
      </c>
      <c r="C295" t="s">
        <v>199</v>
      </c>
      <c r="D295" t="s">
        <v>200</v>
      </c>
      <c r="E295" t="s">
        <v>202</v>
      </c>
      <c r="F295" t="s">
        <v>11</v>
      </c>
      <c r="G295" t="s">
        <v>12</v>
      </c>
      <c r="H295" s="3">
        <f>IF(Tabla_CMS_Data[[#This Row],[PDFName]]=C294,Tabla_CMS_Data[[#This Row],[Date]]-B294,0)</f>
        <v>6.944444467080757E-4</v>
      </c>
    </row>
    <row r="296" spans="1:8" x14ac:dyDescent="0.3">
      <c r="A296">
        <v>295</v>
      </c>
      <c r="B296" s="5">
        <v>44750.496527777781</v>
      </c>
      <c r="C296" t="s">
        <v>199</v>
      </c>
      <c r="D296" t="s">
        <v>200</v>
      </c>
      <c r="E296" t="s">
        <v>202</v>
      </c>
      <c r="F296" t="s">
        <v>16</v>
      </c>
      <c r="G296" t="s">
        <v>12</v>
      </c>
      <c r="H296" s="3">
        <f>IF(Tabla_CMS_Data[[#This Row],[PDFName]]=C295,Tabla_CMS_Data[[#This Row],[Date]]-B295,0)</f>
        <v>6.944444467080757E-4</v>
      </c>
    </row>
    <row r="297" spans="1:8" x14ac:dyDescent="0.3">
      <c r="A297">
        <v>296</v>
      </c>
      <c r="B297" s="5">
        <v>44750.49722222222</v>
      </c>
      <c r="C297" t="s">
        <v>199</v>
      </c>
      <c r="D297" t="s">
        <v>200</v>
      </c>
      <c r="E297" t="s">
        <v>203</v>
      </c>
      <c r="F297" t="s">
        <v>11</v>
      </c>
      <c r="G297" t="s">
        <v>12</v>
      </c>
      <c r="H297" s="3">
        <f>IF(Tabla_CMS_Data[[#This Row],[PDFName]]=C296,Tabla_CMS_Data[[#This Row],[Date]]-B296,0)</f>
        <v>6.9444443943211809E-4</v>
      </c>
    </row>
    <row r="298" spans="1:8" x14ac:dyDescent="0.3">
      <c r="A298">
        <v>297</v>
      </c>
      <c r="B298" s="5">
        <v>44750.497916666667</v>
      </c>
      <c r="C298" t="s">
        <v>199</v>
      </c>
      <c r="D298" t="s">
        <v>200</v>
      </c>
      <c r="E298" t="s">
        <v>203</v>
      </c>
      <c r="F298" t="s">
        <v>16</v>
      </c>
      <c r="G298" t="s">
        <v>12</v>
      </c>
      <c r="H298" s="3">
        <f>IF(Tabla_CMS_Data[[#This Row],[PDFName]]=C297,Tabla_CMS_Data[[#This Row],[Date]]-B297,0)</f>
        <v>6.944444467080757E-4</v>
      </c>
    </row>
    <row r="299" spans="1:8" x14ac:dyDescent="0.3">
      <c r="A299">
        <v>298</v>
      </c>
      <c r="B299" s="5">
        <v>44750.498611111114</v>
      </c>
      <c r="C299" t="s">
        <v>199</v>
      </c>
      <c r="D299" t="s">
        <v>200</v>
      </c>
      <c r="E299" t="s">
        <v>204</v>
      </c>
      <c r="F299" t="s">
        <v>11</v>
      </c>
      <c r="G299" t="s">
        <v>12</v>
      </c>
      <c r="H299" s="3">
        <f>IF(Tabla_CMS_Data[[#This Row],[PDFName]]=C298,Tabla_CMS_Data[[#This Row],[Date]]-B298,0)</f>
        <v>6.944444467080757E-4</v>
      </c>
    </row>
    <row r="300" spans="1:8" x14ac:dyDescent="0.3">
      <c r="A300">
        <v>299</v>
      </c>
      <c r="B300" s="5">
        <v>44750.498611111114</v>
      </c>
      <c r="C300" t="s">
        <v>199</v>
      </c>
      <c r="D300" t="s">
        <v>200</v>
      </c>
      <c r="E300" t="s">
        <v>204</v>
      </c>
      <c r="F300" t="s">
        <v>16</v>
      </c>
      <c r="G300" t="s">
        <v>12</v>
      </c>
      <c r="H300" s="3">
        <f>IF(Tabla_CMS_Data[[#This Row],[PDFName]]=C299,Tabla_CMS_Data[[#This Row],[Date]]-B299,0)</f>
        <v>0</v>
      </c>
    </row>
    <row r="301" spans="1:8" x14ac:dyDescent="0.3">
      <c r="A301">
        <v>300</v>
      </c>
      <c r="B301" s="5">
        <v>44750.5</v>
      </c>
      <c r="C301" t="s">
        <v>199</v>
      </c>
      <c r="D301" t="s">
        <v>200</v>
      </c>
      <c r="E301" t="s">
        <v>205</v>
      </c>
      <c r="F301" t="s">
        <v>11</v>
      </c>
      <c r="G301" t="s">
        <v>12</v>
      </c>
      <c r="H301" s="3">
        <f>IF(Tabla_CMS_Data[[#This Row],[PDFName]]=C300,Tabla_CMS_Data[[#This Row],[Date]]-B300,0)</f>
        <v>1.3888888861401938E-3</v>
      </c>
    </row>
    <row r="302" spans="1:8" x14ac:dyDescent="0.3">
      <c r="A302">
        <v>301</v>
      </c>
      <c r="B302" s="5">
        <v>44750.5</v>
      </c>
      <c r="C302" t="s">
        <v>199</v>
      </c>
      <c r="D302" t="s">
        <v>200</v>
      </c>
      <c r="E302" t="s">
        <v>205</v>
      </c>
      <c r="F302" t="s">
        <v>16</v>
      </c>
      <c r="G302" t="s">
        <v>12</v>
      </c>
      <c r="H302" s="3">
        <f>IF(Tabla_CMS_Data[[#This Row],[PDFName]]=C301,Tabla_CMS_Data[[#This Row],[Date]]-B301,0)</f>
        <v>0</v>
      </c>
    </row>
    <row r="303" spans="1:8" x14ac:dyDescent="0.3">
      <c r="A303">
        <v>302</v>
      </c>
      <c r="B303" s="5">
        <v>44750.500694444447</v>
      </c>
      <c r="C303" t="s">
        <v>199</v>
      </c>
      <c r="D303" t="s">
        <v>200</v>
      </c>
      <c r="E303" t="s">
        <v>206</v>
      </c>
      <c r="F303" t="s">
        <v>11</v>
      </c>
      <c r="G303" t="s">
        <v>12</v>
      </c>
      <c r="H303" s="3">
        <f>IF(Tabla_CMS_Data[[#This Row],[PDFName]]=C302,Tabla_CMS_Data[[#This Row],[Date]]-B302,0)</f>
        <v>6.944444467080757E-4</v>
      </c>
    </row>
    <row r="304" spans="1:8" x14ac:dyDescent="0.3">
      <c r="A304">
        <v>303</v>
      </c>
      <c r="B304" s="5">
        <v>44750.501388888886</v>
      </c>
      <c r="C304" t="s">
        <v>199</v>
      </c>
      <c r="D304" t="s">
        <v>200</v>
      </c>
      <c r="E304" t="s">
        <v>206</v>
      </c>
      <c r="F304" t="s">
        <v>16</v>
      </c>
      <c r="G304" t="s">
        <v>12</v>
      </c>
      <c r="H304" s="3">
        <f>IF(Tabla_CMS_Data[[#This Row],[PDFName]]=C303,Tabla_CMS_Data[[#This Row],[Date]]-B303,0)</f>
        <v>6.9444443943211809E-4</v>
      </c>
    </row>
    <row r="305" spans="1:8" x14ac:dyDescent="0.3">
      <c r="A305">
        <v>304</v>
      </c>
      <c r="B305" s="5">
        <v>44750.501388888886</v>
      </c>
      <c r="C305" t="s">
        <v>199</v>
      </c>
      <c r="D305" t="s">
        <v>200</v>
      </c>
      <c r="E305" t="s">
        <v>206</v>
      </c>
      <c r="F305" t="s">
        <v>73</v>
      </c>
      <c r="G305" t="s">
        <v>12</v>
      </c>
      <c r="H305" s="3">
        <f>IF(Tabla_CMS_Data[[#This Row],[PDFName]]=C304,Tabla_CMS_Data[[#This Row],[Date]]-B304,0)</f>
        <v>0</v>
      </c>
    </row>
    <row r="306" spans="1:8" x14ac:dyDescent="0.3">
      <c r="A306">
        <v>305</v>
      </c>
      <c r="B306" s="5">
        <v>44750.502083333333</v>
      </c>
      <c r="C306" t="s">
        <v>199</v>
      </c>
      <c r="D306" t="s">
        <v>200</v>
      </c>
      <c r="E306" t="s">
        <v>206</v>
      </c>
      <c r="F306" t="s">
        <v>74</v>
      </c>
      <c r="G306" t="s">
        <v>12</v>
      </c>
      <c r="H306" s="3">
        <f>IF(Tabla_CMS_Data[[#This Row],[PDFName]]=C305,Tabla_CMS_Data[[#This Row],[Date]]-B305,0)</f>
        <v>6.944444467080757E-4</v>
      </c>
    </row>
    <row r="307" spans="1:8" x14ac:dyDescent="0.3">
      <c r="A307">
        <v>306</v>
      </c>
      <c r="B307" s="5">
        <v>44750.502083333333</v>
      </c>
      <c r="C307" t="s">
        <v>199</v>
      </c>
      <c r="D307" t="s">
        <v>200</v>
      </c>
      <c r="E307" t="s">
        <v>206</v>
      </c>
      <c r="F307" t="s">
        <v>75</v>
      </c>
      <c r="G307" t="s">
        <v>12</v>
      </c>
      <c r="H307" s="3">
        <f>IF(Tabla_CMS_Data[[#This Row],[PDFName]]=C306,Tabla_CMS_Data[[#This Row],[Date]]-B306,0)</f>
        <v>0</v>
      </c>
    </row>
    <row r="308" spans="1:8" x14ac:dyDescent="0.3">
      <c r="A308">
        <v>513</v>
      </c>
      <c r="B308" s="5">
        <v>44754.495821759258</v>
      </c>
      <c r="C308" t="s">
        <v>207</v>
      </c>
      <c r="D308" t="s">
        <v>208</v>
      </c>
      <c r="E308" t="s">
        <v>209</v>
      </c>
      <c r="F308" t="s">
        <v>11</v>
      </c>
      <c r="G308" t="s">
        <v>12</v>
      </c>
      <c r="H308" s="3">
        <f>IF(Tabla_CMS_Data[[#This Row],[PDFName]]=C307,Tabla_CMS_Data[[#This Row],[Date]]-B307,0)</f>
        <v>0</v>
      </c>
    </row>
    <row r="309" spans="1:8" x14ac:dyDescent="0.3">
      <c r="A309">
        <v>514</v>
      </c>
      <c r="B309" s="5">
        <v>44754.507025462961</v>
      </c>
      <c r="C309" t="s">
        <v>207</v>
      </c>
      <c r="D309" t="s">
        <v>208</v>
      </c>
      <c r="E309" t="s">
        <v>209</v>
      </c>
      <c r="F309" t="s">
        <v>16</v>
      </c>
      <c r="G309" t="s">
        <v>12</v>
      </c>
      <c r="H309" s="3">
        <f>IF(Tabla_CMS_Data[[#This Row],[PDFName]]=C308,Tabla_CMS_Data[[#This Row],[Date]]-B308,0)</f>
        <v>1.1203703703358769E-2</v>
      </c>
    </row>
    <row r="310" spans="1:8" x14ac:dyDescent="0.3">
      <c r="A310">
        <v>515</v>
      </c>
      <c r="B310" s="5">
        <v>44754.507337962961</v>
      </c>
      <c r="C310" t="s">
        <v>207</v>
      </c>
      <c r="D310" t="s">
        <v>208</v>
      </c>
      <c r="E310" t="s">
        <v>209</v>
      </c>
      <c r="F310" t="s">
        <v>74</v>
      </c>
      <c r="G310" t="s">
        <v>12</v>
      </c>
      <c r="H310" s="3">
        <f>IF(Tabla_CMS_Data[[#This Row],[PDFName]]=C309,Tabla_CMS_Data[[#This Row],[Date]]-B309,0)</f>
        <v>3.125000002910383E-4</v>
      </c>
    </row>
    <row r="311" spans="1:8" x14ac:dyDescent="0.3">
      <c r="A311">
        <v>516</v>
      </c>
      <c r="B311" s="5">
        <v>44754.507638888892</v>
      </c>
      <c r="C311" t="s">
        <v>207</v>
      </c>
      <c r="D311" t="s">
        <v>208</v>
      </c>
      <c r="E311" t="s">
        <v>209</v>
      </c>
      <c r="F311" t="s">
        <v>75</v>
      </c>
      <c r="G311" t="s">
        <v>12</v>
      </c>
      <c r="H311" s="3">
        <f>IF(Tabla_CMS_Data[[#This Row],[PDFName]]=C310,Tabla_CMS_Data[[#This Row],[Date]]-B310,0)</f>
        <v>3.0092593078734353E-4</v>
      </c>
    </row>
    <row r="312" spans="1:8" x14ac:dyDescent="0.3">
      <c r="A312">
        <v>517</v>
      </c>
      <c r="B312" s="5">
        <v>44754.508506944447</v>
      </c>
      <c r="C312" t="s">
        <v>207</v>
      </c>
      <c r="D312" t="s">
        <v>208</v>
      </c>
      <c r="E312" t="s">
        <v>210</v>
      </c>
      <c r="F312" t="s">
        <v>11</v>
      </c>
      <c r="G312" t="s">
        <v>12</v>
      </c>
      <c r="H312" s="3">
        <f>IF(Tabla_CMS_Data[[#This Row],[PDFName]]=C311,Tabla_CMS_Data[[#This Row],[Date]]-B311,0)</f>
        <v>8.6805555474711582E-4</v>
      </c>
    </row>
    <row r="313" spans="1:8" x14ac:dyDescent="0.3">
      <c r="A313">
        <v>518</v>
      </c>
      <c r="B313" s="5">
        <v>44754.50880787037</v>
      </c>
      <c r="C313" t="s">
        <v>207</v>
      </c>
      <c r="D313" t="s">
        <v>208</v>
      </c>
      <c r="E313" t="s">
        <v>210</v>
      </c>
      <c r="F313" t="s">
        <v>16</v>
      </c>
      <c r="G313" t="s">
        <v>12</v>
      </c>
      <c r="H313" s="3">
        <f>IF(Tabla_CMS_Data[[#This Row],[PDFName]]=C312,Tabla_CMS_Data[[#This Row],[Date]]-B312,0)</f>
        <v>3.0092592351138592E-4</v>
      </c>
    </row>
    <row r="314" spans="1:8" x14ac:dyDescent="0.3">
      <c r="A314">
        <v>519</v>
      </c>
      <c r="B314" s="5">
        <v>44754.510937500003</v>
      </c>
      <c r="C314" t="s">
        <v>207</v>
      </c>
      <c r="D314" t="s">
        <v>208</v>
      </c>
      <c r="E314" t="s">
        <v>211</v>
      </c>
      <c r="F314" t="s">
        <v>11</v>
      </c>
      <c r="G314" t="s">
        <v>12</v>
      </c>
      <c r="H314" s="3">
        <f>IF(Tabla_CMS_Data[[#This Row],[PDFName]]=C313,Tabla_CMS_Data[[#This Row],[Date]]-B313,0)</f>
        <v>2.1296296326909214E-3</v>
      </c>
    </row>
    <row r="315" spans="1:8" x14ac:dyDescent="0.3">
      <c r="A315">
        <v>520</v>
      </c>
      <c r="B315" s="5">
        <v>44754.511238425926</v>
      </c>
      <c r="C315" t="s">
        <v>207</v>
      </c>
      <c r="D315" t="s">
        <v>208</v>
      </c>
      <c r="E315" t="s">
        <v>211</v>
      </c>
      <c r="F315" t="s">
        <v>16</v>
      </c>
      <c r="G315" t="s">
        <v>12</v>
      </c>
      <c r="H315" s="3">
        <f>IF(Tabla_CMS_Data[[#This Row],[PDFName]]=C314,Tabla_CMS_Data[[#This Row],[Date]]-B314,0)</f>
        <v>3.0092592351138592E-4</v>
      </c>
    </row>
    <row r="316" spans="1:8" x14ac:dyDescent="0.3">
      <c r="A316">
        <v>521</v>
      </c>
      <c r="B316" s="5">
        <v>44754.513043981482</v>
      </c>
      <c r="C316" t="s">
        <v>207</v>
      </c>
      <c r="D316" t="s">
        <v>208</v>
      </c>
      <c r="E316" t="s">
        <v>212</v>
      </c>
      <c r="F316" t="s">
        <v>11</v>
      </c>
      <c r="G316" t="s">
        <v>12</v>
      </c>
      <c r="H316" s="3">
        <f>IF(Tabla_CMS_Data[[#This Row],[PDFName]]=C315,Tabla_CMS_Data[[#This Row],[Date]]-B315,0)</f>
        <v>1.8055555556202307E-3</v>
      </c>
    </row>
    <row r="317" spans="1:8" x14ac:dyDescent="0.3">
      <c r="A317">
        <v>522</v>
      </c>
      <c r="B317" s="5">
        <v>44754.513344907406</v>
      </c>
      <c r="C317" t="s">
        <v>207</v>
      </c>
      <c r="D317" t="s">
        <v>208</v>
      </c>
      <c r="E317" t="s">
        <v>212</v>
      </c>
      <c r="F317" t="s">
        <v>16</v>
      </c>
      <c r="G317" t="s">
        <v>12</v>
      </c>
      <c r="H317" s="3">
        <f>IF(Tabla_CMS_Data[[#This Row],[PDFName]]=C316,Tabla_CMS_Data[[#This Row],[Date]]-B316,0)</f>
        <v>3.0092592351138592E-4</v>
      </c>
    </row>
    <row r="318" spans="1:8" x14ac:dyDescent="0.3">
      <c r="A318">
        <v>523</v>
      </c>
      <c r="B318" s="5">
        <v>44754.514479166668</v>
      </c>
      <c r="C318" t="s">
        <v>213</v>
      </c>
      <c r="D318" t="s">
        <v>214</v>
      </c>
      <c r="E318" t="s">
        <v>215</v>
      </c>
      <c r="F318" t="s">
        <v>11</v>
      </c>
      <c r="G318" t="s">
        <v>12</v>
      </c>
      <c r="H318" s="3">
        <f>IF(Tabla_CMS_Data[[#This Row],[PDFName]]=C317,Tabla_CMS_Data[[#This Row],[Date]]-B317,0)</f>
        <v>0</v>
      </c>
    </row>
    <row r="319" spans="1:8" x14ac:dyDescent="0.3">
      <c r="A319">
        <v>524</v>
      </c>
      <c r="B319" s="5">
        <v>44754.514756944445</v>
      </c>
      <c r="C319" t="s">
        <v>213</v>
      </c>
      <c r="D319" t="s">
        <v>214</v>
      </c>
      <c r="E319" t="s">
        <v>215</v>
      </c>
      <c r="F319" t="s">
        <v>16</v>
      </c>
      <c r="G319" t="s">
        <v>12</v>
      </c>
      <c r="H319" s="3">
        <f>IF(Tabla_CMS_Data[[#This Row],[PDFName]]=C318,Tabla_CMS_Data[[#This Row],[Date]]-B318,0)</f>
        <v>2.7777777722803876E-4</v>
      </c>
    </row>
    <row r="320" spans="1:8" x14ac:dyDescent="0.3">
      <c r="A320">
        <v>525</v>
      </c>
      <c r="B320" s="5">
        <v>44754.560416666667</v>
      </c>
      <c r="C320" t="s">
        <v>213</v>
      </c>
      <c r="D320" t="s">
        <v>214</v>
      </c>
      <c r="E320" t="s">
        <v>216</v>
      </c>
      <c r="F320" t="s">
        <v>11</v>
      </c>
      <c r="G320" t="s">
        <v>12</v>
      </c>
      <c r="H320" s="3">
        <f>IF(Tabla_CMS_Data[[#This Row],[PDFName]]=C319,Tabla_CMS_Data[[#This Row],[Date]]-B319,0)</f>
        <v>4.5659722221898846E-2</v>
      </c>
    </row>
    <row r="321" spans="1:8" x14ac:dyDescent="0.3">
      <c r="A321">
        <v>526</v>
      </c>
      <c r="B321" s="5">
        <v>44754.560983796298</v>
      </c>
      <c r="C321" t="s">
        <v>213</v>
      </c>
      <c r="D321" t="s">
        <v>214</v>
      </c>
      <c r="E321" t="s">
        <v>216</v>
      </c>
      <c r="F321" t="s">
        <v>16</v>
      </c>
      <c r="G321" t="s">
        <v>12</v>
      </c>
      <c r="H321" s="3">
        <f>IF(Tabla_CMS_Data[[#This Row],[PDFName]]=C320,Tabla_CMS_Data[[#This Row],[Date]]-B320,0)</f>
        <v>5.671296312357299E-4</v>
      </c>
    </row>
    <row r="322" spans="1:8" x14ac:dyDescent="0.3">
      <c r="A322">
        <v>527</v>
      </c>
      <c r="B322" s="5">
        <v>44754.563020833331</v>
      </c>
      <c r="C322" t="s">
        <v>213</v>
      </c>
      <c r="D322" t="s">
        <v>214</v>
      </c>
      <c r="E322" t="s">
        <v>217</v>
      </c>
      <c r="F322" t="s">
        <v>11</v>
      </c>
      <c r="G322" t="s">
        <v>12</v>
      </c>
      <c r="H322" s="3">
        <f>IF(Tabla_CMS_Data[[#This Row],[PDFName]]=C321,Tabla_CMS_Data[[#This Row],[Date]]-B321,0)</f>
        <v>2.0370370330056176E-3</v>
      </c>
    </row>
    <row r="323" spans="1:8" x14ac:dyDescent="0.3">
      <c r="A323">
        <v>528</v>
      </c>
      <c r="B323" s="5">
        <v>44754.563576388886</v>
      </c>
      <c r="C323" t="s">
        <v>213</v>
      </c>
      <c r="D323" t="s">
        <v>214</v>
      </c>
      <c r="E323" t="s">
        <v>217</v>
      </c>
      <c r="F323" t="s">
        <v>16</v>
      </c>
      <c r="G323" t="s">
        <v>12</v>
      </c>
      <c r="H323" s="3">
        <f>IF(Tabla_CMS_Data[[#This Row],[PDFName]]=C322,Tabla_CMS_Data[[#This Row],[Date]]-B322,0)</f>
        <v>5.5555555445607752E-4</v>
      </c>
    </row>
    <row r="324" spans="1:8" x14ac:dyDescent="0.3">
      <c r="A324">
        <v>529</v>
      </c>
      <c r="B324" s="5">
        <v>44754.564803240741</v>
      </c>
      <c r="C324" t="s">
        <v>213</v>
      </c>
      <c r="D324" t="s">
        <v>214</v>
      </c>
      <c r="E324" t="s">
        <v>218</v>
      </c>
      <c r="F324" t="s">
        <v>11</v>
      </c>
      <c r="G324" t="s">
        <v>12</v>
      </c>
      <c r="H324" s="3">
        <f>IF(Tabla_CMS_Data[[#This Row],[PDFName]]=C323,Tabla_CMS_Data[[#This Row],[Date]]-B323,0)</f>
        <v>1.2268518548808061E-3</v>
      </c>
    </row>
    <row r="325" spans="1:8" x14ac:dyDescent="0.3">
      <c r="A325">
        <v>530</v>
      </c>
      <c r="B325" s="5">
        <v>44754.565370370372</v>
      </c>
      <c r="C325" t="s">
        <v>213</v>
      </c>
      <c r="D325" t="s">
        <v>214</v>
      </c>
      <c r="E325" t="s">
        <v>218</v>
      </c>
      <c r="F325" t="s">
        <v>16</v>
      </c>
      <c r="G325" t="s">
        <v>12</v>
      </c>
      <c r="H325" s="3">
        <f>IF(Tabla_CMS_Data[[#This Row],[PDFName]]=C324,Tabla_CMS_Data[[#This Row],[Date]]-B324,0)</f>
        <v>5.671296312357299E-4</v>
      </c>
    </row>
    <row r="326" spans="1:8" x14ac:dyDescent="0.3">
      <c r="A326">
        <v>531</v>
      </c>
      <c r="B326" s="5">
        <v>44754.566400462965</v>
      </c>
      <c r="C326" t="s">
        <v>213</v>
      </c>
      <c r="D326" t="s">
        <v>214</v>
      </c>
      <c r="E326" t="s">
        <v>219</v>
      </c>
      <c r="F326" t="s">
        <v>11</v>
      </c>
      <c r="G326" t="s">
        <v>12</v>
      </c>
      <c r="H326" s="3">
        <f>IF(Tabla_CMS_Data[[#This Row],[PDFName]]=C325,Tabla_CMS_Data[[#This Row],[Date]]-B325,0)</f>
        <v>1.0300925932824612E-3</v>
      </c>
    </row>
    <row r="327" spans="1:8" x14ac:dyDescent="0.3">
      <c r="A327">
        <v>532</v>
      </c>
      <c r="B327" s="5">
        <v>44754.56695601852</v>
      </c>
      <c r="C327" t="s">
        <v>213</v>
      </c>
      <c r="D327" t="s">
        <v>214</v>
      </c>
      <c r="E327" t="s">
        <v>219</v>
      </c>
      <c r="F327" t="s">
        <v>16</v>
      </c>
      <c r="G327" t="s">
        <v>12</v>
      </c>
      <c r="H327" s="3">
        <f>IF(Tabla_CMS_Data[[#This Row],[PDFName]]=C326,Tabla_CMS_Data[[#This Row],[Date]]-B326,0)</f>
        <v>5.5555555445607752E-4</v>
      </c>
    </row>
    <row r="328" spans="1:8" x14ac:dyDescent="0.3">
      <c r="A328">
        <v>533</v>
      </c>
      <c r="B328" s="5">
        <v>44754.568229166667</v>
      </c>
      <c r="C328" t="s">
        <v>213</v>
      </c>
      <c r="D328" t="s">
        <v>214</v>
      </c>
      <c r="E328" t="s">
        <v>220</v>
      </c>
      <c r="F328" t="s">
        <v>11</v>
      </c>
      <c r="G328" t="s">
        <v>12</v>
      </c>
      <c r="H328" s="3">
        <f>IF(Tabla_CMS_Data[[#This Row],[PDFName]]=C327,Tabla_CMS_Data[[#This Row],[Date]]-B327,0)</f>
        <v>1.2731481474475004E-3</v>
      </c>
    </row>
    <row r="329" spans="1:8" x14ac:dyDescent="0.3">
      <c r="A329">
        <v>534</v>
      </c>
      <c r="B329" s="5">
        <v>44754.568784722222</v>
      </c>
      <c r="C329" t="s">
        <v>213</v>
      </c>
      <c r="D329" t="s">
        <v>214</v>
      </c>
      <c r="E329" t="s">
        <v>220</v>
      </c>
      <c r="F329" t="s">
        <v>16</v>
      </c>
      <c r="G329" t="s">
        <v>12</v>
      </c>
      <c r="H329" s="3">
        <f>IF(Tabla_CMS_Data[[#This Row],[PDFName]]=C328,Tabla_CMS_Data[[#This Row],[Date]]-B328,0)</f>
        <v>5.5555555445607752E-4</v>
      </c>
    </row>
    <row r="330" spans="1:8" x14ac:dyDescent="0.3">
      <c r="A330">
        <v>535</v>
      </c>
      <c r="B330" s="5">
        <v>44754.570011574076</v>
      </c>
      <c r="C330" t="s">
        <v>213</v>
      </c>
      <c r="D330" t="s">
        <v>214</v>
      </c>
      <c r="E330" t="s">
        <v>221</v>
      </c>
      <c r="F330" t="s">
        <v>11</v>
      </c>
      <c r="G330" t="s">
        <v>12</v>
      </c>
      <c r="H330" s="3">
        <f>IF(Tabla_CMS_Data[[#This Row],[PDFName]]=C329,Tabla_CMS_Data[[#This Row],[Date]]-B329,0)</f>
        <v>1.2268518548808061E-3</v>
      </c>
    </row>
    <row r="331" spans="1:8" x14ac:dyDescent="0.3">
      <c r="A331">
        <v>536</v>
      </c>
      <c r="B331" s="5">
        <v>44754.570567129631</v>
      </c>
      <c r="C331" t="s">
        <v>213</v>
      </c>
      <c r="D331" t="s">
        <v>214</v>
      </c>
      <c r="E331" t="s">
        <v>221</v>
      </c>
      <c r="F331" t="s">
        <v>16</v>
      </c>
      <c r="G331" t="s">
        <v>12</v>
      </c>
      <c r="H331" s="3">
        <f>IF(Tabla_CMS_Data[[#This Row],[PDFName]]=C330,Tabla_CMS_Data[[#This Row],[Date]]-B330,0)</f>
        <v>5.5555555445607752E-4</v>
      </c>
    </row>
    <row r="332" spans="1:8" x14ac:dyDescent="0.3">
      <c r="A332">
        <v>537</v>
      </c>
      <c r="B332" s="5">
        <v>44754.571759259263</v>
      </c>
      <c r="C332" t="s">
        <v>213</v>
      </c>
      <c r="D332" t="s">
        <v>214</v>
      </c>
      <c r="E332" t="s">
        <v>222</v>
      </c>
      <c r="F332" t="s">
        <v>11</v>
      </c>
      <c r="G332" t="s">
        <v>12</v>
      </c>
      <c r="H332" s="3">
        <f>IF(Tabla_CMS_Data[[#This Row],[PDFName]]=C331,Tabla_CMS_Data[[#This Row],[Date]]-B331,0)</f>
        <v>1.1921296318178065E-3</v>
      </c>
    </row>
    <row r="333" spans="1:8" x14ac:dyDescent="0.3">
      <c r="A333">
        <v>538</v>
      </c>
      <c r="B333" s="5">
        <v>44754.572291666664</v>
      </c>
      <c r="C333" t="s">
        <v>213</v>
      </c>
      <c r="D333" t="s">
        <v>214</v>
      </c>
      <c r="E333" t="s">
        <v>222</v>
      </c>
      <c r="F333" t="s">
        <v>16</v>
      </c>
      <c r="G333" t="s">
        <v>12</v>
      </c>
      <c r="H333" s="3">
        <f>IF(Tabla_CMS_Data[[#This Row],[PDFName]]=C332,Tabla_CMS_Data[[#This Row],[Date]]-B332,0)</f>
        <v>5.3240740089677274E-4</v>
      </c>
    </row>
    <row r="334" spans="1:8" x14ac:dyDescent="0.3">
      <c r="A334">
        <v>539</v>
      </c>
      <c r="B334" s="5">
        <v>44754.573518518519</v>
      </c>
      <c r="C334" t="s">
        <v>213</v>
      </c>
      <c r="D334" t="s">
        <v>214</v>
      </c>
      <c r="E334" t="s">
        <v>223</v>
      </c>
      <c r="F334" t="s">
        <v>11</v>
      </c>
      <c r="G334" t="s">
        <v>12</v>
      </c>
      <c r="H334" s="3">
        <f>IF(Tabla_CMS_Data[[#This Row],[PDFName]]=C333,Tabla_CMS_Data[[#This Row],[Date]]-B333,0)</f>
        <v>1.2268518548808061E-3</v>
      </c>
    </row>
    <row r="335" spans="1:8" x14ac:dyDescent="0.3">
      <c r="A335">
        <v>540</v>
      </c>
      <c r="B335" s="5">
        <v>44754.574074074073</v>
      </c>
      <c r="C335" t="s">
        <v>213</v>
      </c>
      <c r="D335" t="s">
        <v>214</v>
      </c>
      <c r="E335" t="s">
        <v>223</v>
      </c>
      <c r="F335" t="s">
        <v>16</v>
      </c>
      <c r="G335" t="s">
        <v>12</v>
      </c>
      <c r="H335" s="3">
        <f>IF(Tabla_CMS_Data[[#This Row],[PDFName]]=C334,Tabla_CMS_Data[[#This Row],[Date]]-B334,0)</f>
        <v>5.5555555445607752E-4</v>
      </c>
    </row>
    <row r="336" spans="1:8" x14ac:dyDescent="0.3">
      <c r="A336">
        <v>541</v>
      </c>
      <c r="B336" s="5">
        <v>44754.578321759262</v>
      </c>
      <c r="C336" t="s">
        <v>213</v>
      </c>
      <c r="D336" t="s">
        <v>214</v>
      </c>
      <c r="E336" t="s">
        <v>224</v>
      </c>
      <c r="F336" t="s">
        <v>11</v>
      </c>
      <c r="G336" t="s">
        <v>12</v>
      </c>
      <c r="H336" s="3">
        <f>IF(Tabla_CMS_Data[[#This Row],[PDFName]]=C335,Tabla_CMS_Data[[#This Row],[Date]]-B335,0)</f>
        <v>4.2476851886021905E-3</v>
      </c>
    </row>
    <row r="337" spans="1:8" x14ac:dyDescent="0.3">
      <c r="A337">
        <v>542</v>
      </c>
      <c r="B337" s="5">
        <v>44754.578888888886</v>
      </c>
      <c r="C337" t="s">
        <v>213</v>
      </c>
      <c r="D337" t="s">
        <v>214</v>
      </c>
      <c r="E337" t="s">
        <v>224</v>
      </c>
      <c r="F337" t="s">
        <v>16</v>
      </c>
      <c r="G337" t="s">
        <v>12</v>
      </c>
      <c r="H337" s="3">
        <f>IF(Tabla_CMS_Data[[#This Row],[PDFName]]=C336,Tabla_CMS_Data[[#This Row],[Date]]-B336,0)</f>
        <v>5.6712962395977229E-4</v>
      </c>
    </row>
    <row r="338" spans="1:8" x14ac:dyDescent="0.3">
      <c r="A338">
        <v>543</v>
      </c>
      <c r="B338" s="5">
        <v>44754.58011574074</v>
      </c>
      <c r="C338" t="s">
        <v>213</v>
      </c>
      <c r="D338" t="s">
        <v>214</v>
      </c>
      <c r="E338" t="s">
        <v>225</v>
      </c>
      <c r="F338" t="s">
        <v>11</v>
      </c>
      <c r="G338" t="s">
        <v>12</v>
      </c>
      <c r="H338" s="3">
        <f>IF(Tabla_CMS_Data[[#This Row],[PDFName]]=C337,Tabla_CMS_Data[[#This Row],[Date]]-B337,0)</f>
        <v>1.2268518548808061E-3</v>
      </c>
    </row>
    <row r="339" spans="1:8" x14ac:dyDescent="0.3">
      <c r="A339">
        <v>544</v>
      </c>
      <c r="B339" s="5">
        <v>44754.580682870372</v>
      </c>
      <c r="C339" t="s">
        <v>213</v>
      </c>
      <c r="D339" t="s">
        <v>214</v>
      </c>
      <c r="E339" t="s">
        <v>225</v>
      </c>
      <c r="F339" t="s">
        <v>16</v>
      </c>
      <c r="G339" t="s">
        <v>12</v>
      </c>
      <c r="H339" s="3">
        <f>IF(Tabla_CMS_Data[[#This Row],[PDFName]]=C338,Tabla_CMS_Data[[#This Row],[Date]]-B338,0)</f>
        <v>5.671296312357299E-4</v>
      </c>
    </row>
    <row r="340" spans="1:8" x14ac:dyDescent="0.3">
      <c r="A340">
        <v>545</v>
      </c>
      <c r="B340" s="5">
        <v>44754.581909722219</v>
      </c>
      <c r="C340" t="s">
        <v>213</v>
      </c>
      <c r="D340" t="s">
        <v>214</v>
      </c>
      <c r="E340" t="s">
        <v>226</v>
      </c>
      <c r="F340" t="s">
        <v>11</v>
      </c>
      <c r="G340" t="s">
        <v>12</v>
      </c>
      <c r="H340" s="3">
        <f>IF(Tabla_CMS_Data[[#This Row],[PDFName]]=C339,Tabla_CMS_Data[[#This Row],[Date]]-B339,0)</f>
        <v>1.2268518476048484E-3</v>
      </c>
    </row>
    <row r="341" spans="1:8" x14ac:dyDescent="0.3">
      <c r="A341">
        <v>546</v>
      </c>
      <c r="B341" s="5">
        <v>44754.582476851851</v>
      </c>
      <c r="C341" t="s">
        <v>213</v>
      </c>
      <c r="D341" t="s">
        <v>214</v>
      </c>
      <c r="E341" t="s">
        <v>226</v>
      </c>
      <c r="F341" t="s">
        <v>16</v>
      </c>
      <c r="G341" t="s">
        <v>12</v>
      </c>
      <c r="H341" s="3">
        <f>IF(Tabla_CMS_Data[[#This Row],[PDFName]]=C340,Tabla_CMS_Data[[#This Row],[Date]]-B340,0)</f>
        <v>5.671296312357299E-4</v>
      </c>
    </row>
    <row r="342" spans="1:8" x14ac:dyDescent="0.3">
      <c r="A342">
        <v>547</v>
      </c>
      <c r="B342" s="5">
        <v>44754.583680555559</v>
      </c>
      <c r="C342" t="s">
        <v>213</v>
      </c>
      <c r="D342" t="s">
        <v>214</v>
      </c>
      <c r="E342" t="s">
        <v>227</v>
      </c>
      <c r="F342" t="s">
        <v>11</v>
      </c>
      <c r="G342" t="s">
        <v>12</v>
      </c>
      <c r="H342" s="3">
        <f>IF(Tabla_CMS_Data[[#This Row],[PDFName]]=C341,Tabla_CMS_Data[[#This Row],[Date]]-B341,0)</f>
        <v>1.2037037085974589E-3</v>
      </c>
    </row>
    <row r="343" spans="1:8" x14ac:dyDescent="0.3">
      <c r="A343">
        <v>548</v>
      </c>
      <c r="B343" s="5">
        <v>44754.58421296296</v>
      </c>
      <c r="C343" t="s">
        <v>213</v>
      </c>
      <c r="D343" t="s">
        <v>214</v>
      </c>
      <c r="E343" t="s">
        <v>227</v>
      </c>
      <c r="F343" t="s">
        <v>16</v>
      </c>
      <c r="G343" t="s">
        <v>12</v>
      </c>
      <c r="H343" s="3">
        <f>IF(Tabla_CMS_Data[[#This Row],[PDFName]]=C342,Tabla_CMS_Data[[#This Row],[Date]]-B342,0)</f>
        <v>5.3240740089677274E-4</v>
      </c>
    </row>
    <row r="344" spans="1:8" x14ac:dyDescent="0.3">
      <c r="A344">
        <v>549</v>
      </c>
      <c r="B344" s="5">
        <v>44754.585474537038</v>
      </c>
      <c r="C344" t="s">
        <v>213</v>
      </c>
      <c r="D344" t="s">
        <v>214</v>
      </c>
      <c r="E344" t="s">
        <v>228</v>
      </c>
      <c r="F344" t="s">
        <v>11</v>
      </c>
      <c r="G344" t="s">
        <v>12</v>
      </c>
      <c r="H344" s="3">
        <f>IF(Tabla_CMS_Data[[#This Row],[PDFName]]=C343,Tabla_CMS_Data[[#This Row],[Date]]-B343,0)</f>
        <v>1.2615740779438056E-3</v>
      </c>
    </row>
    <row r="345" spans="1:8" x14ac:dyDescent="0.3">
      <c r="A345">
        <v>550</v>
      </c>
      <c r="B345" s="5">
        <v>44754.586076388892</v>
      </c>
      <c r="C345" t="s">
        <v>213</v>
      </c>
      <c r="D345" t="s">
        <v>214</v>
      </c>
      <c r="E345" t="s">
        <v>228</v>
      </c>
      <c r="F345" t="s">
        <v>16</v>
      </c>
      <c r="G345" t="s">
        <v>12</v>
      </c>
      <c r="H345" s="3">
        <f>IF(Tabla_CMS_Data[[#This Row],[PDFName]]=C344,Tabla_CMS_Data[[#This Row],[Date]]-B344,0)</f>
        <v>6.0185185429872945E-4</v>
      </c>
    </row>
    <row r="346" spans="1:8" x14ac:dyDescent="0.3">
      <c r="A346">
        <v>551</v>
      </c>
      <c r="B346" s="5">
        <v>44754.587326388886</v>
      </c>
      <c r="C346" t="s">
        <v>213</v>
      </c>
      <c r="D346" t="s">
        <v>214</v>
      </c>
      <c r="E346" t="s">
        <v>229</v>
      </c>
      <c r="F346" t="s">
        <v>11</v>
      </c>
      <c r="G346" t="s">
        <v>12</v>
      </c>
      <c r="H346" s="3">
        <f>IF(Tabla_CMS_Data[[#This Row],[PDFName]]=C345,Tabla_CMS_Data[[#This Row],[Date]]-B345,0)</f>
        <v>1.2499999938881956E-3</v>
      </c>
    </row>
    <row r="347" spans="1:8" x14ac:dyDescent="0.3">
      <c r="A347">
        <v>552</v>
      </c>
      <c r="B347" s="5">
        <v>44754.587881944448</v>
      </c>
      <c r="C347" t="s">
        <v>213</v>
      </c>
      <c r="D347" t="s">
        <v>214</v>
      </c>
      <c r="E347" t="s">
        <v>229</v>
      </c>
      <c r="F347" t="s">
        <v>16</v>
      </c>
      <c r="G347" t="s">
        <v>12</v>
      </c>
      <c r="H347" s="3">
        <f>IF(Tabla_CMS_Data[[#This Row],[PDFName]]=C346,Tabla_CMS_Data[[#This Row],[Date]]-B346,0)</f>
        <v>5.5555556173203513E-4</v>
      </c>
    </row>
    <row r="348" spans="1:8" x14ac:dyDescent="0.3">
      <c r="A348">
        <v>553</v>
      </c>
      <c r="B348" s="5">
        <v>44754.598587962966</v>
      </c>
      <c r="C348" t="s">
        <v>213</v>
      </c>
      <c r="D348" t="s">
        <v>214</v>
      </c>
      <c r="E348" t="s">
        <v>230</v>
      </c>
      <c r="F348" t="s">
        <v>11</v>
      </c>
      <c r="G348" t="s">
        <v>12</v>
      </c>
      <c r="H348" s="3">
        <f>IF(Tabla_CMS_Data[[#This Row],[PDFName]]=C347,Tabla_CMS_Data[[#This Row],[Date]]-B347,0)</f>
        <v>1.0706018518249039E-2</v>
      </c>
    </row>
    <row r="349" spans="1:8" x14ac:dyDescent="0.3">
      <c r="A349">
        <v>555</v>
      </c>
      <c r="B349" s="5">
        <v>44754.617592592593</v>
      </c>
      <c r="C349" t="s">
        <v>213</v>
      </c>
      <c r="D349" t="s">
        <v>214</v>
      </c>
      <c r="E349" t="s">
        <v>231</v>
      </c>
      <c r="F349" t="s">
        <v>11</v>
      </c>
      <c r="G349" t="s">
        <v>12</v>
      </c>
      <c r="H349" s="3">
        <f>IF(Tabla_CMS_Data[[#This Row],[PDFName]]=C348,Tabla_CMS_Data[[#This Row],[Date]]-B348,0)</f>
        <v>1.9004629626579117E-2</v>
      </c>
    </row>
    <row r="350" spans="1:8" x14ac:dyDescent="0.3">
      <c r="A350">
        <v>556</v>
      </c>
      <c r="B350" s="5">
        <v>44754.619317129633</v>
      </c>
      <c r="C350" t="s">
        <v>213</v>
      </c>
      <c r="D350" t="s">
        <v>214</v>
      </c>
      <c r="E350" t="s">
        <v>230</v>
      </c>
      <c r="F350" t="s">
        <v>16</v>
      </c>
      <c r="G350" t="s">
        <v>12</v>
      </c>
      <c r="H350" s="3">
        <f>IF(Tabla_CMS_Data[[#This Row],[PDFName]]=C349,Tabla_CMS_Data[[#This Row],[Date]]-B349,0)</f>
        <v>1.7245370399905369E-3</v>
      </c>
    </row>
    <row r="351" spans="1:8" x14ac:dyDescent="0.3">
      <c r="A351">
        <v>557</v>
      </c>
      <c r="B351" s="5">
        <v>44755.487858796296</v>
      </c>
      <c r="C351" t="s">
        <v>232</v>
      </c>
      <c r="D351" t="s">
        <v>233</v>
      </c>
      <c r="E351" t="s">
        <v>234</v>
      </c>
      <c r="F351" t="s">
        <v>11</v>
      </c>
      <c r="G351" t="s">
        <v>12</v>
      </c>
      <c r="H351" s="3">
        <f>IF(Tabla_CMS_Data[[#This Row],[PDFName]]=C350,Tabla_CMS_Data[[#This Row],[Date]]-B350,0)</f>
        <v>0</v>
      </c>
    </row>
    <row r="352" spans="1:8" x14ac:dyDescent="0.3">
      <c r="A352">
        <v>558</v>
      </c>
      <c r="B352" s="5">
        <v>44755.488518518519</v>
      </c>
      <c r="C352" t="s">
        <v>232</v>
      </c>
      <c r="D352" t="s">
        <v>233</v>
      </c>
      <c r="E352" t="s">
        <v>234</v>
      </c>
      <c r="F352" t="s">
        <v>16</v>
      </c>
      <c r="G352" t="s">
        <v>12</v>
      </c>
      <c r="H352" s="3">
        <f>IF(Tabla_CMS_Data[[#This Row],[PDFName]]=C351,Tabla_CMS_Data[[#This Row],[Date]]-B351,0)</f>
        <v>6.5972222364507616E-4</v>
      </c>
    </row>
    <row r="353" spans="1:8" x14ac:dyDescent="0.3">
      <c r="A353">
        <v>559</v>
      </c>
      <c r="B353" s="5">
        <v>44755.490011574075</v>
      </c>
      <c r="C353" t="s">
        <v>232</v>
      </c>
      <c r="D353" t="s">
        <v>233</v>
      </c>
      <c r="E353" t="s">
        <v>235</v>
      </c>
      <c r="F353" t="s">
        <v>11</v>
      </c>
      <c r="G353" t="s">
        <v>12</v>
      </c>
      <c r="H353" s="3">
        <f>IF(Tabla_CMS_Data[[#This Row],[PDFName]]=C352,Tabla_CMS_Data[[#This Row],[Date]]-B352,0)</f>
        <v>1.4930555553291924E-3</v>
      </c>
    </row>
    <row r="354" spans="1:8" x14ac:dyDescent="0.3">
      <c r="A354">
        <v>560</v>
      </c>
      <c r="B354" s="5">
        <v>44755.490717592591</v>
      </c>
      <c r="C354" t="s">
        <v>232</v>
      </c>
      <c r="D354" t="s">
        <v>233</v>
      </c>
      <c r="E354" t="s">
        <v>235</v>
      </c>
      <c r="F354" t="s">
        <v>16</v>
      </c>
      <c r="G354" t="s">
        <v>12</v>
      </c>
      <c r="H354" s="3">
        <f>IF(Tabla_CMS_Data[[#This Row],[PDFName]]=C353,Tabla_CMS_Data[[#This Row],[Date]]-B353,0)</f>
        <v>7.0601851621177047E-4</v>
      </c>
    </row>
    <row r="355" spans="1:8" x14ac:dyDescent="0.3">
      <c r="A355">
        <v>561</v>
      </c>
      <c r="B355" s="5">
        <v>44755.49554398148</v>
      </c>
      <c r="C355" t="s">
        <v>236</v>
      </c>
      <c r="D355" t="s">
        <v>237</v>
      </c>
      <c r="E355" t="s">
        <v>238</v>
      </c>
      <c r="F355" t="s">
        <v>11</v>
      </c>
      <c r="G355" t="s">
        <v>12</v>
      </c>
      <c r="H355" s="3">
        <f>IF(Tabla_CMS_Data[[#This Row],[PDFName]]=C354,Tabla_CMS_Data[[#This Row],[Date]]-B354,0)</f>
        <v>0</v>
      </c>
    </row>
    <row r="356" spans="1:8" x14ac:dyDescent="0.3">
      <c r="A356">
        <v>562</v>
      </c>
      <c r="B356" s="5">
        <v>44755.496655092589</v>
      </c>
      <c r="C356" t="s">
        <v>236</v>
      </c>
      <c r="D356" t="s">
        <v>237</v>
      </c>
      <c r="E356" t="s">
        <v>238</v>
      </c>
      <c r="F356" t="s">
        <v>16</v>
      </c>
      <c r="G356" t="s">
        <v>12</v>
      </c>
      <c r="H356" s="3">
        <f>IF(Tabla_CMS_Data[[#This Row],[PDFName]]=C355,Tabla_CMS_Data[[#This Row],[Date]]-B355,0)</f>
        <v>1.111111108912155E-3</v>
      </c>
    </row>
    <row r="357" spans="1:8" x14ac:dyDescent="0.3">
      <c r="A357">
        <v>563</v>
      </c>
      <c r="B357" s="5">
        <v>44755.49800925926</v>
      </c>
      <c r="C357" t="s">
        <v>236</v>
      </c>
      <c r="D357" t="s">
        <v>237</v>
      </c>
      <c r="E357" t="s">
        <v>239</v>
      </c>
      <c r="F357" t="s">
        <v>11</v>
      </c>
      <c r="G357" t="s">
        <v>12</v>
      </c>
      <c r="H357" s="3">
        <f>IF(Tabla_CMS_Data[[#This Row],[PDFName]]=C356,Tabla_CMS_Data[[#This Row],[Date]]-B356,0)</f>
        <v>1.3541666703531519E-3</v>
      </c>
    </row>
    <row r="358" spans="1:8" x14ac:dyDescent="0.3">
      <c r="A358">
        <v>564</v>
      </c>
      <c r="B358" s="5">
        <v>44755.498622685183</v>
      </c>
      <c r="C358" t="s">
        <v>236</v>
      </c>
      <c r="D358" t="s">
        <v>237</v>
      </c>
      <c r="E358" t="s">
        <v>239</v>
      </c>
      <c r="F358" t="s">
        <v>16</v>
      </c>
      <c r="G358" t="s">
        <v>12</v>
      </c>
      <c r="H358" s="3">
        <f>IF(Tabla_CMS_Data[[#This Row],[PDFName]]=C357,Tabla_CMS_Data[[#This Row],[Date]]-B357,0)</f>
        <v>6.1342592380242422E-4</v>
      </c>
    </row>
    <row r="359" spans="1:8" x14ac:dyDescent="0.3">
      <c r="A359">
        <v>565</v>
      </c>
      <c r="B359" s="5">
        <v>44755.499988425923</v>
      </c>
      <c r="C359" t="s">
        <v>236</v>
      </c>
      <c r="D359" t="s">
        <v>237</v>
      </c>
      <c r="E359" t="s">
        <v>240</v>
      </c>
      <c r="F359" t="s">
        <v>11</v>
      </c>
      <c r="G359" t="s">
        <v>12</v>
      </c>
      <c r="H359" s="3">
        <f>IF(Tabla_CMS_Data[[#This Row],[PDFName]]=C358,Tabla_CMS_Data[[#This Row],[Date]]-B358,0)</f>
        <v>1.3657407398568466E-3</v>
      </c>
    </row>
    <row r="360" spans="1:8" x14ac:dyDescent="0.3">
      <c r="A360">
        <v>566</v>
      </c>
      <c r="B360" s="5">
        <v>44755.500613425924</v>
      </c>
      <c r="C360" t="s">
        <v>236</v>
      </c>
      <c r="D360" t="s">
        <v>237</v>
      </c>
      <c r="E360" t="s">
        <v>240</v>
      </c>
      <c r="F360" t="s">
        <v>16</v>
      </c>
      <c r="G360" t="s">
        <v>12</v>
      </c>
      <c r="H360" s="3">
        <f>IF(Tabla_CMS_Data[[#This Row],[PDFName]]=C359,Tabla_CMS_Data[[#This Row],[Date]]-B359,0)</f>
        <v>6.2500000058207661E-4</v>
      </c>
    </row>
    <row r="361" spans="1:8" x14ac:dyDescent="0.3">
      <c r="A361">
        <v>567</v>
      </c>
      <c r="B361" s="5">
        <v>44755.501956018517</v>
      </c>
      <c r="C361" t="s">
        <v>236</v>
      </c>
      <c r="D361" t="s">
        <v>237</v>
      </c>
      <c r="E361" t="s">
        <v>241</v>
      </c>
      <c r="F361" t="s">
        <v>11</v>
      </c>
      <c r="G361" t="s">
        <v>12</v>
      </c>
      <c r="H361" s="3">
        <f>IF(Tabla_CMS_Data[[#This Row],[PDFName]]=C360,Tabla_CMS_Data[[#This Row],[Date]]-B360,0)</f>
        <v>1.3425925935734995E-3</v>
      </c>
    </row>
    <row r="362" spans="1:8" x14ac:dyDescent="0.3">
      <c r="A362">
        <v>568</v>
      </c>
      <c r="B362" s="5">
        <v>44755.502581018518</v>
      </c>
      <c r="C362" t="s">
        <v>236</v>
      </c>
      <c r="D362" t="s">
        <v>237</v>
      </c>
      <c r="E362" t="s">
        <v>241</v>
      </c>
      <c r="F362" t="s">
        <v>16</v>
      </c>
      <c r="G362" t="s">
        <v>12</v>
      </c>
      <c r="H362" s="3">
        <f>IF(Tabla_CMS_Data[[#This Row],[PDFName]]=C361,Tabla_CMS_Data[[#This Row],[Date]]-B361,0)</f>
        <v>6.2500000058207661E-4</v>
      </c>
    </row>
    <row r="363" spans="1:8" x14ac:dyDescent="0.3">
      <c r="A363">
        <v>569</v>
      </c>
      <c r="B363" s="5">
        <v>44755.503912037035</v>
      </c>
      <c r="C363" t="s">
        <v>236</v>
      </c>
      <c r="D363" t="s">
        <v>237</v>
      </c>
      <c r="E363" t="s">
        <v>242</v>
      </c>
      <c r="F363" t="s">
        <v>11</v>
      </c>
      <c r="G363" t="s">
        <v>12</v>
      </c>
      <c r="H363" s="3">
        <f>IF(Tabla_CMS_Data[[#This Row],[PDFName]]=C362,Tabla_CMS_Data[[#This Row],[Date]]-B362,0)</f>
        <v>1.3310185167938471E-3</v>
      </c>
    </row>
    <row r="364" spans="1:8" x14ac:dyDescent="0.3">
      <c r="A364">
        <v>570</v>
      </c>
      <c r="B364" s="5">
        <v>44755.504513888889</v>
      </c>
      <c r="C364" t="s">
        <v>236</v>
      </c>
      <c r="D364" t="s">
        <v>237</v>
      </c>
      <c r="E364" t="s">
        <v>242</v>
      </c>
      <c r="F364" t="s">
        <v>16</v>
      </c>
      <c r="G364" t="s">
        <v>12</v>
      </c>
      <c r="H364" s="3">
        <f>IF(Tabla_CMS_Data[[#This Row],[PDFName]]=C363,Tabla_CMS_Data[[#This Row],[Date]]-B363,0)</f>
        <v>6.0185185429872945E-4</v>
      </c>
    </row>
    <row r="365" spans="1:8" x14ac:dyDescent="0.3">
      <c r="A365">
        <v>571</v>
      </c>
      <c r="B365" s="5">
        <v>44755.541064814817</v>
      </c>
      <c r="C365" t="s">
        <v>236</v>
      </c>
      <c r="D365" t="s">
        <v>237</v>
      </c>
      <c r="E365" t="s">
        <v>243</v>
      </c>
      <c r="F365" t="s">
        <v>11</v>
      </c>
      <c r="G365" t="s">
        <v>12</v>
      </c>
      <c r="H365" s="3">
        <f>IF(Tabla_CMS_Data[[#This Row],[PDFName]]=C364,Tabla_CMS_Data[[#This Row],[Date]]-B364,0)</f>
        <v>3.6550925928167999E-2</v>
      </c>
    </row>
    <row r="366" spans="1:8" x14ac:dyDescent="0.3">
      <c r="A366">
        <v>572</v>
      </c>
      <c r="B366" s="5">
        <v>44755.542395833334</v>
      </c>
      <c r="C366" t="s">
        <v>236</v>
      </c>
      <c r="D366" t="s">
        <v>237</v>
      </c>
      <c r="E366" t="s">
        <v>243</v>
      </c>
      <c r="F366" t="s">
        <v>16</v>
      </c>
      <c r="G366" t="s">
        <v>12</v>
      </c>
      <c r="H366" s="3">
        <f>IF(Tabla_CMS_Data[[#This Row],[PDFName]]=C365,Tabla_CMS_Data[[#This Row],[Date]]-B365,0)</f>
        <v>1.3310185167938471E-3</v>
      </c>
    </row>
    <row r="367" spans="1:8" x14ac:dyDescent="0.3">
      <c r="A367">
        <v>573</v>
      </c>
      <c r="B367" s="5">
        <v>44755.543819444443</v>
      </c>
      <c r="C367" t="s">
        <v>236</v>
      </c>
      <c r="D367" t="s">
        <v>237</v>
      </c>
      <c r="E367" t="s">
        <v>244</v>
      </c>
      <c r="F367" t="s">
        <v>11</v>
      </c>
      <c r="G367" t="s">
        <v>12</v>
      </c>
      <c r="H367" s="3">
        <f>IF(Tabla_CMS_Data[[#This Row],[PDFName]]=C366,Tabla_CMS_Data[[#This Row],[Date]]-B366,0)</f>
        <v>1.4236111092031933E-3</v>
      </c>
    </row>
    <row r="368" spans="1:8" x14ac:dyDescent="0.3">
      <c r="A368">
        <v>574</v>
      </c>
      <c r="B368" s="5">
        <v>44755.547384259262</v>
      </c>
      <c r="C368" t="s">
        <v>236</v>
      </c>
      <c r="D368" t="s">
        <v>237</v>
      </c>
      <c r="E368" t="s">
        <v>244</v>
      </c>
      <c r="F368" t="s">
        <v>16</v>
      </c>
      <c r="G368" t="s">
        <v>12</v>
      </c>
      <c r="H368" s="3">
        <f>IF(Tabla_CMS_Data[[#This Row],[PDFName]]=C367,Tabla_CMS_Data[[#This Row],[Date]]-B367,0)</f>
        <v>3.5648148186737671E-3</v>
      </c>
    </row>
    <row r="369" spans="1:8" x14ac:dyDescent="0.3">
      <c r="A369">
        <v>575</v>
      </c>
      <c r="B369" s="5">
        <v>44755.548784722225</v>
      </c>
      <c r="C369" t="s">
        <v>236</v>
      </c>
      <c r="D369" t="s">
        <v>237</v>
      </c>
      <c r="E369" t="s">
        <v>245</v>
      </c>
      <c r="F369" t="s">
        <v>11</v>
      </c>
      <c r="G369" t="s">
        <v>12</v>
      </c>
      <c r="H369" s="3">
        <f>IF(Tabla_CMS_Data[[#This Row],[PDFName]]=C368,Tabla_CMS_Data[[#This Row],[Date]]-B368,0)</f>
        <v>1.4004629629198462E-3</v>
      </c>
    </row>
    <row r="370" spans="1:8" x14ac:dyDescent="0.3">
      <c r="A370">
        <v>576</v>
      </c>
      <c r="B370" s="5">
        <v>44755.549432870372</v>
      </c>
      <c r="C370" t="s">
        <v>236</v>
      </c>
      <c r="D370" t="s">
        <v>237</v>
      </c>
      <c r="E370" t="s">
        <v>245</v>
      </c>
      <c r="F370" t="s">
        <v>16</v>
      </c>
      <c r="G370" t="s">
        <v>12</v>
      </c>
      <c r="H370" s="3">
        <f>IF(Tabla_CMS_Data[[#This Row],[PDFName]]=C369,Tabla_CMS_Data[[#This Row],[Date]]-B369,0)</f>
        <v>6.4814814686542377E-4</v>
      </c>
    </row>
    <row r="371" spans="1:8" x14ac:dyDescent="0.3">
      <c r="A371">
        <v>577</v>
      </c>
      <c r="B371" s="5">
        <v>44755.550833333335</v>
      </c>
      <c r="C371" t="s">
        <v>236</v>
      </c>
      <c r="D371" t="s">
        <v>237</v>
      </c>
      <c r="E371" t="s">
        <v>246</v>
      </c>
      <c r="F371" t="s">
        <v>11</v>
      </c>
      <c r="G371" t="s">
        <v>12</v>
      </c>
      <c r="H371" s="3">
        <f>IF(Tabla_CMS_Data[[#This Row],[PDFName]]=C370,Tabla_CMS_Data[[#This Row],[Date]]-B370,0)</f>
        <v>1.4004629629198462E-3</v>
      </c>
    </row>
    <row r="372" spans="1:8" x14ac:dyDescent="0.3">
      <c r="A372">
        <v>578</v>
      </c>
      <c r="B372" s="5">
        <v>44755.551481481481</v>
      </c>
      <c r="C372" t="s">
        <v>236</v>
      </c>
      <c r="D372" t="s">
        <v>237</v>
      </c>
      <c r="E372" t="s">
        <v>246</v>
      </c>
      <c r="F372" t="s">
        <v>16</v>
      </c>
      <c r="G372" t="s">
        <v>12</v>
      </c>
      <c r="H372" s="3">
        <f>IF(Tabla_CMS_Data[[#This Row],[PDFName]]=C371,Tabla_CMS_Data[[#This Row],[Date]]-B371,0)</f>
        <v>6.4814814686542377E-4</v>
      </c>
    </row>
    <row r="373" spans="1:8" x14ac:dyDescent="0.3">
      <c r="A373">
        <v>579</v>
      </c>
      <c r="B373" s="5">
        <v>44755.552905092591</v>
      </c>
      <c r="C373" t="s">
        <v>236</v>
      </c>
      <c r="D373" t="s">
        <v>237</v>
      </c>
      <c r="E373" t="s">
        <v>247</v>
      </c>
      <c r="F373" t="s">
        <v>11</v>
      </c>
      <c r="G373" t="s">
        <v>12</v>
      </c>
      <c r="H373" s="3">
        <f>IF(Tabla_CMS_Data[[#This Row],[PDFName]]=C372,Tabla_CMS_Data[[#This Row],[Date]]-B372,0)</f>
        <v>1.4236111092031933E-3</v>
      </c>
    </row>
    <row r="374" spans="1:8" x14ac:dyDescent="0.3">
      <c r="A374">
        <v>580</v>
      </c>
      <c r="B374" s="5">
        <v>44755.553564814814</v>
      </c>
      <c r="C374" t="s">
        <v>236</v>
      </c>
      <c r="D374" t="s">
        <v>237</v>
      </c>
      <c r="E374" t="s">
        <v>247</v>
      </c>
      <c r="F374" t="s">
        <v>16</v>
      </c>
      <c r="G374" t="s">
        <v>12</v>
      </c>
      <c r="H374" s="3">
        <f>IF(Tabla_CMS_Data[[#This Row],[PDFName]]=C373,Tabla_CMS_Data[[#This Row],[Date]]-B373,0)</f>
        <v>6.5972222364507616E-4</v>
      </c>
    </row>
    <row r="375" spans="1:8" x14ac:dyDescent="0.3">
      <c r="A375">
        <v>581</v>
      </c>
      <c r="B375" s="5">
        <v>44755.557939814818</v>
      </c>
      <c r="C375" t="s">
        <v>236</v>
      </c>
      <c r="D375" t="s">
        <v>237</v>
      </c>
      <c r="E375" t="s">
        <v>248</v>
      </c>
      <c r="F375" t="s">
        <v>11</v>
      </c>
      <c r="G375" t="s">
        <v>12</v>
      </c>
      <c r="H375" s="3">
        <f>IF(Tabla_CMS_Data[[#This Row],[PDFName]]=C374,Tabla_CMS_Data[[#This Row],[Date]]-B374,0)</f>
        <v>4.3750000040745363E-3</v>
      </c>
    </row>
    <row r="376" spans="1:8" x14ac:dyDescent="0.3">
      <c r="A376">
        <v>582</v>
      </c>
      <c r="B376" s="5">
        <v>44755.558622685188</v>
      </c>
      <c r="C376" t="s">
        <v>236</v>
      </c>
      <c r="D376" t="s">
        <v>237</v>
      </c>
      <c r="E376" t="s">
        <v>248</v>
      </c>
      <c r="F376" t="s">
        <v>16</v>
      </c>
      <c r="G376" t="s">
        <v>12</v>
      </c>
      <c r="H376" s="3">
        <f>IF(Tabla_CMS_Data[[#This Row],[PDFName]]=C375,Tabla_CMS_Data[[#This Row],[Date]]-B375,0)</f>
        <v>6.8287036992842332E-4</v>
      </c>
    </row>
    <row r="377" spans="1:8" x14ac:dyDescent="0.3">
      <c r="A377">
        <v>583</v>
      </c>
      <c r="B377" s="5">
        <v>44755.560046296298</v>
      </c>
      <c r="C377" t="s">
        <v>236</v>
      </c>
      <c r="D377" t="s">
        <v>237</v>
      </c>
      <c r="E377" t="s">
        <v>249</v>
      </c>
      <c r="F377" t="s">
        <v>11</v>
      </c>
      <c r="G377" t="s">
        <v>12</v>
      </c>
      <c r="H377" s="3">
        <f>IF(Tabla_CMS_Data[[#This Row],[PDFName]]=C376,Tabla_CMS_Data[[#This Row],[Date]]-B376,0)</f>
        <v>1.4236111092031933E-3</v>
      </c>
    </row>
    <row r="378" spans="1:8" x14ac:dyDescent="0.3">
      <c r="A378">
        <v>584</v>
      </c>
      <c r="B378" s="5">
        <v>44755.560717592591</v>
      </c>
      <c r="C378" t="s">
        <v>236</v>
      </c>
      <c r="D378" t="s">
        <v>237</v>
      </c>
      <c r="E378" t="s">
        <v>249</v>
      </c>
      <c r="F378" t="s">
        <v>16</v>
      </c>
      <c r="G378" t="s">
        <v>12</v>
      </c>
      <c r="H378" s="3">
        <f>IF(Tabla_CMS_Data[[#This Row],[PDFName]]=C377,Tabla_CMS_Data[[#This Row],[Date]]-B377,0)</f>
        <v>6.7129629314877093E-4</v>
      </c>
    </row>
    <row r="379" spans="1:8" x14ac:dyDescent="0.3">
      <c r="A379">
        <v>585</v>
      </c>
      <c r="B379" s="5">
        <v>44756.546805555554</v>
      </c>
      <c r="C379" t="s">
        <v>250</v>
      </c>
      <c r="D379" t="s">
        <v>251</v>
      </c>
      <c r="E379" t="s">
        <v>252</v>
      </c>
      <c r="F379" t="s">
        <v>11</v>
      </c>
      <c r="G379" t="s">
        <v>12</v>
      </c>
      <c r="H379" s="3">
        <f>IF(Tabla_CMS_Data[[#This Row],[PDFName]]=C378,Tabla_CMS_Data[[#This Row],[Date]]-B378,0)</f>
        <v>0</v>
      </c>
    </row>
    <row r="380" spans="1:8" x14ac:dyDescent="0.3">
      <c r="A380">
        <v>586</v>
      </c>
      <c r="B380" s="5">
        <v>44756.547233796293</v>
      </c>
      <c r="C380" t="s">
        <v>250</v>
      </c>
      <c r="D380" t="s">
        <v>251</v>
      </c>
      <c r="E380" t="s">
        <v>252</v>
      </c>
      <c r="F380" t="s">
        <v>16</v>
      </c>
      <c r="G380" t="s">
        <v>12</v>
      </c>
      <c r="H380" s="3">
        <f>IF(Tabla_CMS_Data[[#This Row],[PDFName]]=C379,Tabla_CMS_Data[[#This Row],[Date]]-B379,0)</f>
        <v>4.2824073898373172E-4</v>
      </c>
    </row>
    <row r="381" spans="1:8" x14ac:dyDescent="0.3">
      <c r="A381">
        <v>587</v>
      </c>
      <c r="B381" s="5">
        <v>44756.547465277778</v>
      </c>
      <c r="C381" t="s">
        <v>250</v>
      </c>
      <c r="D381" t="s">
        <v>251</v>
      </c>
      <c r="E381" t="s">
        <v>252</v>
      </c>
      <c r="F381" t="s">
        <v>73</v>
      </c>
      <c r="G381" t="s">
        <v>12</v>
      </c>
      <c r="H381" s="3">
        <f>IF(Tabla_CMS_Data[[#This Row],[PDFName]]=C380,Tabla_CMS_Data[[#This Row],[Date]]-B380,0)</f>
        <v>2.3148148466134444E-4</v>
      </c>
    </row>
    <row r="382" spans="1:8" x14ac:dyDescent="0.3">
      <c r="A382">
        <v>588</v>
      </c>
      <c r="B382" s="5">
        <v>44756.549560185187</v>
      </c>
      <c r="C382" t="s">
        <v>250</v>
      </c>
      <c r="D382" t="s">
        <v>251</v>
      </c>
      <c r="E382" t="s">
        <v>252</v>
      </c>
      <c r="F382" t="s">
        <v>74</v>
      </c>
      <c r="G382" t="s">
        <v>12</v>
      </c>
      <c r="H382" s="3">
        <f>IF(Tabla_CMS_Data[[#This Row],[PDFName]]=C381,Tabla_CMS_Data[[#This Row],[Date]]-B381,0)</f>
        <v>2.0949074096279219E-3</v>
      </c>
    </row>
    <row r="383" spans="1:8" x14ac:dyDescent="0.3">
      <c r="A383">
        <v>589</v>
      </c>
      <c r="B383" s="5">
        <v>44756.549756944441</v>
      </c>
      <c r="C383" t="s">
        <v>250</v>
      </c>
      <c r="D383" t="s">
        <v>251</v>
      </c>
      <c r="E383" t="s">
        <v>252</v>
      </c>
      <c r="F383" t="s">
        <v>75</v>
      </c>
      <c r="G383" t="s">
        <v>12</v>
      </c>
      <c r="H383" s="3">
        <f>IF(Tabla_CMS_Data[[#This Row],[PDFName]]=C382,Tabla_CMS_Data[[#This Row],[Date]]-B382,0)</f>
        <v>1.9675925432238728E-4</v>
      </c>
    </row>
    <row r="384" spans="1:8" x14ac:dyDescent="0.3">
      <c r="A384">
        <v>590</v>
      </c>
      <c r="B384" s="5">
        <v>44756.549953703703</v>
      </c>
      <c r="C384" t="s">
        <v>250</v>
      </c>
      <c r="D384" t="s">
        <v>251</v>
      </c>
      <c r="E384" t="s">
        <v>252</v>
      </c>
      <c r="F384" t="s">
        <v>77</v>
      </c>
      <c r="G384" t="s">
        <v>12</v>
      </c>
      <c r="H384" s="3">
        <f>IF(Tabla_CMS_Data[[#This Row],[PDFName]]=C383,Tabla_CMS_Data[[#This Row],[Date]]-B383,0)</f>
        <v>1.9675926159834489E-4</v>
      </c>
    </row>
    <row r="385" spans="1:8" x14ac:dyDescent="0.3">
      <c r="A385">
        <v>591</v>
      </c>
      <c r="B385" s="5">
        <v>44756.55159722222</v>
      </c>
      <c r="C385" t="s">
        <v>250</v>
      </c>
      <c r="D385" t="s">
        <v>251</v>
      </c>
      <c r="E385" t="s">
        <v>253</v>
      </c>
      <c r="F385" t="s">
        <v>11</v>
      </c>
      <c r="G385" t="s">
        <v>12</v>
      </c>
      <c r="H385" s="3">
        <f>IF(Tabla_CMS_Data[[#This Row],[PDFName]]=C384,Tabla_CMS_Data[[#This Row],[Date]]-B384,0)</f>
        <v>1.6435185170848854E-3</v>
      </c>
    </row>
    <row r="386" spans="1:8" x14ac:dyDescent="0.3">
      <c r="A386">
        <v>592</v>
      </c>
      <c r="B386" s="5">
        <v>44756.552060185182</v>
      </c>
      <c r="C386" t="s">
        <v>250</v>
      </c>
      <c r="D386" t="s">
        <v>251</v>
      </c>
      <c r="E386" t="s">
        <v>253</v>
      </c>
      <c r="F386" t="s">
        <v>16</v>
      </c>
      <c r="G386" t="s">
        <v>12</v>
      </c>
      <c r="H386" s="3">
        <f>IF(Tabla_CMS_Data[[#This Row],[PDFName]]=C385,Tabla_CMS_Data[[#This Row],[Date]]-B385,0)</f>
        <v>4.6296296204673126E-4</v>
      </c>
    </row>
    <row r="387" spans="1:8" x14ac:dyDescent="0.3">
      <c r="A387">
        <v>593</v>
      </c>
      <c r="B387" s="5">
        <v>44756.553067129629</v>
      </c>
      <c r="C387" t="s">
        <v>250</v>
      </c>
      <c r="D387" t="s">
        <v>251</v>
      </c>
      <c r="E387" t="s">
        <v>254</v>
      </c>
      <c r="F387" t="s">
        <v>11</v>
      </c>
      <c r="G387" t="s">
        <v>12</v>
      </c>
      <c r="H387" s="3">
        <f>IF(Tabla_CMS_Data[[#This Row],[PDFName]]=C386,Tabla_CMS_Data[[#This Row],[Date]]-B386,0)</f>
        <v>1.006944446999114E-3</v>
      </c>
    </row>
    <row r="388" spans="1:8" x14ac:dyDescent="0.3">
      <c r="A388">
        <v>594</v>
      </c>
      <c r="B388" s="5">
        <v>44756.553472222222</v>
      </c>
      <c r="C388" t="s">
        <v>250</v>
      </c>
      <c r="D388" t="s">
        <v>251</v>
      </c>
      <c r="E388" t="s">
        <v>254</v>
      </c>
      <c r="F388" t="s">
        <v>16</v>
      </c>
      <c r="G388" t="s">
        <v>12</v>
      </c>
      <c r="H388" s="3">
        <f>IF(Tabla_CMS_Data[[#This Row],[PDFName]]=C387,Tabla_CMS_Data[[#This Row],[Date]]-B387,0)</f>
        <v>4.0509259270038456E-4</v>
      </c>
    </row>
    <row r="389" spans="1:8" x14ac:dyDescent="0.3">
      <c r="A389">
        <v>595</v>
      </c>
      <c r="B389" s="5">
        <v>44756.554479166669</v>
      </c>
      <c r="C389" t="s">
        <v>250</v>
      </c>
      <c r="D389" t="s">
        <v>251</v>
      </c>
      <c r="E389" t="s">
        <v>255</v>
      </c>
      <c r="F389" t="s">
        <v>11</v>
      </c>
      <c r="G389" t="s">
        <v>12</v>
      </c>
      <c r="H389" s="3">
        <f>IF(Tabla_CMS_Data[[#This Row],[PDFName]]=C388,Tabla_CMS_Data[[#This Row],[Date]]-B388,0)</f>
        <v>1.006944446999114E-3</v>
      </c>
    </row>
    <row r="390" spans="1:8" x14ac:dyDescent="0.3">
      <c r="A390">
        <v>596</v>
      </c>
      <c r="B390" s="5">
        <v>44756.554884259262</v>
      </c>
      <c r="C390" t="s">
        <v>250</v>
      </c>
      <c r="D390" t="s">
        <v>251</v>
      </c>
      <c r="E390" t="s">
        <v>255</v>
      </c>
      <c r="F390" t="s">
        <v>16</v>
      </c>
      <c r="G390" t="s">
        <v>12</v>
      </c>
      <c r="H390" s="3">
        <f>IF(Tabla_CMS_Data[[#This Row],[PDFName]]=C389,Tabla_CMS_Data[[#This Row],[Date]]-B389,0)</f>
        <v>4.0509259270038456E-4</v>
      </c>
    </row>
    <row r="391" spans="1:8" x14ac:dyDescent="0.3">
      <c r="A391">
        <v>597</v>
      </c>
      <c r="B391" s="5">
        <v>44756.555891203701</v>
      </c>
      <c r="C391" t="s">
        <v>250</v>
      </c>
      <c r="D391" t="s">
        <v>251</v>
      </c>
      <c r="E391" t="s">
        <v>256</v>
      </c>
      <c r="F391" t="s">
        <v>11</v>
      </c>
      <c r="G391" t="s">
        <v>12</v>
      </c>
      <c r="H391" s="3">
        <f>IF(Tabla_CMS_Data[[#This Row],[PDFName]]=C390,Tabla_CMS_Data[[#This Row],[Date]]-B390,0)</f>
        <v>1.0069444397231564E-3</v>
      </c>
    </row>
    <row r="392" spans="1:8" x14ac:dyDescent="0.3">
      <c r="A392">
        <v>598</v>
      </c>
      <c r="B392" s="5">
        <v>44756.556284722225</v>
      </c>
      <c r="C392" t="s">
        <v>250</v>
      </c>
      <c r="D392" t="s">
        <v>251</v>
      </c>
      <c r="E392" t="s">
        <v>256</v>
      </c>
      <c r="F392" t="s">
        <v>16</v>
      </c>
      <c r="G392" t="s">
        <v>12</v>
      </c>
      <c r="H392" s="3">
        <f>IF(Tabla_CMS_Data[[#This Row],[PDFName]]=C391,Tabla_CMS_Data[[#This Row],[Date]]-B391,0)</f>
        <v>3.9351852319668978E-4</v>
      </c>
    </row>
    <row r="393" spans="1:8" x14ac:dyDescent="0.3">
      <c r="A393">
        <v>599</v>
      </c>
      <c r="B393" s="5">
        <v>44756.55809027778</v>
      </c>
      <c r="C393" t="s">
        <v>250</v>
      </c>
      <c r="D393" t="s">
        <v>251</v>
      </c>
      <c r="E393" t="s">
        <v>257</v>
      </c>
      <c r="F393" t="s">
        <v>11</v>
      </c>
      <c r="G393" t="s">
        <v>12</v>
      </c>
      <c r="H393" s="3">
        <f>IF(Tabla_CMS_Data[[#This Row],[PDFName]]=C392,Tabla_CMS_Data[[#This Row],[Date]]-B392,0)</f>
        <v>1.8055555556202307E-3</v>
      </c>
    </row>
    <row r="394" spans="1:8" x14ac:dyDescent="0.3">
      <c r="A394">
        <v>600</v>
      </c>
      <c r="B394" s="5">
        <v>44756.558518518519</v>
      </c>
      <c r="C394" t="s">
        <v>250</v>
      </c>
      <c r="D394" t="s">
        <v>251</v>
      </c>
      <c r="E394" t="s">
        <v>257</v>
      </c>
      <c r="F394" t="s">
        <v>16</v>
      </c>
      <c r="G394" t="s">
        <v>12</v>
      </c>
      <c r="H394" s="3">
        <f>IF(Tabla_CMS_Data[[#This Row],[PDFName]]=C393,Tabla_CMS_Data[[#This Row],[Date]]-B393,0)</f>
        <v>4.2824073898373172E-4</v>
      </c>
    </row>
    <row r="395" spans="1:8" x14ac:dyDescent="0.3">
      <c r="A395">
        <v>601</v>
      </c>
      <c r="B395" s="5">
        <v>44756.559560185182</v>
      </c>
      <c r="C395" t="s">
        <v>250</v>
      </c>
      <c r="D395" t="s">
        <v>251</v>
      </c>
      <c r="E395" t="s">
        <v>258</v>
      </c>
      <c r="F395" t="s">
        <v>11</v>
      </c>
      <c r="G395" t="s">
        <v>12</v>
      </c>
      <c r="H395" s="3">
        <f>IF(Tabla_CMS_Data[[#This Row],[PDFName]]=C394,Tabla_CMS_Data[[#This Row],[Date]]-B394,0)</f>
        <v>1.0416666627861559E-3</v>
      </c>
    </row>
    <row r="396" spans="1:8" x14ac:dyDescent="0.3">
      <c r="A396">
        <v>602</v>
      </c>
      <c r="B396" s="5">
        <v>44756.559988425928</v>
      </c>
      <c r="C396" t="s">
        <v>250</v>
      </c>
      <c r="D396" t="s">
        <v>251</v>
      </c>
      <c r="E396" t="s">
        <v>258</v>
      </c>
      <c r="F396" t="s">
        <v>16</v>
      </c>
      <c r="G396" t="s">
        <v>12</v>
      </c>
      <c r="H396" s="3">
        <f>IF(Tabla_CMS_Data[[#This Row],[PDFName]]=C395,Tabla_CMS_Data[[#This Row],[Date]]-B395,0)</f>
        <v>4.2824074625968933E-4</v>
      </c>
    </row>
    <row r="397" spans="1:8" x14ac:dyDescent="0.3">
      <c r="A397">
        <v>603</v>
      </c>
      <c r="B397" s="5">
        <v>44756.561018518521</v>
      </c>
      <c r="C397" t="s">
        <v>250</v>
      </c>
      <c r="D397" t="s">
        <v>251</v>
      </c>
      <c r="E397" t="s">
        <v>259</v>
      </c>
      <c r="F397" t="s">
        <v>11</v>
      </c>
      <c r="G397" t="s">
        <v>12</v>
      </c>
      <c r="H397" s="3">
        <f>IF(Tabla_CMS_Data[[#This Row],[PDFName]]=C396,Tabla_CMS_Data[[#This Row],[Date]]-B396,0)</f>
        <v>1.0300925932824612E-3</v>
      </c>
    </row>
    <row r="398" spans="1:8" x14ac:dyDescent="0.3">
      <c r="A398">
        <v>604</v>
      </c>
      <c r="B398" s="5">
        <v>44756.56145833333</v>
      </c>
      <c r="C398" t="s">
        <v>250</v>
      </c>
      <c r="D398" t="s">
        <v>251</v>
      </c>
      <c r="E398" t="s">
        <v>259</v>
      </c>
      <c r="F398" t="s">
        <v>16</v>
      </c>
      <c r="G398" t="s">
        <v>12</v>
      </c>
      <c r="H398" s="3">
        <f>IF(Tabla_CMS_Data[[#This Row],[PDFName]]=C397,Tabla_CMS_Data[[#This Row],[Date]]-B397,0)</f>
        <v>4.3981480848742649E-4</v>
      </c>
    </row>
    <row r="399" spans="1:8" x14ac:dyDescent="0.3">
      <c r="A399">
        <v>605</v>
      </c>
      <c r="B399" s="5">
        <v>44756.562488425923</v>
      </c>
      <c r="C399" t="s">
        <v>250</v>
      </c>
      <c r="D399" t="s">
        <v>251</v>
      </c>
      <c r="E399" t="s">
        <v>260</v>
      </c>
      <c r="F399" t="s">
        <v>11</v>
      </c>
      <c r="G399" t="s">
        <v>12</v>
      </c>
      <c r="H399" s="3">
        <f>IF(Tabla_CMS_Data[[#This Row],[PDFName]]=C398,Tabla_CMS_Data[[#This Row],[Date]]-B398,0)</f>
        <v>1.0300925932824612E-3</v>
      </c>
    </row>
    <row r="400" spans="1:8" x14ac:dyDescent="0.3">
      <c r="A400">
        <v>606</v>
      </c>
      <c r="B400" s="5">
        <v>44756.562916666669</v>
      </c>
      <c r="C400" t="s">
        <v>250</v>
      </c>
      <c r="D400" t="s">
        <v>251</v>
      </c>
      <c r="E400" t="s">
        <v>260</v>
      </c>
      <c r="F400" t="s">
        <v>16</v>
      </c>
      <c r="G400" t="s">
        <v>12</v>
      </c>
      <c r="H400" s="3">
        <f>IF(Tabla_CMS_Data[[#This Row],[PDFName]]=C399,Tabla_CMS_Data[[#This Row],[Date]]-B399,0)</f>
        <v>4.2824074625968933E-4</v>
      </c>
    </row>
    <row r="401" spans="1:8" x14ac:dyDescent="0.3">
      <c r="A401">
        <v>607</v>
      </c>
      <c r="B401" s="5">
        <v>44756.56486111111</v>
      </c>
      <c r="C401" t="s">
        <v>250</v>
      </c>
      <c r="D401" t="s">
        <v>251</v>
      </c>
      <c r="E401" t="s">
        <v>261</v>
      </c>
      <c r="F401" t="s">
        <v>11</v>
      </c>
      <c r="G401" t="s">
        <v>12</v>
      </c>
      <c r="H401" s="3">
        <f>IF(Tabla_CMS_Data[[#This Row],[PDFName]]=C400,Tabla_CMS_Data[[#This Row],[Date]]-B400,0)</f>
        <v>1.9444444405962713E-3</v>
      </c>
    </row>
    <row r="402" spans="1:8" x14ac:dyDescent="0.3">
      <c r="A402">
        <v>608</v>
      </c>
      <c r="B402" s="5">
        <v>44756.565300925926</v>
      </c>
      <c r="C402" t="s">
        <v>250</v>
      </c>
      <c r="D402" t="s">
        <v>251</v>
      </c>
      <c r="E402" t="s">
        <v>261</v>
      </c>
      <c r="F402" t="s">
        <v>16</v>
      </c>
      <c r="G402" t="s">
        <v>12</v>
      </c>
      <c r="H402" s="3">
        <f>IF(Tabla_CMS_Data[[#This Row],[PDFName]]=C401,Tabla_CMS_Data[[#This Row],[Date]]-B401,0)</f>
        <v>4.398148157633841E-4</v>
      </c>
    </row>
    <row r="403" spans="1:8" x14ac:dyDescent="0.3">
      <c r="A403">
        <v>609</v>
      </c>
      <c r="B403" s="5">
        <v>44756.566331018519</v>
      </c>
      <c r="C403" t="s">
        <v>250</v>
      </c>
      <c r="D403" t="s">
        <v>251</v>
      </c>
      <c r="E403" t="s">
        <v>262</v>
      </c>
      <c r="F403" t="s">
        <v>11</v>
      </c>
      <c r="G403" t="s">
        <v>12</v>
      </c>
      <c r="H403" s="3">
        <f>IF(Tabla_CMS_Data[[#This Row],[PDFName]]=C402,Tabla_CMS_Data[[#This Row],[Date]]-B402,0)</f>
        <v>1.0300925932824612E-3</v>
      </c>
    </row>
    <row r="404" spans="1:8" x14ac:dyDescent="0.3">
      <c r="A404">
        <v>610</v>
      </c>
      <c r="B404" s="5">
        <v>44756.566759259258</v>
      </c>
      <c r="C404" t="s">
        <v>250</v>
      </c>
      <c r="D404" t="s">
        <v>251</v>
      </c>
      <c r="E404" t="s">
        <v>262</v>
      </c>
      <c r="F404" t="s">
        <v>16</v>
      </c>
      <c r="G404" t="s">
        <v>12</v>
      </c>
      <c r="H404" s="3">
        <f>IF(Tabla_CMS_Data[[#This Row],[PDFName]]=C403,Tabla_CMS_Data[[#This Row],[Date]]-B403,0)</f>
        <v>4.2824073898373172E-4</v>
      </c>
    </row>
    <row r="405" spans="1:8" x14ac:dyDescent="0.3">
      <c r="A405">
        <v>611</v>
      </c>
      <c r="B405" s="5">
        <v>44756.567766203705</v>
      </c>
      <c r="C405" t="s">
        <v>250</v>
      </c>
      <c r="D405" t="s">
        <v>251</v>
      </c>
      <c r="E405" t="s">
        <v>263</v>
      </c>
      <c r="F405" t="s">
        <v>11</v>
      </c>
      <c r="G405" t="s">
        <v>12</v>
      </c>
      <c r="H405" s="3">
        <f>IF(Tabla_CMS_Data[[#This Row],[PDFName]]=C404,Tabla_CMS_Data[[#This Row],[Date]]-B404,0)</f>
        <v>1.006944446999114E-3</v>
      </c>
    </row>
    <row r="406" spans="1:8" x14ac:dyDescent="0.3">
      <c r="A406">
        <v>612</v>
      </c>
      <c r="B406" s="5">
        <v>44756.568171296298</v>
      </c>
      <c r="C406" t="s">
        <v>250</v>
      </c>
      <c r="D406" t="s">
        <v>251</v>
      </c>
      <c r="E406" t="s">
        <v>263</v>
      </c>
      <c r="F406" t="s">
        <v>16</v>
      </c>
      <c r="G406" t="s">
        <v>12</v>
      </c>
      <c r="H406" s="3">
        <f>IF(Tabla_CMS_Data[[#This Row],[PDFName]]=C405,Tabla_CMS_Data[[#This Row],[Date]]-B405,0)</f>
        <v>4.0509259270038456E-4</v>
      </c>
    </row>
    <row r="407" spans="1:8" x14ac:dyDescent="0.3">
      <c r="A407">
        <v>613</v>
      </c>
      <c r="B407" s="5">
        <v>44756.569166666668</v>
      </c>
      <c r="C407" t="s">
        <v>250</v>
      </c>
      <c r="D407" t="s">
        <v>251</v>
      </c>
      <c r="E407" t="s">
        <v>264</v>
      </c>
      <c r="F407" t="s">
        <v>11</v>
      </c>
      <c r="G407" t="s">
        <v>12</v>
      </c>
      <c r="H407" s="3">
        <f>IF(Tabla_CMS_Data[[#This Row],[PDFName]]=C406,Tabla_CMS_Data[[#This Row],[Date]]-B406,0)</f>
        <v>9.9537037021946162E-4</v>
      </c>
    </row>
    <row r="408" spans="1:8" x14ac:dyDescent="0.3">
      <c r="A408">
        <v>614</v>
      </c>
      <c r="B408" s="5">
        <v>44756.569571759261</v>
      </c>
      <c r="C408" t="s">
        <v>250</v>
      </c>
      <c r="D408" t="s">
        <v>251</v>
      </c>
      <c r="E408" t="s">
        <v>264</v>
      </c>
      <c r="F408" t="s">
        <v>16</v>
      </c>
      <c r="G408" t="s">
        <v>12</v>
      </c>
      <c r="H408" s="3">
        <f>IF(Tabla_CMS_Data[[#This Row],[PDFName]]=C407,Tabla_CMS_Data[[#This Row],[Date]]-B407,0)</f>
        <v>4.0509259270038456E-4</v>
      </c>
    </row>
    <row r="409" spans="1:8" x14ac:dyDescent="0.3">
      <c r="A409">
        <v>615</v>
      </c>
      <c r="B409" s="5">
        <v>44756.5705787037</v>
      </c>
      <c r="C409" t="s">
        <v>250</v>
      </c>
      <c r="D409" t="s">
        <v>251</v>
      </c>
      <c r="E409" t="s">
        <v>265</v>
      </c>
      <c r="F409" t="s">
        <v>11</v>
      </c>
      <c r="G409" t="s">
        <v>12</v>
      </c>
      <c r="H409" s="3">
        <f>IF(Tabla_CMS_Data[[#This Row],[PDFName]]=C408,Tabla_CMS_Data[[#This Row],[Date]]-B408,0)</f>
        <v>1.0069444397231564E-3</v>
      </c>
    </row>
    <row r="410" spans="1:8" x14ac:dyDescent="0.3">
      <c r="A410">
        <v>616</v>
      </c>
      <c r="B410" s="5">
        <v>44756.570983796293</v>
      </c>
      <c r="C410" t="s">
        <v>250</v>
      </c>
      <c r="D410" t="s">
        <v>251</v>
      </c>
      <c r="E410" t="s">
        <v>265</v>
      </c>
      <c r="F410" t="s">
        <v>16</v>
      </c>
      <c r="G410" t="s">
        <v>12</v>
      </c>
      <c r="H410" s="3">
        <f>IF(Tabla_CMS_Data[[#This Row],[PDFName]]=C409,Tabla_CMS_Data[[#This Row],[Date]]-B409,0)</f>
        <v>4.0509259270038456E-4</v>
      </c>
    </row>
    <row r="411" spans="1:8" x14ac:dyDescent="0.3">
      <c r="A411">
        <v>617</v>
      </c>
      <c r="B411" s="5">
        <v>44756.571979166663</v>
      </c>
      <c r="C411" t="s">
        <v>250</v>
      </c>
      <c r="D411" t="s">
        <v>251</v>
      </c>
      <c r="E411" t="s">
        <v>266</v>
      </c>
      <c r="F411" t="s">
        <v>11</v>
      </c>
      <c r="G411" t="s">
        <v>12</v>
      </c>
      <c r="H411" s="3">
        <f>IF(Tabla_CMS_Data[[#This Row],[PDFName]]=C410,Tabla_CMS_Data[[#This Row],[Date]]-B410,0)</f>
        <v>9.9537037021946162E-4</v>
      </c>
    </row>
    <row r="412" spans="1:8" x14ac:dyDescent="0.3">
      <c r="A412">
        <v>618</v>
      </c>
      <c r="B412" s="5">
        <v>44756.572384259256</v>
      </c>
      <c r="C412" t="s">
        <v>250</v>
      </c>
      <c r="D412" t="s">
        <v>251</v>
      </c>
      <c r="E412" t="s">
        <v>266</v>
      </c>
      <c r="F412" t="s">
        <v>16</v>
      </c>
      <c r="G412" t="s">
        <v>12</v>
      </c>
      <c r="H412" s="3">
        <f>IF(Tabla_CMS_Data[[#This Row],[PDFName]]=C411,Tabla_CMS_Data[[#This Row],[Date]]-B411,0)</f>
        <v>4.0509259270038456E-4</v>
      </c>
    </row>
    <row r="413" spans="1:8" x14ac:dyDescent="0.3">
      <c r="A413">
        <v>619</v>
      </c>
      <c r="B413" s="5">
        <v>44756.573391203703</v>
      </c>
      <c r="C413" t="s">
        <v>250</v>
      </c>
      <c r="D413" t="s">
        <v>251</v>
      </c>
      <c r="E413" t="s">
        <v>267</v>
      </c>
      <c r="F413" t="s">
        <v>11</v>
      </c>
      <c r="G413" t="s">
        <v>12</v>
      </c>
      <c r="H413" s="3">
        <f>IF(Tabla_CMS_Data[[#This Row],[PDFName]]=C412,Tabla_CMS_Data[[#This Row],[Date]]-B412,0)</f>
        <v>1.006944446999114E-3</v>
      </c>
    </row>
    <row r="414" spans="1:8" x14ac:dyDescent="0.3">
      <c r="A414">
        <v>620</v>
      </c>
      <c r="B414" s="5">
        <v>44756.573784722219</v>
      </c>
      <c r="C414" t="s">
        <v>250</v>
      </c>
      <c r="D414" t="s">
        <v>251</v>
      </c>
      <c r="E414" t="s">
        <v>267</v>
      </c>
      <c r="F414" t="s">
        <v>16</v>
      </c>
      <c r="G414" t="s">
        <v>12</v>
      </c>
      <c r="H414" s="3">
        <f>IF(Tabla_CMS_Data[[#This Row],[PDFName]]=C413,Tabla_CMS_Data[[#This Row],[Date]]-B413,0)</f>
        <v>3.9351851592073217E-4</v>
      </c>
    </row>
    <row r="415" spans="1:8" x14ac:dyDescent="0.3">
      <c r="A415">
        <v>621</v>
      </c>
      <c r="B415" s="5">
        <v>44756.584502314814</v>
      </c>
      <c r="C415" t="s">
        <v>250</v>
      </c>
      <c r="D415" t="s">
        <v>251</v>
      </c>
      <c r="E415" t="s">
        <v>268</v>
      </c>
      <c r="F415" t="s">
        <v>11</v>
      </c>
      <c r="G415" t="s">
        <v>12</v>
      </c>
      <c r="H415" s="3">
        <f>IF(Tabla_CMS_Data[[#This Row],[PDFName]]=C414,Tabla_CMS_Data[[#This Row],[Date]]-B414,0)</f>
        <v>1.0717592595028691E-2</v>
      </c>
    </row>
    <row r="416" spans="1:8" x14ac:dyDescent="0.3">
      <c r="A416">
        <v>622</v>
      </c>
      <c r="B416" s="5">
        <v>44756.58494212963</v>
      </c>
      <c r="C416" t="s">
        <v>250</v>
      </c>
      <c r="D416" t="s">
        <v>251</v>
      </c>
      <c r="E416" t="s">
        <v>268</v>
      </c>
      <c r="F416" t="s">
        <v>16</v>
      </c>
      <c r="G416" t="s">
        <v>12</v>
      </c>
      <c r="H416" s="3">
        <f>IF(Tabla_CMS_Data[[#This Row],[PDFName]]=C415,Tabla_CMS_Data[[#This Row],[Date]]-B415,0)</f>
        <v>4.398148157633841E-4</v>
      </c>
    </row>
    <row r="417" spans="1:8" x14ac:dyDescent="0.3">
      <c r="A417">
        <v>623</v>
      </c>
      <c r="B417" s="5">
        <v>44756.588796296295</v>
      </c>
      <c r="C417" t="s">
        <v>250</v>
      </c>
      <c r="D417" t="s">
        <v>251</v>
      </c>
      <c r="E417" t="s">
        <v>269</v>
      </c>
      <c r="F417" t="s">
        <v>11</v>
      </c>
      <c r="G417" t="s">
        <v>12</v>
      </c>
      <c r="H417" s="3">
        <f>IF(Tabla_CMS_Data[[#This Row],[PDFName]]=C416,Tabla_CMS_Data[[#This Row],[Date]]-B416,0)</f>
        <v>3.8541666654055007E-3</v>
      </c>
    </row>
    <row r="418" spans="1:8" x14ac:dyDescent="0.3">
      <c r="A418">
        <v>624</v>
      </c>
      <c r="B418" s="5">
        <v>44756.589224537034</v>
      </c>
      <c r="C418" t="s">
        <v>250</v>
      </c>
      <c r="D418" t="s">
        <v>251</v>
      </c>
      <c r="E418" t="s">
        <v>269</v>
      </c>
      <c r="F418" t="s">
        <v>16</v>
      </c>
      <c r="G418" t="s">
        <v>12</v>
      </c>
      <c r="H418" s="3">
        <f>IF(Tabla_CMS_Data[[#This Row],[PDFName]]=C417,Tabla_CMS_Data[[#This Row],[Date]]-B417,0)</f>
        <v>4.2824073898373172E-4</v>
      </c>
    </row>
    <row r="419" spans="1:8" x14ac:dyDescent="0.3">
      <c r="A419">
        <v>625</v>
      </c>
      <c r="B419" s="5">
        <v>44757.45412037037</v>
      </c>
      <c r="C419" t="s">
        <v>270</v>
      </c>
      <c r="D419" t="s">
        <v>271</v>
      </c>
      <c r="E419" t="s">
        <v>272</v>
      </c>
      <c r="F419" t="s">
        <v>11</v>
      </c>
      <c r="G419" t="s">
        <v>12</v>
      </c>
      <c r="H419" s="3">
        <f>IF(Tabla_CMS_Data[[#This Row],[PDFName]]=C418,Tabla_CMS_Data[[#This Row],[Date]]-B418,0)</f>
        <v>0</v>
      </c>
    </row>
    <row r="420" spans="1:8" x14ac:dyDescent="0.3">
      <c r="A420">
        <v>626</v>
      </c>
      <c r="B420" s="5">
        <v>44757.466446759259</v>
      </c>
      <c r="C420" t="s">
        <v>273</v>
      </c>
      <c r="D420" t="s">
        <v>274</v>
      </c>
      <c r="E420" t="s">
        <v>275</v>
      </c>
      <c r="F420" t="s">
        <v>11</v>
      </c>
      <c r="G420" t="s">
        <v>12</v>
      </c>
      <c r="H420" s="3">
        <f>IF(Tabla_CMS_Data[[#This Row],[PDFName]]=C419,Tabla_CMS_Data[[#This Row],[Date]]-B419,0)</f>
        <v>0</v>
      </c>
    </row>
    <row r="421" spans="1:8" x14ac:dyDescent="0.3">
      <c r="A421">
        <v>627</v>
      </c>
      <c r="B421" s="5">
        <v>44757.467048611114</v>
      </c>
      <c r="C421" t="s">
        <v>273</v>
      </c>
      <c r="D421" t="s">
        <v>274</v>
      </c>
      <c r="E421" t="s">
        <v>275</v>
      </c>
      <c r="F421" t="s">
        <v>16</v>
      </c>
      <c r="G421" t="s">
        <v>12</v>
      </c>
      <c r="H421" s="3">
        <f>IF(Tabla_CMS_Data[[#This Row],[PDFName]]=C420,Tabla_CMS_Data[[#This Row],[Date]]-B420,0)</f>
        <v>6.0185185429872945E-4</v>
      </c>
    </row>
    <row r="422" spans="1:8" x14ac:dyDescent="0.3">
      <c r="A422">
        <v>628</v>
      </c>
      <c r="B422" s="5">
        <v>44757.469224537039</v>
      </c>
      <c r="C422" t="s">
        <v>273</v>
      </c>
      <c r="D422" t="s">
        <v>274</v>
      </c>
      <c r="E422" t="s">
        <v>276</v>
      </c>
      <c r="F422" t="s">
        <v>11</v>
      </c>
      <c r="G422" t="s">
        <v>12</v>
      </c>
      <c r="H422" s="3">
        <f>IF(Tabla_CMS_Data[[#This Row],[PDFName]]=C421,Tabla_CMS_Data[[#This Row],[Date]]-B421,0)</f>
        <v>2.1759259252576157E-3</v>
      </c>
    </row>
    <row r="423" spans="1:8" x14ac:dyDescent="0.3">
      <c r="A423">
        <v>629</v>
      </c>
      <c r="B423" s="5">
        <v>44757.469837962963</v>
      </c>
      <c r="C423" t="s">
        <v>273</v>
      </c>
      <c r="D423" t="s">
        <v>274</v>
      </c>
      <c r="E423" t="s">
        <v>276</v>
      </c>
      <c r="F423" t="s">
        <v>16</v>
      </c>
      <c r="G423" t="s">
        <v>12</v>
      </c>
      <c r="H423" s="3">
        <f>IF(Tabla_CMS_Data[[#This Row],[PDFName]]=C422,Tabla_CMS_Data[[#This Row],[Date]]-B422,0)</f>
        <v>6.1342592380242422E-4</v>
      </c>
    </row>
    <row r="424" spans="1:8" x14ac:dyDescent="0.3">
      <c r="A424">
        <v>630</v>
      </c>
      <c r="B424" s="5">
        <v>44757.474594907406</v>
      </c>
      <c r="C424" t="s">
        <v>273</v>
      </c>
      <c r="D424" t="s">
        <v>274</v>
      </c>
      <c r="E424" t="s">
        <v>277</v>
      </c>
      <c r="F424" t="s">
        <v>11</v>
      </c>
      <c r="G424" t="s">
        <v>12</v>
      </c>
      <c r="H424" s="3">
        <f>IF(Tabla_CMS_Data[[#This Row],[PDFName]]=C423,Tabla_CMS_Data[[#This Row],[Date]]-B423,0)</f>
        <v>4.756944443215616E-3</v>
      </c>
    </row>
    <row r="425" spans="1:8" x14ac:dyDescent="0.3">
      <c r="A425">
        <v>631</v>
      </c>
      <c r="B425" s="5">
        <v>44757.475231481483</v>
      </c>
      <c r="C425" t="s">
        <v>273</v>
      </c>
      <c r="D425" t="s">
        <v>274</v>
      </c>
      <c r="E425" t="s">
        <v>277</v>
      </c>
      <c r="F425" t="s">
        <v>16</v>
      </c>
      <c r="G425" t="s">
        <v>12</v>
      </c>
      <c r="H425" s="3">
        <f>IF(Tabla_CMS_Data[[#This Row],[PDFName]]=C424,Tabla_CMS_Data[[#This Row],[Date]]-B424,0)</f>
        <v>6.36574077361729E-4</v>
      </c>
    </row>
    <row r="426" spans="1:8" x14ac:dyDescent="0.3">
      <c r="A426">
        <v>632</v>
      </c>
      <c r="B426" s="5">
        <v>44757.476666666669</v>
      </c>
      <c r="C426" t="s">
        <v>273</v>
      </c>
      <c r="D426" t="s">
        <v>274</v>
      </c>
      <c r="E426" t="s">
        <v>278</v>
      </c>
      <c r="F426" t="s">
        <v>11</v>
      </c>
      <c r="G426" t="s">
        <v>12</v>
      </c>
      <c r="H426" s="3">
        <f>IF(Tabla_CMS_Data[[#This Row],[PDFName]]=C425,Tabla_CMS_Data[[#This Row],[Date]]-B425,0)</f>
        <v>1.4351851859828457E-3</v>
      </c>
    </row>
    <row r="427" spans="1:8" x14ac:dyDescent="0.3">
      <c r="A427">
        <v>633</v>
      </c>
      <c r="B427" s="5">
        <v>44757.477303240739</v>
      </c>
      <c r="C427" t="s">
        <v>273</v>
      </c>
      <c r="D427" t="s">
        <v>274</v>
      </c>
      <c r="E427" t="s">
        <v>278</v>
      </c>
      <c r="F427" t="s">
        <v>16</v>
      </c>
      <c r="G427" t="s">
        <v>12</v>
      </c>
      <c r="H427" s="3">
        <f>IF(Tabla_CMS_Data[[#This Row],[PDFName]]=C426,Tabla_CMS_Data[[#This Row],[Date]]-B426,0)</f>
        <v>6.3657407008577138E-4</v>
      </c>
    </row>
    <row r="428" spans="1:8" x14ac:dyDescent="0.3">
      <c r="A428">
        <v>634</v>
      </c>
      <c r="B428" s="5">
        <v>44757.480393518519</v>
      </c>
      <c r="C428" t="s">
        <v>270</v>
      </c>
      <c r="D428" t="s">
        <v>271</v>
      </c>
      <c r="E428" t="s">
        <v>279</v>
      </c>
      <c r="F428" t="s">
        <v>11</v>
      </c>
      <c r="G428" t="s">
        <v>12</v>
      </c>
      <c r="H428" s="3">
        <f>IF(Tabla_CMS_Data[[#This Row],[PDFName]]=C427,Tabla_CMS_Data[[#This Row],[Date]]-B427,0)</f>
        <v>0</v>
      </c>
    </row>
    <row r="429" spans="1:8" x14ac:dyDescent="0.3">
      <c r="A429">
        <v>635</v>
      </c>
      <c r="B429" s="5">
        <v>44757.481759259259</v>
      </c>
      <c r="C429" t="s">
        <v>270</v>
      </c>
      <c r="D429" t="s">
        <v>271</v>
      </c>
      <c r="E429" t="s">
        <v>272</v>
      </c>
      <c r="F429" t="s">
        <v>16</v>
      </c>
      <c r="G429" t="s">
        <v>12</v>
      </c>
      <c r="H429" s="3">
        <f>IF(Tabla_CMS_Data[[#This Row],[PDFName]]=C428,Tabla_CMS_Data[[#This Row],[Date]]-B428,0)</f>
        <v>1.3657407398568466E-3</v>
      </c>
    </row>
    <row r="430" spans="1:8" x14ac:dyDescent="0.3">
      <c r="A430">
        <v>636</v>
      </c>
      <c r="B430" s="5">
        <v>44757.503078703703</v>
      </c>
      <c r="C430" t="s">
        <v>270</v>
      </c>
      <c r="D430" t="s">
        <v>271</v>
      </c>
      <c r="E430" t="s">
        <v>279</v>
      </c>
      <c r="F430" t="s">
        <v>16</v>
      </c>
      <c r="G430" t="s">
        <v>12</v>
      </c>
      <c r="H430" s="3">
        <f>IF(Tabla_CMS_Data[[#This Row],[PDFName]]=C429,Tabla_CMS_Data[[#This Row],[Date]]-B429,0)</f>
        <v>2.1319444444088731E-2</v>
      </c>
    </row>
    <row r="431" spans="1:8" x14ac:dyDescent="0.3">
      <c r="A431">
        <v>637</v>
      </c>
      <c r="B431" s="5">
        <v>44757.504050925927</v>
      </c>
      <c r="C431" t="s">
        <v>270</v>
      </c>
      <c r="D431" t="s">
        <v>271</v>
      </c>
      <c r="E431" t="s">
        <v>272</v>
      </c>
      <c r="F431" t="s">
        <v>73</v>
      </c>
      <c r="G431" t="s">
        <v>12</v>
      </c>
      <c r="H431" s="3">
        <f>IF(Tabla_CMS_Data[[#This Row],[PDFName]]=C430,Tabla_CMS_Data[[#This Row],[Date]]-B430,0)</f>
        <v>9.7222222393611446E-4</v>
      </c>
    </row>
    <row r="432" spans="1:8" x14ac:dyDescent="0.3">
      <c r="A432">
        <v>638</v>
      </c>
      <c r="B432" s="5">
        <v>44757.504884259259</v>
      </c>
      <c r="C432" t="s">
        <v>270</v>
      </c>
      <c r="D432" t="s">
        <v>271</v>
      </c>
      <c r="E432" t="s">
        <v>279</v>
      </c>
      <c r="F432" t="s">
        <v>73</v>
      </c>
      <c r="G432" t="s">
        <v>12</v>
      </c>
      <c r="H432" s="3">
        <f>IF(Tabla_CMS_Data[[#This Row],[PDFName]]=C431,Tabla_CMS_Data[[#This Row],[Date]]-B431,0)</f>
        <v>8.3333333168411627E-4</v>
      </c>
    </row>
    <row r="433" spans="1:8" x14ac:dyDescent="0.3">
      <c r="A433">
        <v>639</v>
      </c>
      <c r="B433" s="5">
        <v>44757.50582175926</v>
      </c>
      <c r="C433" t="s">
        <v>270</v>
      </c>
      <c r="D433" t="s">
        <v>271</v>
      </c>
      <c r="E433" t="s">
        <v>272</v>
      </c>
      <c r="F433" t="s">
        <v>74</v>
      </c>
      <c r="G433" t="s">
        <v>12</v>
      </c>
      <c r="H433" s="3">
        <f>IF(Tabla_CMS_Data[[#This Row],[PDFName]]=C432,Tabla_CMS_Data[[#This Row],[Date]]-B432,0)</f>
        <v>9.3750000087311491E-4</v>
      </c>
    </row>
    <row r="434" spans="1:8" x14ac:dyDescent="0.3">
      <c r="A434">
        <v>640</v>
      </c>
      <c r="B434" s="5">
        <v>44757.506655092591</v>
      </c>
      <c r="C434" t="s">
        <v>270</v>
      </c>
      <c r="D434" t="s">
        <v>271</v>
      </c>
      <c r="E434" t="s">
        <v>279</v>
      </c>
      <c r="F434" t="s">
        <v>74</v>
      </c>
      <c r="G434" t="s">
        <v>12</v>
      </c>
      <c r="H434" s="3">
        <f>IF(Tabla_CMS_Data[[#This Row],[PDFName]]=C433,Tabla_CMS_Data[[#This Row],[Date]]-B433,0)</f>
        <v>8.3333333168411627E-4</v>
      </c>
    </row>
    <row r="435" spans="1:8" x14ac:dyDescent="0.3">
      <c r="A435">
        <v>641</v>
      </c>
      <c r="B435" s="5">
        <v>44757.507592592592</v>
      </c>
      <c r="C435" t="s">
        <v>270</v>
      </c>
      <c r="D435" t="s">
        <v>271</v>
      </c>
      <c r="E435" t="s">
        <v>272</v>
      </c>
      <c r="F435" t="s">
        <v>75</v>
      </c>
      <c r="G435" t="s">
        <v>12</v>
      </c>
      <c r="H435" s="3">
        <f>IF(Tabla_CMS_Data[[#This Row],[PDFName]]=C434,Tabla_CMS_Data[[#This Row],[Date]]-B434,0)</f>
        <v>9.3750000087311491E-4</v>
      </c>
    </row>
    <row r="436" spans="1:8" x14ac:dyDescent="0.3">
      <c r="A436">
        <v>642</v>
      </c>
      <c r="B436" s="5">
        <v>44757.508425925924</v>
      </c>
      <c r="C436" t="s">
        <v>270</v>
      </c>
      <c r="D436" t="s">
        <v>271</v>
      </c>
      <c r="E436" t="s">
        <v>279</v>
      </c>
      <c r="F436" t="s">
        <v>75</v>
      </c>
      <c r="G436" t="s">
        <v>12</v>
      </c>
      <c r="H436" s="3">
        <f>IF(Tabla_CMS_Data[[#This Row],[PDFName]]=C435,Tabla_CMS_Data[[#This Row],[Date]]-B435,0)</f>
        <v>8.3333333168411627E-4</v>
      </c>
    </row>
    <row r="437" spans="1:8" x14ac:dyDescent="0.3">
      <c r="A437">
        <v>643</v>
      </c>
      <c r="B437" s="5">
        <v>44757.509375000001</v>
      </c>
      <c r="C437" t="s">
        <v>270</v>
      </c>
      <c r="D437" t="s">
        <v>271</v>
      </c>
      <c r="E437" t="s">
        <v>272</v>
      </c>
      <c r="F437" t="s">
        <v>77</v>
      </c>
      <c r="G437" t="s">
        <v>12</v>
      </c>
      <c r="H437" s="3">
        <f>IF(Tabla_CMS_Data[[#This Row],[PDFName]]=C436,Tabla_CMS_Data[[#This Row],[Date]]-B436,0)</f>
        <v>9.490740776527673E-4</v>
      </c>
    </row>
    <row r="438" spans="1:8" x14ac:dyDescent="0.3">
      <c r="A438">
        <v>644</v>
      </c>
      <c r="B438" s="5">
        <v>44757.510208333333</v>
      </c>
      <c r="C438" t="s">
        <v>270</v>
      </c>
      <c r="D438" t="s">
        <v>271</v>
      </c>
      <c r="E438" t="s">
        <v>279</v>
      </c>
      <c r="F438" t="s">
        <v>77</v>
      </c>
      <c r="G438" t="s">
        <v>12</v>
      </c>
      <c r="H438" s="3">
        <f>IF(Tabla_CMS_Data[[#This Row],[PDFName]]=C437,Tabla_CMS_Data[[#This Row],[Date]]-B437,0)</f>
        <v>8.3333333168411627E-4</v>
      </c>
    </row>
    <row r="439" spans="1:8" x14ac:dyDescent="0.3">
      <c r="A439">
        <v>645</v>
      </c>
      <c r="B439" s="5">
        <v>44757.511342592596</v>
      </c>
      <c r="C439" t="s">
        <v>270</v>
      </c>
      <c r="D439" t="s">
        <v>271</v>
      </c>
      <c r="E439" t="s">
        <v>280</v>
      </c>
      <c r="F439" t="s">
        <v>11</v>
      </c>
      <c r="G439" t="s">
        <v>12</v>
      </c>
      <c r="H439" s="3">
        <f>IF(Tabla_CMS_Data[[#This Row],[PDFName]]=C438,Tabla_CMS_Data[[#This Row],[Date]]-B438,0)</f>
        <v>1.1342592624714598E-3</v>
      </c>
    </row>
    <row r="440" spans="1:8" x14ac:dyDescent="0.3">
      <c r="A440">
        <v>646</v>
      </c>
      <c r="B440" s="5">
        <v>44757.511956018519</v>
      </c>
      <c r="C440" t="s">
        <v>270</v>
      </c>
      <c r="D440" t="s">
        <v>271</v>
      </c>
      <c r="E440" t="s">
        <v>280</v>
      </c>
      <c r="F440" t="s">
        <v>16</v>
      </c>
      <c r="G440" t="s">
        <v>12</v>
      </c>
      <c r="H440" s="3">
        <f>IF(Tabla_CMS_Data[[#This Row],[PDFName]]=C439,Tabla_CMS_Data[[#This Row],[Date]]-B439,0)</f>
        <v>6.1342592380242422E-4</v>
      </c>
    </row>
    <row r="441" spans="1:8" x14ac:dyDescent="0.3">
      <c r="A441">
        <v>647</v>
      </c>
      <c r="B441" s="5">
        <v>44757.513287037036</v>
      </c>
      <c r="C441" t="s">
        <v>270</v>
      </c>
      <c r="D441" t="s">
        <v>271</v>
      </c>
      <c r="E441" t="s">
        <v>281</v>
      </c>
      <c r="F441" t="s">
        <v>11</v>
      </c>
      <c r="G441" t="s">
        <v>12</v>
      </c>
      <c r="H441" s="3">
        <f>IF(Tabla_CMS_Data[[#This Row],[PDFName]]=C440,Tabla_CMS_Data[[#This Row],[Date]]-B440,0)</f>
        <v>1.3310185167938471E-3</v>
      </c>
    </row>
    <row r="442" spans="1:8" x14ac:dyDescent="0.3">
      <c r="A442">
        <v>648</v>
      </c>
      <c r="B442" s="5">
        <v>44757.516458333332</v>
      </c>
      <c r="C442" t="s">
        <v>270</v>
      </c>
      <c r="D442" t="s">
        <v>271</v>
      </c>
      <c r="E442" t="s">
        <v>281</v>
      </c>
      <c r="F442" t="s">
        <v>16</v>
      </c>
      <c r="G442" t="s">
        <v>12</v>
      </c>
      <c r="H442" s="3">
        <f>IF(Tabla_CMS_Data[[#This Row],[PDFName]]=C441,Tabla_CMS_Data[[#This Row],[Date]]-B441,0)</f>
        <v>3.1712962954770774E-3</v>
      </c>
    </row>
    <row r="443" spans="1:8" x14ac:dyDescent="0.3">
      <c r="A443">
        <v>649</v>
      </c>
      <c r="B443" s="5">
        <v>44757.517800925925</v>
      </c>
      <c r="C443" t="s">
        <v>270</v>
      </c>
      <c r="D443" t="s">
        <v>271</v>
      </c>
      <c r="E443" t="s">
        <v>282</v>
      </c>
      <c r="F443" t="s">
        <v>11</v>
      </c>
      <c r="G443" t="s">
        <v>12</v>
      </c>
      <c r="H443" s="3">
        <f>IF(Tabla_CMS_Data[[#This Row],[PDFName]]=C442,Tabla_CMS_Data[[#This Row],[Date]]-B442,0)</f>
        <v>1.3425925935734995E-3</v>
      </c>
    </row>
    <row r="444" spans="1:8" x14ac:dyDescent="0.3">
      <c r="A444">
        <v>650</v>
      </c>
      <c r="B444" s="5">
        <v>44757.518414351849</v>
      </c>
      <c r="C444" t="s">
        <v>270</v>
      </c>
      <c r="D444" t="s">
        <v>271</v>
      </c>
      <c r="E444" t="s">
        <v>282</v>
      </c>
      <c r="F444" t="s">
        <v>16</v>
      </c>
      <c r="G444" t="s">
        <v>12</v>
      </c>
      <c r="H444" s="3">
        <f>IF(Tabla_CMS_Data[[#This Row],[PDFName]]=C443,Tabla_CMS_Data[[#This Row],[Date]]-B443,0)</f>
        <v>6.1342592380242422E-4</v>
      </c>
    </row>
    <row r="445" spans="1:8" x14ac:dyDescent="0.3">
      <c r="A445">
        <v>651</v>
      </c>
      <c r="B445" s="5">
        <v>44757.519745370373</v>
      </c>
      <c r="C445" t="s">
        <v>270</v>
      </c>
      <c r="D445" t="s">
        <v>271</v>
      </c>
      <c r="E445" t="s">
        <v>283</v>
      </c>
      <c r="F445" t="s">
        <v>11</v>
      </c>
      <c r="G445" t="s">
        <v>12</v>
      </c>
      <c r="H445" s="3">
        <f>IF(Tabla_CMS_Data[[#This Row],[PDFName]]=C444,Tabla_CMS_Data[[#This Row],[Date]]-B444,0)</f>
        <v>1.3310185240698047E-3</v>
      </c>
    </row>
    <row r="446" spans="1:8" x14ac:dyDescent="0.3">
      <c r="A446">
        <v>652</v>
      </c>
      <c r="B446" s="5">
        <v>44757.520358796297</v>
      </c>
      <c r="C446" t="s">
        <v>270</v>
      </c>
      <c r="D446" t="s">
        <v>271</v>
      </c>
      <c r="E446" t="s">
        <v>283</v>
      </c>
      <c r="F446" t="s">
        <v>16</v>
      </c>
      <c r="G446" t="s">
        <v>12</v>
      </c>
      <c r="H446" s="3">
        <f>IF(Tabla_CMS_Data[[#This Row],[PDFName]]=C445,Tabla_CMS_Data[[#This Row],[Date]]-B445,0)</f>
        <v>6.1342592380242422E-4</v>
      </c>
    </row>
    <row r="447" spans="1:8" x14ac:dyDescent="0.3">
      <c r="A447">
        <v>653</v>
      </c>
      <c r="B447" s="5">
        <v>44757.521701388891</v>
      </c>
      <c r="C447" t="s">
        <v>270</v>
      </c>
      <c r="D447" t="s">
        <v>271</v>
      </c>
      <c r="E447" t="s">
        <v>284</v>
      </c>
      <c r="F447" t="s">
        <v>11</v>
      </c>
      <c r="G447" t="s">
        <v>12</v>
      </c>
      <c r="H447" s="3">
        <f>IF(Tabla_CMS_Data[[#This Row],[PDFName]]=C446,Tabla_CMS_Data[[#This Row],[Date]]-B446,0)</f>
        <v>1.3425925935734995E-3</v>
      </c>
    </row>
    <row r="448" spans="1:8" x14ac:dyDescent="0.3">
      <c r="A448">
        <v>654</v>
      </c>
      <c r="B448" s="5">
        <v>44757.522314814814</v>
      </c>
      <c r="C448" t="s">
        <v>270</v>
      </c>
      <c r="D448" t="s">
        <v>271</v>
      </c>
      <c r="E448" t="s">
        <v>284</v>
      </c>
      <c r="F448" t="s">
        <v>16</v>
      </c>
      <c r="G448" t="s">
        <v>12</v>
      </c>
      <c r="H448" s="3">
        <f>IF(Tabla_CMS_Data[[#This Row],[PDFName]]=C447,Tabla_CMS_Data[[#This Row],[Date]]-B447,0)</f>
        <v>6.1342592380242422E-4</v>
      </c>
    </row>
    <row r="449" spans="1:8" x14ac:dyDescent="0.3">
      <c r="A449">
        <v>655</v>
      </c>
      <c r="B449" s="5">
        <v>44757.523645833331</v>
      </c>
      <c r="C449" t="s">
        <v>270</v>
      </c>
      <c r="D449" t="s">
        <v>271</v>
      </c>
      <c r="E449" t="s">
        <v>285</v>
      </c>
      <c r="F449" t="s">
        <v>11</v>
      </c>
      <c r="G449" t="s">
        <v>12</v>
      </c>
      <c r="H449" s="3">
        <f>IF(Tabla_CMS_Data[[#This Row],[PDFName]]=C448,Tabla_CMS_Data[[#This Row],[Date]]-B448,0)</f>
        <v>1.3310185167938471E-3</v>
      </c>
    </row>
    <row r="450" spans="1:8" x14ac:dyDescent="0.3">
      <c r="A450">
        <v>656</v>
      </c>
      <c r="B450" s="5">
        <v>44757.524270833332</v>
      </c>
      <c r="C450" t="s">
        <v>270</v>
      </c>
      <c r="D450" t="s">
        <v>271</v>
      </c>
      <c r="E450" t="s">
        <v>285</v>
      </c>
      <c r="F450" t="s">
        <v>16</v>
      </c>
      <c r="G450" t="s">
        <v>12</v>
      </c>
      <c r="H450" s="3">
        <f>IF(Tabla_CMS_Data[[#This Row],[PDFName]]=C449,Tabla_CMS_Data[[#This Row],[Date]]-B449,0)</f>
        <v>6.2500000058207661E-4</v>
      </c>
    </row>
    <row r="451" spans="1:8" x14ac:dyDescent="0.3">
      <c r="A451">
        <v>657</v>
      </c>
      <c r="B451" s="5">
        <v>44757.525601851848</v>
      </c>
      <c r="C451" t="s">
        <v>270</v>
      </c>
      <c r="D451" t="s">
        <v>271</v>
      </c>
      <c r="E451" t="s">
        <v>286</v>
      </c>
      <c r="F451" t="s">
        <v>11</v>
      </c>
      <c r="G451" t="s">
        <v>12</v>
      </c>
      <c r="H451" s="3">
        <f>IF(Tabla_CMS_Data[[#This Row],[PDFName]]=C450,Tabla_CMS_Data[[#This Row],[Date]]-B450,0)</f>
        <v>1.3310185167938471E-3</v>
      </c>
    </row>
    <row r="452" spans="1:8" x14ac:dyDescent="0.3">
      <c r="A452">
        <v>658</v>
      </c>
      <c r="B452" s="5">
        <v>44757.52621527778</v>
      </c>
      <c r="C452" t="s">
        <v>270</v>
      </c>
      <c r="D452" t="s">
        <v>271</v>
      </c>
      <c r="E452" t="s">
        <v>286</v>
      </c>
      <c r="F452" t="s">
        <v>16</v>
      </c>
      <c r="G452" t="s">
        <v>12</v>
      </c>
      <c r="H452" s="3">
        <f>IF(Tabla_CMS_Data[[#This Row],[PDFName]]=C451,Tabla_CMS_Data[[#This Row],[Date]]-B451,0)</f>
        <v>6.1342593107838184E-4</v>
      </c>
    </row>
    <row r="453" spans="1:8" x14ac:dyDescent="0.3">
      <c r="A453">
        <v>659</v>
      </c>
      <c r="B453" s="5">
        <v>44757.527546296296</v>
      </c>
      <c r="C453" t="s">
        <v>270</v>
      </c>
      <c r="D453" t="s">
        <v>271</v>
      </c>
      <c r="E453" t="s">
        <v>287</v>
      </c>
      <c r="F453" t="s">
        <v>11</v>
      </c>
      <c r="G453" t="s">
        <v>12</v>
      </c>
      <c r="H453" s="3">
        <f>IF(Tabla_CMS_Data[[#This Row],[PDFName]]=C452,Tabla_CMS_Data[[#This Row],[Date]]-B452,0)</f>
        <v>1.3310185167938471E-3</v>
      </c>
    </row>
    <row r="454" spans="1:8" x14ac:dyDescent="0.3">
      <c r="A454">
        <v>660</v>
      </c>
      <c r="B454" s="5">
        <v>44757.52815972222</v>
      </c>
      <c r="C454" t="s">
        <v>270</v>
      </c>
      <c r="D454" t="s">
        <v>271</v>
      </c>
      <c r="E454" t="s">
        <v>287</v>
      </c>
      <c r="F454" t="s">
        <v>16</v>
      </c>
      <c r="G454" t="s">
        <v>12</v>
      </c>
      <c r="H454" s="3">
        <f>IF(Tabla_CMS_Data[[#This Row],[PDFName]]=C453,Tabla_CMS_Data[[#This Row],[Date]]-B453,0)</f>
        <v>6.1342592380242422E-4</v>
      </c>
    </row>
    <row r="455" spans="1:8" x14ac:dyDescent="0.3">
      <c r="A455">
        <v>661</v>
      </c>
      <c r="B455" s="5">
        <v>44757.530358796299</v>
      </c>
      <c r="C455" t="s">
        <v>270</v>
      </c>
      <c r="D455" t="s">
        <v>271</v>
      </c>
      <c r="E455" t="s">
        <v>288</v>
      </c>
      <c r="F455" t="s">
        <v>11</v>
      </c>
      <c r="G455" t="s">
        <v>12</v>
      </c>
      <c r="H455" s="3">
        <f>IF(Tabla_CMS_Data[[#This Row],[PDFName]]=C454,Tabla_CMS_Data[[#This Row],[Date]]-B454,0)</f>
        <v>2.1990740788169205E-3</v>
      </c>
    </row>
    <row r="456" spans="1:8" x14ac:dyDescent="0.3">
      <c r="A456">
        <v>662</v>
      </c>
      <c r="B456" s="5">
        <v>44757.5309837963</v>
      </c>
      <c r="C456" t="s">
        <v>270</v>
      </c>
      <c r="D456" t="s">
        <v>271</v>
      </c>
      <c r="E456" t="s">
        <v>288</v>
      </c>
      <c r="F456" t="s">
        <v>16</v>
      </c>
      <c r="G456" t="s">
        <v>12</v>
      </c>
      <c r="H456" s="3">
        <f>IF(Tabla_CMS_Data[[#This Row],[PDFName]]=C455,Tabla_CMS_Data[[#This Row],[Date]]-B455,0)</f>
        <v>6.2500000058207661E-4</v>
      </c>
    </row>
    <row r="457" spans="1:8" x14ac:dyDescent="0.3">
      <c r="A457">
        <v>663</v>
      </c>
      <c r="B457" s="5">
        <v>44757.533437500002</v>
      </c>
      <c r="C457" t="s">
        <v>270</v>
      </c>
      <c r="D457" t="s">
        <v>271</v>
      </c>
      <c r="E457" t="s">
        <v>289</v>
      </c>
      <c r="F457" t="s">
        <v>11</v>
      </c>
      <c r="G457" t="s">
        <v>12</v>
      </c>
      <c r="H457" s="3">
        <f>IF(Tabla_CMS_Data[[#This Row],[PDFName]]=C456,Tabla_CMS_Data[[#This Row],[Date]]-B456,0)</f>
        <v>2.4537037024856545E-3</v>
      </c>
    </row>
    <row r="458" spans="1:8" x14ac:dyDescent="0.3">
      <c r="A458">
        <v>664</v>
      </c>
      <c r="B458" s="5">
        <v>44757.534224537034</v>
      </c>
      <c r="C458" t="s">
        <v>270</v>
      </c>
      <c r="D458" t="s">
        <v>271</v>
      </c>
      <c r="E458" t="s">
        <v>289</v>
      </c>
      <c r="F458" t="s">
        <v>16</v>
      </c>
      <c r="G458" t="s">
        <v>12</v>
      </c>
      <c r="H458" s="3">
        <f>IF(Tabla_CMS_Data[[#This Row],[PDFName]]=C457,Tabla_CMS_Data[[#This Row],[Date]]-B457,0)</f>
        <v>7.8703703184146434E-4</v>
      </c>
    </row>
    <row r="459" spans="1:8" x14ac:dyDescent="0.3">
      <c r="A459">
        <v>665</v>
      </c>
      <c r="B459" s="5">
        <v>44757.535358796296</v>
      </c>
      <c r="C459" t="s">
        <v>270</v>
      </c>
      <c r="D459" t="s">
        <v>271</v>
      </c>
      <c r="E459" t="s">
        <v>290</v>
      </c>
      <c r="F459" t="s">
        <v>11</v>
      </c>
      <c r="G459" t="s">
        <v>12</v>
      </c>
      <c r="H459" s="3">
        <f>IF(Tabla_CMS_Data[[#This Row],[PDFName]]=C458,Tabla_CMS_Data[[#This Row],[Date]]-B458,0)</f>
        <v>1.1342592624714598E-3</v>
      </c>
    </row>
    <row r="460" spans="1:8" x14ac:dyDescent="0.3">
      <c r="A460">
        <v>666</v>
      </c>
      <c r="B460" s="5">
        <v>44757.539409722223</v>
      </c>
      <c r="C460" t="s">
        <v>270</v>
      </c>
      <c r="D460" t="s">
        <v>271</v>
      </c>
      <c r="E460" t="s">
        <v>290</v>
      </c>
      <c r="F460" t="s">
        <v>16</v>
      </c>
      <c r="G460" t="s">
        <v>12</v>
      </c>
      <c r="H460" s="3">
        <f>IF(Tabla_CMS_Data[[#This Row],[PDFName]]=C459,Tabla_CMS_Data[[#This Row],[Date]]-B459,0)</f>
        <v>4.0509259270038456E-3</v>
      </c>
    </row>
    <row r="461" spans="1:8" x14ac:dyDescent="0.3">
      <c r="A461">
        <v>667</v>
      </c>
      <c r="B461" s="5">
        <v>44757.552939814814</v>
      </c>
      <c r="C461" t="s">
        <v>270</v>
      </c>
      <c r="D461" t="s">
        <v>271</v>
      </c>
      <c r="E461" t="s">
        <v>291</v>
      </c>
      <c r="F461" t="s">
        <v>11</v>
      </c>
      <c r="G461" t="s">
        <v>12</v>
      </c>
      <c r="H461" s="3">
        <f>IF(Tabla_CMS_Data[[#This Row],[PDFName]]=C460,Tabla_CMS_Data[[#This Row],[Date]]-B460,0)</f>
        <v>1.3530092590372078E-2</v>
      </c>
    </row>
    <row r="462" spans="1:8" x14ac:dyDescent="0.3">
      <c r="A462">
        <v>682</v>
      </c>
      <c r="B462" s="5">
        <v>44757.939328703702</v>
      </c>
      <c r="C462" t="s">
        <v>270</v>
      </c>
      <c r="D462" t="s">
        <v>271</v>
      </c>
      <c r="E462" t="s">
        <v>292</v>
      </c>
      <c r="F462" t="s">
        <v>16</v>
      </c>
      <c r="G462" t="s">
        <v>12</v>
      </c>
      <c r="H462" s="3">
        <f>IF(Tabla_CMS_Data[[#This Row],[PDFName]]=C461,Tabla_CMS_Data[[#This Row],[Date]]-B461,0)</f>
        <v>0.38638888888817746</v>
      </c>
    </row>
    <row r="463" spans="1:8" x14ac:dyDescent="0.3">
      <c r="A463">
        <v>683</v>
      </c>
      <c r="B463" s="5">
        <v>44757.944120370368</v>
      </c>
      <c r="C463" t="s">
        <v>270</v>
      </c>
      <c r="D463" t="s">
        <v>271</v>
      </c>
      <c r="E463" t="s">
        <v>293</v>
      </c>
      <c r="F463" t="s">
        <v>11</v>
      </c>
      <c r="G463" t="s">
        <v>12</v>
      </c>
      <c r="H463" s="3">
        <f>IF(Tabla_CMS_Data[[#This Row],[PDFName]]=C462,Tabla_CMS_Data[[#This Row],[Date]]-B462,0)</f>
        <v>4.7916666662786156E-3</v>
      </c>
    </row>
    <row r="464" spans="1:8" x14ac:dyDescent="0.3">
      <c r="A464">
        <v>684</v>
      </c>
      <c r="B464" s="5">
        <v>44757.946203703701</v>
      </c>
      <c r="C464" t="s">
        <v>270</v>
      </c>
      <c r="D464" t="s">
        <v>271</v>
      </c>
      <c r="E464" t="s">
        <v>294</v>
      </c>
      <c r="F464" t="s">
        <v>11</v>
      </c>
      <c r="G464" t="s">
        <v>12</v>
      </c>
      <c r="H464" s="3">
        <f>IF(Tabla_CMS_Data[[#This Row],[PDFName]]=C463,Tabla_CMS_Data[[#This Row],[Date]]-B463,0)</f>
        <v>2.0833333328482695E-3</v>
      </c>
    </row>
    <row r="465" spans="1:8" x14ac:dyDescent="0.3">
      <c r="A465">
        <v>685</v>
      </c>
      <c r="B465" s="5">
        <v>44757.948553240742</v>
      </c>
      <c r="C465" t="s">
        <v>270</v>
      </c>
      <c r="D465" t="s">
        <v>271</v>
      </c>
      <c r="E465" t="s">
        <v>294</v>
      </c>
      <c r="F465" t="s">
        <v>16</v>
      </c>
      <c r="G465" t="s">
        <v>12</v>
      </c>
      <c r="H465" s="3">
        <f>IF(Tabla_CMS_Data[[#This Row],[PDFName]]=C464,Tabla_CMS_Data[[#This Row],[Date]]-B464,0)</f>
        <v>2.3495370405726135E-3</v>
      </c>
    </row>
    <row r="466" spans="1:8" x14ac:dyDescent="0.3">
      <c r="A466">
        <v>686</v>
      </c>
      <c r="B466" s="5">
        <v>44757.952986111108</v>
      </c>
      <c r="C466" t="s">
        <v>270</v>
      </c>
      <c r="D466" t="s">
        <v>271</v>
      </c>
      <c r="E466" t="s">
        <v>295</v>
      </c>
      <c r="F466" t="s">
        <v>11</v>
      </c>
      <c r="G466" t="s">
        <v>12</v>
      </c>
      <c r="H466" s="3">
        <f>IF(Tabla_CMS_Data[[#This Row],[PDFName]]=C465,Tabla_CMS_Data[[#This Row],[Date]]-B465,0)</f>
        <v>4.4328703661449254E-3</v>
      </c>
    </row>
    <row r="467" spans="1:8" x14ac:dyDescent="0.3">
      <c r="A467">
        <v>687</v>
      </c>
      <c r="B467" s="5">
        <v>44757.953935185185</v>
      </c>
      <c r="C467" t="s">
        <v>270</v>
      </c>
      <c r="D467" t="s">
        <v>271</v>
      </c>
      <c r="E467" t="s">
        <v>295</v>
      </c>
      <c r="F467" t="s">
        <v>16</v>
      </c>
      <c r="G467" t="s">
        <v>12</v>
      </c>
      <c r="H467" s="3">
        <f>IF(Tabla_CMS_Data[[#This Row],[PDFName]]=C466,Tabla_CMS_Data[[#This Row],[Date]]-B466,0)</f>
        <v>9.490740776527673E-4</v>
      </c>
    </row>
    <row r="468" spans="1:8" x14ac:dyDescent="0.3">
      <c r="A468">
        <v>688</v>
      </c>
      <c r="B468" s="5">
        <v>44760.51425925926</v>
      </c>
      <c r="C468" t="s">
        <v>296</v>
      </c>
      <c r="D468" t="s">
        <v>297</v>
      </c>
      <c r="E468" t="s">
        <v>298</v>
      </c>
      <c r="F468" t="s">
        <v>11</v>
      </c>
      <c r="G468" t="s">
        <v>12</v>
      </c>
      <c r="H468" s="3">
        <f>IF(Tabla_CMS_Data[[#This Row],[PDFName]]=C467,Tabla_CMS_Data[[#This Row],[Date]]-B467,0)</f>
        <v>0</v>
      </c>
    </row>
    <row r="469" spans="1:8" x14ac:dyDescent="0.3">
      <c r="A469">
        <v>689</v>
      </c>
      <c r="B469" s="5">
        <v>44760.522789351853</v>
      </c>
      <c r="C469" t="s">
        <v>296</v>
      </c>
      <c r="D469" t="s">
        <v>297</v>
      </c>
      <c r="E469" t="s">
        <v>298</v>
      </c>
      <c r="F469" t="s">
        <v>16</v>
      </c>
      <c r="G469" t="s">
        <v>12</v>
      </c>
      <c r="H469" s="3">
        <f>IF(Tabla_CMS_Data[[#This Row],[PDFName]]=C468,Tabla_CMS_Data[[#This Row],[Date]]-B468,0)</f>
        <v>8.5300925929914229E-3</v>
      </c>
    </row>
    <row r="470" spans="1:8" x14ac:dyDescent="0.3">
      <c r="A470">
        <v>690</v>
      </c>
      <c r="B470" s="5">
        <v>44760.52684027778</v>
      </c>
      <c r="C470" t="s">
        <v>296</v>
      </c>
      <c r="D470" t="s">
        <v>297</v>
      </c>
      <c r="E470" t="s">
        <v>298</v>
      </c>
      <c r="F470" t="s">
        <v>11</v>
      </c>
      <c r="G470" t="s">
        <v>12</v>
      </c>
      <c r="H470" s="3">
        <f>IF(Tabla_CMS_Data[[#This Row],[PDFName]]=C469,Tabla_CMS_Data[[#This Row],[Date]]-B469,0)</f>
        <v>4.0509259270038456E-3</v>
      </c>
    </row>
    <row r="471" spans="1:8" x14ac:dyDescent="0.3">
      <c r="A471">
        <v>691</v>
      </c>
      <c r="B471" s="5">
        <v>44760.534386574072</v>
      </c>
      <c r="C471" t="s">
        <v>296</v>
      </c>
      <c r="D471" t="s">
        <v>297</v>
      </c>
      <c r="E471" t="s">
        <v>299</v>
      </c>
      <c r="F471" t="s">
        <v>11</v>
      </c>
      <c r="G471" t="s">
        <v>12</v>
      </c>
      <c r="H471" s="3">
        <f>IF(Tabla_CMS_Data[[#This Row],[PDFName]]=C470,Tabla_CMS_Data[[#This Row],[Date]]-B470,0)</f>
        <v>7.546296292275656E-3</v>
      </c>
    </row>
    <row r="472" spans="1:8" x14ac:dyDescent="0.3">
      <c r="A472">
        <v>692</v>
      </c>
      <c r="B472" s="5">
        <v>44760.56108796296</v>
      </c>
      <c r="C472" t="s">
        <v>296</v>
      </c>
      <c r="D472" t="s">
        <v>297</v>
      </c>
      <c r="E472" t="s">
        <v>299</v>
      </c>
      <c r="F472" t="s">
        <v>16</v>
      </c>
      <c r="G472" t="s">
        <v>12</v>
      </c>
      <c r="H472" s="3">
        <f>IF(Tabla_CMS_Data[[#This Row],[PDFName]]=C471,Tabla_CMS_Data[[#This Row],[Date]]-B471,0)</f>
        <v>2.6701388887886424E-2</v>
      </c>
    </row>
    <row r="473" spans="1:8" x14ac:dyDescent="0.3">
      <c r="A473">
        <v>693</v>
      </c>
      <c r="B473" s="5">
        <v>44760.571111111109</v>
      </c>
      <c r="C473" t="s">
        <v>296</v>
      </c>
      <c r="D473" t="s">
        <v>297</v>
      </c>
      <c r="E473" t="s">
        <v>300</v>
      </c>
      <c r="F473" t="s">
        <v>11</v>
      </c>
      <c r="G473" t="s">
        <v>12</v>
      </c>
      <c r="H473" s="3">
        <f>IF(Tabla_CMS_Data[[#This Row],[PDFName]]=C472,Tabla_CMS_Data[[#This Row],[Date]]-B472,0)</f>
        <v>1.0023148148320615E-2</v>
      </c>
    </row>
    <row r="474" spans="1:8" x14ac:dyDescent="0.3">
      <c r="A474">
        <v>694</v>
      </c>
      <c r="B474" s="5">
        <v>44760.571400462963</v>
      </c>
      <c r="C474" t="s">
        <v>296</v>
      </c>
      <c r="D474" t="s">
        <v>297</v>
      </c>
      <c r="E474" t="s">
        <v>300</v>
      </c>
      <c r="F474" t="s">
        <v>16</v>
      </c>
      <c r="G474" t="s">
        <v>12</v>
      </c>
      <c r="H474" s="3">
        <f>IF(Tabla_CMS_Data[[#This Row],[PDFName]]=C473,Tabla_CMS_Data[[#This Row],[Date]]-B473,0)</f>
        <v>2.8935185400769114E-4</v>
      </c>
    </row>
    <row r="475" spans="1:8" x14ac:dyDescent="0.3">
      <c r="A475">
        <v>695</v>
      </c>
      <c r="B475" s="5">
        <v>44760.572175925925</v>
      </c>
      <c r="C475" t="s">
        <v>296</v>
      </c>
      <c r="D475" t="s">
        <v>297</v>
      </c>
      <c r="E475" t="s">
        <v>301</v>
      </c>
      <c r="F475" t="s">
        <v>11</v>
      </c>
      <c r="G475" t="s">
        <v>12</v>
      </c>
      <c r="H475" s="3">
        <f>IF(Tabla_CMS_Data[[#This Row],[PDFName]]=C474,Tabla_CMS_Data[[#This Row],[Date]]-B474,0)</f>
        <v>7.7546296233776957E-4</v>
      </c>
    </row>
    <row r="476" spans="1:8" x14ac:dyDescent="0.3">
      <c r="A476">
        <v>696</v>
      </c>
      <c r="B476" s="5">
        <v>44760.572465277779</v>
      </c>
      <c r="C476" t="s">
        <v>296</v>
      </c>
      <c r="D476" t="s">
        <v>297</v>
      </c>
      <c r="E476" t="s">
        <v>301</v>
      </c>
      <c r="F476" t="s">
        <v>16</v>
      </c>
      <c r="G476" t="s">
        <v>12</v>
      </c>
      <c r="H476" s="3">
        <f>IF(Tabla_CMS_Data[[#This Row],[PDFName]]=C475,Tabla_CMS_Data[[#This Row],[Date]]-B475,0)</f>
        <v>2.8935185400769114E-4</v>
      </c>
    </row>
    <row r="477" spans="1:8" x14ac:dyDescent="0.3">
      <c r="A477">
        <v>697</v>
      </c>
      <c r="B477" s="5">
        <v>44760.573379629626</v>
      </c>
      <c r="C477" t="s">
        <v>296</v>
      </c>
      <c r="D477" t="s">
        <v>297</v>
      </c>
      <c r="E477" t="s">
        <v>302</v>
      </c>
      <c r="F477" t="s">
        <v>11</v>
      </c>
      <c r="G477" t="s">
        <v>12</v>
      </c>
      <c r="H477" s="3">
        <f>IF(Tabla_CMS_Data[[#This Row],[PDFName]]=C476,Tabla_CMS_Data[[#This Row],[Date]]-B476,0)</f>
        <v>9.1435184731381014E-4</v>
      </c>
    </row>
    <row r="478" spans="1:8" x14ac:dyDescent="0.3">
      <c r="A478">
        <v>698</v>
      </c>
      <c r="B478" s="5">
        <v>44760.580208333333</v>
      </c>
      <c r="C478" t="s">
        <v>296</v>
      </c>
      <c r="D478" t="s">
        <v>297</v>
      </c>
      <c r="E478" t="s">
        <v>303</v>
      </c>
      <c r="F478" t="s">
        <v>11</v>
      </c>
      <c r="G478" t="s">
        <v>12</v>
      </c>
      <c r="H478" s="3">
        <f>IF(Tabla_CMS_Data[[#This Row],[PDFName]]=C477,Tabla_CMS_Data[[#This Row],[Date]]-B477,0)</f>
        <v>6.8287037065601908E-3</v>
      </c>
    </row>
    <row r="479" spans="1:8" x14ac:dyDescent="0.3">
      <c r="A479">
        <v>699</v>
      </c>
      <c r="B479" s="5">
        <v>44760.584456018521</v>
      </c>
      <c r="C479" t="s">
        <v>296</v>
      </c>
      <c r="D479" t="s">
        <v>297</v>
      </c>
      <c r="E479" t="s">
        <v>303</v>
      </c>
      <c r="F479" t="s">
        <v>16</v>
      </c>
      <c r="G479" t="s">
        <v>12</v>
      </c>
      <c r="H479" s="3">
        <f>IF(Tabla_CMS_Data[[#This Row],[PDFName]]=C478,Tabla_CMS_Data[[#This Row],[Date]]-B478,0)</f>
        <v>4.2476851886021905E-3</v>
      </c>
    </row>
    <row r="480" spans="1:8" x14ac:dyDescent="0.3">
      <c r="A480">
        <v>700</v>
      </c>
      <c r="B480" s="5">
        <v>44760.594131944446</v>
      </c>
      <c r="C480" t="s">
        <v>296</v>
      </c>
      <c r="D480" t="s">
        <v>297</v>
      </c>
      <c r="E480" t="s">
        <v>304</v>
      </c>
      <c r="F480" t="s">
        <v>11</v>
      </c>
      <c r="G480" t="s">
        <v>12</v>
      </c>
      <c r="H480" s="3">
        <f>IF(Tabla_CMS_Data[[#This Row],[PDFName]]=C479,Tabla_CMS_Data[[#This Row],[Date]]-B479,0)</f>
        <v>9.6759259249665774E-3</v>
      </c>
    </row>
    <row r="481" spans="1:8" x14ac:dyDescent="0.3">
      <c r="A481">
        <v>701</v>
      </c>
      <c r="B481" s="5">
        <v>44760.596087962964</v>
      </c>
      <c r="C481" t="s">
        <v>296</v>
      </c>
      <c r="D481" t="s">
        <v>297</v>
      </c>
      <c r="E481" t="s">
        <v>304</v>
      </c>
      <c r="F481" t="s">
        <v>16</v>
      </c>
      <c r="G481" t="s">
        <v>12</v>
      </c>
      <c r="H481" s="3">
        <f>IF(Tabla_CMS_Data[[#This Row],[PDFName]]=C480,Tabla_CMS_Data[[#This Row],[Date]]-B480,0)</f>
        <v>1.9560185173759237E-3</v>
      </c>
    </row>
    <row r="482" spans="1:8" x14ac:dyDescent="0.3">
      <c r="A482">
        <v>702</v>
      </c>
      <c r="B482" s="5">
        <v>44760.600717592592</v>
      </c>
      <c r="C482" t="s">
        <v>296</v>
      </c>
      <c r="D482" t="s">
        <v>297</v>
      </c>
      <c r="E482" t="s">
        <v>305</v>
      </c>
      <c r="F482" t="s">
        <v>11</v>
      </c>
      <c r="G482" t="s">
        <v>12</v>
      </c>
      <c r="H482" s="3">
        <f>IF(Tabla_CMS_Data[[#This Row],[PDFName]]=C481,Tabla_CMS_Data[[#This Row],[Date]]-B481,0)</f>
        <v>4.6296296277432702E-3</v>
      </c>
    </row>
    <row r="483" spans="1:8" x14ac:dyDescent="0.3">
      <c r="A483">
        <v>703</v>
      </c>
      <c r="B483" s="5">
        <v>44760.601018518515</v>
      </c>
      <c r="C483" t="s">
        <v>296</v>
      </c>
      <c r="D483" t="s">
        <v>297</v>
      </c>
      <c r="E483" t="s">
        <v>305</v>
      </c>
      <c r="F483" t="s">
        <v>16</v>
      </c>
      <c r="G483" t="s">
        <v>12</v>
      </c>
      <c r="H483" s="3">
        <f>IF(Tabla_CMS_Data[[#This Row],[PDFName]]=C482,Tabla_CMS_Data[[#This Row],[Date]]-B482,0)</f>
        <v>3.0092592351138592E-4</v>
      </c>
    </row>
    <row r="484" spans="1:8" x14ac:dyDescent="0.3">
      <c r="A484">
        <v>704</v>
      </c>
      <c r="B484" s="5">
        <v>44760.601053240738</v>
      </c>
      <c r="C484" t="s">
        <v>296</v>
      </c>
      <c r="D484" t="s">
        <v>297</v>
      </c>
      <c r="E484" t="s">
        <v>305</v>
      </c>
      <c r="F484" t="s">
        <v>306</v>
      </c>
      <c r="G484" t="s">
        <v>12</v>
      </c>
      <c r="H484" s="3">
        <f>IF(Tabla_CMS_Data[[#This Row],[PDFName]]=C483,Tabla_CMS_Data[[#This Row],[Date]]-B483,0)</f>
        <v>3.4722223062999547E-5</v>
      </c>
    </row>
    <row r="485" spans="1:8" x14ac:dyDescent="0.3">
      <c r="A485">
        <v>705</v>
      </c>
      <c r="B485" s="5">
        <v>44760.601076388892</v>
      </c>
      <c r="C485" t="s">
        <v>296</v>
      </c>
      <c r="D485" t="s">
        <v>297</v>
      </c>
      <c r="E485" t="s">
        <v>305</v>
      </c>
      <c r="F485" t="s">
        <v>307</v>
      </c>
      <c r="G485" t="s">
        <v>12</v>
      </c>
      <c r="H485" s="3">
        <f>IF(Tabla_CMS_Data[[#This Row],[PDFName]]=C484,Tabla_CMS_Data[[#This Row],[Date]]-B484,0)</f>
        <v>2.3148153559304774E-5</v>
      </c>
    </row>
    <row r="486" spans="1:8" x14ac:dyDescent="0.3">
      <c r="A486">
        <v>706</v>
      </c>
      <c r="B486" s="5">
        <v>44760.601111111115</v>
      </c>
      <c r="C486" t="s">
        <v>296</v>
      </c>
      <c r="D486" t="s">
        <v>297</v>
      </c>
      <c r="E486" t="s">
        <v>305</v>
      </c>
      <c r="F486" t="s">
        <v>308</v>
      </c>
      <c r="G486" t="s">
        <v>12</v>
      </c>
      <c r="H486" s="3">
        <f>IF(Tabla_CMS_Data[[#This Row],[PDFName]]=C485,Tabla_CMS_Data[[#This Row],[Date]]-B485,0)</f>
        <v>3.4722223062999547E-5</v>
      </c>
    </row>
    <row r="487" spans="1:8" x14ac:dyDescent="0.3">
      <c r="A487">
        <v>707</v>
      </c>
      <c r="B487" s="5">
        <v>44760.601145833331</v>
      </c>
      <c r="C487" t="s">
        <v>296</v>
      </c>
      <c r="D487" t="s">
        <v>297</v>
      </c>
      <c r="E487" t="s">
        <v>305</v>
      </c>
      <c r="F487" t="s">
        <v>309</v>
      </c>
      <c r="G487" t="s">
        <v>12</v>
      </c>
      <c r="H487" s="3">
        <f>IF(Tabla_CMS_Data[[#This Row],[PDFName]]=C486,Tabla_CMS_Data[[#This Row],[Date]]-B486,0)</f>
        <v>3.4722215787041932E-5</v>
      </c>
    </row>
    <row r="488" spans="1:8" x14ac:dyDescent="0.3">
      <c r="A488">
        <v>708</v>
      </c>
      <c r="B488" s="5">
        <v>44760.601180555554</v>
      </c>
      <c r="C488" t="s">
        <v>296</v>
      </c>
      <c r="D488" t="s">
        <v>297</v>
      </c>
      <c r="E488" t="s">
        <v>305</v>
      </c>
      <c r="F488" t="s">
        <v>310</v>
      </c>
      <c r="G488" t="s">
        <v>12</v>
      </c>
      <c r="H488" s="3">
        <f>IF(Tabla_CMS_Data[[#This Row],[PDFName]]=C487,Tabla_CMS_Data[[#This Row],[Date]]-B487,0)</f>
        <v>3.4722223062999547E-5</v>
      </c>
    </row>
    <row r="489" spans="1:8" x14ac:dyDescent="0.3">
      <c r="A489">
        <v>709</v>
      </c>
      <c r="B489" s="5">
        <v>44760.60297453704</v>
      </c>
      <c r="C489" t="s">
        <v>311</v>
      </c>
      <c r="D489" t="s">
        <v>312</v>
      </c>
      <c r="E489" t="s">
        <v>313</v>
      </c>
      <c r="F489" t="s">
        <v>11</v>
      </c>
      <c r="G489" t="s">
        <v>12</v>
      </c>
      <c r="H489" s="3">
        <f>IF(Tabla_CMS_Data[[#This Row],[PDFName]]=C488,Tabla_CMS_Data[[#This Row],[Date]]-B488,0)</f>
        <v>0</v>
      </c>
    </row>
    <row r="490" spans="1:8" x14ac:dyDescent="0.3">
      <c r="A490">
        <v>710</v>
      </c>
      <c r="B490" s="5">
        <v>44760.603229166663</v>
      </c>
      <c r="C490" t="s">
        <v>311</v>
      </c>
      <c r="D490" t="s">
        <v>312</v>
      </c>
      <c r="E490" t="s">
        <v>313</v>
      </c>
      <c r="F490" t="s">
        <v>16</v>
      </c>
      <c r="G490" t="s">
        <v>12</v>
      </c>
      <c r="H490" s="3">
        <f>IF(Tabla_CMS_Data[[#This Row],[PDFName]]=C489,Tabla_CMS_Data[[#This Row],[Date]]-B489,0)</f>
        <v>2.5462962366873398E-4</v>
      </c>
    </row>
    <row r="491" spans="1:8" x14ac:dyDescent="0.3">
      <c r="A491">
        <v>711</v>
      </c>
      <c r="B491" s="5">
        <v>44760.603263888886</v>
      </c>
      <c r="C491" t="s">
        <v>311</v>
      </c>
      <c r="D491" t="s">
        <v>312</v>
      </c>
      <c r="E491" t="s">
        <v>313</v>
      </c>
      <c r="F491" t="s">
        <v>306</v>
      </c>
      <c r="G491" t="s">
        <v>12</v>
      </c>
      <c r="H491" s="3">
        <f>IF(Tabla_CMS_Data[[#This Row],[PDFName]]=C490,Tabla_CMS_Data[[#This Row],[Date]]-B490,0)</f>
        <v>3.4722223062999547E-5</v>
      </c>
    </row>
    <row r="492" spans="1:8" x14ac:dyDescent="0.3">
      <c r="A492">
        <v>712</v>
      </c>
      <c r="B492" s="5">
        <v>44760.603298611109</v>
      </c>
      <c r="C492" t="s">
        <v>311</v>
      </c>
      <c r="D492" t="s">
        <v>312</v>
      </c>
      <c r="E492" t="s">
        <v>313</v>
      </c>
      <c r="F492" t="s">
        <v>307</v>
      </c>
      <c r="G492" t="s">
        <v>12</v>
      </c>
      <c r="H492" s="3">
        <f>IF(Tabla_CMS_Data[[#This Row],[PDFName]]=C491,Tabla_CMS_Data[[#This Row],[Date]]-B491,0)</f>
        <v>3.4722223062999547E-5</v>
      </c>
    </row>
    <row r="493" spans="1:8" x14ac:dyDescent="0.3">
      <c r="A493">
        <v>713</v>
      </c>
      <c r="B493" s="5">
        <v>44760.603321759256</v>
      </c>
      <c r="C493" t="s">
        <v>311</v>
      </c>
      <c r="D493" t="s">
        <v>312</v>
      </c>
      <c r="E493" t="s">
        <v>313</v>
      </c>
      <c r="F493" t="s">
        <v>308</v>
      </c>
      <c r="G493" t="s">
        <v>12</v>
      </c>
      <c r="H493" s="3">
        <f>IF(Tabla_CMS_Data[[#This Row],[PDFName]]=C492,Tabla_CMS_Data[[#This Row],[Date]]-B492,0)</f>
        <v>2.314814628334716E-5</v>
      </c>
    </row>
    <row r="494" spans="1:8" x14ac:dyDescent="0.3">
      <c r="A494">
        <v>714</v>
      </c>
      <c r="B494" s="5">
        <v>44760.603356481479</v>
      </c>
      <c r="C494" t="s">
        <v>311</v>
      </c>
      <c r="D494" t="s">
        <v>312</v>
      </c>
      <c r="E494" t="s">
        <v>313</v>
      </c>
      <c r="F494" t="s">
        <v>310</v>
      </c>
      <c r="G494" t="s">
        <v>12</v>
      </c>
      <c r="H494" s="3">
        <f>IF(Tabla_CMS_Data[[#This Row],[PDFName]]=C493,Tabla_CMS_Data[[#This Row],[Date]]-B493,0)</f>
        <v>3.4722223062999547E-5</v>
      </c>
    </row>
    <row r="495" spans="1:8" x14ac:dyDescent="0.3">
      <c r="A495">
        <v>715</v>
      </c>
      <c r="B495" s="5">
        <v>44760.604097222225</v>
      </c>
      <c r="C495" t="s">
        <v>311</v>
      </c>
      <c r="D495" t="s">
        <v>312</v>
      </c>
      <c r="E495" t="s">
        <v>314</v>
      </c>
      <c r="F495" t="s">
        <v>11</v>
      </c>
      <c r="G495" t="s">
        <v>12</v>
      </c>
      <c r="H495" s="3">
        <f>IF(Tabla_CMS_Data[[#This Row],[PDFName]]=C494,Tabla_CMS_Data[[#This Row],[Date]]-B494,0)</f>
        <v>7.4074074655072764E-4</v>
      </c>
    </row>
    <row r="496" spans="1:8" x14ac:dyDescent="0.3">
      <c r="A496">
        <v>716</v>
      </c>
      <c r="B496" s="5">
        <v>44760.604351851849</v>
      </c>
      <c r="C496" t="s">
        <v>311</v>
      </c>
      <c r="D496" t="s">
        <v>312</v>
      </c>
      <c r="E496" t="s">
        <v>314</v>
      </c>
      <c r="F496" t="s">
        <v>16</v>
      </c>
      <c r="G496" t="s">
        <v>12</v>
      </c>
      <c r="H496" s="3">
        <f>IF(Tabla_CMS_Data[[#This Row],[PDFName]]=C495,Tabla_CMS_Data[[#This Row],[Date]]-B495,0)</f>
        <v>2.5462962366873398E-4</v>
      </c>
    </row>
    <row r="497" spans="1:8" x14ac:dyDescent="0.3">
      <c r="A497">
        <v>717</v>
      </c>
      <c r="B497" s="5">
        <v>44760.605115740742</v>
      </c>
      <c r="C497" t="s">
        <v>311</v>
      </c>
      <c r="D497" t="s">
        <v>312</v>
      </c>
      <c r="E497" t="s">
        <v>315</v>
      </c>
      <c r="F497" t="s">
        <v>11</v>
      </c>
      <c r="G497" t="s">
        <v>12</v>
      </c>
      <c r="H497" s="3">
        <f>IF(Tabla_CMS_Data[[#This Row],[PDFName]]=C496,Tabla_CMS_Data[[#This Row],[Date]]-B496,0)</f>
        <v>7.638888928340748E-4</v>
      </c>
    </row>
    <row r="498" spans="1:8" x14ac:dyDescent="0.3">
      <c r="A498">
        <v>718</v>
      </c>
      <c r="B498" s="5">
        <v>44760.605370370373</v>
      </c>
      <c r="C498" t="s">
        <v>311</v>
      </c>
      <c r="D498" t="s">
        <v>312</v>
      </c>
      <c r="E498" t="s">
        <v>315</v>
      </c>
      <c r="F498" t="s">
        <v>16</v>
      </c>
      <c r="G498" t="s">
        <v>12</v>
      </c>
      <c r="H498" s="3">
        <f>IF(Tabla_CMS_Data[[#This Row],[PDFName]]=C497,Tabla_CMS_Data[[#This Row],[Date]]-B497,0)</f>
        <v>2.546296309446916E-4</v>
      </c>
    </row>
    <row r="499" spans="1:8" x14ac:dyDescent="0.3">
      <c r="A499">
        <v>719</v>
      </c>
      <c r="B499" s="5">
        <v>44760.606122685182</v>
      </c>
      <c r="C499" t="s">
        <v>311</v>
      </c>
      <c r="D499" t="s">
        <v>312</v>
      </c>
      <c r="E499" t="s">
        <v>316</v>
      </c>
      <c r="F499" t="s">
        <v>11</v>
      </c>
      <c r="G499" t="s">
        <v>12</v>
      </c>
      <c r="H499" s="3">
        <f>IF(Tabla_CMS_Data[[#This Row],[PDFName]]=C498,Tabla_CMS_Data[[#This Row],[Date]]-B498,0)</f>
        <v>7.5231480877846479E-4</v>
      </c>
    </row>
    <row r="500" spans="1:8" x14ac:dyDescent="0.3">
      <c r="A500">
        <v>720</v>
      </c>
      <c r="B500" s="5">
        <v>44760.609884259262</v>
      </c>
      <c r="C500" t="s">
        <v>311</v>
      </c>
      <c r="D500" t="s">
        <v>312</v>
      </c>
      <c r="E500" t="s">
        <v>313</v>
      </c>
      <c r="F500" t="s">
        <v>306</v>
      </c>
      <c r="G500" t="s">
        <v>12</v>
      </c>
      <c r="H500" s="3">
        <f>IF(Tabla_CMS_Data[[#This Row],[PDFName]]=C499,Tabla_CMS_Data[[#This Row],[Date]]-B499,0)</f>
        <v>3.761574080272112E-3</v>
      </c>
    </row>
    <row r="501" spans="1:8" x14ac:dyDescent="0.3">
      <c r="A501">
        <v>721</v>
      </c>
      <c r="B501" s="5">
        <v>44760.609918981485</v>
      </c>
      <c r="C501" t="s">
        <v>311</v>
      </c>
      <c r="D501" t="s">
        <v>312</v>
      </c>
      <c r="E501" t="s">
        <v>313</v>
      </c>
      <c r="F501" t="s">
        <v>307</v>
      </c>
      <c r="G501" t="s">
        <v>12</v>
      </c>
      <c r="H501" s="3">
        <f>IF(Tabla_CMS_Data[[#This Row],[PDFName]]=C500,Tabla_CMS_Data[[#This Row],[Date]]-B500,0)</f>
        <v>3.4722223062999547E-5</v>
      </c>
    </row>
    <row r="502" spans="1:8" x14ac:dyDescent="0.3">
      <c r="A502">
        <v>722</v>
      </c>
      <c r="B502" s="5">
        <v>44760.609942129631</v>
      </c>
      <c r="C502" t="s">
        <v>311</v>
      </c>
      <c r="D502" t="s">
        <v>312</v>
      </c>
      <c r="E502" t="s">
        <v>313</v>
      </c>
      <c r="F502" t="s">
        <v>308</v>
      </c>
      <c r="G502" t="s">
        <v>12</v>
      </c>
      <c r="H502" s="3">
        <f>IF(Tabla_CMS_Data[[#This Row],[PDFName]]=C501,Tabla_CMS_Data[[#This Row],[Date]]-B501,0)</f>
        <v>2.314814628334716E-5</v>
      </c>
    </row>
    <row r="503" spans="1:8" x14ac:dyDescent="0.3">
      <c r="A503">
        <v>723</v>
      </c>
      <c r="B503" s="5">
        <v>44760.609976851854</v>
      </c>
      <c r="C503" t="s">
        <v>311</v>
      </c>
      <c r="D503" t="s">
        <v>312</v>
      </c>
      <c r="E503" t="s">
        <v>313</v>
      </c>
      <c r="F503" t="s">
        <v>310</v>
      </c>
      <c r="G503" t="s">
        <v>12</v>
      </c>
      <c r="H503" s="3">
        <f>IF(Tabla_CMS_Data[[#This Row],[PDFName]]=C502,Tabla_CMS_Data[[#This Row],[Date]]-B502,0)</f>
        <v>3.4722223062999547E-5</v>
      </c>
    </row>
    <row r="504" spans="1:8" x14ac:dyDescent="0.3">
      <c r="A504">
        <v>724</v>
      </c>
      <c r="B504" s="5">
        <v>44760.610590277778</v>
      </c>
      <c r="C504" t="s">
        <v>311</v>
      </c>
      <c r="D504" t="s">
        <v>312</v>
      </c>
      <c r="E504" t="s">
        <v>316</v>
      </c>
      <c r="F504" t="s">
        <v>16</v>
      </c>
      <c r="G504" t="s">
        <v>12</v>
      </c>
      <c r="H504" s="3">
        <f>IF(Tabla_CMS_Data[[#This Row],[PDFName]]=C503,Tabla_CMS_Data[[#This Row],[Date]]-B503,0)</f>
        <v>6.1342592380242422E-4</v>
      </c>
    </row>
    <row r="505" spans="1:8" x14ac:dyDescent="0.3">
      <c r="A505">
        <v>725</v>
      </c>
      <c r="B505" s="5">
        <v>44760.611331018517</v>
      </c>
      <c r="C505" t="s">
        <v>311</v>
      </c>
      <c r="D505" t="s">
        <v>312</v>
      </c>
      <c r="E505" t="s">
        <v>317</v>
      </c>
      <c r="F505" t="s">
        <v>11</v>
      </c>
      <c r="G505" t="s">
        <v>12</v>
      </c>
      <c r="H505" s="3">
        <f>IF(Tabla_CMS_Data[[#This Row],[PDFName]]=C504,Tabla_CMS_Data[[#This Row],[Date]]-B504,0)</f>
        <v>7.4074073927477002E-4</v>
      </c>
    </row>
    <row r="506" spans="1:8" x14ac:dyDescent="0.3">
      <c r="A506">
        <v>726</v>
      </c>
      <c r="B506" s="5">
        <v>44760.611585648148</v>
      </c>
      <c r="C506" t="s">
        <v>311</v>
      </c>
      <c r="D506" t="s">
        <v>312</v>
      </c>
      <c r="E506" t="s">
        <v>317</v>
      </c>
      <c r="F506" t="s">
        <v>16</v>
      </c>
      <c r="G506" t="s">
        <v>12</v>
      </c>
      <c r="H506" s="3">
        <f>IF(Tabla_CMS_Data[[#This Row],[PDFName]]=C505,Tabla_CMS_Data[[#This Row],[Date]]-B505,0)</f>
        <v>2.546296309446916E-4</v>
      </c>
    </row>
    <row r="507" spans="1:8" x14ac:dyDescent="0.3">
      <c r="A507">
        <v>727</v>
      </c>
      <c r="B507" s="5">
        <v>44760.612326388888</v>
      </c>
      <c r="C507" t="s">
        <v>311</v>
      </c>
      <c r="D507" t="s">
        <v>312</v>
      </c>
      <c r="E507" t="s">
        <v>318</v>
      </c>
      <c r="F507" t="s">
        <v>11</v>
      </c>
      <c r="G507" t="s">
        <v>12</v>
      </c>
      <c r="H507" s="3">
        <f>IF(Tabla_CMS_Data[[#This Row],[PDFName]]=C506,Tabla_CMS_Data[[#This Row],[Date]]-B506,0)</f>
        <v>7.4074073927477002E-4</v>
      </c>
    </row>
    <row r="508" spans="1:8" x14ac:dyDescent="0.3">
      <c r="A508">
        <v>728</v>
      </c>
      <c r="B508" s="5">
        <v>44760.612592592595</v>
      </c>
      <c r="C508" t="s">
        <v>311</v>
      </c>
      <c r="D508" t="s">
        <v>312</v>
      </c>
      <c r="E508" t="s">
        <v>318</v>
      </c>
      <c r="F508" t="s">
        <v>16</v>
      </c>
      <c r="G508" t="s">
        <v>12</v>
      </c>
      <c r="H508" s="3">
        <f>IF(Tabla_CMS_Data[[#This Row],[PDFName]]=C507,Tabla_CMS_Data[[#This Row],[Date]]-B507,0)</f>
        <v>2.6620370772434399E-4</v>
      </c>
    </row>
    <row r="509" spans="1:8" x14ac:dyDescent="0.3">
      <c r="A509">
        <v>729</v>
      </c>
      <c r="B509" s="5">
        <v>44760.613321759258</v>
      </c>
      <c r="C509" t="s">
        <v>311</v>
      </c>
      <c r="D509" t="s">
        <v>312</v>
      </c>
      <c r="E509" t="s">
        <v>319</v>
      </c>
      <c r="F509" t="s">
        <v>11</v>
      </c>
      <c r="G509" t="s">
        <v>12</v>
      </c>
      <c r="H509" s="3">
        <f>IF(Tabla_CMS_Data[[#This Row],[PDFName]]=C508,Tabla_CMS_Data[[#This Row],[Date]]-B508,0)</f>
        <v>7.2916666249511763E-4</v>
      </c>
    </row>
    <row r="510" spans="1:8" x14ac:dyDescent="0.3">
      <c r="A510">
        <v>730</v>
      </c>
      <c r="B510" s="5">
        <v>44760.613576388889</v>
      </c>
      <c r="C510" t="s">
        <v>311</v>
      </c>
      <c r="D510" t="s">
        <v>312</v>
      </c>
      <c r="E510" t="s">
        <v>319</v>
      </c>
      <c r="F510" t="s">
        <v>16</v>
      </c>
      <c r="G510" t="s">
        <v>12</v>
      </c>
      <c r="H510" s="3">
        <f>IF(Tabla_CMS_Data[[#This Row],[PDFName]]=C509,Tabla_CMS_Data[[#This Row],[Date]]-B509,0)</f>
        <v>2.546296309446916E-4</v>
      </c>
    </row>
    <row r="511" spans="1:8" x14ac:dyDescent="0.3">
      <c r="A511">
        <v>731</v>
      </c>
      <c r="B511" s="5">
        <v>44760.614317129628</v>
      </c>
      <c r="C511" t="s">
        <v>311</v>
      </c>
      <c r="D511" t="s">
        <v>312</v>
      </c>
      <c r="E511" t="s">
        <v>320</v>
      </c>
      <c r="F511" t="s">
        <v>11</v>
      </c>
      <c r="G511" t="s">
        <v>12</v>
      </c>
      <c r="H511" s="3">
        <f>IF(Tabla_CMS_Data[[#This Row],[PDFName]]=C510,Tabla_CMS_Data[[#This Row],[Date]]-B510,0)</f>
        <v>7.4074073927477002E-4</v>
      </c>
    </row>
    <row r="512" spans="1:8" x14ac:dyDescent="0.3">
      <c r="A512">
        <v>732</v>
      </c>
      <c r="B512" s="5">
        <v>44760.614571759259</v>
      </c>
      <c r="C512" t="s">
        <v>311</v>
      </c>
      <c r="D512" t="s">
        <v>312</v>
      </c>
      <c r="E512" t="s">
        <v>320</v>
      </c>
      <c r="F512" t="s">
        <v>16</v>
      </c>
      <c r="G512" t="s">
        <v>12</v>
      </c>
      <c r="H512" s="3">
        <f>IF(Tabla_CMS_Data[[#This Row],[PDFName]]=C511,Tabla_CMS_Data[[#This Row],[Date]]-B511,0)</f>
        <v>2.546296309446916E-4</v>
      </c>
    </row>
    <row r="513" spans="1:8" x14ac:dyDescent="0.3">
      <c r="A513">
        <v>733</v>
      </c>
      <c r="B513" s="5">
        <v>44760.621377314812</v>
      </c>
      <c r="C513" t="s">
        <v>311</v>
      </c>
      <c r="D513" t="s">
        <v>312</v>
      </c>
      <c r="E513" t="s">
        <v>313</v>
      </c>
      <c r="F513" t="s">
        <v>306</v>
      </c>
      <c r="G513" t="s">
        <v>12</v>
      </c>
      <c r="H513" s="3">
        <f>IF(Tabla_CMS_Data[[#This Row],[PDFName]]=C512,Tabla_CMS_Data[[#This Row],[Date]]-B512,0)</f>
        <v>6.805555553000886E-3</v>
      </c>
    </row>
    <row r="514" spans="1:8" x14ac:dyDescent="0.3">
      <c r="A514">
        <v>734</v>
      </c>
      <c r="B514" s="5">
        <v>44760.621412037035</v>
      </c>
      <c r="C514" t="s">
        <v>311</v>
      </c>
      <c r="D514" t="s">
        <v>312</v>
      </c>
      <c r="E514" t="s">
        <v>313</v>
      </c>
      <c r="F514" t="s">
        <v>307</v>
      </c>
      <c r="G514" t="s">
        <v>12</v>
      </c>
      <c r="H514" s="3">
        <f>IF(Tabla_CMS_Data[[#This Row],[PDFName]]=C513,Tabla_CMS_Data[[#This Row],[Date]]-B513,0)</f>
        <v>3.4722223062999547E-5</v>
      </c>
    </row>
    <row r="515" spans="1:8" x14ac:dyDescent="0.3">
      <c r="A515">
        <v>735</v>
      </c>
      <c r="B515" s="5">
        <v>44760.621446759258</v>
      </c>
      <c r="C515" t="s">
        <v>311</v>
      </c>
      <c r="D515" t="s">
        <v>312</v>
      </c>
      <c r="E515" t="s">
        <v>313</v>
      </c>
      <c r="F515" t="s">
        <v>308</v>
      </c>
      <c r="G515" t="s">
        <v>12</v>
      </c>
      <c r="H515" s="3">
        <f>IF(Tabla_CMS_Data[[#This Row],[PDFName]]=C514,Tabla_CMS_Data[[#This Row],[Date]]-B514,0)</f>
        <v>3.4722223062999547E-5</v>
      </c>
    </row>
    <row r="516" spans="1:8" x14ac:dyDescent="0.3">
      <c r="A516">
        <v>736</v>
      </c>
      <c r="B516" s="5">
        <v>44760.621481481481</v>
      </c>
      <c r="C516" t="s">
        <v>311</v>
      </c>
      <c r="D516" t="s">
        <v>312</v>
      </c>
      <c r="E516" t="s">
        <v>313</v>
      </c>
      <c r="F516" t="s">
        <v>310</v>
      </c>
      <c r="G516" t="s">
        <v>12</v>
      </c>
      <c r="H516" s="3">
        <f>IF(Tabla_CMS_Data[[#This Row],[PDFName]]=C515,Tabla_CMS_Data[[#This Row],[Date]]-B515,0)</f>
        <v>3.4722223062999547E-5</v>
      </c>
    </row>
    <row r="517" spans="1:8" x14ac:dyDescent="0.3">
      <c r="A517">
        <v>737</v>
      </c>
      <c r="B517" s="5">
        <v>44760.622314814813</v>
      </c>
      <c r="C517" t="s">
        <v>311</v>
      </c>
      <c r="D517" t="s">
        <v>312</v>
      </c>
      <c r="E517" t="s">
        <v>321</v>
      </c>
      <c r="F517" t="s">
        <v>11</v>
      </c>
      <c r="G517" t="s">
        <v>12</v>
      </c>
      <c r="H517" s="3">
        <f>IF(Tabla_CMS_Data[[#This Row],[PDFName]]=C516,Tabla_CMS_Data[[#This Row],[Date]]-B516,0)</f>
        <v>8.3333333168411627E-4</v>
      </c>
    </row>
    <row r="518" spans="1:8" x14ac:dyDescent="0.3">
      <c r="A518">
        <v>738</v>
      </c>
      <c r="B518" s="5">
        <v>44760.622569444444</v>
      </c>
      <c r="C518" t="s">
        <v>311</v>
      </c>
      <c r="D518" t="s">
        <v>312</v>
      </c>
      <c r="E518" t="s">
        <v>321</v>
      </c>
      <c r="F518" t="s">
        <v>16</v>
      </c>
      <c r="G518" t="s">
        <v>12</v>
      </c>
      <c r="H518" s="3">
        <f>IF(Tabla_CMS_Data[[#This Row],[PDFName]]=C517,Tabla_CMS_Data[[#This Row],[Date]]-B517,0)</f>
        <v>2.546296309446916E-4</v>
      </c>
    </row>
    <row r="519" spans="1:8" x14ac:dyDescent="0.3">
      <c r="A519">
        <v>739</v>
      </c>
      <c r="B519" s="5">
        <v>44760.623171296298</v>
      </c>
      <c r="C519" t="s">
        <v>311</v>
      </c>
      <c r="D519" t="s">
        <v>312</v>
      </c>
      <c r="E519" t="s">
        <v>322</v>
      </c>
      <c r="F519" t="s">
        <v>11</v>
      </c>
      <c r="G519" t="s">
        <v>12</v>
      </c>
      <c r="H519" s="3">
        <f>IF(Tabla_CMS_Data[[#This Row],[PDFName]]=C518,Tabla_CMS_Data[[#This Row],[Date]]-B518,0)</f>
        <v>6.0185185429872945E-4</v>
      </c>
    </row>
    <row r="520" spans="1:8" x14ac:dyDescent="0.3">
      <c r="A520">
        <v>740</v>
      </c>
      <c r="B520" s="5">
        <v>44760.623437499999</v>
      </c>
      <c r="C520" t="s">
        <v>311</v>
      </c>
      <c r="D520" t="s">
        <v>312</v>
      </c>
      <c r="E520" t="s">
        <v>322</v>
      </c>
      <c r="F520" t="s">
        <v>16</v>
      </c>
      <c r="G520" t="s">
        <v>12</v>
      </c>
      <c r="H520" s="3">
        <f>IF(Tabla_CMS_Data[[#This Row],[PDFName]]=C519,Tabla_CMS_Data[[#This Row],[Date]]-B519,0)</f>
        <v>2.6620370044838637E-4</v>
      </c>
    </row>
    <row r="521" spans="1:8" x14ac:dyDescent="0.3">
      <c r="A521">
        <v>741</v>
      </c>
      <c r="B521" s="5">
        <v>44760.624178240738</v>
      </c>
      <c r="C521" t="s">
        <v>311</v>
      </c>
      <c r="D521" t="s">
        <v>312</v>
      </c>
      <c r="E521" t="s">
        <v>323</v>
      </c>
      <c r="F521" t="s">
        <v>11</v>
      </c>
      <c r="G521" t="s">
        <v>12</v>
      </c>
      <c r="H521" s="3">
        <f>IF(Tabla_CMS_Data[[#This Row],[PDFName]]=C520,Tabla_CMS_Data[[#This Row],[Date]]-B520,0)</f>
        <v>7.4074073927477002E-4</v>
      </c>
    </row>
    <row r="522" spans="1:8" x14ac:dyDescent="0.3">
      <c r="A522">
        <v>742</v>
      </c>
      <c r="B522" s="5">
        <v>44760.624432870369</v>
      </c>
      <c r="C522" t="s">
        <v>311</v>
      </c>
      <c r="D522" t="s">
        <v>312</v>
      </c>
      <c r="E522" t="s">
        <v>323</v>
      </c>
      <c r="F522" t="s">
        <v>16</v>
      </c>
      <c r="G522" t="s">
        <v>12</v>
      </c>
      <c r="H522" s="3">
        <f>IF(Tabla_CMS_Data[[#This Row],[PDFName]]=C521,Tabla_CMS_Data[[#This Row],[Date]]-B521,0)</f>
        <v>2.546296309446916E-4</v>
      </c>
    </row>
    <row r="523" spans="1:8" x14ac:dyDescent="0.3">
      <c r="A523">
        <v>743</v>
      </c>
      <c r="B523" s="5">
        <v>44760.625162037039</v>
      </c>
      <c r="C523" t="s">
        <v>311</v>
      </c>
      <c r="D523" t="s">
        <v>312</v>
      </c>
      <c r="E523" t="s">
        <v>324</v>
      </c>
      <c r="F523" t="s">
        <v>11</v>
      </c>
      <c r="G523" t="s">
        <v>12</v>
      </c>
      <c r="H523" s="3">
        <f>IF(Tabla_CMS_Data[[#This Row],[PDFName]]=C522,Tabla_CMS_Data[[#This Row],[Date]]-B522,0)</f>
        <v>7.2916666977107525E-4</v>
      </c>
    </row>
    <row r="524" spans="1:8" x14ac:dyDescent="0.3">
      <c r="A524">
        <v>744</v>
      </c>
      <c r="B524" s="5">
        <v>44760.625416666669</v>
      </c>
      <c r="C524" t="s">
        <v>311</v>
      </c>
      <c r="D524" t="s">
        <v>312</v>
      </c>
      <c r="E524" t="s">
        <v>324</v>
      </c>
      <c r="F524" t="s">
        <v>16</v>
      </c>
      <c r="G524" t="s">
        <v>12</v>
      </c>
      <c r="H524" s="3">
        <f>IF(Tabla_CMS_Data[[#This Row],[PDFName]]=C523,Tabla_CMS_Data[[#This Row],[Date]]-B523,0)</f>
        <v>2.546296309446916E-4</v>
      </c>
    </row>
    <row r="525" spans="1:8" x14ac:dyDescent="0.3">
      <c r="A525">
        <v>745</v>
      </c>
      <c r="B525" s="5">
        <v>44760.626145833332</v>
      </c>
      <c r="C525" t="s">
        <v>311</v>
      </c>
      <c r="D525" t="s">
        <v>312</v>
      </c>
      <c r="E525" t="s">
        <v>325</v>
      </c>
      <c r="F525" t="s">
        <v>11</v>
      </c>
      <c r="G525" t="s">
        <v>12</v>
      </c>
      <c r="H525" s="3">
        <f>IF(Tabla_CMS_Data[[#This Row],[PDFName]]=C524,Tabla_CMS_Data[[#This Row],[Date]]-B524,0)</f>
        <v>7.2916666249511763E-4</v>
      </c>
    </row>
    <row r="526" spans="1:8" x14ac:dyDescent="0.3">
      <c r="A526">
        <v>746</v>
      </c>
      <c r="B526" s="5">
        <v>44760.62641203704</v>
      </c>
      <c r="C526" t="s">
        <v>311</v>
      </c>
      <c r="D526" t="s">
        <v>312</v>
      </c>
      <c r="E526" t="s">
        <v>325</v>
      </c>
      <c r="F526" t="s">
        <v>16</v>
      </c>
      <c r="G526" t="s">
        <v>12</v>
      </c>
      <c r="H526" s="3">
        <f>IF(Tabla_CMS_Data[[#This Row],[PDFName]]=C525,Tabla_CMS_Data[[#This Row],[Date]]-B525,0)</f>
        <v>2.6620370772434399E-4</v>
      </c>
    </row>
    <row r="527" spans="1:8" x14ac:dyDescent="0.3">
      <c r="A527">
        <v>747</v>
      </c>
      <c r="B527" s="5">
        <v>44760.627106481479</v>
      </c>
      <c r="C527" t="s">
        <v>311</v>
      </c>
      <c r="D527" t="s">
        <v>312</v>
      </c>
      <c r="E527" t="s">
        <v>326</v>
      </c>
      <c r="F527" t="s">
        <v>11</v>
      </c>
      <c r="G527" t="s">
        <v>12</v>
      </c>
      <c r="H527" s="3">
        <f>IF(Tabla_CMS_Data[[#This Row],[PDFName]]=C526,Tabla_CMS_Data[[#This Row],[Date]]-B526,0)</f>
        <v>6.9444443943211809E-4</v>
      </c>
    </row>
    <row r="528" spans="1:8" x14ac:dyDescent="0.3">
      <c r="A528">
        <v>748</v>
      </c>
      <c r="B528" s="5">
        <v>44760.627337962964</v>
      </c>
      <c r="C528" t="s">
        <v>311</v>
      </c>
      <c r="D528" t="s">
        <v>312</v>
      </c>
      <c r="E528" t="s">
        <v>326</v>
      </c>
      <c r="F528" t="s">
        <v>16</v>
      </c>
      <c r="G528" t="s">
        <v>12</v>
      </c>
      <c r="H528" s="3">
        <f>IF(Tabla_CMS_Data[[#This Row],[PDFName]]=C527,Tabla_CMS_Data[[#This Row],[Date]]-B527,0)</f>
        <v>2.3148148466134444E-4</v>
      </c>
    </row>
    <row r="529" spans="1:8" x14ac:dyDescent="0.3">
      <c r="A529">
        <v>749</v>
      </c>
      <c r="B529" s="5">
        <v>44760.628032407411</v>
      </c>
      <c r="C529" t="s">
        <v>311</v>
      </c>
      <c r="D529" t="s">
        <v>312</v>
      </c>
      <c r="E529" t="s">
        <v>327</v>
      </c>
      <c r="F529" t="s">
        <v>11</v>
      </c>
      <c r="G529" t="s">
        <v>12</v>
      </c>
      <c r="H529" s="3">
        <f>IF(Tabla_CMS_Data[[#This Row],[PDFName]]=C528,Tabla_CMS_Data[[#This Row],[Date]]-B528,0)</f>
        <v>6.944444467080757E-4</v>
      </c>
    </row>
    <row r="530" spans="1:8" x14ac:dyDescent="0.3">
      <c r="A530">
        <v>750</v>
      </c>
      <c r="B530" s="5">
        <v>44760.628252314818</v>
      </c>
      <c r="C530" t="s">
        <v>311</v>
      </c>
      <c r="D530" t="s">
        <v>312</v>
      </c>
      <c r="E530" t="s">
        <v>327</v>
      </c>
      <c r="F530" t="s">
        <v>16</v>
      </c>
      <c r="G530" t="s">
        <v>12</v>
      </c>
      <c r="H530" s="3">
        <f>IF(Tabla_CMS_Data[[#This Row],[PDFName]]=C529,Tabla_CMS_Data[[#This Row],[Date]]-B529,0)</f>
        <v>2.1990740788169205E-4</v>
      </c>
    </row>
    <row r="531" spans="1:8" x14ac:dyDescent="0.3">
      <c r="A531">
        <v>751</v>
      </c>
      <c r="B531" s="5">
        <v>44760.628981481481</v>
      </c>
      <c r="C531" t="s">
        <v>311</v>
      </c>
      <c r="D531" t="s">
        <v>312</v>
      </c>
      <c r="E531" t="s">
        <v>328</v>
      </c>
      <c r="F531" t="s">
        <v>11</v>
      </c>
      <c r="G531" t="s">
        <v>12</v>
      </c>
      <c r="H531" s="3">
        <f>IF(Tabla_CMS_Data[[#This Row],[PDFName]]=C530,Tabla_CMS_Data[[#This Row],[Date]]-B530,0)</f>
        <v>7.2916666249511763E-4</v>
      </c>
    </row>
    <row r="532" spans="1:8" x14ac:dyDescent="0.3">
      <c r="A532">
        <v>752</v>
      </c>
      <c r="B532" s="5">
        <v>44760.629236111112</v>
      </c>
      <c r="C532" t="s">
        <v>311</v>
      </c>
      <c r="D532" t="s">
        <v>312</v>
      </c>
      <c r="E532" t="s">
        <v>328</v>
      </c>
      <c r="F532" t="s">
        <v>16</v>
      </c>
      <c r="G532" t="s">
        <v>12</v>
      </c>
      <c r="H532" s="3">
        <f>IF(Tabla_CMS_Data[[#This Row],[PDFName]]=C531,Tabla_CMS_Data[[#This Row],[Date]]-B531,0)</f>
        <v>2.546296309446916E-4</v>
      </c>
    </row>
    <row r="533" spans="1:8" x14ac:dyDescent="0.3">
      <c r="A533">
        <v>753</v>
      </c>
      <c r="B533" s="5">
        <v>44760.629965277774</v>
      </c>
      <c r="C533" t="s">
        <v>311</v>
      </c>
      <c r="D533" t="s">
        <v>312</v>
      </c>
      <c r="E533" t="s">
        <v>329</v>
      </c>
      <c r="F533" t="s">
        <v>11</v>
      </c>
      <c r="G533" t="s">
        <v>12</v>
      </c>
      <c r="H533" s="3">
        <f>IF(Tabla_CMS_Data[[#This Row],[PDFName]]=C532,Tabla_CMS_Data[[#This Row],[Date]]-B532,0)</f>
        <v>7.2916666249511763E-4</v>
      </c>
    </row>
    <row r="534" spans="1:8" x14ac:dyDescent="0.3">
      <c r="A534">
        <v>754</v>
      </c>
      <c r="B534" s="5">
        <v>44760.630219907405</v>
      </c>
      <c r="C534" t="s">
        <v>311</v>
      </c>
      <c r="D534" t="s">
        <v>312</v>
      </c>
      <c r="E534" t="s">
        <v>329</v>
      </c>
      <c r="F534" t="s">
        <v>16</v>
      </c>
      <c r="G534" t="s">
        <v>12</v>
      </c>
      <c r="H534" s="3">
        <f>IF(Tabla_CMS_Data[[#This Row],[PDFName]]=C533,Tabla_CMS_Data[[#This Row],[Date]]-B533,0)</f>
        <v>2.546296309446916E-4</v>
      </c>
    </row>
    <row r="535" spans="1:8" x14ac:dyDescent="0.3">
      <c r="A535">
        <v>755</v>
      </c>
      <c r="B535" s="5">
        <v>44760.631006944444</v>
      </c>
      <c r="C535" t="s">
        <v>311</v>
      </c>
      <c r="D535" t="s">
        <v>312</v>
      </c>
      <c r="E535" t="s">
        <v>330</v>
      </c>
      <c r="F535" t="s">
        <v>11</v>
      </c>
      <c r="G535" t="s">
        <v>12</v>
      </c>
      <c r="H535" s="3">
        <f>IF(Tabla_CMS_Data[[#This Row],[PDFName]]=C534,Tabla_CMS_Data[[#This Row],[Date]]-B534,0)</f>
        <v>7.8703703911742195E-4</v>
      </c>
    </row>
    <row r="536" spans="1:8" x14ac:dyDescent="0.3">
      <c r="A536">
        <v>756</v>
      </c>
      <c r="B536" s="5">
        <v>44760.631319444445</v>
      </c>
      <c r="C536" t="s">
        <v>311</v>
      </c>
      <c r="D536" t="s">
        <v>312</v>
      </c>
      <c r="E536" t="s">
        <v>330</v>
      </c>
      <c r="F536" t="s">
        <v>16</v>
      </c>
      <c r="G536" t="s">
        <v>12</v>
      </c>
      <c r="H536" s="3">
        <f>IF(Tabla_CMS_Data[[#This Row],[PDFName]]=C535,Tabla_CMS_Data[[#This Row],[Date]]-B535,0)</f>
        <v>3.125000002910383E-4</v>
      </c>
    </row>
    <row r="537" spans="1:8" x14ac:dyDescent="0.3">
      <c r="A537">
        <v>757</v>
      </c>
      <c r="B537" s="5">
        <v>44760.632349537038</v>
      </c>
      <c r="C537" t="s">
        <v>270</v>
      </c>
      <c r="D537" t="s">
        <v>271</v>
      </c>
      <c r="E537" t="s">
        <v>292</v>
      </c>
      <c r="F537" t="s">
        <v>16</v>
      </c>
      <c r="G537" t="s">
        <v>12</v>
      </c>
      <c r="H537" s="3">
        <f>IF(Tabla_CMS_Data[[#This Row],[PDFName]]=C536,Tabla_CMS_Data[[#This Row],[Date]]-B536,0)</f>
        <v>0</v>
      </c>
    </row>
    <row r="538" spans="1:8" x14ac:dyDescent="0.3">
      <c r="A538">
        <v>758</v>
      </c>
      <c r="B538" s="5">
        <v>44761.502106481479</v>
      </c>
      <c r="C538" t="s">
        <v>331</v>
      </c>
      <c r="D538" t="s">
        <v>332</v>
      </c>
      <c r="E538" t="s">
        <v>333</v>
      </c>
      <c r="F538" t="s">
        <v>11</v>
      </c>
      <c r="G538" t="s">
        <v>12</v>
      </c>
      <c r="H538" s="3">
        <f>IF(Tabla_CMS_Data[[#This Row],[PDFName]]=C537,Tabla_CMS_Data[[#This Row],[Date]]-B537,0)</f>
        <v>0</v>
      </c>
    </row>
    <row r="539" spans="1:8" x14ac:dyDescent="0.3">
      <c r="A539">
        <v>759</v>
      </c>
      <c r="B539" s="5">
        <v>44761.502337962964</v>
      </c>
      <c r="C539" t="s">
        <v>331</v>
      </c>
      <c r="D539" t="s">
        <v>332</v>
      </c>
      <c r="E539" t="s">
        <v>333</v>
      </c>
      <c r="F539" t="s">
        <v>16</v>
      </c>
      <c r="G539" t="s">
        <v>12</v>
      </c>
      <c r="H539" s="3">
        <f>IF(Tabla_CMS_Data[[#This Row],[PDFName]]=C538,Tabla_CMS_Data[[#This Row],[Date]]-B538,0)</f>
        <v>2.3148148466134444E-4</v>
      </c>
    </row>
    <row r="540" spans="1:8" x14ac:dyDescent="0.3">
      <c r="A540">
        <v>761</v>
      </c>
      <c r="B540" s="5">
        <v>44761.508692129632</v>
      </c>
      <c r="C540" t="s">
        <v>331</v>
      </c>
      <c r="D540" t="s">
        <v>332</v>
      </c>
      <c r="E540" t="s">
        <v>334</v>
      </c>
      <c r="F540" t="s">
        <v>11</v>
      </c>
      <c r="G540" t="s">
        <v>12</v>
      </c>
      <c r="H540" s="3">
        <f>IF(Tabla_CMS_Data[[#This Row],[PDFName]]=C539,Tabla_CMS_Data[[#This Row],[Date]]-B539,0)</f>
        <v>6.3541666677338071E-3</v>
      </c>
    </row>
    <row r="541" spans="1:8" x14ac:dyDescent="0.3">
      <c r="A541">
        <v>762</v>
      </c>
      <c r="B541" s="5">
        <v>44761.509004629632</v>
      </c>
      <c r="C541" t="s">
        <v>331</v>
      </c>
      <c r="D541" t="s">
        <v>332</v>
      </c>
      <c r="E541" t="s">
        <v>334</v>
      </c>
      <c r="F541" t="s">
        <v>16</v>
      </c>
      <c r="G541" t="s">
        <v>12</v>
      </c>
      <c r="H541" s="3">
        <f>IF(Tabla_CMS_Data[[#This Row],[PDFName]]=C540,Tabla_CMS_Data[[#This Row],[Date]]-B540,0)</f>
        <v>3.125000002910383E-4</v>
      </c>
    </row>
    <row r="542" spans="1:8" x14ac:dyDescent="0.3">
      <c r="A542">
        <v>763</v>
      </c>
      <c r="B542" s="5">
        <v>44761.53020833333</v>
      </c>
      <c r="C542" t="s">
        <v>331</v>
      </c>
      <c r="D542" t="s">
        <v>332</v>
      </c>
      <c r="E542" t="s">
        <v>335</v>
      </c>
      <c r="F542" t="s">
        <v>11</v>
      </c>
      <c r="G542" t="s">
        <v>12</v>
      </c>
      <c r="H542" s="3">
        <f>IF(Tabla_CMS_Data[[#This Row],[PDFName]]=C541,Tabla_CMS_Data[[#This Row],[Date]]-B541,0)</f>
        <v>2.120370369812008E-2</v>
      </c>
    </row>
    <row r="543" spans="1:8" x14ac:dyDescent="0.3">
      <c r="A543">
        <v>764</v>
      </c>
      <c r="B543" s="5">
        <v>44761.530439814815</v>
      </c>
      <c r="C543" t="s">
        <v>331</v>
      </c>
      <c r="D543" t="s">
        <v>332</v>
      </c>
      <c r="E543" t="s">
        <v>335</v>
      </c>
      <c r="F543" t="s">
        <v>16</v>
      </c>
      <c r="G543" t="s">
        <v>12</v>
      </c>
      <c r="H543" s="3">
        <f>IF(Tabla_CMS_Data[[#This Row],[PDFName]]=C542,Tabla_CMS_Data[[#This Row],[Date]]-B542,0)</f>
        <v>2.3148148466134444E-4</v>
      </c>
    </row>
    <row r="544" spans="1:8" x14ac:dyDescent="0.3">
      <c r="A544">
        <v>765</v>
      </c>
      <c r="B544" s="5">
        <v>44761.531168981484</v>
      </c>
      <c r="C544" t="s">
        <v>331</v>
      </c>
      <c r="D544" t="s">
        <v>332</v>
      </c>
      <c r="E544" t="s">
        <v>336</v>
      </c>
      <c r="F544" t="s">
        <v>11</v>
      </c>
      <c r="G544" t="s">
        <v>12</v>
      </c>
      <c r="H544" s="3">
        <f>IF(Tabla_CMS_Data[[#This Row],[PDFName]]=C543,Tabla_CMS_Data[[#This Row],[Date]]-B543,0)</f>
        <v>7.2916666977107525E-4</v>
      </c>
    </row>
    <row r="545" spans="1:8" x14ac:dyDescent="0.3">
      <c r="A545">
        <v>766</v>
      </c>
      <c r="B545" s="5">
        <v>44761.531469907408</v>
      </c>
      <c r="C545" t="s">
        <v>331</v>
      </c>
      <c r="D545" t="s">
        <v>332</v>
      </c>
      <c r="E545" t="s">
        <v>336</v>
      </c>
      <c r="F545" t="s">
        <v>16</v>
      </c>
      <c r="G545" t="s">
        <v>12</v>
      </c>
      <c r="H545" s="3">
        <f>IF(Tabla_CMS_Data[[#This Row],[PDFName]]=C544,Tabla_CMS_Data[[#This Row],[Date]]-B544,0)</f>
        <v>3.0092592351138592E-4</v>
      </c>
    </row>
    <row r="546" spans="1:8" x14ac:dyDescent="0.3">
      <c r="A546">
        <v>767</v>
      </c>
      <c r="B546" s="5">
        <v>44761.541516203702</v>
      </c>
      <c r="C546" t="s">
        <v>331</v>
      </c>
      <c r="D546" t="s">
        <v>332</v>
      </c>
      <c r="E546" t="s">
        <v>337</v>
      </c>
      <c r="F546" t="s">
        <v>11</v>
      </c>
      <c r="G546" t="s">
        <v>12</v>
      </c>
      <c r="H546" s="3">
        <f>IF(Tabla_CMS_Data[[#This Row],[PDFName]]=C545,Tabla_CMS_Data[[#This Row],[Date]]-B545,0)</f>
        <v>1.0046296294603962E-2</v>
      </c>
    </row>
    <row r="547" spans="1:8" x14ac:dyDescent="0.3">
      <c r="A547">
        <v>768</v>
      </c>
      <c r="B547" s="5">
        <v>44761.543622685182</v>
      </c>
      <c r="C547" t="s">
        <v>331</v>
      </c>
      <c r="D547" t="s">
        <v>332</v>
      </c>
      <c r="E547" t="s">
        <v>337</v>
      </c>
      <c r="F547" t="s">
        <v>16</v>
      </c>
      <c r="G547" t="s">
        <v>12</v>
      </c>
      <c r="H547" s="3">
        <f>IF(Tabla_CMS_Data[[#This Row],[PDFName]]=C546,Tabla_CMS_Data[[#This Row],[Date]]-B546,0)</f>
        <v>2.1064814791316167E-3</v>
      </c>
    </row>
    <row r="548" spans="1:8" x14ac:dyDescent="0.3">
      <c r="A548">
        <v>769</v>
      </c>
      <c r="B548" s="5">
        <v>44761.547569444447</v>
      </c>
      <c r="C548" t="s">
        <v>338</v>
      </c>
      <c r="D548" t="s">
        <v>339</v>
      </c>
      <c r="E548" t="s">
        <v>340</v>
      </c>
      <c r="F548" t="s">
        <v>11</v>
      </c>
      <c r="G548" t="s">
        <v>12</v>
      </c>
      <c r="H548" s="3">
        <f>IF(Tabla_CMS_Data[[#This Row],[PDFName]]=C547,Tabla_CMS_Data[[#This Row],[Date]]-B547,0)</f>
        <v>0</v>
      </c>
    </row>
    <row r="549" spans="1:8" x14ac:dyDescent="0.3">
      <c r="A549">
        <v>770</v>
      </c>
      <c r="B549" s="5">
        <v>44761.547847222224</v>
      </c>
      <c r="C549" t="s">
        <v>338</v>
      </c>
      <c r="D549" t="s">
        <v>339</v>
      </c>
      <c r="E549" t="s">
        <v>340</v>
      </c>
      <c r="F549" t="s">
        <v>16</v>
      </c>
      <c r="G549" t="s">
        <v>12</v>
      </c>
      <c r="H549" s="3">
        <f>IF(Tabla_CMS_Data[[#This Row],[PDFName]]=C548,Tabla_CMS_Data[[#This Row],[Date]]-B548,0)</f>
        <v>2.7777777722803876E-4</v>
      </c>
    </row>
    <row r="550" spans="1:8" x14ac:dyDescent="0.3">
      <c r="A550">
        <v>771</v>
      </c>
      <c r="B550" s="5">
        <v>44761.548703703702</v>
      </c>
      <c r="C550" t="s">
        <v>338</v>
      </c>
      <c r="D550" t="s">
        <v>339</v>
      </c>
      <c r="E550" t="s">
        <v>341</v>
      </c>
      <c r="F550" t="s">
        <v>11</v>
      </c>
      <c r="G550" t="s">
        <v>12</v>
      </c>
      <c r="H550" s="3">
        <f>IF(Tabla_CMS_Data[[#This Row],[PDFName]]=C549,Tabla_CMS_Data[[#This Row],[Date]]-B549,0)</f>
        <v>8.5648147796746343E-4</v>
      </c>
    </row>
    <row r="551" spans="1:8" x14ac:dyDescent="0.3">
      <c r="A551">
        <v>772</v>
      </c>
      <c r="B551" s="5">
        <v>44761.548993055556</v>
      </c>
      <c r="C551" t="s">
        <v>338</v>
      </c>
      <c r="D551" t="s">
        <v>339</v>
      </c>
      <c r="E551" t="s">
        <v>341</v>
      </c>
      <c r="F551" t="s">
        <v>16</v>
      </c>
      <c r="G551" t="s">
        <v>12</v>
      </c>
      <c r="H551" s="3">
        <f>IF(Tabla_CMS_Data[[#This Row],[PDFName]]=C550,Tabla_CMS_Data[[#This Row],[Date]]-B550,0)</f>
        <v>2.8935185400769114E-4</v>
      </c>
    </row>
    <row r="552" spans="1:8" x14ac:dyDescent="0.3">
      <c r="A552">
        <v>773</v>
      </c>
      <c r="B552" s="5">
        <v>44761.549861111111</v>
      </c>
      <c r="C552" t="s">
        <v>338</v>
      </c>
      <c r="D552" t="s">
        <v>339</v>
      </c>
      <c r="E552" t="s">
        <v>342</v>
      </c>
      <c r="F552" t="s">
        <v>11</v>
      </c>
      <c r="G552" t="s">
        <v>12</v>
      </c>
      <c r="H552" s="3">
        <f>IF(Tabla_CMS_Data[[#This Row],[PDFName]]=C551,Tabla_CMS_Data[[#This Row],[Date]]-B551,0)</f>
        <v>8.6805555474711582E-4</v>
      </c>
    </row>
    <row r="553" spans="1:8" x14ac:dyDescent="0.3">
      <c r="A553">
        <v>774</v>
      </c>
      <c r="B553" s="5">
        <v>44761.550150462965</v>
      </c>
      <c r="C553" t="s">
        <v>338</v>
      </c>
      <c r="D553" t="s">
        <v>339</v>
      </c>
      <c r="E553" t="s">
        <v>342</v>
      </c>
      <c r="F553" t="s">
        <v>16</v>
      </c>
      <c r="G553" t="s">
        <v>12</v>
      </c>
      <c r="H553" s="3">
        <f>IF(Tabla_CMS_Data[[#This Row],[PDFName]]=C552,Tabla_CMS_Data[[#This Row],[Date]]-B552,0)</f>
        <v>2.8935185400769114E-4</v>
      </c>
    </row>
    <row r="554" spans="1:8" x14ac:dyDescent="0.3">
      <c r="A554">
        <v>775</v>
      </c>
      <c r="B554" s="5">
        <v>44761.551018518519</v>
      </c>
      <c r="C554" t="s">
        <v>338</v>
      </c>
      <c r="D554" t="s">
        <v>339</v>
      </c>
      <c r="E554" t="s">
        <v>343</v>
      </c>
      <c r="F554" t="s">
        <v>11</v>
      </c>
      <c r="G554" t="s">
        <v>12</v>
      </c>
      <c r="H554" s="3">
        <f>IF(Tabla_CMS_Data[[#This Row],[PDFName]]=C553,Tabla_CMS_Data[[#This Row],[Date]]-B553,0)</f>
        <v>8.6805555474711582E-4</v>
      </c>
    </row>
    <row r="555" spans="1:8" x14ac:dyDescent="0.3">
      <c r="A555">
        <v>776</v>
      </c>
      <c r="B555" s="5">
        <v>44761.551296296297</v>
      </c>
      <c r="C555" t="s">
        <v>338</v>
      </c>
      <c r="D555" t="s">
        <v>339</v>
      </c>
      <c r="E555" t="s">
        <v>343</v>
      </c>
      <c r="F555" t="s">
        <v>16</v>
      </c>
      <c r="G555" t="s">
        <v>12</v>
      </c>
      <c r="H555" s="3">
        <f>IF(Tabla_CMS_Data[[#This Row],[PDFName]]=C554,Tabla_CMS_Data[[#This Row],[Date]]-B554,0)</f>
        <v>2.7777777722803876E-4</v>
      </c>
    </row>
    <row r="556" spans="1:8" x14ac:dyDescent="0.3">
      <c r="A556">
        <v>777</v>
      </c>
      <c r="B556" s="5">
        <v>44761.552164351851</v>
      </c>
      <c r="C556" t="s">
        <v>338</v>
      </c>
      <c r="D556" t="s">
        <v>339</v>
      </c>
      <c r="E556" t="s">
        <v>344</v>
      </c>
      <c r="F556" t="s">
        <v>11</v>
      </c>
      <c r="G556" t="s">
        <v>12</v>
      </c>
      <c r="H556" s="3">
        <f>IF(Tabla_CMS_Data[[#This Row],[PDFName]]=C555,Tabla_CMS_Data[[#This Row],[Date]]-B555,0)</f>
        <v>8.6805555474711582E-4</v>
      </c>
    </row>
    <row r="557" spans="1:8" x14ac:dyDescent="0.3">
      <c r="A557">
        <v>778</v>
      </c>
      <c r="B557" s="5">
        <v>44761.552465277775</v>
      </c>
      <c r="C557" t="s">
        <v>338</v>
      </c>
      <c r="D557" t="s">
        <v>339</v>
      </c>
      <c r="E557" t="s">
        <v>344</v>
      </c>
      <c r="F557" t="s">
        <v>16</v>
      </c>
      <c r="G557" t="s">
        <v>12</v>
      </c>
      <c r="H557" s="3">
        <f>IF(Tabla_CMS_Data[[#This Row],[PDFName]]=C556,Tabla_CMS_Data[[#This Row],[Date]]-B556,0)</f>
        <v>3.0092592351138592E-4</v>
      </c>
    </row>
    <row r="558" spans="1:8" x14ac:dyDescent="0.3">
      <c r="A558">
        <v>779</v>
      </c>
      <c r="B558" s="5">
        <v>44761.553333333337</v>
      </c>
      <c r="C558" t="s">
        <v>338</v>
      </c>
      <c r="D558" t="s">
        <v>339</v>
      </c>
      <c r="E558" t="s">
        <v>345</v>
      </c>
      <c r="F558" t="s">
        <v>11</v>
      </c>
      <c r="G558" t="s">
        <v>12</v>
      </c>
      <c r="H558" s="3">
        <f>IF(Tabla_CMS_Data[[#This Row],[PDFName]]=C557,Tabla_CMS_Data[[#This Row],[Date]]-B557,0)</f>
        <v>8.6805556202307343E-4</v>
      </c>
    </row>
    <row r="559" spans="1:8" x14ac:dyDescent="0.3">
      <c r="A559">
        <v>780</v>
      </c>
      <c r="B559" s="5">
        <v>44761.553622685184</v>
      </c>
      <c r="C559" t="s">
        <v>338</v>
      </c>
      <c r="D559" t="s">
        <v>339</v>
      </c>
      <c r="E559" t="s">
        <v>345</v>
      </c>
      <c r="F559" t="s">
        <v>16</v>
      </c>
      <c r="G559" t="s">
        <v>12</v>
      </c>
      <c r="H559" s="3">
        <f>IF(Tabla_CMS_Data[[#This Row],[PDFName]]=C558,Tabla_CMS_Data[[#This Row],[Date]]-B558,0)</f>
        <v>2.8935184673173353E-4</v>
      </c>
    </row>
    <row r="560" spans="1:8" x14ac:dyDescent="0.3">
      <c r="A560">
        <v>781</v>
      </c>
      <c r="B560" s="5">
        <v>44761.554351851853</v>
      </c>
      <c r="C560" t="s">
        <v>338</v>
      </c>
      <c r="D560" t="s">
        <v>339</v>
      </c>
      <c r="E560" t="s">
        <v>346</v>
      </c>
      <c r="F560" t="s">
        <v>11</v>
      </c>
      <c r="G560" t="s">
        <v>12</v>
      </c>
      <c r="H560" s="3">
        <f>IF(Tabla_CMS_Data[[#This Row],[PDFName]]=C559,Tabla_CMS_Data[[#This Row],[Date]]-B559,0)</f>
        <v>7.2916666977107525E-4</v>
      </c>
    </row>
    <row r="561" spans="1:8" x14ac:dyDescent="0.3">
      <c r="A561">
        <v>782</v>
      </c>
      <c r="B561" s="5">
        <v>44761.5546412037</v>
      </c>
      <c r="C561" t="s">
        <v>338</v>
      </c>
      <c r="D561" t="s">
        <v>339</v>
      </c>
      <c r="E561" t="s">
        <v>346</v>
      </c>
      <c r="F561" t="s">
        <v>16</v>
      </c>
      <c r="G561" t="s">
        <v>12</v>
      </c>
      <c r="H561" s="3">
        <f>IF(Tabla_CMS_Data[[#This Row],[PDFName]]=C560,Tabla_CMS_Data[[#This Row],[Date]]-B560,0)</f>
        <v>2.8935184673173353E-4</v>
      </c>
    </row>
    <row r="562" spans="1:8" x14ac:dyDescent="0.3">
      <c r="A562">
        <v>783</v>
      </c>
      <c r="B562" s="5">
        <v>44761.555300925924</v>
      </c>
      <c r="C562" t="s">
        <v>338</v>
      </c>
      <c r="D562" t="s">
        <v>339</v>
      </c>
      <c r="E562" t="s">
        <v>347</v>
      </c>
      <c r="F562" t="s">
        <v>11</v>
      </c>
      <c r="G562" t="s">
        <v>12</v>
      </c>
      <c r="H562" s="3">
        <f>IF(Tabla_CMS_Data[[#This Row],[PDFName]]=C561,Tabla_CMS_Data[[#This Row],[Date]]-B561,0)</f>
        <v>6.5972222364507616E-4</v>
      </c>
    </row>
    <row r="563" spans="1:8" x14ac:dyDescent="0.3">
      <c r="A563">
        <v>784</v>
      </c>
      <c r="B563" s="5">
        <v>44761.555532407408</v>
      </c>
      <c r="C563" t="s">
        <v>338</v>
      </c>
      <c r="D563" t="s">
        <v>339</v>
      </c>
      <c r="E563" t="s">
        <v>347</v>
      </c>
      <c r="F563" t="s">
        <v>16</v>
      </c>
      <c r="G563" t="s">
        <v>12</v>
      </c>
      <c r="H563" s="3">
        <f>IF(Tabla_CMS_Data[[#This Row],[PDFName]]=C562,Tabla_CMS_Data[[#This Row],[Date]]-B562,0)</f>
        <v>2.3148148466134444E-4</v>
      </c>
    </row>
    <row r="564" spans="1:8" x14ac:dyDescent="0.3">
      <c r="A564">
        <v>785</v>
      </c>
      <c r="B564" s="5">
        <v>44761.557858796295</v>
      </c>
      <c r="C564" t="s">
        <v>348</v>
      </c>
      <c r="D564" t="s">
        <v>349</v>
      </c>
      <c r="E564" t="s">
        <v>350</v>
      </c>
      <c r="F564" t="s">
        <v>11</v>
      </c>
      <c r="G564" t="s">
        <v>12</v>
      </c>
      <c r="H564" s="3">
        <f>IF(Tabla_CMS_Data[[#This Row],[PDFName]]=C563,Tabla_CMS_Data[[#This Row],[Date]]-B563,0)</f>
        <v>0</v>
      </c>
    </row>
    <row r="565" spans="1:8" x14ac:dyDescent="0.3">
      <c r="A565">
        <v>786</v>
      </c>
      <c r="B565" s="5">
        <v>44761.558113425926</v>
      </c>
      <c r="C565" t="s">
        <v>348</v>
      </c>
      <c r="D565" t="s">
        <v>349</v>
      </c>
      <c r="E565" t="s">
        <v>350</v>
      </c>
      <c r="F565" t="s">
        <v>16</v>
      </c>
      <c r="G565" t="s">
        <v>12</v>
      </c>
      <c r="H565" s="3">
        <f>IF(Tabla_CMS_Data[[#This Row],[PDFName]]=C564,Tabla_CMS_Data[[#This Row],[Date]]-B564,0)</f>
        <v>2.546296309446916E-4</v>
      </c>
    </row>
    <row r="566" spans="1:8" x14ac:dyDescent="0.3">
      <c r="A566">
        <v>787</v>
      </c>
      <c r="B566" s="5">
        <v>44761.558854166666</v>
      </c>
      <c r="C566" t="s">
        <v>348</v>
      </c>
      <c r="D566" t="s">
        <v>349</v>
      </c>
      <c r="E566" t="s">
        <v>351</v>
      </c>
      <c r="F566" t="s">
        <v>11</v>
      </c>
      <c r="G566" t="s">
        <v>12</v>
      </c>
      <c r="H566" s="3">
        <f>IF(Tabla_CMS_Data[[#This Row],[PDFName]]=C565,Tabla_CMS_Data[[#This Row],[Date]]-B565,0)</f>
        <v>7.4074073927477002E-4</v>
      </c>
    </row>
    <row r="567" spans="1:8" x14ac:dyDescent="0.3">
      <c r="A567">
        <v>788</v>
      </c>
      <c r="B567" s="5">
        <v>44761.559108796297</v>
      </c>
      <c r="C567" t="s">
        <v>348</v>
      </c>
      <c r="D567" t="s">
        <v>349</v>
      </c>
      <c r="E567" t="s">
        <v>351</v>
      </c>
      <c r="F567" t="s">
        <v>16</v>
      </c>
      <c r="G567" t="s">
        <v>12</v>
      </c>
      <c r="H567" s="3">
        <f>IF(Tabla_CMS_Data[[#This Row],[PDFName]]=C566,Tabla_CMS_Data[[#This Row],[Date]]-B566,0)</f>
        <v>2.546296309446916E-4</v>
      </c>
    </row>
    <row r="568" spans="1:8" x14ac:dyDescent="0.3">
      <c r="A568">
        <v>789</v>
      </c>
      <c r="B568" s="5">
        <v>44761.559837962966</v>
      </c>
      <c r="C568" t="s">
        <v>348</v>
      </c>
      <c r="D568" t="s">
        <v>349</v>
      </c>
      <c r="E568" t="s">
        <v>352</v>
      </c>
      <c r="F568" t="s">
        <v>11</v>
      </c>
      <c r="G568" t="s">
        <v>12</v>
      </c>
      <c r="H568" s="3">
        <f>IF(Tabla_CMS_Data[[#This Row],[PDFName]]=C567,Tabla_CMS_Data[[#This Row],[Date]]-B567,0)</f>
        <v>7.2916666977107525E-4</v>
      </c>
    </row>
    <row r="569" spans="1:8" x14ac:dyDescent="0.3">
      <c r="A569">
        <v>790</v>
      </c>
      <c r="B569" s="5">
        <v>44761.560104166667</v>
      </c>
      <c r="C569" t="s">
        <v>348</v>
      </c>
      <c r="D569" t="s">
        <v>349</v>
      </c>
      <c r="E569" t="s">
        <v>352</v>
      </c>
      <c r="F569" t="s">
        <v>16</v>
      </c>
      <c r="G569" t="s">
        <v>12</v>
      </c>
      <c r="H569" s="3">
        <f>IF(Tabla_CMS_Data[[#This Row],[PDFName]]=C568,Tabla_CMS_Data[[#This Row],[Date]]-B568,0)</f>
        <v>2.6620370044838637E-4</v>
      </c>
    </row>
    <row r="570" spans="1:8" x14ac:dyDescent="0.3">
      <c r="A570">
        <v>791</v>
      </c>
      <c r="B570" s="5">
        <v>44761.560833333337</v>
      </c>
      <c r="C570" t="s">
        <v>348</v>
      </c>
      <c r="D570" t="s">
        <v>349</v>
      </c>
      <c r="E570" t="s">
        <v>353</v>
      </c>
      <c r="F570" t="s">
        <v>11</v>
      </c>
      <c r="G570" t="s">
        <v>12</v>
      </c>
      <c r="H570" s="3">
        <f>IF(Tabla_CMS_Data[[#This Row],[PDFName]]=C569,Tabla_CMS_Data[[#This Row],[Date]]-B569,0)</f>
        <v>7.2916666977107525E-4</v>
      </c>
    </row>
    <row r="571" spans="1:8" x14ac:dyDescent="0.3">
      <c r="A571">
        <v>792</v>
      </c>
      <c r="B571" s="5">
        <v>44761.561099537037</v>
      </c>
      <c r="C571" t="s">
        <v>348</v>
      </c>
      <c r="D571" t="s">
        <v>349</v>
      </c>
      <c r="E571" t="s">
        <v>353</v>
      </c>
      <c r="F571" t="s">
        <v>16</v>
      </c>
      <c r="G571" t="s">
        <v>12</v>
      </c>
      <c r="H571" s="3">
        <f>IF(Tabla_CMS_Data[[#This Row],[PDFName]]=C570,Tabla_CMS_Data[[#This Row],[Date]]-B570,0)</f>
        <v>2.6620370044838637E-4</v>
      </c>
    </row>
    <row r="572" spans="1:8" x14ac:dyDescent="0.3">
      <c r="A572">
        <v>793</v>
      </c>
      <c r="B572" s="5">
        <v>44761.561840277776</v>
      </c>
      <c r="C572" t="s">
        <v>348</v>
      </c>
      <c r="D572" t="s">
        <v>349</v>
      </c>
      <c r="E572" t="s">
        <v>354</v>
      </c>
      <c r="F572" t="s">
        <v>11</v>
      </c>
      <c r="G572" t="s">
        <v>12</v>
      </c>
      <c r="H572" s="3">
        <f>IF(Tabla_CMS_Data[[#This Row],[PDFName]]=C571,Tabla_CMS_Data[[#This Row],[Date]]-B571,0)</f>
        <v>7.4074073927477002E-4</v>
      </c>
    </row>
    <row r="573" spans="1:8" x14ac:dyDescent="0.3">
      <c r="A573">
        <v>794</v>
      </c>
      <c r="B573" s="5">
        <v>44761.562106481484</v>
      </c>
      <c r="C573" t="s">
        <v>348</v>
      </c>
      <c r="D573" t="s">
        <v>349</v>
      </c>
      <c r="E573" t="s">
        <v>354</v>
      </c>
      <c r="F573" t="s">
        <v>16</v>
      </c>
      <c r="G573" t="s">
        <v>12</v>
      </c>
      <c r="H573" s="3">
        <f>IF(Tabla_CMS_Data[[#This Row],[PDFName]]=C572,Tabla_CMS_Data[[#This Row],[Date]]-B572,0)</f>
        <v>2.6620370772434399E-4</v>
      </c>
    </row>
    <row r="574" spans="1:8" x14ac:dyDescent="0.3">
      <c r="A574">
        <v>795</v>
      </c>
      <c r="B574" s="5">
        <v>44761.563020833331</v>
      </c>
      <c r="C574" t="s">
        <v>348</v>
      </c>
      <c r="D574" t="s">
        <v>349</v>
      </c>
      <c r="E574" t="s">
        <v>355</v>
      </c>
      <c r="F574" t="s">
        <v>11</v>
      </c>
      <c r="G574" t="s">
        <v>12</v>
      </c>
      <c r="H574" s="3">
        <f>IF(Tabla_CMS_Data[[#This Row],[PDFName]]=C573,Tabla_CMS_Data[[#This Row],[Date]]-B573,0)</f>
        <v>9.1435184731381014E-4</v>
      </c>
    </row>
    <row r="575" spans="1:8" x14ac:dyDescent="0.3">
      <c r="A575">
        <v>796</v>
      </c>
      <c r="B575" s="5">
        <v>44761.563310185185</v>
      </c>
      <c r="C575" t="s">
        <v>348</v>
      </c>
      <c r="D575" t="s">
        <v>349</v>
      </c>
      <c r="E575" t="s">
        <v>355</v>
      </c>
      <c r="F575" t="s">
        <v>16</v>
      </c>
      <c r="G575" t="s">
        <v>12</v>
      </c>
      <c r="H575" s="3">
        <f>IF(Tabla_CMS_Data[[#This Row],[PDFName]]=C574,Tabla_CMS_Data[[#This Row],[Date]]-B574,0)</f>
        <v>2.8935185400769114E-4</v>
      </c>
    </row>
    <row r="576" spans="1:8" x14ac:dyDescent="0.3">
      <c r="A576">
        <v>797</v>
      </c>
      <c r="B576" s="5">
        <v>44761.56391203704</v>
      </c>
      <c r="C576" t="s">
        <v>348</v>
      </c>
      <c r="D576" t="s">
        <v>349</v>
      </c>
      <c r="E576" t="s">
        <v>356</v>
      </c>
      <c r="F576" t="s">
        <v>11</v>
      </c>
      <c r="G576" t="s">
        <v>12</v>
      </c>
      <c r="H576" s="3">
        <f>IF(Tabla_CMS_Data[[#This Row],[PDFName]]=C575,Tabla_CMS_Data[[#This Row],[Date]]-B575,0)</f>
        <v>6.0185185429872945E-4</v>
      </c>
    </row>
    <row r="577" spans="1:8" x14ac:dyDescent="0.3">
      <c r="A577">
        <v>798</v>
      </c>
      <c r="B577" s="5">
        <v>44761.564166666663</v>
      </c>
      <c r="C577" t="s">
        <v>348</v>
      </c>
      <c r="D577" t="s">
        <v>349</v>
      </c>
      <c r="E577" t="s">
        <v>356</v>
      </c>
      <c r="F577" t="s">
        <v>16</v>
      </c>
      <c r="G577" t="s">
        <v>12</v>
      </c>
      <c r="H577" s="3">
        <f>IF(Tabla_CMS_Data[[#This Row],[PDFName]]=C576,Tabla_CMS_Data[[#This Row],[Date]]-B576,0)</f>
        <v>2.5462962366873398E-4</v>
      </c>
    </row>
    <row r="578" spans="1:8" x14ac:dyDescent="0.3">
      <c r="A578">
        <v>799</v>
      </c>
      <c r="B578" s="5">
        <v>44761.56832175926</v>
      </c>
      <c r="C578" t="s">
        <v>348</v>
      </c>
      <c r="D578" t="s">
        <v>349</v>
      </c>
      <c r="E578" t="s">
        <v>357</v>
      </c>
      <c r="F578" t="s">
        <v>11</v>
      </c>
      <c r="G578" t="s">
        <v>12</v>
      </c>
      <c r="H578" s="3">
        <f>IF(Tabla_CMS_Data[[#This Row],[PDFName]]=C577,Tabla_CMS_Data[[#This Row],[Date]]-B577,0)</f>
        <v>4.1550925961928442E-3</v>
      </c>
    </row>
    <row r="579" spans="1:8" x14ac:dyDescent="0.3">
      <c r="A579">
        <v>800</v>
      </c>
      <c r="B579" s="5">
        <v>44761.568576388891</v>
      </c>
      <c r="C579" t="s">
        <v>348</v>
      </c>
      <c r="D579" t="s">
        <v>349</v>
      </c>
      <c r="E579" t="s">
        <v>357</v>
      </c>
      <c r="F579" t="s">
        <v>16</v>
      </c>
      <c r="G579" t="s">
        <v>12</v>
      </c>
      <c r="H579" s="3">
        <f>IF(Tabla_CMS_Data[[#This Row],[PDFName]]=C578,Tabla_CMS_Data[[#This Row],[Date]]-B578,0)</f>
        <v>2.546296309446916E-4</v>
      </c>
    </row>
    <row r="580" spans="1:8" x14ac:dyDescent="0.3">
      <c r="A580">
        <v>801</v>
      </c>
      <c r="B580" s="5">
        <v>44761.569305555553</v>
      </c>
      <c r="C580" t="s">
        <v>348</v>
      </c>
      <c r="D580" t="s">
        <v>349</v>
      </c>
      <c r="E580" t="s">
        <v>358</v>
      </c>
      <c r="F580" t="s">
        <v>11</v>
      </c>
      <c r="G580" t="s">
        <v>12</v>
      </c>
      <c r="H580" s="3">
        <f>IF(Tabla_CMS_Data[[#This Row],[PDFName]]=C579,Tabla_CMS_Data[[#This Row],[Date]]-B579,0)</f>
        <v>7.2916666249511763E-4</v>
      </c>
    </row>
    <row r="581" spans="1:8" x14ac:dyDescent="0.3">
      <c r="A581">
        <v>802</v>
      </c>
      <c r="B581" s="5">
        <v>44761.569571759261</v>
      </c>
      <c r="C581" t="s">
        <v>348</v>
      </c>
      <c r="D581" t="s">
        <v>349</v>
      </c>
      <c r="E581" t="s">
        <v>358</v>
      </c>
      <c r="F581" t="s">
        <v>16</v>
      </c>
      <c r="G581" t="s">
        <v>12</v>
      </c>
      <c r="H581" s="3">
        <f>IF(Tabla_CMS_Data[[#This Row],[PDFName]]=C580,Tabla_CMS_Data[[#This Row],[Date]]-B580,0)</f>
        <v>2.6620370772434399E-4</v>
      </c>
    </row>
    <row r="582" spans="1:8" x14ac:dyDescent="0.3">
      <c r="A582">
        <v>803</v>
      </c>
      <c r="B582" s="5">
        <v>44761.570300925923</v>
      </c>
      <c r="C582" t="s">
        <v>348</v>
      </c>
      <c r="D582" t="s">
        <v>349</v>
      </c>
      <c r="E582" t="s">
        <v>359</v>
      </c>
      <c r="F582" t="s">
        <v>11</v>
      </c>
      <c r="G582" t="s">
        <v>12</v>
      </c>
      <c r="H582" s="3">
        <f>IF(Tabla_CMS_Data[[#This Row],[PDFName]]=C581,Tabla_CMS_Data[[#This Row],[Date]]-B581,0)</f>
        <v>7.2916666249511763E-4</v>
      </c>
    </row>
    <row r="583" spans="1:8" x14ac:dyDescent="0.3">
      <c r="A583">
        <v>804</v>
      </c>
      <c r="B583" s="5">
        <v>44761.570555555554</v>
      </c>
      <c r="C583" t="s">
        <v>348</v>
      </c>
      <c r="D583" t="s">
        <v>349</v>
      </c>
      <c r="E583" t="s">
        <v>359</v>
      </c>
      <c r="F583" t="s">
        <v>16</v>
      </c>
      <c r="G583" t="s">
        <v>12</v>
      </c>
      <c r="H583" s="3">
        <f>IF(Tabla_CMS_Data[[#This Row],[PDFName]]=C582,Tabla_CMS_Data[[#This Row],[Date]]-B582,0)</f>
        <v>2.546296309446916E-4</v>
      </c>
    </row>
    <row r="584" spans="1:8" x14ac:dyDescent="0.3">
      <c r="A584">
        <v>805</v>
      </c>
      <c r="B584" s="5">
        <v>44761.571284722224</v>
      </c>
      <c r="C584" t="s">
        <v>348</v>
      </c>
      <c r="D584" t="s">
        <v>349</v>
      </c>
      <c r="E584" t="s">
        <v>360</v>
      </c>
      <c r="F584" t="s">
        <v>11</v>
      </c>
      <c r="G584" t="s">
        <v>12</v>
      </c>
      <c r="H584" s="3">
        <f>IF(Tabla_CMS_Data[[#This Row],[PDFName]]=C583,Tabla_CMS_Data[[#This Row],[Date]]-B583,0)</f>
        <v>7.2916666977107525E-4</v>
      </c>
    </row>
    <row r="585" spans="1:8" x14ac:dyDescent="0.3">
      <c r="A585">
        <v>806</v>
      </c>
      <c r="B585" s="5">
        <v>44761.571539351855</v>
      </c>
      <c r="C585" t="s">
        <v>348</v>
      </c>
      <c r="D585" t="s">
        <v>349</v>
      </c>
      <c r="E585" t="s">
        <v>360</v>
      </c>
      <c r="F585" t="s">
        <v>16</v>
      </c>
      <c r="G585" t="s">
        <v>12</v>
      </c>
      <c r="H585" s="3">
        <f>IF(Tabla_CMS_Data[[#This Row],[PDFName]]=C584,Tabla_CMS_Data[[#This Row],[Date]]-B584,0)</f>
        <v>2.546296309446916E-4</v>
      </c>
    </row>
    <row r="586" spans="1:8" x14ac:dyDescent="0.3">
      <c r="A586">
        <v>807</v>
      </c>
      <c r="B586" s="5">
        <v>44761.572291666664</v>
      </c>
      <c r="C586" t="s">
        <v>348</v>
      </c>
      <c r="D586" t="s">
        <v>349</v>
      </c>
      <c r="E586" t="s">
        <v>361</v>
      </c>
      <c r="F586" t="s">
        <v>11</v>
      </c>
      <c r="G586" t="s">
        <v>12</v>
      </c>
      <c r="H586" s="3">
        <f>IF(Tabla_CMS_Data[[#This Row],[PDFName]]=C585,Tabla_CMS_Data[[#This Row],[Date]]-B585,0)</f>
        <v>7.5231480877846479E-4</v>
      </c>
    </row>
    <row r="587" spans="1:8" x14ac:dyDescent="0.3">
      <c r="A587">
        <v>808</v>
      </c>
      <c r="B587" s="5">
        <v>44761.572546296295</v>
      </c>
      <c r="C587" t="s">
        <v>348</v>
      </c>
      <c r="D587" t="s">
        <v>349</v>
      </c>
      <c r="E587" t="s">
        <v>361</v>
      </c>
      <c r="F587" t="s">
        <v>16</v>
      </c>
      <c r="G587" t="s">
        <v>12</v>
      </c>
      <c r="H587" s="3">
        <f>IF(Tabla_CMS_Data[[#This Row],[PDFName]]=C586,Tabla_CMS_Data[[#This Row],[Date]]-B586,0)</f>
        <v>2.546296309446916E-4</v>
      </c>
    </row>
    <row r="588" spans="1:8" x14ac:dyDescent="0.3">
      <c r="A588">
        <v>809</v>
      </c>
      <c r="B588" s="5">
        <v>44761.57340277778</v>
      </c>
      <c r="C588" t="s">
        <v>348</v>
      </c>
      <c r="D588" t="s">
        <v>349</v>
      </c>
      <c r="E588" t="s">
        <v>362</v>
      </c>
      <c r="F588" t="s">
        <v>11</v>
      </c>
      <c r="G588" t="s">
        <v>12</v>
      </c>
      <c r="H588" s="3">
        <f>IF(Tabla_CMS_Data[[#This Row],[PDFName]]=C587,Tabla_CMS_Data[[#This Row],[Date]]-B587,0)</f>
        <v>8.5648148524342105E-4</v>
      </c>
    </row>
    <row r="589" spans="1:8" x14ac:dyDescent="0.3">
      <c r="A589">
        <v>810</v>
      </c>
      <c r="B589" s="5">
        <v>44761.57366898148</v>
      </c>
      <c r="C589" t="s">
        <v>348</v>
      </c>
      <c r="D589" t="s">
        <v>349</v>
      </c>
      <c r="E589" t="s">
        <v>362</v>
      </c>
      <c r="F589" t="s">
        <v>16</v>
      </c>
      <c r="G589" t="s">
        <v>12</v>
      </c>
      <c r="H589" s="3">
        <f>IF(Tabla_CMS_Data[[#This Row],[PDFName]]=C588,Tabla_CMS_Data[[#This Row],[Date]]-B588,0)</f>
        <v>2.6620370044838637E-4</v>
      </c>
    </row>
    <row r="590" spans="1:8" x14ac:dyDescent="0.3">
      <c r="A590">
        <v>811</v>
      </c>
      <c r="B590" s="5">
        <v>44761.580428240741</v>
      </c>
      <c r="C590" t="s">
        <v>348</v>
      </c>
      <c r="D590" t="s">
        <v>349</v>
      </c>
      <c r="E590" t="s">
        <v>363</v>
      </c>
      <c r="F590" t="s">
        <v>11</v>
      </c>
      <c r="G590" t="s">
        <v>12</v>
      </c>
      <c r="H590" s="3">
        <f>IF(Tabla_CMS_Data[[#This Row],[PDFName]]=C589,Tabla_CMS_Data[[#This Row],[Date]]-B589,0)</f>
        <v>6.7592592604341917E-3</v>
      </c>
    </row>
    <row r="591" spans="1:8" x14ac:dyDescent="0.3">
      <c r="A591">
        <v>812</v>
      </c>
      <c r="B591" s="5">
        <v>44761.580682870372</v>
      </c>
      <c r="C591" t="s">
        <v>348</v>
      </c>
      <c r="D591" t="s">
        <v>349</v>
      </c>
      <c r="E591" t="s">
        <v>363</v>
      </c>
      <c r="F591" t="s">
        <v>16</v>
      </c>
      <c r="G591" t="s">
        <v>12</v>
      </c>
      <c r="H591" s="3">
        <f>IF(Tabla_CMS_Data[[#This Row],[PDFName]]=C590,Tabla_CMS_Data[[#This Row],[Date]]-B590,0)</f>
        <v>2.546296309446916E-4</v>
      </c>
    </row>
    <row r="592" spans="1:8" x14ac:dyDescent="0.3">
      <c r="A592">
        <v>813</v>
      </c>
      <c r="B592" s="5">
        <v>44761.581412037034</v>
      </c>
      <c r="C592" t="s">
        <v>348</v>
      </c>
      <c r="D592" t="s">
        <v>349</v>
      </c>
      <c r="E592" t="s">
        <v>364</v>
      </c>
      <c r="F592" t="s">
        <v>11</v>
      </c>
      <c r="G592" t="s">
        <v>12</v>
      </c>
      <c r="H592" s="3">
        <f>IF(Tabla_CMS_Data[[#This Row],[PDFName]]=C591,Tabla_CMS_Data[[#This Row],[Date]]-B591,0)</f>
        <v>7.2916666249511763E-4</v>
      </c>
    </row>
    <row r="593" spans="1:8" x14ac:dyDescent="0.3">
      <c r="A593">
        <v>814</v>
      </c>
      <c r="B593" s="5">
        <v>44761.581678240742</v>
      </c>
      <c r="C593" t="s">
        <v>348</v>
      </c>
      <c r="D593" t="s">
        <v>349</v>
      </c>
      <c r="E593" t="s">
        <v>364</v>
      </c>
      <c r="F593" t="s">
        <v>16</v>
      </c>
      <c r="G593" t="s">
        <v>12</v>
      </c>
      <c r="H593" s="3">
        <f>IF(Tabla_CMS_Data[[#This Row],[PDFName]]=C592,Tabla_CMS_Data[[#This Row],[Date]]-B592,0)</f>
        <v>2.6620370772434399E-4</v>
      </c>
    </row>
    <row r="594" spans="1:8" x14ac:dyDescent="0.3">
      <c r="A594">
        <v>815</v>
      </c>
      <c r="B594" s="5">
        <v>44761.582407407404</v>
      </c>
      <c r="C594" t="s">
        <v>348</v>
      </c>
      <c r="D594" t="s">
        <v>349</v>
      </c>
      <c r="E594" t="s">
        <v>365</v>
      </c>
      <c r="F594" t="s">
        <v>11</v>
      </c>
      <c r="G594" t="s">
        <v>12</v>
      </c>
      <c r="H594" s="3">
        <f>IF(Tabla_CMS_Data[[#This Row],[PDFName]]=C593,Tabla_CMS_Data[[#This Row],[Date]]-B593,0)</f>
        <v>7.2916666249511763E-4</v>
      </c>
    </row>
    <row r="595" spans="1:8" x14ac:dyDescent="0.3">
      <c r="A595">
        <v>816</v>
      </c>
      <c r="B595" s="5">
        <v>44761.582673611112</v>
      </c>
      <c r="C595" t="s">
        <v>348</v>
      </c>
      <c r="D595" t="s">
        <v>349</v>
      </c>
      <c r="E595" t="s">
        <v>365</v>
      </c>
      <c r="F595" t="s">
        <v>16</v>
      </c>
      <c r="G595" t="s">
        <v>12</v>
      </c>
      <c r="H595" s="3">
        <f>IF(Tabla_CMS_Data[[#This Row],[PDFName]]=C594,Tabla_CMS_Data[[#This Row],[Date]]-B594,0)</f>
        <v>2.6620370772434399E-4</v>
      </c>
    </row>
    <row r="596" spans="1:8" x14ac:dyDescent="0.3">
      <c r="A596">
        <v>817</v>
      </c>
      <c r="B596" s="5">
        <v>44761.583402777775</v>
      </c>
      <c r="C596" t="s">
        <v>348</v>
      </c>
      <c r="D596" t="s">
        <v>349</v>
      </c>
      <c r="E596" t="s">
        <v>366</v>
      </c>
      <c r="F596" t="s">
        <v>11</v>
      </c>
      <c r="G596" t="s">
        <v>12</v>
      </c>
      <c r="H596" s="3">
        <f>IF(Tabla_CMS_Data[[#This Row],[PDFName]]=C595,Tabla_CMS_Data[[#This Row],[Date]]-B595,0)</f>
        <v>7.2916666249511763E-4</v>
      </c>
    </row>
    <row r="597" spans="1:8" x14ac:dyDescent="0.3">
      <c r="A597">
        <v>818</v>
      </c>
      <c r="B597" s="5">
        <v>44761.583657407406</v>
      </c>
      <c r="C597" t="s">
        <v>348</v>
      </c>
      <c r="D597" t="s">
        <v>349</v>
      </c>
      <c r="E597" t="s">
        <v>366</v>
      </c>
      <c r="F597" t="s">
        <v>16</v>
      </c>
      <c r="G597" t="s">
        <v>12</v>
      </c>
      <c r="H597" s="3">
        <f>IF(Tabla_CMS_Data[[#This Row],[PDFName]]=C596,Tabla_CMS_Data[[#This Row],[Date]]-B596,0)</f>
        <v>2.546296309446916E-4</v>
      </c>
    </row>
    <row r="598" spans="1:8" x14ac:dyDescent="0.3">
      <c r="A598">
        <v>819</v>
      </c>
      <c r="B598" s="5">
        <v>44762.398379629631</v>
      </c>
      <c r="C598" t="s">
        <v>367</v>
      </c>
      <c r="D598" t="s">
        <v>368</v>
      </c>
      <c r="E598" t="s">
        <v>369</v>
      </c>
      <c r="F598" t="s">
        <v>11</v>
      </c>
      <c r="G598" t="s">
        <v>12</v>
      </c>
      <c r="H598" s="3">
        <f>IF(Tabla_CMS_Data[[#This Row],[PDFName]]=C597,Tabla_CMS_Data[[#This Row],[Date]]-B597,0)</f>
        <v>0</v>
      </c>
    </row>
    <row r="599" spans="1:8" x14ac:dyDescent="0.3">
      <c r="A599">
        <v>820</v>
      </c>
      <c r="B599" s="5">
        <v>44762.402685185189</v>
      </c>
      <c r="C599" t="s">
        <v>367</v>
      </c>
      <c r="D599" t="s">
        <v>368</v>
      </c>
      <c r="E599" t="s">
        <v>369</v>
      </c>
      <c r="F599" t="s">
        <v>16</v>
      </c>
      <c r="G599" t="s">
        <v>12</v>
      </c>
      <c r="H599" s="3">
        <f>IF(Tabla_CMS_Data[[#This Row],[PDFName]]=C598,Tabla_CMS_Data[[#This Row],[Date]]-B598,0)</f>
        <v>4.3055555579485372E-3</v>
      </c>
    </row>
    <row r="600" spans="1:8" x14ac:dyDescent="0.3">
      <c r="A600">
        <v>821</v>
      </c>
      <c r="B600" s="5">
        <v>44762.402719907404</v>
      </c>
      <c r="C600" t="s">
        <v>367</v>
      </c>
      <c r="D600" t="s">
        <v>368</v>
      </c>
      <c r="E600" t="s">
        <v>369</v>
      </c>
      <c r="F600" t="s">
        <v>306</v>
      </c>
      <c r="G600" t="s">
        <v>12</v>
      </c>
      <c r="H600" s="3">
        <f>IF(Tabla_CMS_Data[[#This Row],[PDFName]]=C599,Tabla_CMS_Data[[#This Row],[Date]]-B599,0)</f>
        <v>3.4722215787041932E-5</v>
      </c>
    </row>
    <row r="601" spans="1:8" x14ac:dyDescent="0.3">
      <c r="A601">
        <v>822</v>
      </c>
      <c r="B601" s="5">
        <v>44762.402743055558</v>
      </c>
      <c r="C601" t="s">
        <v>367</v>
      </c>
      <c r="D601" t="s">
        <v>368</v>
      </c>
      <c r="E601" t="s">
        <v>369</v>
      </c>
      <c r="F601" t="s">
        <v>307</v>
      </c>
      <c r="G601" t="s">
        <v>12</v>
      </c>
      <c r="H601" s="3">
        <f>IF(Tabla_CMS_Data[[#This Row],[PDFName]]=C600,Tabla_CMS_Data[[#This Row],[Date]]-B600,0)</f>
        <v>2.3148153559304774E-5</v>
      </c>
    </row>
    <row r="602" spans="1:8" x14ac:dyDescent="0.3">
      <c r="A602">
        <v>823</v>
      </c>
      <c r="B602" s="5">
        <v>44762.402777777781</v>
      </c>
      <c r="C602" t="s">
        <v>367</v>
      </c>
      <c r="D602" t="s">
        <v>368</v>
      </c>
      <c r="E602" t="s">
        <v>369</v>
      </c>
      <c r="F602" t="s">
        <v>308</v>
      </c>
      <c r="G602" t="s">
        <v>12</v>
      </c>
      <c r="H602" s="3">
        <f>IF(Tabla_CMS_Data[[#This Row],[PDFName]]=C601,Tabla_CMS_Data[[#This Row],[Date]]-B601,0)</f>
        <v>3.4722223062999547E-5</v>
      </c>
    </row>
    <row r="603" spans="1:8" x14ac:dyDescent="0.3">
      <c r="A603">
        <v>824</v>
      </c>
      <c r="B603" s="5">
        <v>44762.402812499997</v>
      </c>
      <c r="C603" t="s">
        <v>367</v>
      </c>
      <c r="D603" t="s">
        <v>368</v>
      </c>
      <c r="E603" t="s">
        <v>369</v>
      </c>
      <c r="F603" t="s">
        <v>309</v>
      </c>
      <c r="G603" t="s">
        <v>12</v>
      </c>
      <c r="H603" s="3">
        <f>IF(Tabla_CMS_Data[[#This Row],[PDFName]]=C602,Tabla_CMS_Data[[#This Row],[Date]]-B602,0)</f>
        <v>3.4722215787041932E-5</v>
      </c>
    </row>
    <row r="604" spans="1:8" x14ac:dyDescent="0.3">
      <c r="A604">
        <v>825</v>
      </c>
      <c r="B604" s="5">
        <v>44762.40284722222</v>
      </c>
      <c r="C604" t="s">
        <v>367</v>
      </c>
      <c r="D604" t="s">
        <v>368</v>
      </c>
      <c r="E604" t="s">
        <v>369</v>
      </c>
      <c r="F604" t="s">
        <v>310</v>
      </c>
      <c r="G604" t="s">
        <v>12</v>
      </c>
      <c r="H604" s="3">
        <f>IF(Tabla_CMS_Data[[#This Row],[PDFName]]=C603,Tabla_CMS_Data[[#This Row],[Date]]-B603,0)</f>
        <v>3.4722223062999547E-5</v>
      </c>
    </row>
    <row r="605" spans="1:8" x14ac:dyDescent="0.3">
      <c r="A605">
        <v>826</v>
      </c>
      <c r="B605" s="5">
        <v>44762.479907407411</v>
      </c>
      <c r="C605" t="s">
        <v>370</v>
      </c>
      <c r="D605" t="s">
        <v>371</v>
      </c>
      <c r="E605" t="s">
        <v>372</v>
      </c>
      <c r="F605" t="s">
        <v>11</v>
      </c>
      <c r="G605" t="s">
        <v>12</v>
      </c>
      <c r="H605" s="3">
        <f>IF(Tabla_CMS_Data[[#This Row],[PDFName]]=C604,Tabla_CMS_Data[[#This Row],[Date]]-B604,0)</f>
        <v>0</v>
      </c>
    </row>
    <row r="606" spans="1:8" x14ac:dyDescent="0.3">
      <c r="A606">
        <v>827</v>
      </c>
      <c r="B606" s="5">
        <v>44762.480162037034</v>
      </c>
      <c r="C606" t="s">
        <v>370</v>
      </c>
      <c r="D606" t="s">
        <v>371</v>
      </c>
      <c r="E606" t="s">
        <v>372</v>
      </c>
      <c r="F606" t="s">
        <v>16</v>
      </c>
      <c r="G606" t="s">
        <v>12</v>
      </c>
      <c r="H606" s="3">
        <f>IF(Tabla_CMS_Data[[#This Row],[PDFName]]=C605,Tabla_CMS_Data[[#This Row],[Date]]-B605,0)</f>
        <v>2.5462962366873398E-4</v>
      </c>
    </row>
    <row r="607" spans="1:8" x14ac:dyDescent="0.3">
      <c r="A607">
        <v>828</v>
      </c>
      <c r="B607" s="5">
        <v>44762.480891203704</v>
      </c>
      <c r="C607" t="s">
        <v>370</v>
      </c>
      <c r="D607" t="s">
        <v>371</v>
      </c>
      <c r="E607" t="s">
        <v>373</v>
      </c>
      <c r="F607" t="s">
        <v>11</v>
      </c>
      <c r="G607" t="s">
        <v>12</v>
      </c>
      <c r="H607" s="3">
        <f>IF(Tabla_CMS_Data[[#This Row],[PDFName]]=C606,Tabla_CMS_Data[[#This Row],[Date]]-B606,0)</f>
        <v>7.2916666977107525E-4</v>
      </c>
    </row>
    <row r="608" spans="1:8" x14ac:dyDescent="0.3">
      <c r="A608">
        <v>829</v>
      </c>
      <c r="B608" s="5">
        <v>44762.481145833335</v>
      </c>
      <c r="C608" t="s">
        <v>370</v>
      </c>
      <c r="D608" t="s">
        <v>371</v>
      </c>
      <c r="E608" t="s">
        <v>373</v>
      </c>
      <c r="F608" t="s">
        <v>16</v>
      </c>
      <c r="G608" t="s">
        <v>12</v>
      </c>
      <c r="H608" s="3">
        <f>IF(Tabla_CMS_Data[[#This Row],[PDFName]]=C607,Tabla_CMS_Data[[#This Row],[Date]]-B607,0)</f>
        <v>2.546296309446916E-4</v>
      </c>
    </row>
    <row r="609" spans="1:8" x14ac:dyDescent="0.3">
      <c r="A609">
        <v>830</v>
      </c>
      <c r="B609" s="5">
        <v>44762.485289351855</v>
      </c>
      <c r="C609" t="s">
        <v>374</v>
      </c>
      <c r="D609" t="s">
        <v>375</v>
      </c>
      <c r="E609" t="s">
        <v>376</v>
      </c>
      <c r="F609" t="s">
        <v>11</v>
      </c>
      <c r="G609" t="s">
        <v>12</v>
      </c>
      <c r="H609" s="3">
        <f>IF(Tabla_CMS_Data[[#This Row],[PDFName]]=C608,Tabla_CMS_Data[[#This Row],[Date]]-B608,0)</f>
        <v>0</v>
      </c>
    </row>
    <row r="610" spans="1:8" x14ac:dyDescent="0.3">
      <c r="A610">
        <v>831</v>
      </c>
      <c r="B610" s="5">
        <v>44762.485578703701</v>
      </c>
      <c r="C610" t="s">
        <v>374</v>
      </c>
      <c r="D610" t="s">
        <v>375</v>
      </c>
      <c r="E610" t="s">
        <v>376</v>
      </c>
      <c r="F610" t="s">
        <v>16</v>
      </c>
      <c r="G610" t="s">
        <v>12</v>
      </c>
      <c r="H610" s="3">
        <f>IF(Tabla_CMS_Data[[#This Row],[PDFName]]=C609,Tabla_CMS_Data[[#This Row],[Date]]-B609,0)</f>
        <v>2.8935184673173353E-4</v>
      </c>
    </row>
    <row r="611" spans="1:8" x14ac:dyDescent="0.3">
      <c r="A611">
        <v>832</v>
      </c>
      <c r="B611" s="5">
        <v>44762.486446759256</v>
      </c>
      <c r="C611" t="s">
        <v>374</v>
      </c>
      <c r="D611" t="s">
        <v>375</v>
      </c>
      <c r="E611" t="s">
        <v>377</v>
      </c>
      <c r="F611" t="s">
        <v>11</v>
      </c>
      <c r="G611" t="s">
        <v>12</v>
      </c>
      <c r="H611" s="3">
        <f>IF(Tabla_CMS_Data[[#This Row],[PDFName]]=C610,Tabla_CMS_Data[[#This Row],[Date]]-B610,0)</f>
        <v>8.6805555474711582E-4</v>
      </c>
    </row>
    <row r="612" spans="1:8" x14ac:dyDescent="0.3">
      <c r="A612">
        <v>833</v>
      </c>
      <c r="B612" s="5">
        <v>44762.48673611111</v>
      </c>
      <c r="C612" t="s">
        <v>374</v>
      </c>
      <c r="D612" t="s">
        <v>375</v>
      </c>
      <c r="E612" t="s">
        <v>377</v>
      </c>
      <c r="F612" t="s">
        <v>16</v>
      </c>
      <c r="G612" t="s">
        <v>12</v>
      </c>
      <c r="H612" s="3">
        <f>IF(Tabla_CMS_Data[[#This Row],[PDFName]]=C611,Tabla_CMS_Data[[#This Row],[Date]]-B611,0)</f>
        <v>2.8935185400769114E-4</v>
      </c>
    </row>
    <row r="613" spans="1:8" x14ac:dyDescent="0.3">
      <c r="A613">
        <v>834</v>
      </c>
      <c r="B613" s="5">
        <v>44762.487604166665</v>
      </c>
      <c r="C613" t="s">
        <v>374</v>
      </c>
      <c r="D613" t="s">
        <v>375</v>
      </c>
      <c r="E613" t="s">
        <v>378</v>
      </c>
      <c r="F613" t="s">
        <v>11</v>
      </c>
      <c r="G613" t="s">
        <v>12</v>
      </c>
      <c r="H613" s="3">
        <f>IF(Tabla_CMS_Data[[#This Row],[PDFName]]=C612,Tabla_CMS_Data[[#This Row],[Date]]-B612,0)</f>
        <v>8.6805555474711582E-4</v>
      </c>
    </row>
    <row r="614" spans="1:8" x14ac:dyDescent="0.3">
      <c r="A614">
        <v>835</v>
      </c>
      <c r="B614" s="5">
        <v>44762.487893518519</v>
      </c>
      <c r="C614" t="s">
        <v>374</v>
      </c>
      <c r="D614" t="s">
        <v>375</v>
      </c>
      <c r="E614" t="s">
        <v>378</v>
      </c>
      <c r="F614" t="s">
        <v>16</v>
      </c>
      <c r="G614" t="s">
        <v>12</v>
      </c>
      <c r="H614" s="3">
        <f>IF(Tabla_CMS_Data[[#This Row],[PDFName]]=C613,Tabla_CMS_Data[[#This Row],[Date]]-B613,0)</f>
        <v>2.8935185400769114E-4</v>
      </c>
    </row>
    <row r="615" spans="1:8" x14ac:dyDescent="0.3">
      <c r="A615">
        <v>836</v>
      </c>
      <c r="B615" s="5">
        <v>44762.488761574074</v>
      </c>
      <c r="C615" t="s">
        <v>374</v>
      </c>
      <c r="D615" t="s">
        <v>375</v>
      </c>
      <c r="E615" t="s">
        <v>379</v>
      </c>
      <c r="F615" t="s">
        <v>11</v>
      </c>
      <c r="G615" t="s">
        <v>12</v>
      </c>
      <c r="H615" s="3">
        <f>IF(Tabla_CMS_Data[[#This Row],[PDFName]]=C614,Tabla_CMS_Data[[#This Row],[Date]]-B614,0)</f>
        <v>8.6805555474711582E-4</v>
      </c>
    </row>
    <row r="616" spans="1:8" x14ac:dyDescent="0.3">
      <c r="A616">
        <v>837</v>
      </c>
      <c r="B616" s="5">
        <v>44762.489050925928</v>
      </c>
      <c r="C616" t="s">
        <v>374</v>
      </c>
      <c r="D616" t="s">
        <v>375</v>
      </c>
      <c r="E616" t="s">
        <v>379</v>
      </c>
      <c r="F616" t="s">
        <v>16</v>
      </c>
      <c r="G616" t="s">
        <v>12</v>
      </c>
      <c r="H616" s="3">
        <f>IF(Tabla_CMS_Data[[#This Row],[PDFName]]=C615,Tabla_CMS_Data[[#This Row],[Date]]-B615,0)</f>
        <v>2.8935185400769114E-4</v>
      </c>
    </row>
    <row r="617" spans="1:8" x14ac:dyDescent="0.3">
      <c r="A617">
        <v>838</v>
      </c>
      <c r="B617" s="5">
        <v>44762.489976851852</v>
      </c>
      <c r="C617" t="s">
        <v>374</v>
      </c>
      <c r="D617" t="s">
        <v>375</v>
      </c>
      <c r="E617" t="s">
        <v>380</v>
      </c>
      <c r="F617" t="s">
        <v>11</v>
      </c>
      <c r="G617" t="s">
        <v>12</v>
      </c>
      <c r="H617" s="3">
        <f>IF(Tabla_CMS_Data[[#This Row],[PDFName]]=C616,Tabla_CMS_Data[[#This Row],[Date]]-B616,0)</f>
        <v>9.2592592409346253E-4</v>
      </c>
    </row>
    <row r="618" spans="1:8" x14ac:dyDescent="0.3">
      <c r="A618">
        <v>839</v>
      </c>
      <c r="B618" s="5">
        <v>44762.490266203706</v>
      </c>
      <c r="C618" t="s">
        <v>374</v>
      </c>
      <c r="D618" t="s">
        <v>375</v>
      </c>
      <c r="E618" t="s">
        <v>380</v>
      </c>
      <c r="F618" t="s">
        <v>16</v>
      </c>
      <c r="G618" t="s">
        <v>12</v>
      </c>
      <c r="H618" s="3">
        <f>IF(Tabla_CMS_Data[[#This Row],[PDFName]]=C617,Tabla_CMS_Data[[#This Row],[Date]]-B617,0)</f>
        <v>2.8935185400769114E-4</v>
      </c>
    </row>
    <row r="619" spans="1:8" x14ac:dyDescent="0.3">
      <c r="A619">
        <v>840</v>
      </c>
      <c r="B619" s="5">
        <v>44762.491168981483</v>
      </c>
      <c r="C619" t="s">
        <v>370</v>
      </c>
      <c r="D619" t="s">
        <v>371</v>
      </c>
      <c r="E619" t="s">
        <v>381</v>
      </c>
      <c r="F619" t="s">
        <v>11</v>
      </c>
      <c r="G619" t="s">
        <v>12</v>
      </c>
      <c r="H619" s="3">
        <f>IF(Tabla_CMS_Data[[#This Row],[PDFName]]=C618,Tabla_CMS_Data[[#This Row],[Date]]-B618,0)</f>
        <v>0</v>
      </c>
    </row>
    <row r="620" spans="1:8" x14ac:dyDescent="0.3">
      <c r="A620">
        <v>841</v>
      </c>
      <c r="B620" s="5">
        <v>44762.491435185184</v>
      </c>
      <c r="C620" t="s">
        <v>370</v>
      </c>
      <c r="D620" t="s">
        <v>371</v>
      </c>
      <c r="E620" t="s">
        <v>381</v>
      </c>
      <c r="F620" t="s">
        <v>16</v>
      </c>
      <c r="G620" t="s">
        <v>12</v>
      </c>
      <c r="H620" s="3">
        <f>IF(Tabla_CMS_Data[[#This Row],[PDFName]]=C619,Tabla_CMS_Data[[#This Row],[Date]]-B619,0)</f>
        <v>2.6620370044838637E-4</v>
      </c>
    </row>
    <row r="621" spans="1:8" x14ac:dyDescent="0.3">
      <c r="A621">
        <v>842</v>
      </c>
      <c r="B621" s="5">
        <v>44762.499120370368</v>
      </c>
      <c r="C621" t="s">
        <v>370</v>
      </c>
      <c r="D621" t="s">
        <v>371</v>
      </c>
      <c r="E621" t="s">
        <v>382</v>
      </c>
      <c r="F621" t="s">
        <v>11</v>
      </c>
      <c r="G621" t="s">
        <v>12</v>
      </c>
      <c r="H621" s="3">
        <f>IF(Tabla_CMS_Data[[#This Row],[PDFName]]=C620,Tabla_CMS_Data[[#This Row],[Date]]-B620,0)</f>
        <v>7.6851851845276542E-3</v>
      </c>
    </row>
    <row r="622" spans="1:8" x14ac:dyDescent="0.3">
      <c r="A622">
        <v>843</v>
      </c>
      <c r="B622" s="5">
        <v>44762.499398148146</v>
      </c>
      <c r="C622" t="s">
        <v>370</v>
      </c>
      <c r="D622" t="s">
        <v>371</v>
      </c>
      <c r="E622" t="s">
        <v>382</v>
      </c>
      <c r="F622" t="s">
        <v>16</v>
      </c>
      <c r="G622" t="s">
        <v>12</v>
      </c>
      <c r="H622" s="3">
        <f>IF(Tabla_CMS_Data[[#This Row],[PDFName]]=C621,Tabla_CMS_Data[[#This Row],[Date]]-B621,0)</f>
        <v>2.7777777722803876E-4</v>
      </c>
    </row>
    <row r="623" spans="1:8" x14ac:dyDescent="0.3">
      <c r="A623">
        <v>844</v>
      </c>
      <c r="B623" s="5">
        <v>44762.500231481485</v>
      </c>
      <c r="C623" t="s">
        <v>370</v>
      </c>
      <c r="D623" t="s">
        <v>371</v>
      </c>
      <c r="E623" t="s">
        <v>383</v>
      </c>
      <c r="F623" t="s">
        <v>11</v>
      </c>
      <c r="G623" t="s">
        <v>12</v>
      </c>
      <c r="H623" s="3">
        <f>IF(Tabla_CMS_Data[[#This Row],[PDFName]]=C622,Tabla_CMS_Data[[#This Row],[Date]]-B622,0)</f>
        <v>8.3333333896007389E-4</v>
      </c>
    </row>
    <row r="624" spans="1:8" x14ac:dyDescent="0.3">
      <c r="A624">
        <v>845</v>
      </c>
      <c r="B624" s="5">
        <v>44762.500486111108</v>
      </c>
      <c r="C624" t="s">
        <v>370</v>
      </c>
      <c r="D624" t="s">
        <v>371</v>
      </c>
      <c r="E624" t="s">
        <v>383</v>
      </c>
      <c r="F624" t="s">
        <v>16</v>
      </c>
      <c r="G624" t="s">
        <v>12</v>
      </c>
      <c r="H624" s="3">
        <f>IF(Tabla_CMS_Data[[#This Row],[PDFName]]=C623,Tabla_CMS_Data[[#This Row],[Date]]-B623,0)</f>
        <v>2.5462962366873398E-4</v>
      </c>
    </row>
    <row r="625" spans="1:8" x14ac:dyDescent="0.3">
      <c r="A625">
        <v>846</v>
      </c>
      <c r="B625" s="5">
        <v>44762.501238425924</v>
      </c>
      <c r="C625" t="s">
        <v>370</v>
      </c>
      <c r="D625" t="s">
        <v>371</v>
      </c>
      <c r="E625" t="s">
        <v>384</v>
      </c>
      <c r="F625" t="s">
        <v>11</v>
      </c>
      <c r="G625" t="s">
        <v>12</v>
      </c>
      <c r="H625" s="3">
        <f>IF(Tabla_CMS_Data[[#This Row],[PDFName]]=C624,Tabla_CMS_Data[[#This Row],[Date]]-B624,0)</f>
        <v>7.5231481605442241E-4</v>
      </c>
    </row>
    <row r="626" spans="1:8" x14ac:dyDescent="0.3">
      <c r="A626">
        <v>847</v>
      </c>
      <c r="B626" s="5">
        <v>44762.501493055555</v>
      </c>
      <c r="C626" t="s">
        <v>370</v>
      </c>
      <c r="D626" t="s">
        <v>371</v>
      </c>
      <c r="E626" t="s">
        <v>384</v>
      </c>
      <c r="F626" t="s">
        <v>16</v>
      </c>
      <c r="G626" t="s">
        <v>12</v>
      </c>
      <c r="H626" s="3">
        <f>IF(Tabla_CMS_Data[[#This Row],[PDFName]]=C625,Tabla_CMS_Data[[#This Row],[Date]]-B625,0)</f>
        <v>2.546296309446916E-4</v>
      </c>
    </row>
    <row r="627" spans="1:8" x14ac:dyDescent="0.3">
      <c r="A627">
        <v>848</v>
      </c>
      <c r="B627" s="5">
        <v>44762.502222222225</v>
      </c>
      <c r="C627" t="s">
        <v>370</v>
      </c>
      <c r="D627" t="s">
        <v>371</v>
      </c>
      <c r="E627" t="s">
        <v>385</v>
      </c>
      <c r="F627" t="s">
        <v>11</v>
      </c>
      <c r="G627" t="s">
        <v>12</v>
      </c>
      <c r="H627" s="3">
        <f>IF(Tabla_CMS_Data[[#This Row],[PDFName]]=C626,Tabla_CMS_Data[[#This Row],[Date]]-B626,0)</f>
        <v>7.2916666977107525E-4</v>
      </c>
    </row>
    <row r="628" spans="1:8" x14ac:dyDescent="0.3">
      <c r="A628">
        <v>849</v>
      </c>
      <c r="B628" s="5">
        <v>44762.502476851849</v>
      </c>
      <c r="C628" t="s">
        <v>370</v>
      </c>
      <c r="D628" t="s">
        <v>371</v>
      </c>
      <c r="E628" t="s">
        <v>385</v>
      </c>
      <c r="F628" t="s">
        <v>16</v>
      </c>
      <c r="G628" t="s">
        <v>12</v>
      </c>
      <c r="H628" s="3">
        <f>IF(Tabla_CMS_Data[[#This Row],[PDFName]]=C627,Tabla_CMS_Data[[#This Row],[Date]]-B627,0)</f>
        <v>2.5462962366873398E-4</v>
      </c>
    </row>
    <row r="629" spans="1:8" x14ac:dyDescent="0.3">
      <c r="A629">
        <v>850</v>
      </c>
      <c r="B629" s="5">
        <v>44762.50675925926</v>
      </c>
      <c r="C629" t="s">
        <v>370</v>
      </c>
      <c r="D629" t="s">
        <v>371</v>
      </c>
      <c r="E629" t="s">
        <v>386</v>
      </c>
      <c r="F629" t="s">
        <v>11</v>
      </c>
      <c r="G629" t="s">
        <v>12</v>
      </c>
      <c r="H629" s="3">
        <f>IF(Tabla_CMS_Data[[#This Row],[PDFName]]=C628,Tabla_CMS_Data[[#This Row],[Date]]-B628,0)</f>
        <v>4.28240741166519E-3</v>
      </c>
    </row>
    <row r="630" spans="1:8" x14ac:dyDescent="0.3">
      <c r="A630">
        <v>851</v>
      </c>
      <c r="B630" s="5">
        <v>44762.507025462961</v>
      </c>
      <c r="C630" t="s">
        <v>370</v>
      </c>
      <c r="D630" t="s">
        <v>371</v>
      </c>
      <c r="E630" t="s">
        <v>386</v>
      </c>
      <c r="F630" t="s">
        <v>16</v>
      </c>
      <c r="G630" t="s">
        <v>12</v>
      </c>
      <c r="H630" s="3">
        <f>IF(Tabla_CMS_Data[[#This Row],[PDFName]]=C629,Tabla_CMS_Data[[#This Row],[Date]]-B629,0)</f>
        <v>2.6620370044838637E-4</v>
      </c>
    </row>
    <row r="631" spans="1:8" x14ac:dyDescent="0.3">
      <c r="A631">
        <v>852</v>
      </c>
      <c r="B631" s="5">
        <v>44762.507754629631</v>
      </c>
      <c r="C631" t="s">
        <v>370</v>
      </c>
      <c r="D631" t="s">
        <v>371</v>
      </c>
      <c r="E631" t="s">
        <v>387</v>
      </c>
      <c r="F631" t="s">
        <v>11</v>
      </c>
      <c r="G631" t="s">
        <v>12</v>
      </c>
      <c r="H631" s="3">
        <f>IF(Tabla_CMS_Data[[#This Row],[PDFName]]=C630,Tabla_CMS_Data[[#This Row],[Date]]-B630,0)</f>
        <v>7.2916666977107525E-4</v>
      </c>
    </row>
    <row r="632" spans="1:8" x14ac:dyDescent="0.3">
      <c r="A632">
        <v>853</v>
      </c>
      <c r="B632" s="5">
        <v>44762.508009259262</v>
      </c>
      <c r="C632" t="s">
        <v>370</v>
      </c>
      <c r="D632" t="s">
        <v>371</v>
      </c>
      <c r="E632" t="s">
        <v>387</v>
      </c>
      <c r="F632" t="s">
        <v>16</v>
      </c>
      <c r="G632" t="s">
        <v>12</v>
      </c>
      <c r="H632" s="3">
        <f>IF(Tabla_CMS_Data[[#This Row],[PDFName]]=C631,Tabla_CMS_Data[[#This Row],[Date]]-B631,0)</f>
        <v>2.546296309446916E-4</v>
      </c>
    </row>
    <row r="633" spans="1:8" x14ac:dyDescent="0.3">
      <c r="A633">
        <v>854</v>
      </c>
      <c r="B633" s="5">
        <v>44762.508738425924</v>
      </c>
      <c r="C633" t="s">
        <v>370</v>
      </c>
      <c r="D633" t="s">
        <v>371</v>
      </c>
      <c r="E633" t="s">
        <v>388</v>
      </c>
      <c r="F633" t="s">
        <v>11</v>
      </c>
      <c r="G633" t="s">
        <v>12</v>
      </c>
      <c r="H633" s="3">
        <f>IF(Tabla_CMS_Data[[#This Row],[PDFName]]=C632,Tabla_CMS_Data[[#This Row],[Date]]-B632,0)</f>
        <v>7.2916666249511763E-4</v>
      </c>
    </row>
    <row r="634" spans="1:8" x14ac:dyDescent="0.3">
      <c r="A634">
        <v>855</v>
      </c>
      <c r="B634" s="5">
        <v>44762.508993055555</v>
      </c>
      <c r="C634" t="s">
        <v>370</v>
      </c>
      <c r="D634" t="s">
        <v>371</v>
      </c>
      <c r="E634" t="s">
        <v>388</v>
      </c>
      <c r="F634" t="s">
        <v>16</v>
      </c>
      <c r="G634" t="s">
        <v>12</v>
      </c>
      <c r="H634" s="3">
        <f>IF(Tabla_CMS_Data[[#This Row],[PDFName]]=C633,Tabla_CMS_Data[[#This Row],[Date]]-B633,0)</f>
        <v>2.546296309446916E-4</v>
      </c>
    </row>
    <row r="635" spans="1:8" x14ac:dyDescent="0.3">
      <c r="A635">
        <v>856</v>
      </c>
      <c r="B635" s="5">
        <v>44762.509733796294</v>
      </c>
      <c r="C635" t="s">
        <v>370</v>
      </c>
      <c r="D635" t="s">
        <v>371</v>
      </c>
      <c r="E635" t="s">
        <v>389</v>
      </c>
      <c r="F635" t="s">
        <v>11</v>
      </c>
      <c r="G635" t="s">
        <v>12</v>
      </c>
      <c r="H635" s="3">
        <f>IF(Tabla_CMS_Data[[#This Row],[PDFName]]=C634,Tabla_CMS_Data[[#This Row],[Date]]-B634,0)</f>
        <v>7.4074073927477002E-4</v>
      </c>
    </row>
    <row r="636" spans="1:8" x14ac:dyDescent="0.3">
      <c r="A636">
        <v>857</v>
      </c>
      <c r="B636" s="5">
        <v>44762.51</v>
      </c>
      <c r="C636" t="s">
        <v>370</v>
      </c>
      <c r="D636" t="s">
        <v>371</v>
      </c>
      <c r="E636" t="s">
        <v>389</v>
      </c>
      <c r="F636" t="s">
        <v>16</v>
      </c>
      <c r="G636" t="s">
        <v>12</v>
      </c>
      <c r="H636" s="3">
        <f>IF(Tabla_CMS_Data[[#This Row],[PDFName]]=C635,Tabla_CMS_Data[[#This Row],[Date]]-B635,0)</f>
        <v>2.6620370772434399E-4</v>
      </c>
    </row>
    <row r="637" spans="1:8" x14ac:dyDescent="0.3">
      <c r="A637">
        <v>858</v>
      </c>
      <c r="B637" s="5">
        <v>44762.510914351849</v>
      </c>
      <c r="C637" t="s">
        <v>370</v>
      </c>
      <c r="D637" t="s">
        <v>371</v>
      </c>
      <c r="E637" t="s">
        <v>390</v>
      </c>
      <c r="F637" t="s">
        <v>11</v>
      </c>
      <c r="G637" t="s">
        <v>12</v>
      </c>
      <c r="H637" s="3">
        <f>IF(Tabla_CMS_Data[[#This Row],[PDFName]]=C636,Tabla_CMS_Data[[#This Row],[Date]]-B636,0)</f>
        <v>9.1435184731381014E-4</v>
      </c>
    </row>
    <row r="638" spans="1:8" x14ac:dyDescent="0.3">
      <c r="A638">
        <v>859</v>
      </c>
      <c r="B638" s="5">
        <v>44762.511180555557</v>
      </c>
      <c r="C638" t="s">
        <v>370</v>
      </c>
      <c r="D638" t="s">
        <v>371</v>
      </c>
      <c r="E638" t="s">
        <v>390</v>
      </c>
      <c r="F638" t="s">
        <v>16</v>
      </c>
      <c r="G638" t="s">
        <v>12</v>
      </c>
      <c r="H638" s="3">
        <f>IF(Tabla_CMS_Data[[#This Row],[PDFName]]=C637,Tabla_CMS_Data[[#This Row],[Date]]-B637,0)</f>
        <v>2.6620370772434399E-4</v>
      </c>
    </row>
    <row r="639" spans="1:8" x14ac:dyDescent="0.3">
      <c r="A639">
        <v>860</v>
      </c>
      <c r="B639" s="5">
        <v>44762.511782407404</v>
      </c>
      <c r="C639" t="s">
        <v>370</v>
      </c>
      <c r="D639" t="s">
        <v>371</v>
      </c>
      <c r="E639" t="s">
        <v>391</v>
      </c>
      <c r="F639" t="s">
        <v>11</v>
      </c>
      <c r="G639" t="s">
        <v>12</v>
      </c>
      <c r="H639" s="3">
        <f>IF(Tabla_CMS_Data[[#This Row],[PDFName]]=C638,Tabla_CMS_Data[[#This Row],[Date]]-B638,0)</f>
        <v>6.0185184702277184E-4</v>
      </c>
    </row>
    <row r="640" spans="1:8" x14ac:dyDescent="0.3">
      <c r="A640">
        <v>861</v>
      </c>
      <c r="B640" s="5">
        <v>44762.512037037035</v>
      </c>
      <c r="C640" t="s">
        <v>370</v>
      </c>
      <c r="D640" t="s">
        <v>371</v>
      </c>
      <c r="E640" t="s">
        <v>391</v>
      </c>
      <c r="F640" t="s">
        <v>16</v>
      </c>
      <c r="G640" t="s">
        <v>12</v>
      </c>
      <c r="H640" s="3">
        <f>IF(Tabla_CMS_Data[[#This Row],[PDFName]]=C639,Tabla_CMS_Data[[#This Row],[Date]]-B639,0)</f>
        <v>2.546296309446916E-4</v>
      </c>
    </row>
    <row r="641" spans="1:8" x14ac:dyDescent="0.3">
      <c r="A641">
        <v>862</v>
      </c>
      <c r="B641" s="5">
        <v>44762.512777777774</v>
      </c>
      <c r="C641" t="s">
        <v>370</v>
      </c>
      <c r="D641" t="s">
        <v>371</v>
      </c>
      <c r="E641" t="s">
        <v>392</v>
      </c>
      <c r="F641" t="s">
        <v>11</v>
      </c>
      <c r="G641" t="s">
        <v>12</v>
      </c>
      <c r="H641" s="3">
        <f>IF(Tabla_CMS_Data[[#This Row],[PDFName]]=C640,Tabla_CMS_Data[[#This Row],[Date]]-B640,0)</f>
        <v>7.4074073927477002E-4</v>
      </c>
    </row>
    <row r="642" spans="1:8" x14ac:dyDescent="0.3">
      <c r="A642">
        <v>863</v>
      </c>
      <c r="B642" s="5">
        <v>44762.513032407405</v>
      </c>
      <c r="C642" t="s">
        <v>370</v>
      </c>
      <c r="D642" t="s">
        <v>371</v>
      </c>
      <c r="E642" t="s">
        <v>392</v>
      </c>
      <c r="F642" t="s">
        <v>16</v>
      </c>
      <c r="G642" t="s">
        <v>12</v>
      </c>
      <c r="H642" s="3">
        <f>IF(Tabla_CMS_Data[[#This Row],[PDFName]]=C641,Tabla_CMS_Data[[#This Row],[Date]]-B641,0)</f>
        <v>2.546296309446916E-4</v>
      </c>
    </row>
    <row r="643" spans="1:8" x14ac:dyDescent="0.3">
      <c r="A643">
        <v>864</v>
      </c>
      <c r="B643" s="5">
        <v>44762.517361111109</v>
      </c>
      <c r="C643" t="s">
        <v>370</v>
      </c>
      <c r="D643" t="s">
        <v>371</v>
      </c>
      <c r="E643" t="s">
        <v>393</v>
      </c>
      <c r="F643" t="s">
        <v>11</v>
      </c>
      <c r="G643" t="s">
        <v>12</v>
      </c>
      <c r="H643" s="3">
        <f>IF(Tabla_CMS_Data[[#This Row],[PDFName]]=C642,Tabla_CMS_Data[[#This Row],[Date]]-B642,0)</f>
        <v>4.3287037042318843E-3</v>
      </c>
    </row>
    <row r="644" spans="1:8" x14ac:dyDescent="0.3">
      <c r="A644">
        <v>865</v>
      </c>
      <c r="B644" s="5">
        <v>44762.517627314817</v>
      </c>
      <c r="C644" t="s">
        <v>370</v>
      </c>
      <c r="D644" t="s">
        <v>371</v>
      </c>
      <c r="E644" t="s">
        <v>393</v>
      </c>
      <c r="F644" t="s">
        <v>16</v>
      </c>
      <c r="G644" t="s">
        <v>12</v>
      </c>
      <c r="H644" s="3">
        <f>IF(Tabla_CMS_Data[[#This Row],[PDFName]]=C643,Tabla_CMS_Data[[#This Row],[Date]]-B643,0)</f>
        <v>2.6620370772434399E-4</v>
      </c>
    </row>
    <row r="645" spans="1:8" x14ac:dyDescent="0.3">
      <c r="A645">
        <v>866</v>
      </c>
      <c r="B645" s="5">
        <v>44762.518321759257</v>
      </c>
      <c r="C645" t="s">
        <v>367</v>
      </c>
      <c r="D645" t="s">
        <v>368</v>
      </c>
      <c r="E645" t="s">
        <v>369</v>
      </c>
      <c r="F645" t="s">
        <v>306</v>
      </c>
      <c r="G645" t="s">
        <v>12</v>
      </c>
      <c r="H645" s="3">
        <f>IF(Tabla_CMS_Data[[#This Row],[PDFName]]=C644,Tabla_CMS_Data[[#This Row],[Date]]-B644,0)</f>
        <v>0</v>
      </c>
    </row>
    <row r="646" spans="1:8" x14ac:dyDescent="0.3">
      <c r="A646">
        <v>867</v>
      </c>
      <c r="B646" s="5">
        <v>44762.51835648148</v>
      </c>
      <c r="C646" t="s">
        <v>367</v>
      </c>
      <c r="D646" t="s">
        <v>368</v>
      </c>
      <c r="E646" t="s">
        <v>369</v>
      </c>
      <c r="F646" t="s">
        <v>307</v>
      </c>
      <c r="G646" t="s">
        <v>12</v>
      </c>
      <c r="H646" s="3">
        <f>IF(Tabla_CMS_Data[[#This Row],[PDFName]]=C645,Tabla_CMS_Data[[#This Row],[Date]]-B645,0)</f>
        <v>3.4722223062999547E-5</v>
      </c>
    </row>
    <row r="647" spans="1:8" x14ac:dyDescent="0.3">
      <c r="A647">
        <v>868</v>
      </c>
      <c r="B647" s="5">
        <v>44762.518391203703</v>
      </c>
      <c r="C647" t="s">
        <v>367</v>
      </c>
      <c r="D647" t="s">
        <v>368</v>
      </c>
      <c r="E647" t="s">
        <v>369</v>
      </c>
      <c r="F647" t="s">
        <v>308</v>
      </c>
      <c r="G647" t="s">
        <v>12</v>
      </c>
      <c r="H647" s="3">
        <f>IF(Tabla_CMS_Data[[#This Row],[PDFName]]=C646,Tabla_CMS_Data[[#This Row],[Date]]-B646,0)</f>
        <v>3.4722223062999547E-5</v>
      </c>
    </row>
    <row r="648" spans="1:8" x14ac:dyDescent="0.3">
      <c r="A648">
        <v>869</v>
      </c>
      <c r="B648" s="5">
        <v>44762.518425925926</v>
      </c>
      <c r="C648" t="s">
        <v>367</v>
      </c>
      <c r="D648" t="s">
        <v>368</v>
      </c>
      <c r="E648" t="s">
        <v>369</v>
      </c>
      <c r="F648" t="s">
        <v>309</v>
      </c>
      <c r="G648" t="s">
        <v>12</v>
      </c>
      <c r="H648" s="3">
        <f>IF(Tabla_CMS_Data[[#This Row],[PDFName]]=C647,Tabla_CMS_Data[[#This Row],[Date]]-B647,0)</f>
        <v>3.4722223062999547E-5</v>
      </c>
    </row>
    <row r="649" spans="1:8" x14ac:dyDescent="0.3">
      <c r="A649">
        <v>870</v>
      </c>
      <c r="B649" s="5">
        <v>44762.518449074072</v>
      </c>
      <c r="C649" t="s">
        <v>367</v>
      </c>
      <c r="D649" t="s">
        <v>368</v>
      </c>
      <c r="E649" t="s">
        <v>369</v>
      </c>
      <c r="F649" t="s">
        <v>310</v>
      </c>
      <c r="G649" t="s">
        <v>12</v>
      </c>
      <c r="H649" s="3">
        <f>IF(Tabla_CMS_Data[[#This Row],[PDFName]]=C648,Tabla_CMS_Data[[#This Row],[Date]]-B648,0)</f>
        <v>2.314814628334716E-5</v>
      </c>
    </row>
    <row r="650" spans="1:8" x14ac:dyDescent="0.3">
      <c r="A650">
        <v>871</v>
      </c>
      <c r="B650" s="5">
        <v>44762.803078703706</v>
      </c>
      <c r="C650" t="s">
        <v>367</v>
      </c>
      <c r="D650" t="s">
        <v>368</v>
      </c>
      <c r="E650" t="s">
        <v>369</v>
      </c>
      <c r="F650" t="s">
        <v>306</v>
      </c>
      <c r="G650" t="s">
        <v>12</v>
      </c>
      <c r="H650" s="3">
        <f>IF(Tabla_CMS_Data[[#This Row],[PDFName]]=C649,Tabla_CMS_Data[[#This Row],[Date]]-B649,0)</f>
        <v>0.28462962963385507</v>
      </c>
    </row>
    <row r="651" spans="1:8" x14ac:dyDescent="0.3">
      <c r="A651">
        <v>872</v>
      </c>
      <c r="B651" s="5">
        <v>44762.832465277781</v>
      </c>
      <c r="C651" t="s">
        <v>367</v>
      </c>
      <c r="D651" t="s">
        <v>368</v>
      </c>
      <c r="E651" t="s">
        <v>369</v>
      </c>
      <c r="F651" t="s">
        <v>306</v>
      </c>
      <c r="G651" t="s">
        <v>12</v>
      </c>
      <c r="H651" s="3">
        <f>IF(Tabla_CMS_Data[[#This Row],[PDFName]]=C650,Tabla_CMS_Data[[#This Row],[Date]]-B650,0)</f>
        <v>2.9386574075033423E-2</v>
      </c>
    </row>
    <row r="652" spans="1:8" x14ac:dyDescent="0.3">
      <c r="A652">
        <v>873</v>
      </c>
      <c r="B652" s="5">
        <v>44762.843009259261</v>
      </c>
      <c r="C652" t="s">
        <v>367</v>
      </c>
      <c r="D652" t="s">
        <v>368</v>
      </c>
      <c r="E652" t="s">
        <v>369</v>
      </c>
      <c r="F652" t="s">
        <v>306</v>
      </c>
      <c r="G652" t="s">
        <v>12</v>
      </c>
      <c r="H652" s="3">
        <f>IF(Tabla_CMS_Data[[#This Row],[PDFName]]=C651,Tabla_CMS_Data[[#This Row],[Date]]-B651,0)</f>
        <v>1.0543981479713693E-2</v>
      </c>
    </row>
    <row r="653" spans="1:8" x14ac:dyDescent="0.3">
      <c r="A653">
        <v>874</v>
      </c>
      <c r="B653" s="5">
        <v>44762.851631944446</v>
      </c>
      <c r="C653" t="s">
        <v>367</v>
      </c>
      <c r="D653" t="s">
        <v>368</v>
      </c>
      <c r="E653" t="s">
        <v>369</v>
      </c>
      <c r="F653" t="s">
        <v>306</v>
      </c>
      <c r="G653" t="s">
        <v>12</v>
      </c>
      <c r="H653" s="3">
        <f>IF(Tabla_CMS_Data[[#This Row],[PDFName]]=C652,Tabla_CMS_Data[[#This Row],[Date]]-B652,0)</f>
        <v>8.6226851854007691E-3</v>
      </c>
    </row>
    <row r="654" spans="1:8" x14ac:dyDescent="0.3">
      <c r="A654">
        <v>875</v>
      </c>
      <c r="B654" s="5">
        <v>44762.884756944448</v>
      </c>
      <c r="C654" t="s">
        <v>367</v>
      </c>
      <c r="D654" t="s">
        <v>368</v>
      </c>
      <c r="E654" t="s">
        <v>369</v>
      </c>
      <c r="F654" t="s">
        <v>306</v>
      </c>
      <c r="G654" t="s">
        <v>12</v>
      </c>
      <c r="H654" s="3">
        <f>IF(Tabla_CMS_Data[[#This Row],[PDFName]]=C653,Tabla_CMS_Data[[#This Row],[Date]]-B653,0)</f>
        <v>3.312500000174623E-2</v>
      </c>
    </row>
    <row r="655" spans="1:8" x14ac:dyDescent="0.3">
      <c r="A655">
        <v>876</v>
      </c>
      <c r="B655" s="5">
        <v>44762.90315972222</v>
      </c>
      <c r="C655" t="s">
        <v>367</v>
      </c>
      <c r="D655" t="s">
        <v>368</v>
      </c>
      <c r="E655" t="s">
        <v>369</v>
      </c>
      <c r="F655" t="s">
        <v>306</v>
      </c>
      <c r="G655" t="s">
        <v>12</v>
      </c>
      <c r="H655" s="3">
        <f>IF(Tabla_CMS_Data[[#This Row],[PDFName]]=C654,Tabla_CMS_Data[[#This Row],[Date]]-B654,0)</f>
        <v>1.8402777772280388E-2</v>
      </c>
    </row>
    <row r="656" spans="1:8" x14ac:dyDescent="0.3">
      <c r="A656">
        <v>877</v>
      </c>
      <c r="B656" s="5">
        <v>44762.907500000001</v>
      </c>
      <c r="C656" t="s">
        <v>367</v>
      </c>
      <c r="D656" t="s">
        <v>368</v>
      </c>
      <c r="E656" t="s">
        <v>369</v>
      </c>
      <c r="F656" t="s">
        <v>306</v>
      </c>
      <c r="G656" t="s">
        <v>12</v>
      </c>
      <c r="H656" s="3">
        <f>IF(Tabla_CMS_Data[[#This Row],[PDFName]]=C655,Tabla_CMS_Data[[#This Row],[Date]]-B655,0)</f>
        <v>4.3402777810115367E-3</v>
      </c>
    </row>
    <row r="657" spans="1:8" x14ac:dyDescent="0.3">
      <c r="A657">
        <v>878</v>
      </c>
      <c r="B657" s="5">
        <v>44762.924097222225</v>
      </c>
      <c r="C657" t="s">
        <v>367</v>
      </c>
      <c r="D657" t="s">
        <v>368</v>
      </c>
      <c r="E657" t="s">
        <v>369</v>
      </c>
      <c r="F657" t="s">
        <v>306</v>
      </c>
      <c r="G657" t="s">
        <v>12</v>
      </c>
      <c r="H657" s="3">
        <f>IF(Tabla_CMS_Data[[#This Row],[PDFName]]=C656,Tabla_CMS_Data[[#This Row],[Date]]-B656,0)</f>
        <v>1.6597222223936114E-2</v>
      </c>
    </row>
    <row r="658" spans="1:8" x14ac:dyDescent="0.3">
      <c r="A658">
        <v>879</v>
      </c>
      <c r="B658" s="5">
        <v>44762.928229166668</v>
      </c>
      <c r="C658" t="s">
        <v>367</v>
      </c>
      <c r="D658" t="s">
        <v>368</v>
      </c>
      <c r="E658" t="s">
        <v>369</v>
      </c>
      <c r="F658" t="s">
        <v>306</v>
      </c>
      <c r="G658" t="s">
        <v>12</v>
      </c>
      <c r="H658" s="3">
        <f>IF(Tabla_CMS_Data[[#This Row],[PDFName]]=C657,Tabla_CMS_Data[[#This Row],[Date]]-B657,0)</f>
        <v>4.1319444426335394E-3</v>
      </c>
    </row>
    <row r="659" spans="1:8" x14ac:dyDescent="0.3">
      <c r="A659">
        <v>880</v>
      </c>
      <c r="B659" s="5">
        <v>44762.938090277778</v>
      </c>
      <c r="C659" t="s">
        <v>367</v>
      </c>
      <c r="D659" t="s">
        <v>368</v>
      </c>
      <c r="E659" t="s">
        <v>369</v>
      </c>
      <c r="F659" t="s">
        <v>306</v>
      </c>
      <c r="G659" t="s">
        <v>12</v>
      </c>
      <c r="H659" s="3">
        <f>IF(Tabla_CMS_Data[[#This Row],[PDFName]]=C658,Tabla_CMS_Data[[#This Row],[Date]]-B658,0)</f>
        <v>9.8611111097852699E-3</v>
      </c>
    </row>
    <row r="660" spans="1:8" x14ac:dyDescent="0.3">
      <c r="A660">
        <v>881</v>
      </c>
      <c r="B660" s="5">
        <v>44763.494525462964</v>
      </c>
      <c r="C660" t="s">
        <v>394</v>
      </c>
      <c r="D660" t="s">
        <v>395</v>
      </c>
      <c r="E660" t="s">
        <v>396</v>
      </c>
      <c r="F660" t="s">
        <v>11</v>
      </c>
      <c r="G660" t="s">
        <v>12</v>
      </c>
      <c r="H660" s="3">
        <f>IF(Tabla_CMS_Data[[#This Row],[PDFName]]=C659,Tabla_CMS_Data[[#This Row],[Date]]-B659,0)</f>
        <v>0</v>
      </c>
    </row>
    <row r="661" spans="1:8" x14ac:dyDescent="0.3">
      <c r="A661">
        <v>882</v>
      </c>
      <c r="B661" s="5">
        <v>44763.495115740741</v>
      </c>
      <c r="C661" t="s">
        <v>394</v>
      </c>
      <c r="D661" t="s">
        <v>395</v>
      </c>
      <c r="E661" t="s">
        <v>396</v>
      </c>
      <c r="F661" t="s">
        <v>16</v>
      </c>
      <c r="G661" t="s">
        <v>12</v>
      </c>
      <c r="H661" s="3">
        <f>IF(Tabla_CMS_Data[[#This Row],[PDFName]]=C660,Tabla_CMS_Data[[#This Row],[Date]]-B660,0)</f>
        <v>5.9027777751907706E-4</v>
      </c>
    </row>
    <row r="662" spans="1:8" x14ac:dyDescent="0.3">
      <c r="A662">
        <v>883</v>
      </c>
      <c r="B662" s="5">
        <v>44763.506342592591</v>
      </c>
      <c r="C662" t="s">
        <v>397</v>
      </c>
      <c r="D662" t="s">
        <v>398</v>
      </c>
      <c r="E662" t="s">
        <v>399</v>
      </c>
      <c r="F662" t="s">
        <v>11</v>
      </c>
      <c r="G662" t="s">
        <v>12</v>
      </c>
      <c r="H662" s="3">
        <f>IF(Tabla_CMS_Data[[#This Row],[PDFName]]=C661,Tabla_CMS_Data[[#This Row],[Date]]-B661,0)</f>
        <v>0</v>
      </c>
    </row>
    <row r="663" spans="1:8" x14ac:dyDescent="0.3">
      <c r="A663">
        <v>884</v>
      </c>
      <c r="B663" s="5">
        <v>44763.506631944445</v>
      </c>
      <c r="C663" t="s">
        <v>397</v>
      </c>
      <c r="D663" t="s">
        <v>398</v>
      </c>
      <c r="E663" t="s">
        <v>399</v>
      </c>
      <c r="F663" t="s">
        <v>16</v>
      </c>
      <c r="G663" t="s">
        <v>12</v>
      </c>
      <c r="H663" s="3">
        <f>IF(Tabla_CMS_Data[[#This Row],[PDFName]]=C662,Tabla_CMS_Data[[#This Row],[Date]]-B662,0)</f>
        <v>2.8935185400769114E-4</v>
      </c>
    </row>
    <row r="664" spans="1:8" x14ac:dyDescent="0.3">
      <c r="A664">
        <v>885</v>
      </c>
      <c r="B664" s="5">
        <v>44763.507708333331</v>
      </c>
      <c r="C664" t="s">
        <v>397</v>
      </c>
      <c r="D664" t="s">
        <v>398</v>
      </c>
      <c r="E664" t="s">
        <v>400</v>
      </c>
      <c r="F664" t="s">
        <v>11</v>
      </c>
      <c r="G664" t="s">
        <v>12</v>
      </c>
      <c r="H664" s="3">
        <f>IF(Tabla_CMS_Data[[#This Row],[PDFName]]=C663,Tabla_CMS_Data[[#This Row],[Date]]-B663,0)</f>
        <v>1.0763888858491555E-3</v>
      </c>
    </row>
    <row r="665" spans="1:8" x14ac:dyDescent="0.3">
      <c r="A665">
        <v>886</v>
      </c>
      <c r="B665" s="5">
        <v>44763.508009259262</v>
      </c>
      <c r="C665" t="s">
        <v>397</v>
      </c>
      <c r="D665" t="s">
        <v>398</v>
      </c>
      <c r="E665" t="s">
        <v>400</v>
      </c>
      <c r="F665" t="s">
        <v>16</v>
      </c>
      <c r="G665" t="s">
        <v>12</v>
      </c>
      <c r="H665" s="3">
        <f>IF(Tabla_CMS_Data[[#This Row],[PDFName]]=C664,Tabla_CMS_Data[[#This Row],[Date]]-B664,0)</f>
        <v>3.0092593078734353E-4</v>
      </c>
    </row>
    <row r="666" spans="1:8" x14ac:dyDescent="0.3">
      <c r="A666">
        <v>887</v>
      </c>
      <c r="B666" s="5">
        <v>44763.508888888886</v>
      </c>
      <c r="C666" t="s">
        <v>397</v>
      </c>
      <c r="D666" t="s">
        <v>398</v>
      </c>
      <c r="E666" t="s">
        <v>401</v>
      </c>
      <c r="F666" t="s">
        <v>11</v>
      </c>
      <c r="G666" t="s">
        <v>12</v>
      </c>
      <c r="H666" s="3">
        <f>IF(Tabla_CMS_Data[[#This Row],[PDFName]]=C665,Tabla_CMS_Data[[#This Row],[Date]]-B665,0)</f>
        <v>8.7962962425081059E-4</v>
      </c>
    </row>
    <row r="667" spans="1:8" x14ac:dyDescent="0.3">
      <c r="A667">
        <v>888</v>
      </c>
      <c r="B667" s="5">
        <v>44763.509189814817</v>
      </c>
      <c r="C667" t="s">
        <v>397</v>
      </c>
      <c r="D667" t="s">
        <v>398</v>
      </c>
      <c r="E667" t="s">
        <v>401</v>
      </c>
      <c r="F667" t="s">
        <v>16</v>
      </c>
      <c r="G667" t="s">
        <v>12</v>
      </c>
      <c r="H667" s="3">
        <f>IF(Tabla_CMS_Data[[#This Row],[PDFName]]=C666,Tabla_CMS_Data[[#This Row],[Date]]-B666,0)</f>
        <v>3.0092593078734353E-4</v>
      </c>
    </row>
    <row r="668" spans="1:8" x14ac:dyDescent="0.3">
      <c r="A668">
        <v>889</v>
      </c>
      <c r="B668" s="5">
        <v>44763.510115740741</v>
      </c>
      <c r="C668" t="s">
        <v>397</v>
      </c>
      <c r="D668" t="s">
        <v>398</v>
      </c>
      <c r="E668" t="s">
        <v>402</v>
      </c>
      <c r="F668" t="s">
        <v>11</v>
      </c>
      <c r="G668" t="s">
        <v>12</v>
      </c>
      <c r="H668" s="3">
        <f>IF(Tabla_CMS_Data[[#This Row],[PDFName]]=C667,Tabla_CMS_Data[[#This Row],[Date]]-B667,0)</f>
        <v>9.2592592409346253E-4</v>
      </c>
    </row>
    <row r="669" spans="1:8" x14ac:dyDescent="0.3">
      <c r="A669">
        <v>890</v>
      </c>
      <c r="B669" s="5">
        <v>44763.510428240741</v>
      </c>
      <c r="C669" t="s">
        <v>397</v>
      </c>
      <c r="D669" t="s">
        <v>398</v>
      </c>
      <c r="E669" t="s">
        <v>402</v>
      </c>
      <c r="F669" t="s">
        <v>16</v>
      </c>
      <c r="G669" t="s">
        <v>12</v>
      </c>
      <c r="H669" s="3">
        <f>IF(Tabla_CMS_Data[[#This Row],[PDFName]]=C668,Tabla_CMS_Data[[#This Row],[Date]]-B668,0)</f>
        <v>3.125000002910383E-4</v>
      </c>
    </row>
    <row r="670" spans="1:8" x14ac:dyDescent="0.3">
      <c r="A670">
        <v>891</v>
      </c>
      <c r="B670" s="5">
        <v>44763.511400462965</v>
      </c>
      <c r="C670" t="s">
        <v>394</v>
      </c>
      <c r="D670" t="s">
        <v>395</v>
      </c>
      <c r="E670" t="s">
        <v>403</v>
      </c>
      <c r="F670" t="s">
        <v>11</v>
      </c>
      <c r="G670" t="s">
        <v>12</v>
      </c>
      <c r="H670" s="3">
        <f>IF(Tabla_CMS_Data[[#This Row],[PDFName]]=C669,Tabla_CMS_Data[[#This Row],[Date]]-B669,0)</f>
        <v>0</v>
      </c>
    </row>
    <row r="671" spans="1:8" x14ac:dyDescent="0.3">
      <c r="A671">
        <v>892</v>
      </c>
      <c r="B671" s="5">
        <v>44763.511655092596</v>
      </c>
      <c r="C671" t="s">
        <v>394</v>
      </c>
      <c r="D671" t="s">
        <v>395</v>
      </c>
      <c r="E671" t="s">
        <v>403</v>
      </c>
      <c r="F671" t="s">
        <v>16</v>
      </c>
      <c r="G671" t="s">
        <v>12</v>
      </c>
      <c r="H671" s="3">
        <f>IF(Tabla_CMS_Data[[#This Row],[PDFName]]=C670,Tabla_CMS_Data[[#This Row],[Date]]-B670,0)</f>
        <v>2.546296309446916E-4</v>
      </c>
    </row>
    <row r="672" spans="1:8" x14ac:dyDescent="0.3">
      <c r="A672">
        <v>893</v>
      </c>
      <c r="B672" s="5">
        <v>44763.512453703705</v>
      </c>
      <c r="C672" t="s">
        <v>394</v>
      </c>
      <c r="D672" t="s">
        <v>395</v>
      </c>
      <c r="E672" t="s">
        <v>404</v>
      </c>
      <c r="F672" t="s">
        <v>11</v>
      </c>
      <c r="G672" t="s">
        <v>12</v>
      </c>
      <c r="H672" s="3">
        <f>IF(Tabla_CMS_Data[[#This Row],[PDFName]]=C671,Tabla_CMS_Data[[#This Row],[Date]]-B671,0)</f>
        <v>7.9861110862111673E-4</v>
      </c>
    </row>
    <row r="673" spans="1:8" x14ac:dyDescent="0.3">
      <c r="A673">
        <v>894</v>
      </c>
      <c r="B673" s="5">
        <v>44763.512766203705</v>
      </c>
      <c r="C673" t="s">
        <v>394</v>
      </c>
      <c r="D673" t="s">
        <v>395</v>
      </c>
      <c r="E673" t="s">
        <v>404</v>
      </c>
      <c r="F673" t="s">
        <v>16</v>
      </c>
      <c r="G673" t="s">
        <v>12</v>
      </c>
      <c r="H673" s="3">
        <f>IF(Tabla_CMS_Data[[#This Row],[PDFName]]=C672,Tabla_CMS_Data[[#This Row],[Date]]-B672,0)</f>
        <v>3.125000002910383E-4</v>
      </c>
    </row>
    <row r="674" spans="1:8" x14ac:dyDescent="0.3">
      <c r="A674">
        <v>895</v>
      </c>
      <c r="B674" s="5">
        <v>44763.517696759256</v>
      </c>
      <c r="C674" t="s">
        <v>394</v>
      </c>
      <c r="D674" t="s">
        <v>395</v>
      </c>
      <c r="E674" t="s">
        <v>405</v>
      </c>
      <c r="F674" t="s">
        <v>11</v>
      </c>
      <c r="G674" t="s">
        <v>12</v>
      </c>
      <c r="H674" s="3">
        <f>IF(Tabla_CMS_Data[[#This Row],[PDFName]]=C673,Tabla_CMS_Data[[#This Row],[Date]]-B673,0)</f>
        <v>4.9305555512546562E-3</v>
      </c>
    </row>
    <row r="675" spans="1:8" x14ac:dyDescent="0.3">
      <c r="A675">
        <v>896</v>
      </c>
      <c r="B675" s="5">
        <v>44763.517962962964</v>
      </c>
      <c r="C675" t="s">
        <v>394</v>
      </c>
      <c r="D675" t="s">
        <v>395</v>
      </c>
      <c r="E675" t="s">
        <v>405</v>
      </c>
      <c r="F675" t="s">
        <v>16</v>
      </c>
      <c r="G675" t="s">
        <v>12</v>
      </c>
      <c r="H675" s="3">
        <f>IF(Tabla_CMS_Data[[#This Row],[PDFName]]=C674,Tabla_CMS_Data[[#This Row],[Date]]-B674,0)</f>
        <v>2.6620370772434399E-4</v>
      </c>
    </row>
    <row r="676" spans="1:8" x14ac:dyDescent="0.3">
      <c r="A676">
        <v>897</v>
      </c>
      <c r="B676" s="5">
        <v>44763.518703703703</v>
      </c>
      <c r="C676" t="s">
        <v>394</v>
      </c>
      <c r="D676" t="s">
        <v>395</v>
      </c>
      <c r="E676" t="s">
        <v>406</v>
      </c>
      <c r="F676" t="s">
        <v>11</v>
      </c>
      <c r="G676" t="s">
        <v>12</v>
      </c>
      <c r="H676" s="3">
        <f>IF(Tabla_CMS_Data[[#This Row],[PDFName]]=C675,Tabla_CMS_Data[[#This Row],[Date]]-B675,0)</f>
        <v>7.4074073927477002E-4</v>
      </c>
    </row>
    <row r="677" spans="1:8" x14ac:dyDescent="0.3">
      <c r="A677">
        <v>898</v>
      </c>
      <c r="B677" s="5">
        <v>44763.518969907411</v>
      </c>
      <c r="C677" t="s">
        <v>394</v>
      </c>
      <c r="D677" t="s">
        <v>395</v>
      </c>
      <c r="E677" t="s">
        <v>406</v>
      </c>
      <c r="F677" t="s">
        <v>16</v>
      </c>
      <c r="G677" t="s">
        <v>12</v>
      </c>
      <c r="H677" s="3">
        <f>IF(Tabla_CMS_Data[[#This Row],[PDFName]]=C676,Tabla_CMS_Data[[#This Row],[Date]]-B676,0)</f>
        <v>2.6620370772434399E-4</v>
      </c>
    </row>
    <row r="678" spans="1:8" x14ac:dyDescent="0.3">
      <c r="A678">
        <v>899</v>
      </c>
      <c r="B678" s="5">
        <v>44763.51971064815</v>
      </c>
      <c r="C678" t="s">
        <v>394</v>
      </c>
      <c r="D678" t="s">
        <v>395</v>
      </c>
      <c r="E678" t="s">
        <v>407</v>
      </c>
      <c r="F678" t="s">
        <v>11</v>
      </c>
      <c r="G678" t="s">
        <v>12</v>
      </c>
      <c r="H678" s="3">
        <f>IF(Tabla_CMS_Data[[#This Row],[PDFName]]=C677,Tabla_CMS_Data[[#This Row],[Date]]-B677,0)</f>
        <v>7.4074073927477002E-4</v>
      </c>
    </row>
    <row r="679" spans="1:8" x14ac:dyDescent="0.3">
      <c r="A679">
        <v>900</v>
      </c>
      <c r="B679" s="5">
        <v>44763.519965277781</v>
      </c>
      <c r="C679" t="s">
        <v>394</v>
      </c>
      <c r="D679" t="s">
        <v>395</v>
      </c>
      <c r="E679" t="s">
        <v>407</v>
      </c>
      <c r="F679" t="s">
        <v>16</v>
      </c>
      <c r="G679" t="s">
        <v>12</v>
      </c>
      <c r="H679" s="3">
        <f>IF(Tabla_CMS_Data[[#This Row],[PDFName]]=C678,Tabla_CMS_Data[[#This Row],[Date]]-B678,0)</f>
        <v>2.546296309446916E-4</v>
      </c>
    </row>
    <row r="680" spans="1:8" x14ac:dyDescent="0.3">
      <c r="A680">
        <v>901</v>
      </c>
      <c r="B680" s="5">
        <v>44763.52071759259</v>
      </c>
      <c r="C680" t="s">
        <v>394</v>
      </c>
      <c r="D680" t="s">
        <v>395</v>
      </c>
      <c r="E680" t="s">
        <v>408</v>
      </c>
      <c r="F680" t="s">
        <v>11</v>
      </c>
      <c r="G680" t="s">
        <v>12</v>
      </c>
      <c r="H680" s="3">
        <f>IF(Tabla_CMS_Data[[#This Row],[PDFName]]=C679,Tabla_CMS_Data[[#This Row],[Date]]-B679,0)</f>
        <v>7.5231480877846479E-4</v>
      </c>
    </row>
    <row r="681" spans="1:8" x14ac:dyDescent="0.3">
      <c r="A681">
        <v>902</v>
      </c>
      <c r="B681" s="5">
        <v>44763.520972222221</v>
      </c>
      <c r="C681" t="s">
        <v>394</v>
      </c>
      <c r="D681" t="s">
        <v>395</v>
      </c>
      <c r="E681" t="s">
        <v>408</v>
      </c>
      <c r="F681" t="s">
        <v>16</v>
      </c>
      <c r="G681" t="s">
        <v>12</v>
      </c>
      <c r="H681" s="3">
        <f>IF(Tabla_CMS_Data[[#This Row],[PDFName]]=C680,Tabla_CMS_Data[[#This Row],[Date]]-B680,0)</f>
        <v>2.546296309446916E-4</v>
      </c>
    </row>
    <row r="682" spans="1:8" x14ac:dyDescent="0.3">
      <c r="A682">
        <v>903</v>
      </c>
      <c r="B682" s="5">
        <v>44763.521724537037</v>
      </c>
      <c r="C682" t="s">
        <v>394</v>
      </c>
      <c r="D682" t="s">
        <v>395</v>
      </c>
      <c r="E682" t="s">
        <v>409</v>
      </c>
      <c r="F682" t="s">
        <v>11</v>
      </c>
      <c r="G682" t="s">
        <v>12</v>
      </c>
      <c r="H682" s="3">
        <f>IF(Tabla_CMS_Data[[#This Row],[PDFName]]=C681,Tabla_CMS_Data[[#This Row],[Date]]-B681,0)</f>
        <v>7.5231481605442241E-4</v>
      </c>
    </row>
    <row r="683" spans="1:8" x14ac:dyDescent="0.3">
      <c r="A683">
        <v>904</v>
      </c>
      <c r="B683" s="5">
        <v>44763.522048611114</v>
      </c>
      <c r="C683" t="s">
        <v>394</v>
      </c>
      <c r="D683" t="s">
        <v>395</v>
      </c>
      <c r="E683" t="s">
        <v>409</v>
      </c>
      <c r="F683" t="s">
        <v>16</v>
      </c>
      <c r="G683" t="s">
        <v>12</v>
      </c>
      <c r="H683" s="3">
        <f>IF(Tabla_CMS_Data[[#This Row],[PDFName]]=C682,Tabla_CMS_Data[[#This Row],[Date]]-B682,0)</f>
        <v>3.2407407707069069E-4</v>
      </c>
    </row>
    <row r="684" spans="1:8" x14ac:dyDescent="0.3">
      <c r="A684">
        <v>905</v>
      </c>
      <c r="B684" s="5">
        <v>44763.522974537038</v>
      </c>
      <c r="C684" t="s">
        <v>394</v>
      </c>
      <c r="D684" t="s">
        <v>395</v>
      </c>
      <c r="E684" t="s">
        <v>410</v>
      </c>
      <c r="F684" t="s">
        <v>11</v>
      </c>
      <c r="G684" t="s">
        <v>12</v>
      </c>
      <c r="H684" s="3">
        <f>IF(Tabla_CMS_Data[[#This Row],[PDFName]]=C683,Tabla_CMS_Data[[#This Row],[Date]]-B683,0)</f>
        <v>9.2592592409346253E-4</v>
      </c>
    </row>
    <row r="685" spans="1:8" x14ac:dyDescent="0.3">
      <c r="A685">
        <v>906</v>
      </c>
      <c r="B685" s="5">
        <v>44763.523240740738</v>
      </c>
      <c r="C685" t="s">
        <v>394</v>
      </c>
      <c r="D685" t="s">
        <v>395</v>
      </c>
      <c r="E685" t="s">
        <v>410</v>
      </c>
      <c r="F685" t="s">
        <v>16</v>
      </c>
      <c r="G685" t="s">
        <v>12</v>
      </c>
      <c r="H685" s="3">
        <f>IF(Tabla_CMS_Data[[#This Row],[PDFName]]=C684,Tabla_CMS_Data[[#This Row],[Date]]-B684,0)</f>
        <v>2.6620370044838637E-4</v>
      </c>
    </row>
    <row r="686" spans="1:8" x14ac:dyDescent="0.3">
      <c r="A686">
        <v>907</v>
      </c>
      <c r="B686" s="5">
        <v>44763.523854166669</v>
      </c>
      <c r="C686" t="s">
        <v>394</v>
      </c>
      <c r="D686" t="s">
        <v>395</v>
      </c>
      <c r="E686" t="s">
        <v>411</v>
      </c>
      <c r="F686" t="s">
        <v>11</v>
      </c>
      <c r="G686" t="s">
        <v>12</v>
      </c>
      <c r="H686" s="3">
        <f>IF(Tabla_CMS_Data[[#This Row],[PDFName]]=C685,Tabla_CMS_Data[[#This Row],[Date]]-B685,0)</f>
        <v>6.1342593107838184E-4</v>
      </c>
    </row>
    <row r="687" spans="1:8" x14ac:dyDescent="0.3">
      <c r="A687">
        <v>908</v>
      </c>
      <c r="B687" s="5">
        <v>44763.524108796293</v>
      </c>
      <c r="C687" t="s">
        <v>394</v>
      </c>
      <c r="D687" t="s">
        <v>395</v>
      </c>
      <c r="E687" t="s">
        <v>411</v>
      </c>
      <c r="F687" t="s">
        <v>16</v>
      </c>
      <c r="G687" t="s">
        <v>12</v>
      </c>
      <c r="H687" s="3">
        <f>IF(Tabla_CMS_Data[[#This Row],[PDFName]]=C686,Tabla_CMS_Data[[#This Row],[Date]]-B686,0)</f>
        <v>2.5462962366873398E-4</v>
      </c>
    </row>
    <row r="688" spans="1:8" x14ac:dyDescent="0.3">
      <c r="A688">
        <v>909</v>
      </c>
      <c r="B688" s="5">
        <v>44763.524814814817</v>
      </c>
      <c r="C688" t="s">
        <v>394</v>
      </c>
      <c r="D688" t="s">
        <v>395</v>
      </c>
      <c r="E688" t="s">
        <v>412</v>
      </c>
      <c r="F688" t="s">
        <v>11</v>
      </c>
      <c r="G688" t="s">
        <v>12</v>
      </c>
      <c r="H688" s="3">
        <f>IF(Tabla_CMS_Data[[#This Row],[PDFName]]=C687,Tabla_CMS_Data[[#This Row],[Date]]-B687,0)</f>
        <v>7.0601852348772809E-4</v>
      </c>
    </row>
    <row r="689" spans="1:8" x14ac:dyDescent="0.3">
      <c r="A689">
        <v>910</v>
      </c>
      <c r="B689" s="5">
        <v>44763.525034722225</v>
      </c>
      <c r="C689" t="s">
        <v>394</v>
      </c>
      <c r="D689" t="s">
        <v>395</v>
      </c>
      <c r="E689" t="s">
        <v>412</v>
      </c>
      <c r="F689" t="s">
        <v>16</v>
      </c>
      <c r="G689" t="s">
        <v>12</v>
      </c>
      <c r="H689" s="3">
        <f>IF(Tabla_CMS_Data[[#This Row],[PDFName]]=C688,Tabla_CMS_Data[[#This Row],[Date]]-B688,0)</f>
        <v>2.1990740788169205E-4</v>
      </c>
    </row>
    <row r="690" spans="1:8" x14ac:dyDescent="0.3">
      <c r="A690">
        <v>911</v>
      </c>
      <c r="B690" s="5">
        <v>44763.526550925926</v>
      </c>
      <c r="C690" t="s">
        <v>394</v>
      </c>
      <c r="D690" t="s">
        <v>395</v>
      </c>
      <c r="E690" t="s">
        <v>413</v>
      </c>
      <c r="F690" t="s">
        <v>11</v>
      </c>
      <c r="G690" t="s">
        <v>12</v>
      </c>
      <c r="H690" s="3">
        <f>IF(Tabla_CMS_Data[[#This Row],[PDFName]]=C689,Tabla_CMS_Data[[#This Row],[Date]]-B689,0)</f>
        <v>1.5162037016125396E-3</v>
      </c>
    </row>
    <row r="691" spans="1:8" x14ac:dyDescent="0.3">
      <c r="A691">
        <v>912</v>
      </c>
      <c r="B691" s="5">
        <v>44763.526828703703</v>
      </c>
      <c r="C691" t="s">
        <v>394</v>
      </c>
      <c r="D691" t="s">
        <v>395</v>
      </c>
      <c r="E691" t="s">
        <v>413</v>
      </c>
      <c r="F691" t="s">
        <v>16</v>
      </c>
      <c r="G691" t="s">
        <v>12</v>
      </c>
      <c r="H691" s="3">
        <f>IF(Tabla_CMS_Data[[#This Row],[PDFName]]=C690,Tabla_CMS_Data[[#This Row],[Date]]-B690,0)</f>
        <v>2.7777777722803876E-4</v>
      </c>
    </row>
    <row r="692" spans="1:8" x14ac:dyDescent="0.3">
      <c r="A692">
        <v>913</v>
      </c>
      <c r="B692" s="5">
        <v>44763.527581018519</v>
      </c>
      <c r="C692" t="s">
        <v>394</v>
      </c>
      <c r="D692" t="s">
        <v>395</v>
      </c>
      <c r="E692" t="s">
        <v>414</v>
      </c>
      <c r="F692" t="s">
        <v>11</v>
      </c>
      <c r="G692" t="s">
        <v>12</v>
      </c>
      <c r="H692" s="3">
        <f>IF(Tabla_CMS_Data[[#This Row],[PDFName]]=C691,Tabla_CMS_Data[[#This Row],[Date]]-B691,0)</f>
        <v>7.5231481605442241E-4</v>
      </c>
    </row>
    <row r="693" spans="1:8" x14ac:dyDescent="0.3">
      <c r="A693">
        <v>914</v>
      </c>
      <c r="B693" s="5">
        <v>44763.52783564815</v>
      </c>
      <c r="C693" t="s">
        <v>394</v>
      </c>
      <c r="D693" t="s">
        <v>395</v>
      </c>
      <c r="E693" t="s">
        <v>414</v>
      </c>
      <c r="F693" t="s">
        <v>16</v>
      </c>
      <c r="G693" t="s">
        <v>12</v>
      </c>
      <c r="H693" s="3">
        <f>IF(Tabla_CMS_Data[[#This Row],[PDFName]]=C692,Tabla_CMS_Data[[#This Row],[Date]]-B692,0)</f>
        <v>2.546296309446916E-4</v>
      </c>
    </row>
    <row r="694" spans="1:8" x14ac:dyDescent="0.3">
      <c r="A694">
        <v>915</v>
      </c>
      <c r="B694" s="5">
        <v>44763.528587962966</v>
      </c>
      <c r="C694" t="s">
        <v>394</v>
      </c>
      <c r="D694" t="s">
        <v>395</v>
      </c>
      <c r="E694" t="s">
        <v>415</v>
      </c>
      <c r="F694" t="s">
        <v>11</v>
      </c>
      <c r="G694" t="s">
        <v>12</v>
      </c>
      <c r="H694" s="3">
        <f>IF(Tabla_CMS_Data[[#This Row],[PDFName]]=C693,Tabla_CMS_Data[[#This Row],[Date]]-B693,0)</f>
        <v>7.5231481605442241E-4</v>
      </c>
    </row>
    <row r="695" spans="1:8" x14ac:dyDescent="0.3">
      <c r="A695">
        <v>916</v>
      </c>
      <c r="B695" s="5">
        <v>44763.528854166667</v>
      </c>
      <c r="C695" t="s">
        <v>394</v>
      </c>
      <c r="D695" t="s">
        <v>395</v>
      </c>
      <c r="E695" t="s">
        <v>415</v>
      </c>
      <c r="F695" t="s">
        <v>16</v>
      </c>
      <c r="G695" t="s">
        <v>12</v>
      </c>
      <c r="H695" s="3">
        <f>IF(Tabla_CMS_Data[[#This Row],[PDFName]]=C694,Tabla_CMS_Data[[#This Row],[Date]]-B694,0)</f>
        <v>2.6620370044838637E-4</v>
      </c>
    </row>
    <row r="696" spans="1:8" x14ac:dyDescent="0.3">
      <c r="A696">
        <v>917</v>
      </c>
      <c r="B696" s="5">
        <v>44763.529594907406</v>
      </c>
      <c r="C696" t="s">
        <v>394</v>
      </c>
      <c r="D696" t="s">
        <v>395</v>
      </c>
      <c r="E696" t="s">
        <v>416</v>
      </c>
      <c r="F696" t="s">
        <v>11</v>
      </c>
      <c r="G696" t="s">
        <v>12</v>
      </c>
      <c r="H696" s="3">
        <f>IF(Tabla_CMS_Data[[#This Row],[PDFName]]=C695,Tabla_CMS_Data[[#This Row],[Date]]-B695,0)</f>
        <v>7.4074073927477002E-4</v>
      </c>
    </row>
    <row r="697" spans="1:8" x14ac:dyDescent="0.3">
      <c r="A697">
        <v>918</v>
      </c>
      <c r="B697" s="5">
        <v>44763.529861111114</v>
      </c>
      <c r="C697" t="s">
        <v>394</v>
      </c>
      <c r="D697" t="s">
        <v>395</v>
      </c>
      <c r="E697" t="s">
        <v>416</v>
      </c>
      <c r="F697" t="s">
        <v>16</v>
      </c>
      <c r="G697" t="s">
        <v>12</v>
      </c>
      <c r="H697" s="3">
        <f>IF(Tabla_CMS_Data[[#This Row],[PDFName]]=C696,Tabla_CMS_Data[[#This Row],[Date]]-B696,0)</f>
        <v>2.6620370772434399E-4</v>
      </c>
    </row>
    <row r="698" spans="1:8" x14ac:dyDescent="0.3">
      <c r="A698">
        <v>919</v>
      </c>
      <c r="B698" s="5">
        <v>44763.530763888892</v>
      </c>
      <c r="C698" t="s">
        <v>367</v>
      </c>
      <c r="D698" t="s">
        <v>368</v>
      </c>
      <c r="E698" t="s">
        <v>369</v>
      </c>
      <c r="F698" t="s">
        <v>73</v>
      </c>
      <c r="G698" t="s">
        <v>12</v>
      </c>
      <c r="H698" s="3">
        <f>IF(Tabla_CMS_Data[[#This Row],[PDFName]]=C697,Tabla_CMS_Data[[#This Row],[Date]]-B697,0)</f>
        <v>0</v>
      </c>
    </row>
    <row r="699" spans="1:8" x14ac:dyDescent="0.3">
      <c r="A699">
        <v>920</v>
      </c>
      <c r="B699" s="5">
        <v>44763.530995370369</v>
      </c>
      <c r="C699" t="s">
        <v>367</v>
      </c>
      <c r="D699" t="s">
        <v>368</v>
      </c>
      <c r="E699" t="s">
        <v>369</v>
      </c>
      <c r="F699" t="s">
        <v>74</v>
      </c>
      <c r="G699" t="s">
        <v>12</v>
      </c>
      <c r="H699" s="3">
        <f>IF(Tabla_CMS_Data[[#This Row],[PDFName]]=C698,Tabla_CMS_Data[[#This Row],[Date]]-B698,0)</f>
        <v>2.3148147738538682E-4</v>
      </c>
    </row>
    <row r="700" spans="1:8" x14ac:dyDescent="0.3">
      <c r="A700">
        <v>921</v>
      </c>
      <c r="B700" s="5">
        <v>44763.531226851854</v>
      </c>
      <c r="C700" t="s">
        <v>367</v>
      </c>
      <c r="D700" t="s">
        <v>368</v>
      </c>
      <c r="E700" t="s">
        <v>369</v>
      </c>
      <c r="F700" t="s">
        <v>75</v>
      </c>
      <c r="G700" t="s">
        <v>12</v>
      </c>
      <c r="H700" s="3">
        <f>IF(Tabla_CMS_Data[[#This Row],[PDFName]]=C699,Tabla_CMS_Data[[#This Row],[Date]]-B699,0)</f>
        <v>2.3148148466134444E-4</v>
      </c>
    </row>
    <row r="701" spans="1:8" x14ac:dyDescent="0.3">
      <c r="A701">
        <v>922</v>
      </c>
      <c r="B701" s="5">
        <v>44763.531458333331</v>
      </c>
      <c r="C701" t="s">
        <v>367</v>
      </c>
      <c r="D701" t="s">
        <v>368</v>
      </c>
      <c r="E701" t="s">
        <v>369</v>
      </c>
      <c r="F701" t="s">
        <v>76</v>
      </c>
      <c r="G701" t="s">
        <v>12</v>
      </c>
      <c r="H701" s="3">
        <f>IF(Tabla_CMS_Data[[#This Row],[PDFName]]=C700,Tabla_CMS_Data[[#This Row],[Date]]-B700,0)</f>
        <v>2.3148147738538682E-4</v>
      </c>
    </row>
    <row r="702" spans="1:8" x14ac:dyDescent="0.3">
      <c r="A702">
        <v>923</v>
      </c>
      <c r="B702" s="5">
        <v>44763.531689814816</v>
      </c>
      <c r="C702" t="s">
        <v>367</v>
      </c>
      <c r="D702" t="s">
        <v>368</v>
      </c>
      <c r="E702" t="s">
        <v>369</v>
      </c>
      <c r="F702" t="s">
        <v>77</v>
      </c>
      <c r="G702" t="s">
        <v>12</v>
      </c>
      <c r="H702" s="3">
        <f>IF(Tabla_CMS_Data[[#This Row],[PDFName]]=C701,Tabla_CMS_Data[[#This Row],[Date]]-B701,0)</f>
        <v>2.3148148466134444E-4</v>
      </c>
    </row>
    <row r="703" spans="1:8" x14ac:dyDescent="0.3">
      <c r="A703">
        <v>924</v>
      </c>
      <c r="B703" s="5">
        <v>44764.479722222219</v>
      </c>
      <c r="C703" t="s">
        <v>417</v>
      </c>
      <c r="D703" t="s">
        <v>418</v>
      </c>
      <c r="E703" t="s">
        <v>419</v>
      </c>
      <c r="F703" t="s">
        <v>11</v>
      </c>
      <c r="G703" t="s">
        <v>12</v>
      </c>
      <c r="H703" s="3">
        <f>IF(Tabla_CMS_Data[[#This Row],[PDFName]]=C702,Tabla_CMS_Data[[#This Row],[Date]]-B702,0)</f>
        <v>0</v>
      </c>
    </row>
    <row r="704" spans="1:8" x14ac:dyDescent="0.3">
      <c r="A704">
        <v>925</v>
      </c>
      <c r="B704" s="5">
        <v>44764.479988425926</v>
      </c>
      <c r="C704" t="s">
        <v>417</v>
      </c>
      <c r="D704" t="s">
        <v>418</v>
      </c>
      <c r="E704" t="s">
        <v>419</v>
      </c>
      <c r="F704" t="s">
        <v>16</v>
      </c>
      <c r="G704" t="s">
        <v>12</v>
      </c>
      <c r="H704" s="3">
        <f>IF(Tabla_CMS_Data[[#This Row],[PDFName]]=C703,Tabla_CMS_Data[[#This Row],[Date]]-B703,0)</f>
        <v>2.6620370772434399E-4</v>
      </c>
    </row>
    <row r="705" spans="1:8" x14ac:dyDescent="0.3">
      <c r="A705">
        <v>926</v>
      </c>
      <c r="B705" s="5">
        <v>44764.480694444443</v>
      </c>
      <c r="C705" t="s">
        <v>417</v>
      </c>
      <c r="D705" t="s">
        <v>418</v>
      </c>
      <c r="E705" t="s">
        <v>420</v>
      </c>
      <c r="F705" t="s">
        <v>11</v>
      </c>
      <c r="G705" t="s">
        <v>12</v>
      </c>
      <c r="H705" s="3">
        <f>IF(Tabla_CMS_Data[[#This Row],[PDFName]]=C704,Tabla_CMS_Data[[#This Row],[Date]]-B704,0)</f>
        <v>7.0601851621177047E-4</v>
      </c>
    </row>
    <row r="706" spans="1:8" x14ac:dyDescent="0.3">
      <c r="A706">
        <v>927</v>
      </c>
      <c r="B706" s="5">
        <v>44764.480925925927</v>
      </c>
      <c r="C706" t="s">
        <v>417</v>
      </c>
      <c r="D706" t="s">
        <v>418</v>
      </c>
      <c r="E706" t="s">
        <v>420</v>
      </c>
      <c r="F706" t="s">
        <v>16</v>
      </c>
      <c r="G706" t="s">
        <v>12</v>
      </c>
      <c r="H706" s="3">
        <f>IF(Tabla_CMS_Data[[#This Row],[PDFName]]=C705,Tabla_CMS_Data[[#This Row],[Date]]-B705,0)</f>
        <v>2.3148148466134444E-4</v>
      </c>
    </row>
    <row r="707" spans="1:8" x14ac:dyDescent="0.3">
      <c r="A707">
        <v>928</v>
      </c>
      <c r="B707" s="5">
        <v>44764.485706018517</v>
      </c>
      <c r="C707" t="s">
        <v>421</v>
      </c>
      <c r="D707" t="s">
        <v>422</v>
      </c>
      <c r="E707" t="s">
        <v>423</v>
      </c>
      <c r="F707" t="s">
        <v>11</v>
      </c>
      <c r="G707" t="s">
        <v>12</v>
      </c>
      <c r="H707" s="3">
        <f>IF(Tabla_CMS_Data[[#This Row],[PDFName]]=C706,Tabla_CMS_Data[[#This Row],[Date]]-B706,0)</f>
        <v>0</v>
      </c>
    </row>
    <row r="708" spans="1:8" x14ac:dyDescent="0.3">
      <c r="A708">
        <v>929</v>
      </c>
      <c r="B708" s="5">
        <v>44764.485937500001</v>
      </c>
      <c r="C708" t="s">
        <v>421</v>
      </c>
      <c r="D708" t="s">
        <v>422</v>
      </c>
      <c r="E708" t="s">
        <v>423</v>
      </c>
      <c r="F708" t="s">
        <v>16</v>
      </c>
      <c r="G708" t="s">
        <v>12</v>
      </c>
      <c r="H708" s="3">
        <f>IF(Tabla_CMS_Data[[#This Row],[PDFName]]=C707,Tabla_CMS_Data[[#This Row],[Date]]-B707,0)</f>
        <v>2.3148148466134444E-4</v>
      </c>
    </row>
    <row r="709" spans="1:8" x14ac:dyDescent="0.3">
      <c r="A709">
        <v>930</v>
      </c>
      <c r="B709" s="5">
        <v>44764.486817129633</v>
      </c>
      <c r="C709" t="s">
        <v>421</v>
      </c>
      <c r="D709" t="s">
        <v>422</v>
      </c>
      <c r="E709" t="s">
        <v>424</v>
      </c>
      <c r="F709" t="s">
        <v>11</v>
      </c>
      <c r="G709" t="s">
        <v>12</v>
      </c>
      <c r="H709" s="3">
        <f>IF(Tabla_CMS_Data[[#This Row],[PDFName]]=C708,Tabla_CMS_Data[[#This Row],[Date]]-B708,0)</f>
        <v>8.7962963152676821E-4</v>
      </c>
    </row>
    <row r="710" spans="1:8" x14ac:dyDescent="0.3">
      <c r="A710">
        <v>931</v>
      </c>
      <c r="B710" s="5">
        <v>44764.48710648148</v>
      </c>
      <c r="C710" t="s">
        <v>421</v>
      </c>
      <c r="D710" t="s">
        <v>422</v>
      </c>
      <c r="E710" t="s">
        <v>424</v>
      </c>
      <c r="F710" t="s">
        <v>16</v>
      </c>
      <c r="G710" t="s">
        <v>12</v>
      </c>
      <c r="H710" s="3">
        <f>IF(Tabla_CMS_Data[[#This Row],[PDFName]]=C709,Tabla_CMS_Data[[#This Row],[Date]]-B709,0)</f>
        <v>2.8935184673173353E-4</v>
      </c>
    </row>
    <row r="711" spans="1:8" x14ac:dyDescent="0.3">
      <c r="A711">
        <v>932</v>
      </c>
      <c r="B711" s="5">
        <v>44764.487986111111</v>
      </c>
      <c r="C711" t="s">
        <v>421</v>
      </c>
      <c r="D711" t="s">
        <v>422</v>
      </c>
      <c r="E711" t="s">
        <v>425</v>
      </c>
      <c r="F711" t="s">
        <v>11</v>
      </c>
      <c r="G711" t="s">
        <v>12</v>
      </c>
      <c r="H711" s="3">
        <f>IF(Tabla_CMS_Data[[#This Row],[PDFName]]=C710,Tabla_CMS_Data[[#This Row],[Date]]-B710,0)</f>
        <v>8.7962963152676821E-4</v>
      </c>
    </row>
    <row r="712" spans="1:8" x14ac:dyDescent="0.3">
      <c r="A712">
        <v>933</v>
      </c>
      <c r="B712" s="5">
        <v>44764.488275462965</v>
      </c>
      <c r="C712" t="s">
        <v>421</v>
      </c>
      <c r="D712" t="s">
        <v>422</v>
      </c>
      <c r="E712" t="s">
        <v>425</v>
      </c>
      <c r="F712" t="s">
        <v>16</v>
      </c>
      <c r="G712" t="s">
        <v>12</v>
      </c>
      <c r="H712" s="3">
        <f>IF(Tabla_CMS_Data[[#This Row],[PDFName]]=C711,Tabla_CMS_Data[[#This Row],[Date]]-B711,0)</f>
        <v>2.8935185400769114E-4</v>
      </c>
    </row>
    <row r="713" spans="1:8" x14ac:dyDescent="0.3">
      <c r="A713">
        <v>934</v>
      </c>
      <c r="B713" s="5">
        <v>44764.4921412037</v>
      </c>
      <c r="C713" t="s">
        <v>421</v>
      </c>
      <c r="D713" t="s">
        <v>422</v>
      </c>
      <c r="E713" t="s">
        <v>426</v>
      </c>
      <c r="F713" t="s">
        <v>11</v>
      </c>
      <c r="G713" t="s">
        <v>12</v>
      </c>
      <c r="H713" s="3">
        <f>IF(Tabla_CMS_Data[[#This Row],[PDFName]]=C712,Tabla_CMS_Data[[#This Row],[Date]]-B712,0)</f>
        <v>3.8657407349091955E-3</v>
      </c>
    </row>
    <row r="714" spans="1:8" x14ac:dyDescent="0.3">
      <c r="A714">
        <v>935</v>
      </c>
      <c r="B714" s="5">
        <v>44764.492430555554</v>
      </c>
      <c r="C714" t="s">
        <v>421</v>
      </c>
      <c r="D714" t="s">
        <v>422</v>
      </c>
      <c r="E714" t="s">
        <v>426</v>
      </c>
      <c r="F714" t="s">
        <v>16</v>
      </c>
      <c r="G714" t="s">
        <v>12</v>
      </c>
      <c r="H714" s="3">
        <f>IF(Tabla_CMS_Data[[#This Row],[PDFName]]=C713,Tabla_CMS_Data[[#This Row],[Date]]-B713,0)</f>
        <v>2.8935185400769114E-4</v>
      </c>
    </row>
    <row r="715" spans="1:8" x14ac:dyDescent="0.3">
      <c r="A715">
        <v>936</v>
      </c>
      <c r="B715" s="5">
        <v>44764.493310185186</v>
      </c>
      <c r="C715" t="s">
        <v>421</v>
      </c>
      <c r="D715" t="s">
        <v>422</v>
      </c>
      <c r="E715" t="s">
        <v>427</v>
      </c>
      <c r="F715" t="s">
        <v>11</v>
      </c>
      <c r="G715" t="s">
        <v>12</v>
      </c>
      <c r="H715" s="3">
        <f>IF(Tabla_CMS_Data[[#This Row],[PDFName]]=C714,Tabla_CMS_Data[[#This Row],[Date]]-B714,0)</f>
        <v>8.7962963152676821E-4</v>
      </c>
    </row>
    <row r="716" spans="1:8" x14ac:dyDescent="0.3">
      <c r="A716">
        <v>937</v>
      </c>
      <c r="B716" s="5">
        <v>44764.493611111109</v>
      </c>
      <c r="C716" t="s">
        <v>421</v>
      </c>
      <c r="D716" t="s">
        <v>422</v>
      </c>
      <c r="E716" t="s">
        <v>427</v>
      </c>
      <c r="F716" t="s">
        <v>16</v>
      </c>
      <c r="G716" t="s">
        <v>12</v>
      </c>
      <c r="H716" s="3">
        <f>IF(Tabla_CMS_Data[[#This Row],[PDFName]]=C715,Tabla_CMS_Data[[#This Row],[Date]]-B715,0)</f>
        <v>3.0092592351138592E-4</v>
      </c>
    </row>
    <row r="717" spans="1:8" x14ac:dyDescent="0.3">
      <c r="A717">
        <v>938</v>
      </c>
      <c r="B717" s="5">
        <v>44764.49422453704</v>
      </c>
      <c r="C717" t="s">
        <v>421</v>
      </c>
      <c r="D717" t="s">
        <v>422</v>
      </c>
      <c r="E717" t="s">
        <v>428</v>
      </c>
      <c r="F717" t="s">
        <v>11</v>
      </c>
      <c r="G717" t="s">
        <v>12</v>
      </c>
      <c r="H717" s="3">
        <f>IF(Tabla_CMS_Data[[#This Row],[PDFName]]=C716,Tabla_CMS_Data[[#This Row],[Date]]-B716,0)</f>
        <v>6.1342593107838184E-4</v>
      </c>
    </row>
    <row r="718" spans="1:8" x14ac:dyDescent="0.3">
      <c r="A718">
        <v>939</v>
      </c>
      <c r="B718" s="5">
        <v>44764.497800925928</v>
      </c>
      <c r="C718" t="s">
        <v>421</v>
      </c>
      <c r="D718" t="s">
        <v>422</v>
      </c>
      <c r="E718" t="s">
        <v>428</v>
      </c>
      <c r="F718" t="s">
        <v>16</v>
      </c>
      <c r="G718" t="s">
        <v>12</v>
      </c>
      <c r="H718" s="3">
        <f>IF(Tabla_CMS_Data[[#This Row],[PDFName]]=C717,Tabla_CMS_Data[[#This Row],[Date]]-B717,0)</f>
        <v>3.5763888881774619E-3</v>
      </c>
    </row>
    <row r="719" spans="1:8" x14ac:dyDescent="0.3">
      <c r="A719">
        <v>940</v>
      </c>
      <c r="B719" s="5">
        <v>44764.509212962963</v>
      </c>
      <c r="C719" t="s">
        <v>417</v>
      </c>
      <c r="D719" t="s">
        <v>418</v>
      </c>
      <c r="E719" t="s">
        <v>429</v>
      </c>
      <c r="F719" t="s">
        <v>11</v>
      </c>
      <c r="G719" t="s">
        <v>12</v>
      </c>
      <c r="H719" s="3">
        <f>IF(Tabla_CMS_Data[[#This Row],[PDFName]]=C718,Tabla_CMS_Data[[#This Row],[Date]]-B718,0)</f>
        <v>0</v>
      </c>
    </row>
    <row r="720" spans="1:8" x14ac:dyDescent="0.3">
      <c r="A720">
        <v>941</v>
      </c>
      <c r="B720" s="5">
        <v>44764.50949074074</v>
      </c>
      <c r="C720" t="s">
        <v>417</v>
      </c>
      <c r="D720" t="s">
        <v>418</v>
      </c>
      <c r="E720" t="s">
        <v>429</v>
      </c>
      <c r="F720" t="s">
        <v>16</v>
      </c>
      <c r="G720" t="s">
        <v>12</v>
      </c>
      <c r="H720" s="3">
        <f>IF(Tabla_CMS_Data[[#This Row],[PDFName]]=C719,Tabla_CMS_Data[[#This Row],[Date]]-B719,0)</f>
        <v>2.7777777722803876E-4</v>
      </c>
    </row>
    <row r="721" spans="1:8" x14ac:dyDescent="0.3">
      <c r="A721">
        <v>942</v>
      </c>
      <c r="B721" s="5">
        <v>44764.510243055556</v>
      </c>
      <c r="C721" t="s">
        <v>417</v>
      </c>
      <c r="D721" t="s">
        <v>418</v>
      </c>
      <c r="E721" t="s">
        <v>430</v>
      </c>
      <c r="F721" t="s">
        <v>11</v>
      </c>
      <c r="G721" t="s">
        <v>12</v>
      </c>
      <c r="H721" s="3">
        <f>IF(Tabla_CMS_Data[[#This Row],[PDFName]]=C720,Tabla_CMS_Data[[#This Row],[Date]]-B720,0)</f>
        <v>7.5231481605442241E-4</v>
      </c>
    </row>
    <row r="722" spans="1:8" x14ac:dyDescent="0.3">
      <c r="A722">
        <v>943</v>
      </c>
      <c r="B722" s="5">
        <v>44764.510509259257</v>
      </c>
      <c r="C722" t="s">
        <v>417</v>
      </c>
      <c r="D722" t="s">
        <v>418</v>
      </c>
      <c r="E722" t="s">
        <v>430</v>
      </c>
      <c r="F722" t="s">
        <v>16</v>
      </c>
      <c r="G722" t="s">
        <v>12</v>
      </c>
      <c r="H722" s="3">
        <f>IF(Tabla_CMS_Data[[#This Row],[PDFName]]=C721,Tabla_CMS_Data[[#This Row],[Date]]-B721,0)</f>
        <v>2.6620370044838637E-4</v>
      </c>
    </row>
    <row r="723" spans="1:8" x14ac:dyDescent="0.3">
      <c r="A723">
        <v>944</v>
      </c>
      <c r="B723" s="5">
        <v>44764.511250000003</v>
      </c>
      <c r="C723" t="s">
        <v>417</v>
      </c>
      <c r="D723" t="s">
        <v>418</v>
      </c>
      <c r="E723" t="s">
        <v>431</v>
      </c>
      <c r="F723" t="s">
        <v>11</v>
      </c>
      <c r="G723" t="s">
        <v>12</v>
      </c>
      <c r="H723" s="3">
        <f>IF(Tabla_CMS_Data[[#This Row],[PDFName]]=C722,Tabla_CMS_Data[[#This Row],[Date]]-B722,0)</f>
        <v>7.4074074655072764E-4</v>
      </c>
    </row>
    <row r="724" spans="1:8" x14ac:dyDescent="0.3">
      <c r="A724">
        <v>945</v>
      </c>
      <c r="B724" s="5">
        <v>44764.511516203704</v>
      </c>
      <c r="C724" t="s">
        <v>417</v>
      </c>
      <c r="D724" t="s">
        <v>418</v>
      </c>
      <c r="E724" t="s">
        <v>431</v>
      </c>
      <c r="F724" t="s">
        <v>16</v>
      </c>
      <c r="G724" t="s">
        <v>12</v>
      </c>
      <c r="H724" s="3">
        <f>IF(Tabla_CMS_Data[[#This Row],[PDFName]]=C723,Tabla_CMS_Data[[#This Row],[Date]]-B723,0)</f>
        <v>2.6620370044838637E-4</v>
      </c>
    </row>
    <row r="725" spans="1:8" x14ac:dyDescent="0.3">
      <c r="A725">
        <v>946</v>
      </c>
      <c r="B725" s="5">
        <v>44764.51226851852</v>
      </c>
      <c r="C725" t="s">
        <v>417</v>
      </c>
      <c r="D725" t="s">
        <v>418</v>
      </c>
      <c r="E725" t="s">
        <v>432</v>
      </c>
      <c r="F725" t="s">
        <v>11</v>
      </c>
      <c r="G725" t="s">
        <v>12</v>
      </c>
      <c r="H725" s="3">
        <f>IF(Tabla_CMS_Data[[#This Row],[PDFName]]=C724,Tabla_CMS_Data[[#This Row],[Date]]-B724,0)</f>
        <v>7.5231481605442241E-4</v>
      </c>
    </row>
    <row r="726" spans="1:8" x14ac:dyDescent="0.3">
      <c r="A726">
        <v>947</v>
      </c>
      <c r="B726" s="5">
        <v>44764.51253472222</v>
      </c>
      <c r="C726" t="s">
        <v>417</v>
      </c>
      <c r="D726" t="s">
        <v>418</v>
      </c>
      <c r="E726" t="s">
        <v>432</v>
      </c>
      <c r="F726" t="s">
        <v>16</v>
      </c>
      <c r="G726" t="s">
        <v>12</v>
      </c>
      <c r="H726" s="3">
        <f>IF(Tabla_CMS_Data[[#This Row],[PDFName]]=C725,Tabla_CMS_Data[[#This Row],[Date]]-B725,0)</f>
        <v>2.6620370044838637E-4</v>
      </c>
    </row>
    <row r="727" spans="1:8" x14ac:dyDescent="0.3">
      <c r="A727">
        <v>948</v>
      </c>
      <c r="B727" s="5">
        <v>44764.513275462959</v>
      </c>
      <c r="C727" t="s">
        <v>417</v>
      </c>
      <c r="D727" t="s">
        <v>418</v>
      </c>
      <c r="E727" t="s">
        <v>433</v>
      </c>
      <c r="F727" t="s">
        <v>11</v>
      </c>
      <c r="G727" t="s">
        <v>12</v>
      </c>
      <c r="H727" s="3">
        <f>IF(Tabla_CMS_Data[[#This Row],[PDFName]]=C726,Tabla_CMS_Data[[#This Row],[Date]]-B726,0)</f>
        <v>7.4074073927477002E-4</v>
      </c>
    </row>
    <row r="728" spans="1:8" x14ac:dyDescent="0.3">
      <c r="A728">
        <v>949</v>
      </c>
      <c r="B728" s="5">
        <v>44764.513541666667</v>
      </c>
      <c r="C728" t="s">
        <v>417</v>
      </c>
      <c r="D728" t="s">
        <v>418</v>
      </c>
      <c r="E728" t="s">
        <v>433</v>
      </c>
      <c r="F728" t="s">
        <v>16</v>
      </c>
      <c r="G728" t="s">
        <v>12</v>
      </c>
      <c r="H728" s="3">
        <f>IF(Tabla_CMS_Data[[#This Row],[PDFName]]=C727,Tabla_CMS_Data[[#This Row],[Date]]-B727,0)</f>
        <v>2.6620370772434399E-4</v>
      </c>
    </row>
    <row r="729" spans="1:8" x14ac:dyDescent="0.3">
      <c r="A729">
        <v>950</v>
      </c>
      <c r="B729" s="5">
        <v>44764.514293981483</v>
      </c>
      <c r="C729" t="s">
        <v>417</v>
      </c>
      <c r="D729" t="s">
        <v>418</v>
      </c>
      <c r="E729" t="s">
        <v>434</v>
      </c>
      <c r="F729" t="s">
        <v>11</v>
      </c>
      <c r="G729" t="s">
        <v>12</v>
      </c>
      <c r="H729" s="3">
        <f>IF(Tabla_CMS_Data[[#This Row],[PDFName]]=C728,Tabla_CMS_Data[[#This Row],[Date]]-B728,0)</f>
        <v>7.5231481605442241E-4</v>
      </c>
    </row>
    <row r="730" spans="1:8" x14ac:dyDescent="0.3">
      <c r="A730">
        <v>951</v>
      </c>
      <c r="B730" s="5">
        <v>44764.514560185184</v>
      </c>
      <c r="C730" t="s">
        <v>417</v>
      </c>
      <c r="D730" t="s">
        <v>418</v>
      </c>
      <c r="E730" t="s">
        <v>434</v>
      </c>
      <c r="F730" t="s">
        <v>16</v>
      </c>
      <c r="G730" t="s">
        <v>12</v>
      </c>
      <c r="H730" s="3">
        <f>IF(Tabla_CMS_Data[[#This Row],[PDFName]]=C729,Tabla_CMS_Data[[#This Row],[Date]]-B729,0)</f>
        <v>2.6620370044838637E-4</v>
      </c>
    </row>
    <row r="731" spans="1:8" x14ac:dyDescent="0.3">
      <c r="A731">
        <v>952</v>
      </c>
      <c r="B731" s="5">
        <v>44764.515300925923</v>
      </c>
      <c r="C731" t="s">
        <v>417</v>
      </c>
      <c r="D731" t="s">
        <v>418</v>
      </c>
      <c r="E731" t="s">
        <v>435</v>
      </c>
      <c r="F731" t="s">
        <v>11</v>
      </c>
      <c r="G731" t="s">
        <v>12</v>
      </c>
      <c r="H731" s="3">
        <f>IF(Tabla_CMS_Data[[#This Row],[PDFName]]=C730,Tabla_CMS_Data[[#This Row],[Date]]-B730,0)</f>
        <v>7.4074073927477002E-4</v>
      </c>
    </row>
    <row r="732" spans="1:8" x14ac:dyDescent="0.3">
      <c r="A732">
        <v>953</v>
      </c>
      <c r="B732" s="5">
        <v>44764.515567129631</v>
      </c>
      <c r="C732" t="s">
        <v>417</v>
      </c>
      <c r="D732" t="s">
        <v>418</v>
      </c>
      <c r="E732" t="s">
        <v>435</v>
      </c>
      <c r="F732" t="s">
        <v>16</v>
      </c>
      <c r="G732" t="s">
        <v>12</v>
      </c>
      <c r="H732" s="3">
        <f>IF(Tabla_CMS_Data[[#This Row],[PDFName]]=C731,Tabla_CMS_Data[[#This Row],[Date]]-B731,0)</f>
        <v>2.6620370772434399E-4</v>
      </c>
    </row>
    <row r="733" spans="1:8" x14ac:dyDescent="0.3">
      <c r="A733">
        <v>954</v>
      </c>
      <c r="B733" s="5">
        <v>44764.516273148147</v>
      </c>
      <c r="C733" t="s">
        <v>417</v>
      </c>
      <c r="D733" t="s">
        <v>418</v>
      </c>
      <c r="E733" t="s">
        <v>436</v>
      </c>
      <c r="F733" t="s">
        <v>11</v>
      </c>
      <c r="G733" t="s">
        <v>12</v>
      </c>
      <c r="H733" s="3">
        <f>IF(Tabla_CMS_Data[[#This Row],[PDFName]]=C732,Tabla_CMS_Data[[#This Row],[Date]]-B732,0)</f>
        <v>7.0601851621177047E-4</v>
      </c>
    </row>
    <row r="734" spans="1:8" x14ac:dyDescent="0.3">
      <c r="A734">
        <v>955</v>
      </c>
      <c r="B734" s="5">
        <v>44764.516504629632</v>
      </c>
      <c r="C734" t="s">
        <v>417</v>
      </c>
      <c r="D734" t="s">
        <v>418</v>
      </c>
      <c r="E734" t="s">
        <v>436</v>
      </c>
      <c r="F734" t="s">
        <v>16</v>
      </c>
      <c r="G734" t="s">
        <v>12</v>
      </c>
      <c r="H734" s="3">
        <f>IF(Tabla_CMS_Data[[#This Row],[PDFName]]=C733,Tabla_CMS_Data[[#This Row],[Date]]-B733,0)</f>
        <v>2.3148148466134444E-4</v>
      </c>
    </row>
    <row r="735" spans="1:8" x14ac:dyDescent="0.3">
      <c r="A735">
        <v>956</v>
      </c>
      <c r="B735" s="5">
        <v>44764.517210648148</v>
      </c>
      <c r="C735" t="s">
        <v>417</v>
      </c>
      <c r="D735" t="s">
        <v>418</v>
      </c>
      <c r="E735" t="s">
        <v>437</v>
      </c>
      <c r="F735" t="s">
        <v>11</v>
      </c>
      <c r="G735" t="s">
        <v>12</v>
      </c>
      <c r="H735" s="3">
        <f>IF(Tabla_CMS_Data[[#This Row],[PDFName]]=C734,Tabla_CMS_Data[[#This Row],[Date]]-B734,0)</f>
        <v>7.0601851621177047E-4</v>
      </c>
    </row>
    <row r="736" spans="1:8" x14ac:dyDescent="0.3">
      <c r="A736">
        <v>957</v>
      </c>
      <c r="B736" s="5">
        <v>44764.517430555556</v>
      </c>
      <c r="C736" t="s">
        <v>417</v>
      </c>
      <c r="D736" t="s">
        <v>418</v>
      </c>
      <c r="E736" t="s">
        <v>437</v>
      </c>
      <c r="F736" t="s">
        <v>16</v>
      </c>
      <c r="G736" t="s">
        <v>12</v>
      </c>
      <c r="H736" s="3">
        <f>IF(Tabla_CMS_Data[[#This Row],[PDFName]]=C735,Tabla_CMS_Data[[#This Row],[Date]]-B735,0)</f>
        <v>2.1990740788169205E-4</v>
      </c>
    </row>
    <row r="737" spans="1:8" x14ac:dyDescent="0.3">
      <c r="A737">
        <v>958</v>
      </c>
      <c r="B737" s="5">
        <v>44764.518182870372</v>
      </c>
      <c r="C737" t="s">
        <v>417</v>
      </c>
      <c r="D737" t="s">
        <v>418</v>
      </c>
      <c r="E737" t="s">
        <v>438</v>
      </c>
      <c r="F737" t="s">
        <v>11</v>
      </c>
      <c r="G737" t="s">
        <v>12</v>
      </c>
      <c r="H737" s="3">
        <f>IF(Tabla_CMS_Data[[#This Row],[PDFName]]=C736,Tabla_CMS_Data[[#This Row],[Date]]-B736,0)</f>
        <v>7.5231481605442241E-4</v>
      </c>
    </row>
    <row r="738" spans="1:8" x14ac:dyDescent="0.3">
      <c r="A738">
        <v>959</v>
      </c>
      <c r="B738" s="5">
        <v>44764.518449074072</v>
      </c>
      <c r="C738" t="s">
        <v>417</v>
      </c>
      <c r="D738" t="s">
        <v>418</v>
      </c>
      <c r="E738" t="s">
        <v>438</v>
      </c>
      <c r="F738" t="s">
        <v>16</v>
      </c>
      <c r="G738" t="s">
        <v>12</v>
      </c>
      <c r="H738" s="3">
        <f>IF(Tabla_CMS_Data[[#This Row],[PDFName]]=C737,Tabla_CMS_Data[[#This Row],[Date]]-B737,0)</f>
        <v>2.6620370044838637E-4</v>
      </c>
    </row>
    <row r="739" spans="1:8" x14ac:dyDescent="0.3">
      <c r="A739">
        <v>960</v>
      </c>
      <c r="B739" s="5">
        <v>44764.519155092596</v>
      </c>
      <c r="C739" t="s">
        <v>417</v>
      </c>
      <c r="D739" t="s">
        <v>418</v>
      </c>
      <c r="E739" t="s">
        <v>439</v>
      </c>
      <c r="F739" t="s">
        <v>11</v>
      </c>
      <c r="G739" t="s">
        <v>12</v>
      </c>
      <c r="H739" s="3">
        <f>IF(Tabla_CMS_Data[[#This Row],[PDFName]]=C738,Tabla_CMS_Data[[#This Row],[Date]]-B738,0)</f>
        <v>7.0601852348772809E-4</v>
      </c>
    </row>
    <row r="740" spans="1:8" x14ac:dyDescent="0.3">
      <c r="A740">
        <v>961</v>
      </c>
      <c r="B740" s="5">
        <v>44764.519386574073</v>
      </c>
      <c r="C740" t="s">
        <v>417</v>
      </c>
      <c r="D740" t="s">
        <v>418</v>
      </c>
      <c r="E740" t="s">
        <v>439</v>
      </c>
      <c r="F740" t="s">
        <v>16</v>
      </c>
      <c r="G740" t="s">
        <v>12</v>
      </c>
      <c r="H740" s="3">
        <f>IF(Tabla_CMS_Data[[#This Row],[PDFName]]=C739,Tabla_CMS_Data[[#This Row],[Date]]-B739,0)</f>
        <v>2.3148147738538682E-4</v>
      </c>
    </row>
    <row r="741" spans="1:8" x14ac:dyDescent="0.3">
      <c r="A741">
        <v>962</v>
      </c>
      <c r="B741" s="5">
        <v>44767.563449074078</v>
      </c>
      <c r="C741" t="s">
        <v>440</v>
      </c>
      <c r="D741" t="s">
        <v>441</v>
      </c>
      <c r="E741" t="s">
        <v>442</v>
      </c>
      <c r="F741" t="s">
        <v>11</v>
      </c>
      <c r="G741" t="s">
        <v>12</v>
      </c>
      <c r="H741" s="3">
        <f>IF(Tabla_CMS_Data[[#This Row],[PDFName]]=C740,Tabla_CMS_Data[[#This Row],[Date]]-B740,0)</f>
        <v>0</v>
      </c>
    </row>
    <row r="742" spans="1:8" x14ac:dyDescent="0.3">
      <c r="A742">
        <v>963</v>
      </c>
      <c r="B742" s="5">
        <v>44767.563796296294</v>
      </c>
      <c r="C742" t="s">
        <v>440</v>
      </c>
      <c r="D742" t="s">
        <v>441</v>
      </c>
      <c r="E742" t="s">
        <v>442</v>
      </c>
      <c r="F742" t="s">
        <v>16</v>
      </c>
      <c r="G742" t="s">
        <v>12</v>
      </c>
      <c r="H742" s="3">
        <f>IF(Tabla_CMS_Data[[#This Row],[PDFName]]=C741,Tabla_CMS_Data[[#This Row],[Date]]-B741,0)</f>
        <v>3.4722221607808024E-4</v>
      </c>
    </row>
    <row r="743" spans="1:8" x14ac:dyDescent="0.3">
      <c r="A743">
        <v>964</v>
      </c>
      <c r="B743" s="5">
        <v>44767.564780092594</v>
      </c>
      <c r="C743" t="s">
        <v>440</v>
      </c>
      <c r="D743" t="s">
        <v>441</v>
      </c>
      <c r="E743" t="s">
        <v>443</v>
      </c>
      <c r="F743" t="s">
        <v>11</v>
      </c>
      <c r="G743" t="s">
        <v>12</v>
      </c>
      <c r="H743" s="3">
        <f>IF(Tabla_CMS_Data[[#This Row],[PDFName]]=C742,Tabla_CMS_Data[[#This Row],[Date]]-B742,0)</f>
        <v>9.8379630071576685E-4</v>
      </c>
    </row>
    <row r="744" spans="1:8" x14ac:dyDescent="0.3">
      <c r="A744">
        <v>965</v>
      </c>
      <c r="B744" s="5">
        <v>44767.565138888887</v>
      </c>
      <c r="C744" t="s">
        <v>440</v>
      </c>
      <c r="D744" t="s">
        <v>441</v>
      </c>
      <c r="E744" t="s">
        <v>443</v>
      </c>
      <c r="F744" t="s">
        <v>16</v>
      </c>
      <c r="G744" t="s">
        <v>12</v>
      </c>
      <c r="H744" s="3">
        <f>IF(Tabla_CMS_Data[[#This Row],[PDFName]]=C743,Tabla_CMS_Data[[#This Row],[Date]]-B743,0)</f>
        <v>3.5879629285773262E-4</v>
      </c>
    </row>
    <row r="745" spans="1:8" x14ac:dyDescent="0.3">
      <c r="A745">
        <v>966</v>
      </c>
      <c r="B745" s="5">
        <v>44767.576793981483</v>
      </c>
      <c r="C745" t="s">
        <v>440</v>
      </c>
      <c r="D745" t="s">
        <v>441</v>
      </c>
      <c r="E745" t="s">
        <v>444</v>
      </c>
      <c r="F745" t="s">
        <v>11</v>
      </c>
      <c r="G745" t="s">
        <v>12</v>
      </c>
      <c r="H745" s="3">
        <f>IF(Tabla_CMS_Data[[#This Row],[PDFName]]=C744,Tabla_CMS_Data[[#This Row],[Date]]-B744,0)</f>
        <v>1.1655092595901806E-2</v>
      </c>
    </row>
    <row r="746" spans="1:8" x14ac:dyDescent="0.3">
      <c r="A746">
        <v>969</v>
      </c>
      <c r="B746" s="5">
        <v>44767.587789351855</v>
      </c>
      <c r="C746" t="s">
        <v>440</v>
      </c>
      <c r="D746" t="s">
        <v>441</v>
      </c>
      <c r="E746" t="s">
        <v>444</v>
      </c>
      <c r="F746" t="s">
        <v>16</v>
      </c>
      <c r="G746" t="s">
        <v>12</v>
      </c>
      <c r="H746" s="3">
        <f>IF(Tabla_CMS_Data[[#This Row],[PDFName]]=C745,Tabla_CMS_Data[[#This Row],[Date]]-B745,0)</f>
        <v>1.099537037225673E-2</v>
      </c>
    </row>
    <row r="747" spans="1:8" x14ac:dyDescent="0.3">
      <c r="A747">
        <v>970</v>
      </c>
      <c r="B747" s="5">
        <v>44767.703969907408</v>
      </c>
      <c r="C747" t="s">
        <v>445</v>
      </c>
      <c r="D747" t="s">
        <v>446</v>
      </c>
      <c r="E747" t="s">
        <v>447</v>
      </c>
      <c r="F747" t="s">
        <v>11</v>
      </c>
      <c r="G747" t="s">
        <v>12</v>
      </c>
      <c r="H747" s="3">
        <f>IF(Tabla_CMS_Data[[#This Row],[PDFName]]=C746,Tabla_CMS_Data[[#This Row],[Date]]-B746,0)</f>
        <v>0</v>
      </c>
    </row>
    <row r="748" spans="1:8" x14ac:dyDescent="0.3">
      <c r="A748">
        <v>971</v>
      </c>
      <c r="B748" s="5">
        <v>44767.704375000001</v>
      </c>
      <c r="C748" t="s">
        <v>445</v>
      </c>
      <c r="D748" t="s">
        <v>446</v>
      </c>
      <c r="E748" t="s">
        <v>447</v>
      </c>
      <c r="F748" t="s">
        <v>16</v>
      </c>
      <c r="G748" t="s">
        <v>12</v>
      </c>
      <c r="H748" s="3">
        <f>IF(Tabla_CMS_Data[[#This Row],[PDFName]]=C747,Tabla_CMS_Data[[#This Row],[Date]]-B747,0)</f>
        <v>4.0509259270038456E-4</v>
      </c>
    </row>
    <row r="749" spans="1:8" x14ac:dyDescent="0.3">
      <c r="A749">
        <v>972</v>
      </c>
      <c r="B749" s="5">
        <v>44767.705324074072</v>
      </c>
      <c r="C749" t="s">
        <v>445</v>
      </c>
      <c r="D749" t="s">
        <v>446</v>
      </c>
      <c r="E749" t="s">
        <v>448</v>
      </c>
      <c r="F749" t="s">
        <v>11</v>
      </c>
      <c r="G749" t="s">
        <v>12</v>
      </c>
      <c r="H749" s="3">
        <f>IF(Tabla_CMS_Data[[#This Row],[PDFName]]=C748,Tabla_CMS_Data[[#This Row],[Date]]-B748,0)</f>
        <v>9.4907407037680969E-4</v>
      </c>
    </row>
    <row r="750" spans="1:8" x14ac:dyDescent="0.3">
      <c r="A750">
        <v>973</v>
      </c>
      <c r="B750" s="5">
        <v>44767.705752314818</v>
      </c>
      <c r="C750" t="s">
        <v>445</v>
      </c>
      <c r="D750" t="s">
        <v>446</v>
      </c>
      <c r="E750" t="s">
        <v>448</v>
      </c>
      <c r="F750" t="s">
        <v>16</v>
      </c>
      <c r="G750" t="s">
        <v>12</v>
      </c>
      <c r="H750" s="3">
        <f>IF(Tabla_CMS_Data[[#This Row],[PDFName]]=C749,Tabla_CMS_Data[[#This Row],[Date]]-B749,0)</f>
        <v>4.2824074625968933E-4</v>
      </c>
    </row>
    <row r="751" spans="1:8" x14ac:dyDescent="0.3">
      <c r="A751">
        <v>974</v>
      </c>
      <c r="B751" s="5">
        <v>44767.706701388888</v>
      </c>
      <c r="C751" t="s">
        <v>445</v>
      </c>
      <c r="D751" t="s">
        <v>446</v>
      </c>
      <c r="E751" t="s">
        <v>449</v>
      </c>
      <c r="F751" t="s">
        <v>11</v>
      </c>
      <c r="G751" t="s">
        <v>12</v>
      </c>
      <c r="H751" s="3">
        <f>IF(Tabla_CMS_Data[[#This Row],[PDFName]]=C750,Tabla_CMS_Data[[#This Row],[Date]]-B750,0)</f>
        <v>9.4907407037680969E-4</v>
      </c>
    </row>
    <row r="752" spans="1:8" x14ac:dyDescent="0.3">
      <c r="A752">
        <v>975</v>
      </c>
      <c r="B752" s="5">
        <v>44767.707106481481</v>
      </c>
      <c r="C752" t="s">
        <v>445</v>
      </c>
      <c r="D752" t="s">
        <v>446</v>
      </c>
      <c r="E752" t="s">
        <v>449</v>
      </c>
      <c r="F752" t="s">
        <v>16</v>
      </c>
      <c r="G752" t="s">
        <v>12</v>
      </c>
      <c r="H752" s="3">
        <f>IF(Tabla_CMS_Data[[#This Row],[PDFName]]=C751,Tabla_CMS_Data[[#This Row],[Date]]-B751,0)</f>
        <v>4.0509259270038456E-4</v>
      </c>
    </row>
    <row r="753" spans="1:8" x14ac:dyDescent="0.3">
      <c r="A753">
        <v>976</v>
      </c>
      <c r="B753" s="5">
        <v>44767.708055555559</v>
      </c>
      <c r="C753" t="s">
        <v>445</v>
      </c>
      <c r="D753" t="s">
        <v>446</v>
      </c>
      <c r="E753" t="s">
        <v>450</v>
      </c>
      <c r="F753" t="s">
        <v>11</v>
      </c>
      <c r="G753" t="s">
        <v>12</v>
      </c>
      <c r="H753" s="3">
        <f>IF(Tabla_CMS_Data[[#This Row],[PDFName]]=C752,Tabla_CMS_Data[[#This Row],[Date]]-B752,0)</f>
        <v>9.490740776527673E-4</v>
      </c>
    </row>
    <row r="754" spans="1:8" x14ac:dyDescent="0.3">
      <c r="A754">
        <v>977</v>
      </c>
      <c r="B754" s="5">
        <v>44767.708460648151</v>
      </c>
      <c r="C754" t="s">
        <v>445</v>
      </c>
      <c r="D754" t="s">
        <v>446</v>
      </c>
      <c r="E754" t="s">
        <v>450</v>
      </c>
      <c r="F754" t="s">
        <v>16</v>
      </c>
      <c r="G754" t="s">
        <v>12</v>
      </c>
      <c r="H754" s="3">
        <f>IF(Tabla_CMS_Data[[#This Row],[PDFName]]=C753,Tabla_CMS_Data[[#This Row],[Date]]-B753,0)</f>
        <v>4.0509259270038456E-4</v>
      </c>
    </row>
    <row r="755" spans="1:8" x14ac:dyDescent="0.3">
      <c r="A755">
        <v>978</v>
      </c>
      <c r="B755" s="5">
        <v>44767.709409722222</v>
      </c>
      <c r="C755" t="s">
        <v>445</v>
      </c>
      <c r="D755" t="s">
        <v>446</v>
      </c>
      <c r="E755" t="s">
        <v>451</v>
      </c>
      <c r="F755" t="s">
        <v>11</v>
      </c>
      <c r="G755" t="s">
        <v>12</v>
      </c>
      <c r="H755" s="3">
        <f>IF(Tabla_CMS_Data[[#This Row],[PDFName]]=C754,Tabla_CMS_Data[[#This Row],[Date]]-B754,0)</f>
        <v>9.4907407037680969E-4</v>
      </c>
    </row>
    <row r="756" spans="1:8" x14ac:dyDescent="0.3">
      <c r="A756">
        <v>979</v>
      </c>
      <c r="B756" s="5">
        <v>44767.709814814814</v>
      </c>
      <c r="C756" t="s">
        <v>445</v>
      </c>
      <c r="D756" t="s">
        <v>446</v>
      </c>
      <c r="E756" t="s">
        <v>451</v>
      </c>
      <c r="F756" t="s">
        <v>16</v>
      </c>
      <c r="G756" t="s">
        <v>12</v>
      </c>
      <c r="H756" s="3">
        <f>IF(Tabla_CMS_Data[[#This Row],[PDFName]]=C755,Tabla_CMS_Data[[#This Row],[Date]]-B755,0)</f>
        <v>4.0509259270038456E-4</v>
      </c>
    </row>
    <row r="757" spans="1:8" x14ac:dyDescent="0.3">
      <c r="A757">
        <v>980</v>
      </c>
      <c r="B757" s="5">
        <v>44767.710752314815</v>
      </c>
      <c r="C757" t="s">
        <v>445</v>
      </c>
      <c r="D757" t="s">
        <v>446</v>
      </c>
      <c r="E757" t="s">
        <v>452</v>
      </c>
      <c r="F757" t="s">
        <v>11</v>
      </c>
      <c r="G757" t="s">
        <v>12</v>
      </c>
      <c r="H757" s="3">
        <f>IF(Tabla_CMS_Data[[#This Row],[PDFName]]=C756,Tabla_CMS_Data[[#This Row],[Date]]-B756,0)</f>
        <v>9.3750000087311491E-4</v>
      </c>
    </row>
    <row r="758" spans="1:8" x14ac:dyDescent="0.3">
      <c r="A758">
        <v>981</v>
      </c>
      <c r="B758" s="5">
        <v>44767.711145833331</v>
      </c>
      <c r="C758" t="s">
        <v>445</v>
      </c>
      <c r="D758" t="s">
        <v>446</v>
      </c>
      <c r="E758" t="s">
        <v>452</v>
      </c>
      <c r="F758" t="s">
        <v>16</v>
      </c>
      <c r="G758" t="s">
        <v>12</v>
      </c>
      <c r="H758" s="3">
        <f>IF(Tabla_CMS_Data[[#This Row],[PDFName]]=C757,Tabla_CMS_Data[[#This Row],[Date]]-B757,0)</f>
        <v>3.9351851592073217E-4</v>
      </c>
    </row>
    <row r="759" spans="1:8" x14ac:dyDescent="0.3">
      <c r="A759">
        <v>982</v>
      </c>
      <c r="B759" s="5">
        <v>44767.712048611109</v>
      </c>
      <c r="C759" t="s">
        <v>445</v>
      </c>
      <c r="D759" t="s">
        <v>446</v>
      </c>
      <c r="E759" t="s">
        <v>453</v>
      </c>
      <c r="F759" t="s">
        <v>11</v>
      </c>
      <c r="G759" t="s">
        <v>12</v>
      </c>
      <c r="H759" s="3">
        <f>IF(Tabla_CMS_Data[[#This Row],[PDFName]]=C758,Tabla_CMS_Data[[#This Row],[Date]]-B758,0)</f>
        <v>9.0277777781011537E-4</v>
      </c>
    </row>
    <row r="760" spans="1:8" x14ac:dyDescent="0.3">
      <c r="A760">
        <v>983</v>
      </c>
      <c r="B760" s="5">
        <v>44767.712418981479</v>
      </c>
      <c r="C760" t="s">
        <v>445</v>
      </c>
      <c r="D760" t="s">
        <v>446</v>
      </c>
      <c r="E760" t="s">
        <v>453</v>
      </c>
      <c r="F760" t="s">
        <v>16</v>
      </c>
      <c r="G760" t="s">
        <v>12</v>
      </c>
      <c r="H760" s="3">
        <f>IF(Tabla_CMS_Data[[#This Row],[PDFName]]=C759,Tabla_CMS_Data[[#This Row],[Date]]-B759,0)</f>
        <v>3.7037036963738501E-4</v>
      </c>
    </row>
    <row r="761" spans="1:8" x14ac:dyDescent="0.3">
      <c r="A761">
        <v>984</v>
      </c>
      <c r="B761" s="5">
        <v>44767.713321759256</v>
      </c>
      <c r="C761" t="s">
        <v>445</v>
      </c>
      <c r="D761" t="s">
        <v>446</v>
      </c>
      <c r="E761" t="s">
        <v>454</v>
      </c>
      <c r="F761" t="s">
        <v>11</v>
      </c>
      <c r="G761" t="s">
        <v>12</v>
      </c>
      <c r="H761" s="3">
        <f>IF(Tabla_CMS_Data[[#This Row],[PDFName]]=C760,Tabla_CMS_Data[[#This Row],[Date]]-B760,0)</f>
        <v>9.0277777781011537E-4</v>
      </c>
    </row>
    <row r="762" spans="1:8" x14ac:dyDescent="0.3">
      <c r="A762">
        <v>985</v>
      </c>
      <c r="B762" s="5">
        <v>44767.713680555556</v>
      </c>
      <c r="C762" t="s">
        <v>445</v>
      </c>
      <c r="D762" t="s">
        <v>446</v>
      </c>
      <c r="E762" t="s">
        <v>454</v>
      </c>
      <c r="F762" t="s">
        <v>16</v>
      </c>
      <c r="G762" t="s">
        <v>12</v>
      </c>
      <c r="H762" s="3">
        <f>IF(Tabla_CMS_Data[[#This Row],[PDFName]]=C761,Tabla_CMS_Data[[#This Row],[Date]]-B761,0)</f>
        <v>3.5879630013369024E-4</v>
      </c>
    </row>
    <row r="763" spans="1:8" x14ac:dyDescent="0.3">
      <c r="A763">
        <v>986</v>
      </c>
      <c r="B763" s="5">
        <v>44767.714583333334</v>
      </c>
      <c r="C763" t="s">
        <v>445</v>
      </c>
      <c r="D763" t="s">
        <v>446</v>
      </c>
      <c r="E763" t="s">
        <v>455</v>
      </c>
      <c r="F763" t="s">
        <v>11</v>
      </c>
      <c r="G763" t="s">
        <v>12</v>
      </c>
      <c r="H763" s="3">
        <f>IF(Tabla_CMS_Data[[#This Row],[PDFName]]=C762,Tabla_CMS_Data[[#This Row],[Date]]-B762,0)</f>
        <v>9.0277777781011537E-4</v>
      </c>
    </row>
    <row r="764" spans="1:8" x14ac:dyDescent="0.3">
      <c r="A764">
        <v>987</v>
      </c>
      <c r="B764" s="5">
        <v>44767.714953703704</v>
      </c>
      <c r="C764" t="s">
        <v>445</v>
      </c>
      <c r="D764" t="s">
        <v>446</v>
      </c>
      <c r="E764" t="s">
        <v>455</v>
      </c>
      <c r="F764" t="s">
        <v>16</v>
      </c>
      <c r="G764" t="s">
        <v>12</v>
      </c>
      <c r="H764" s="3">
        <f>IF(Tabla_CMS_Data[[#This Row],[PDFName]]=C763,Tabla_CMS_Data[[#This Row],[Date]]-B763,0)</f>
        <v>3.7037036963738501E-4</v>
      </c>
    </row>
    <row r="765" spans="1:8" x14ac:dyDescent="0.3">
      <c r="A765">
        <v>988</v>
      </c>
      <c r="B765" s="5">
        <v>44767.715856481482</v>
      </c>
      <c r="C765" t="s">
        <v>445</v>
      </c>
      <c r="D765" t="s">
        <v>446</v>
      </c>
      <c r="E765" t="s">
        <v>456</v>
      </c>
      <c r="F765" t="s">
        <v>11</v>
      </c>
      <c r="G765" t="s">
        <v>12</v>
      </c>
      <c r="H765" s="3">
        <f>IF(Tabla_CMS_Data[[#This Row],[PDFName]]=C764,Tabla_CMS_Data[[#This Row],[Date]]-B764,0)</f>
        <v>9.0277777781011537E-4</v>
      </c>
    </row>
    <row r="766" spans="1:8" x14ac:dyDescent="0.3">
      <c r="A766">
        <v>989</v>
      </c>
      <c r="B766" s="5">
        <v>44767.716215277775</v>
      </c>
      <c r="C766" t="s">
        <v>445</v>
      </c>
      <c r="D766" t="s">
        <v>446</v>
      </c>
      <c r="E766" t="s">
        <v>456</v>
      </c>
      <c r="F766" t="s">
        <v>16</v>
      </c>
      <c r="G766" t="s">
        <v>12</v>
      </c>
      <c r="H766" s="3">
        <f>IF(Tabla_CMS_Data[[#This Row],[PDFName]]=C765,Tabla_CMS_Data[[#This Row],[Date]]-B765,0)</f>
        <v>3.5879629285773262E-4</v>
      </c>
    </row>
    <row r="767" spans="1:8" x14ac:dyDescent="0.3">
      <c r="A767">
        <v>990</v>
      </c>
      <c r="B767" s="5">
        <v>44767.717152777775</v>
      </c>
      <c r="C767" t="s">
        <v>445</v>
      </c>
      <c r="D767" t="s">
        <v>446</v>
      </c>
      <c r="E767" t="s">
        <v>457</v>
      </c>
      <c r="F767" t="s">
        <v>11</v>
      </c>
      <c r="G767" t="s">
        <v>12</v>
      </c>
      <c r="H767" s="3">
        <f>IF(Tabla_CMS_Data[[#This Row],[PDFName]]=C766,Tabla_CMS_Data[[#This Row],[Date]]-B766,0)</f>
        <v>9.3750000087311491E-4</v>
      </c>
    </row>
    <row r="768" spans="1:8" x14ac:dyDescent="0.3">
      <c r="A768">
        <v>991</v>
      </c>
      <c r="B768" s="5">
        <v>44767.717557870368</v>
      </c>
      <c r="C768" t="s">
        <v>445</v>
      </c>
      <c r="D768" t="s">
        <v>446</v>
      </c>
      <c r="E768" t="s">
        <v>457</v>
      </c>
      <c r="F768" t="s">
        <v>16</v>
      </c>
      <c r="G768" t="s">
        <v>12</v>
      </c>
      <c r="H768" s="3">
        <f>IF(Tabla_CMS_Data[[#This Row],[PDFName]]=C767,Tabla_CMS_Data[[#This Row],[Date]]-B767,0)</f>
        <v>4.0509259270038456E-4</v>
      </c>
    </row>
    <row r="769" spans="1:8" x14ac:dyDescent="0.3">
      <c r="A769">
        <v>992</v>
      </c>
      <c r="B769" s="5">
        <v>44767.7184837963</v>
      </c>
      <c r="C769" t="s">
        <v>445</v>
      </c>
      <c r="D769" t="s">
        <v>446</v>
      </c>
      <c r="E769" t="s">
        <v>458</v>
      </c>
      <c r="F769" t="s">
        <v>11</v>
      </c>
      <c r="G769" t="s">
        <v>12</v>
      </c>
      <c r="H769" s="3">
        <f>IF(Tabla_CMS_Data[[#This Row],[PDFName]]=C768,Tabla_CMS_Data[[#This Row],[Date]]-B768,0)</f>
        <v>9.2592593136942014E-4</v>
      </c>
    </row>
    <row r="770" spans="1:8" x14ac:dyDescent="0.3">
      <c r="A770">
        <v>993</v>
      </c>
      <c r="B770" s="5">
        <v>44767.718888888892</v>
      </c>
      <c r="C770" t="s">
        <v>445</v>
      </c>
      <c r="D770" t="s">
        <v>446</v>
      </c>
      <c r="E770" t="s">
        <v>458</v>
      </c>
      <c r="F770" t="s">
        <v>16</v>
      </c>
      <c r="G770" t="s">
        <v>12</v>
      </c>
      <c r="H770" s="3">
        <f>IF(Tabla_CMS_Data[[#This Row],[PDFName]]=C769,Tabla_CMS_Data[[#This Row],[Date]]-B769,0)</f>
        <v>4.0509259270038456E-4</v>
      </c>
    </row>
    <row r="771" spans="1:8" x14ac:dyDescent="0.3">
      <c r="A771">
        <v>994</v>
      </c>
      <c r="B771" s="5">
        <v>44767.719837962963</v>
      </c>
      <c r="C771" t="s">
        <v>445</v>
      </c>
      <c r="D771" t="s">
        <v>446</v>
      </c>
      <c r="E771" t="s">
        <v>459</v>
      </c>
      <c r="F771" t="s">
        <v>11</v>
      </c>
      <c r="G771" t="s">
        <v>12</v>
      </c>
      <c r="H771" s="3">
        <f>IF(Tabla_CMS_Data[[#This Row],[PDFName]]=C770,Tabla_CMS_Data[[#This Row],[Date]]-B770,0)</f>
        <v>9.4907407037680969E-4</v>
      </c>
    </row>
    <row r="772" spans="1:8" x14ac:dyDescent="0.3">
      <c r="A772">
        <v>995</v>
      </c>
      <c r="B772" s="5">
        <v>44767.720231481479</v>
      </c>
      <c r="C772" t="s">
        <v>445</v>
      </c>
      <c r="D772" t="s">
        <v>446</v>
      </c>
      <c r="E772" t="s">
        <v>459</v>
      </c>
      <c r="F772" t="s">
        <v>16</v>
      </c>
      <c r="G772" t="s">
        <v>12</v>
      </c>
      <c r="H772" s="3">
        <f>IF(Tabla_CMS_Data[[#This Row],[PDFName]]=C771,Tabla_CMS_Data[[#This Row],[Date]]-B771,0)</f>
        <v>3.9351851592073217E-4</v>
      </c>
    </row>
    <row r="773" spans="1:8" x14ac:dyDescent="0.3">
      <c r="A773">
        <v>996</v>
      </c>
      <c r="B773" s="5">
        <v>44767.721168981479</v>
      </c>
      <c r="C773" t="s">
        <v>445</v>
      </c>
      <c r="D773" t="s">
        <v>446</v>
      </c>
      <c r="E773" t="s">
        <v>460</v>
      </c>
      <c r="F773" t="s">
        <v>11</v>
      </c>
      <c r="G773" t="s">
        <v>12</v>
      </c>
      <c r="H773" s="3">
        <f>IF(Tabla_CMS_Data[[#This Row],[PDFName]]=C772,Tabla_CMS_Data[[#This Row],[Date]]-B772,0)</f>
        <v>9.3750000087311491E-4</v>
      </c>
    </row>
    <row r="774" spans="1:8" x14ac:dyDescent="0.3">
      <c r="A774">
        <v>997</v>
      </c>
      <c r="B774" s="5">
        <v>44767.721574074072</v>
      </c>
      <c r="C774" t="s">
        <v>445</v>
      </c>
      <c r="D774" t="s">
        <v>446</v>
      </c>
      <c r="E774" t="s">
        <v>460</v>
      </c>
      <c r="F774" t="s">
        <v>16</v>
      </c>
      <c r="G774" t="s">
        <v>12</v>
      </c>
      <c r="H774" s="3">
        <f>IF(Tabla_CMS_Data[[#This Row],[PDFName]]=C773,Tabla_CMS_Data[[#This Row],[Date]]-B773,0)</f>
        <v>4.0509259270038456E-4</v>
      </c>
    </row>
    <row r="775" spans="1:8" x14ac:dyDescent="0.3">
      <c r="A775">
        <v>998</v>
      </c>
      <c r="B775" s="5">
        <v>44767.722511574073</v>
      </c>
      <c r="C775" t="s">
        <v>445</v>
      </c>
      <c r="D775" t="s">
        <v>446</v>
      </c>
      <c r="E775" t="s">
        <v>461</v>
      </c>
      <c r="F775" t="s">
        <v>11</v>
      </c>
      <c r="G775" t="s">
        <v>12</v>
      </c>
      <c r="H775" s="3">
        <f>IF(Tabla_CMS_Data[[#This Row],[PDFName]]=C774,Tabla_CMS_Data[[#This Row],[Date]]-B774,0)</f>
        <v>9.3750000087311491E-4</v>
      </c>
    </row>
    <row r="776" spans="1:8" x14ac:dyDescent="0.3">
      <c r="A776">
        <v>999</v>
      </c>
      <c r="B776" s="5">
        <v>44767.722905092596</v>
      </c>
      <c r="C776" t="s">
        <v>445</v>
      </c>
      <c r="D776" t="s">
        <v>446</v>
      </c>
      <c r="E776" t="s">
        <v>461</v>
      </c>
      <c r="F776" t="s">
        <v>16</v>
      </c>
      <c r="G776" t="s">
        <v>12</v>
      </c>
      <c r="H776" s="3">
        <f>IF(Tabla_CMS_Data[[#This Row],[PDFName]]=C775,Tabla_CMS_Data[[#This Row],[Date]]-B775,0)</f>
        <v>3.9351852319668978E-4</v>
      </c>
    </row>
    <row r="777" spans="1:8" x14ac:dyDescent="0.3">
      <c r="A777">
        <v>1000</v>
      </c>
      <c r="B777" s="5">
        <v>44767.723854166667</v>
      </c>
      <c r="C777" t="s">
        <v>445</v>
      </c>
      <c r="D777" t="s">
        <v>446</v>
      </c>
      <c r="E777" t="s">
        <v>462</v>
      </c>
      <c r="F777" t="s">
        <v>11</v>
      </c>
      <c r="G777" t="s">
        <v>12</v>
      </c>
      <c r="H777" s="3">
        <f>IF(Tabla_CMS_Data[[#This Row],[PDFName]]=C776,Tabla_CMS_Data[[#This Row],[Date]]-B776,0)</f>
        <v>9.4907407037680969E-4</v>
      </c>
    </row>
    <row r="778" spans="1:8" x14ac:dyDescent="0.3">
      <c r="A778">
        <v>1001</v>
      </c>
      <c r="B778" s="5">
        <v>44767.724247685182</v>
      </c>
      <c r="C778" t="s">
        <v>445</v>
      </c>
      <c r="D778" t="s">
        <v>446</v>
      </c>
      <c r="E778" t="s">
        <v>462</v>
      </c>
      <c r="F778" t="s">
        <v>16</v>
      </c>
      <c r="G778" t="s">
        <v>12</v>
      </c>
      <c r="H778" s="3">
        <f>IF(Tabla_CMS_Data[[#This Row],[PDFName]]=C777,Tabla_CMS_Data[[#This Row],[Date]]-B777,0)</f>
        <v>3.9351851592073217E-4</v>
      </c>
    </row>
    <row r="779" spans="1:8" x14ac:dyDescent="0.3">
      <c r="A779">
        <v>1002</v>
      </c>
      <c r="B779" s="5">
        <v>44767.72519675926</v>
      </c>
      <c r="C779" t="s">
        <v>445</v>
      </c>
      <c r="D779" t="s">
        <v>446</v>
      </c>
      <c r="E779" t="s">
        <v>463</v>
      </c>
      <c r="F779" t="s">
        <v>11</v>
      </c>
      <c r="G779" t="s">
        <v>12</v>
      </c>
      <c r="H779" s="3">
        <f>IF(Tabla_CMS_Data[[#This Row],[PDFName]]=C778,Tabla_CMS_Data[[#This Row],[Date]]-B778,0)</f>
        <v>9.490740776527673E-4</v>
      </c>
    </row>
    <row r="780" spans="1:8" x14ac:dyDescent="0.3">
      <c r="A780">
        <v>1003</v>
      </c>
      <c r="B780" s="5">
        <v>44767.725590277776</v>
      </c>
      <c r="C780" t="s">
        <v>445</v>
      </c>
      <c r="D780" t="s">
        <v>446</v>
      </c>
      <c r="E780" t="s">
        <v>463</v>
      </c>
      <c r="F780" t="s">
        <v>16</v>
      </c>
      <c r="G780" t="s">
        <v>12</v>
      </c>
      <c r="H780" s="3">
        <f>IF(Tabla_CMS_Data[[#This Row],[PDFName]]=C779,Tabla_CMS_Data[[#This Row],[Date]]-B779,0)</f>
        <v>3.9351851592073217E-4</v>
      </c>
    </row>
    <row r="781" spans="1:8" x14ac:dyDescent="0.3">
      <c r="A781">
        <v>1004</v>
      </c>
      <c r="B781" s="5">
        <v>44767.726504629631</v>
      </c>
      <c r="C781" t="s">
        <v>445</v>
      </c>
      <c r="D781" t="s">
        <v>446</v>
      </c>
      <c r="E781" t="s">
        <v>464</v>
      </c>
      <c r="F781" t="s">
        <v>11</v>
      </c>
      <c r="G781" t="s">
        <v>12</v>
      </c>
      <c r="H781" s="3">
        <f>IF(Tabla_CMS_Data[[#This Row],[PDFName]]=C780,Tabla_CMS_Data[[#This Row],[Date]]-B780,0)</f>
        <v>9.1435185458976775E-4</v>
      </c>
    </row>
    <row r="782" spans="1:8" x14ac:dyDescent="0.3">
      <c r="A782">
        <v>1005</v>
      </c>
      <c r="B782" s="5">
        <v>44767.726863425924</v>
      </c>
      <c r="C782" t="s">
        <v>445</v>
      </c>
      <c r="D782" t="s">
        <v>446</v>
      </c>
      <c r="E782" t="s">
        <v>464</v>
      </c>
      <c r="F782" t="s">
        <v>16</v>
      </c>
      <c r="G782" t="s">
        <v>12</v>
      </c>
      <c r="H782" s="3">
        <f>IF(Tabla_CMS_Data[[#This Row],[PDFName]]=C781,Tabla_CMS_Data[[#This Row],[Date]]-B781,0)</f>
        <v>3.5879629285773262E-4</v>
      </c>
    </row>
    <row r="783" spans="1:8" x14ac:dyDescent="0.3">
      <c r="A783">
        <v>1006</v>
      </c>
      <c r="B783" s="5">
        <v>44767.727800925924</v>
      </c>
      <c r="C783" t="s">
        <v>445</v>
      </c>
      <c r="D783" t="s">
        <v>446</v>
      </c>
      <c r="E783" t="s">
        <v>465</v>
      </c>
      <c r="F783" t="s">
        <v>11</v>
      </c>
      <c r="G783" t="s">
        <v>12</v>
      </c>
      <c r="H783" s="3">
        <f>IF(Tabla_CMS_Data[[#This Row],[PDFName]]=C782,Tabla_CMS_Data[[#This Row],[Date]]-B782,0)</f>
        <v>9.3750000087311491E-4</v>
      </c>
    </row>
    <row r="784" spans="1:8" x14ac:dyDescent="0.3">
      <c r="A784">
        <v>1007</v>
      </c>
      <c r="B784" s="5">
        <v>44767.728206018517</v>
      </c>
      <c r="C784" t="s">
        <v>445</v>
      </c>
      <c r="D784" t="s">
        <v>446</v>
      </c>
      <c r="E784" t="s">
        <v>465</v>
      </c>
      <c r="F784" t="s">
        <v>16</v>
      </c>
      <c r="G784" t="s">
        <v>12</v>
      </c>
      <c r="H784" s="3">
        <f>IF(Tabla_CMS_Data[[#This Row],[PDFName]]=C783,Tabla_CMS_Data[[#This Row],[Date]]-B783,0)</f>
        <v>4.0509259270038456E-4</v>
      </c>
    </row>
    <row r="785" spans="1:8" x14ac:dyDescent="0.3">
      <c r="A785">
        <v>1008</v>
      </c>
      <c r="B785" s="5">
        <v>44767.729108796295</v>
      </c>
      <c r="C785" t="s">
        <v>445</v>
      </c>
      <c r="D785" t="s">
        <v>446</v>
      </c>
      <c r="E785" t="s">
        <v>466</v>
      </c>
      <c r="F785" t="s">
        <v>11</v>
      </c>
      <c r="G785" t="s">
        <v>12</v>
      </c>
      <c r="H785" s="3">
        <f>IF(Tabla_CMS_Data[[#This Row],[PDFName]]=C784,Tabla_CMS_Data[[#This Row],[Date]]-B784,0)</f>
        <v>9.0277777781011537E-4</v>
      </c>
    </row>
    <row r="786" spans="1:8" x14ac:dyDescent="0.3">
      <c r="A786">
        <v>1009</v>
      </c>
      <c r="B786" s="5">
        <v>44767.729479166665</v>
      </c>
      <c r="C786" t="s">
        <v>445</v>
      </c>
      <c r="D786" t="s">
        <v>446</v>
      </c>
      <c r="E786" t="s">
        <v>466</v>
      </c>
      <c r="F786" t="s">
        <v>16</v>
      </c>
      <c r="G786" t="s">
        <v>12</v>
      </c>
      <c r="H786" s="3">
        <f>IF(Tabla_CMS_Data[[#This Row],[PDFName]]=C785,Tabla_CMS_Data[[#This Row],[Date]]-B785,0)</f>
        <v>3.7037036963738501E-4</v>
      </c>
    </row>
    <row r="787" spans="1:8" x14ac:dyDescent="0.3">
      <c r="A787">
        <v>1010</v>
      </c>
      <c r="B787" s="5">
        <v>44767.730428240742</v>
      </c>
      <c r="C787" t="s">
        <v>445</v>
      </c>
      <c r="D787" t="s">
        <v>446</v>
      </c>
      <c r="E787" t="s">
        <v>467</v>
      </c>
      <c r="F787" t="s">
        <v>11</v>
      </c>
      <c r="G787" t="s">
        <v>12</v>
      </c>
      <c r="H787" s="3">
        <f>IF(Tabla_CMS_Data[[#This Row],[PDFName]]=C786,Tabla_CMS_Data[[#This Row],[Date]]-B786,0)</f>
        <v>9.490740776527673E-4</v>
      </c>
    </row>
    <row r="788" spans="1:8" x14ac:dyDescent="0.3">
      <c r="A788">
        <v>1011</v>
      </c>
      <c r="B788" s="5">
        <v>44767.730833333335</v>
      </c>
      <c r="C788" t="s">
        <v>445</v>
      </c>
      <c r="D788" t="s">
        <v>446</v>
      </c>
      <c r="E788" t="s">
        <v>467</v>
      </c>
      <c r="F788" t="s">
        <v>16</v>
      </c>
      <c r="G788" t="s">
        <v>12</v>
      </c>
      <c r="H788" s="3">
        <f>IF(Tabla_CMS_Data[[#This Row],[PDFName]]=C787,Tabla_CMS_Data[[#This Row],[Date]]-B787,0)</f>
        <v>4.0509259270038456E-4</v>
      </c>
    </row>
    <row r="789" spans="1:8" x14ac:dyDescent="0.3">
      <c r="A789">
        <v>1012</v>
      </c>
      <c r="B789" s="5">
        <v>44767.748900462961</v>
      </c>
      <c r="C789" t="s">
        <v>445</v>
      </c>
      <c r="D789" t="s">
        <v>446</v>
      </c>
      <c r="E789" t="s">
        <v>467</v>
      </c>
      <c r="F789" t="s">
        <v>74</v>
      </c>
      <c r="G789" t="s">
        <v>468</v>
      </c>
      <c r="H789" s="3">
        <f>IF(Tabla_CMS_Data[[#This Row],[PDFName]]=C788,Tabla_CMS_Data[[#This Row],[Date]]-B788,0)</f>
        <v>1.8067129625706002E-2</v>
      </c>
    </row>
    <row r="790" spans="1:8" x14ac:dyDescent="0.3">
      <c r="A790">
        <v>1014</v>
      </c>
      <c r="B790" s="5">
        <v>44767.776921296296</v>
      </c>
      <c r="C790" t="s">
        <v>445</v>
      </c>
      <c r="D790" t="s">
        <v>446</v>
      </c>
      <c r="E790" t="s">
        <v>467</v>
      </c>
      <c r="F790" t="s">
        <v>75</v>
      </c>
      <c r="G790" t="s">
        <v>468</v>
      </c>
      <c r="H790" s="3">
        <f>IF(Tabla_CMS_Data[[#This Row],[PDFName]]=C789,Tabla_CMS_Data[[#This Row],[Date]]-B789,0)</f>
        <v>2.8020833335176576E-2</v>
      </c>
    </row>
    <row r="791" spans="1:8" x14ac:dyDescent="0.3">
      <c r="A791">
        <v>1015</v>
      </c>
      <c r="B791" s="5">
        <v>44769.450752314813</v>
      </c>
      <c r="C791" t="s">
        <v>469</v>
      </c>
      <c r="D791" t="s">
        <v>470</v>
      </c>
      <c r="E791" t="s">
        <v>471</v>
      </c>
      <c r="F791" t="s">
        <v>11</v>
      </c>
      <c r="G791" t="s">
        <v>12</v>
      </c>
      <c r="H791" s="3">
        <f>IF(Tabla_CMS_Data[[#This Row],[PDFName]]=C790,Tabla_CMS_Data[[#This Row],[Date]]-B790,0)</f>
        <v>0</v>
      </c>
    </row>
    <row r="792" spans="1:8" x14ac:dyDescent="0.3">
      <c r="A792">
        <v>1016</v>
      </c>
      <c r="B792" s="5">
        <v>44769.451041666667</v>
      </c>
      <c r="C792" t="s">
        <v>469</v>
      </c>
      <c r="D792" t="s">
        <v>470</v>
      </c>
      <c r="E792" t="s">
        <v>471</v>
      </c>
      <c r="F792" t="s">
        <v>16</v>
      </c>
      <c r="G792" t="s">
        <v>12</v>
      </c>
      <c r="H792" s="3">
        <f>IF(Tabla_CMS_Data[[#This Row],[PDFName]]=C791,Tabla_CMS_Data[[#This Row],[Date]]-B791,0)</f>
        <v>2.8935185400769114E-4</v>
      </c>
    </row>
    <row r="793" spans="1:8" x14ac:dyDescent="0.3">
      <c r="A793">
        <v>1017</v>
      </c>
      <c r="B793" s="5">
        <v>44769.459317129629</v>
      </c>
      <c r="C793" t="s">
        <v>472</v>
      </c>
      <c r="D793" t="s">
        <v>473</v>
      </c>
      <c r="E793" t="s">
        <v>474</v>
      </c>
      <c r="F793" t="s">
        <v>11</v>
      </c>
      <c r="G793" t="s">
        <v>12</v>
      </c>
      <c r="H793" s="3">
        <f>IF(Tabla_CMS_Data[[#This Row],[PDFName]]=C792,Tabla_CMS_Data[[#This Row],[Date]]-B792,0)</f>
        <v>0</v>
      </c>
    </row>
    <row r="794" spans="1:8" x14ac:dyDescent="0.3">
      <c r="A794">
        <v>1018</v>
      </c>
      <c r="B794" s="5">
        <v>44769.459664351853</v>
      </c>
      <c r="C794" t="s">
        <v>472</v>
      </c>
      <c r="D794" t="s">
        <v>473</v>
      </c>
      <c r="E794" t="s">
        <v>474</v>
      </c>
      <c r="F794" t="s">
        <v>16</v>
      </c>
      <c r="G794" t="s">
        <v>12</v>
      </c>
      <c r="H794" s="3">
        <f>IF(Tabla_CMS_Data[[#This Row],[PDFName]]=C793,Tabla_CMS_Data[[#This Row],[Date]]-B793,0)</f>
        <v>3.4722222335403785E-4</v>
      </c>
    </row>
    <row r="795" spans="1:8" x14ac:dyDescent="0.3">
      <c r="A795">
        <v>1019</v>
      </c>
      <c r="B795" s="5">
        <v>44769.605057870373</v>
      </c>
      <c r="C795" t="s">
        <v>475</v>
      </c>
      <c r="D795" t="s">
        <v>446</v>
      </c>
      <c r="E795" t="s">
        <v>451</v>
      </c>
      <c r="F795" t="s">
        <v>74</v>
      </c>
      <c r="G795" t="s">
        <v>468</v>
      </c>
      <c r="H795" s="3">
        <f>IF(Tabla_CMS_Data[[#This Row],[PDFName]]=C794,Tabla_CMS_Data[[#This Row],[Date]]-B794,0)</f>
        <v>0</v>
      </c>
    </row>
    <row r="796" spans="1:8" x14ac:dyDescent="0.3">
      <c r="A796">
        <v>1020</v>
      </c>
      <c r="B796" s="5">
        <v>44769.609814814816</v>
      </c>
      <c r="C796" t="s">
        <v>475</v>
      </c>
      <c r="D796" t="s">
        <v>446</v>
      </c>
      <c r="E796" t="s">
        <v>451</v>
      </c>
      <c r="F796" t="s">
        <v>75</v>
      </c>
      <c r="G796" t="s">
        <v>468</v>
      </c>
      <c r="H796" s="3">
        <f>IF(Tabla_CMS_Data[[#This Row],[PDFName]]=C795,Tabla_CMS_Data[[#This Row],[Date]]-B795,0)</f>
        <v>4.756944443215616E-3</v>
      </c>
    </row>
    <row r="797" spans="1:8" x14ac:dyDescent="0.3">
      <c r="A797">
        <v>1021</v>
      </c>
      <c r="B797" s="5">
        <v>44769.642106481479</v>
      </c>
      <c r="C797" t="s">
        <v>476</v>
      </c>
      <c r="D797" t="s">
        <v>477</v>
      </c>
      <c r="E797" t="s">
        <v>478</v>
      </c>
      <c r="F797" t="s">
        <v>11</v>
      </c>
      <c r="G797" t="s">
        <v>12</v>
      </c>
      <c r="H797" s="3">
        <f>IF(Tabla_CMS_Data[[#This Row],[PDFName]]=C796,Tabla_CMS_Data[[#This Row],[Date]]-B796,0)</f>
        <v>0</v>
      </c>
    </row>
    <row r="798" spans="1:8" x14ac:dyDescent="0.3">
      <c r="A798">
        <v>1022</v>
      </c>
      <c r="B798" s="5">
        <v>44769.642407407409</v>
      </c>
      <c r="C798" t="s">
        <v>476</v>
      </c>
      <c r="D798" t="s">
        <v>477</v>
      </c>
      <c r="E798" t="s">
        <v>478</v>
      </c>
      <c r="F798" t="s">
        <v>16</v>
      </c>
      <c r="G798" t="s">
        <v>12</v>
      </c>
      <c r="H798" s="3">
        <f>IF(Tabla_CMS_Data[[#This Row],[PDFName]]=C797,Tabla_CMS_Data[[#This Row],[Date]]-B797,0)</f>
        <v>3.0092593078734353E-4</v>
      </c>
    </row>
    <row r="799" spans="1:8" x14ac:dyDescent="0.3">
      <c r="A799">
        <v>1023</v>
      </c>
      <c r="B799" s="5">
        <v>44769.64271990741</v>
      </c>
      <c r="C799" t="s">
        <v>476</v>
      </c>
      <c r="D799" t="s">
        <v>477</v>
      </c>
      <c r="E799" t="s">
        <v>478</v>
      </c>
      <c r="F799" t="s">
        <v>73</v>
      </c>
      <c r="G799" t="s">
        <v>12</v>
      </c>
      <c r="H799" s="3">
        <f>IF(Tabla_CMS_Data[[#This Row],[PDFName]]=C798,Tabla_CMS_Data[[#This Row],[Date]]-B798,0)</f>
        <v>3.125000002910383E-4</v>
      </c>
    </row>
    <row r="800" spans="1:8" x14ac:dyDescent="0.3">
      <c r="A800">
        <v>1024</v>
      </c>
      <c r="B800" s="5">
        <v>44769.643020833333</v>
      </c>
      <c r="C800" t="s">
        <v>476</v>
      </c>
      <c r="D800" t="s">
        <v>477</v>
      </c>
      <c r="E800" t="s">
        <v>478</v>
      </c>
      <c r="F800" t="s">
        <v>74</v>
      </c>
      <c r="G800" t="s">
        <v>12</v>
      </c>
      <c r="H800" s="3">
        <f>IF(Tabla_CMS_Data[[#This Row],[PDFName]]=C799,Tabla_CMS_Data[[#This Row],[Date]]-B799,0)</f>
        <v>3.0092592351138592E-4</v>
      </c>
    </row>
    <row r="801" spans="1:8" x14ac:dyDescent="0.3">
      <c r="A801">
        <v>1025</v>
      </c>
      <c r="B801" s="5">
        <v>44769.643333333333</v>
      </c>
      <c r="C801" t="s">
        <v>476</v>
      </c>
      <c r="D801" t="s">
        <v>477</v>
      </c>
      <c r="E801" t="s">
        <v>478</v>
      </c>
      <c r="F801" t="s">
        <v>75</v>
      </c>
      <c r="G801" t="s">
        <v>12</v>
      </c>
      <c r="H801" s="3">
        <f>IF(Tabla_CMS_Data[[#This Row],[PDFName]]=C800,Tabla_CMS_Data[[#This Row],[Date]]-B800,0)</f>
        <v>3.125000002910383E-4</v>
      </c>
    </row>
    <row r="802" spans="1:8" x14ac:dyDescent="0.3">
      <c r="A802">
        <v>1026</v>
      </c>
      <c r="B802" s="5">
        <v>44769.643634259257</v>
      </c>
      <c r="C802" t="s">
        <v>476</v>
      </c>
      <c r="D802" t="s">
        <v>477</v>
      </c>
      <c r="E802" t="s">
        <v>478</v>
      </c>
      <c r="F802" t="s">
        <v>76</v>
      </c>
      <c r="G802" t="s">
        <v>12</v>
      </c>
      <c r="H802" s="3">
        <f>IF(Tabla_CMS_Data[[#This Row],[PDFName]]=C801,Tabla_CMS_Data[[#This Row],[Date]]-B801,0)</f>
        <v>3.0092592351138592E-4</v>
      </c>
    </row>
    <row r="803" spans="1:8" x14ac:dyDescent="0.3">
      <c r="A803">
        <v>1027</v>
      </c>
      <c r="B803" s="5">
        <v>44769.643946759257</v>
      </c>
      <c r="C803" t="s">
        <v>476</v>
      </c>
      <c r="D803" t="s">
        <v>477</v>
      </c>
      <c r="E803" t="s">
        <v>478</v>
      </c>
      <c r="F803" t="s">
        <v>77</v>
      </c>
      <c r="G803" t="s">
        <v>12</v>
      </c>
      <c r="H803" s="3">
        <f>IF(Tabla_CMS_Data[[#This Row],[PDFName]]=C802,Tabla_CMS_Data[[#This Row],[Date]]-B802,0)</f>
        <v>3.125000002910383E-4</v>
      </c>
    </row>
    <row r="804" spans="1:8" x14ac:dyDescent="0.3">
      <c r="A804">
        <v>1028</v>
      </c>
      <c r="B804" s="5">
        <v>44769.644837962966</v>
      </c>
      <c r="C804" t="s">
        <v>476</v>
      </c>
      <c r="D804" t="s">
        <v>477</v>
      </c>
      <c r="E804" t="s">
        <v>479</v>
      </c>
      <c r="F804" t="s">
        <v>11</v>
      </c>
      <c r="G804" t="s">
        <v>12</v>
      </c>
      <c r="H804" s="3">
        <f>IF(Tabla_CMS_Data[[#This Row],[PDFName]]=C803,Tabla_CMS_Data[[#This Row],[Date]]-B803,0)</f>
        <v>8.9120370830642059E-4</v>
      </c>
    </row>
    <row r="805" spans="1:8" x14ac:dyDescent="0.3">
      <c r="A805">
        <v>1029</v>
      </c>
      <c r="B805" s="5">
        <v>44769.645150462966</v>
      </c>
      <c r="C805" t="s">
        <v>476</v>
      </c>
      <c r="D805" t="s">
        <v>477</v>
      </c>
      <c r="E805" t="s">
        <v>479</v>
      </c>
      <c r="F805" t="s">
        <v>16</v>
      </c>
      <c r="G805" t="s">
        <v>12</v>
      </c>
      <c r="H805" s="3">
        <f>IF(Tabla_CMS_Data[[#This Row],[PDFName]]=C804,Tabla_CMS_Data[[#This Row],[Date]]-B804,0)</f>
        <v>3.125000002910383E-4</v>
      </c>
    </row>
    <row r="806" spans="1:8" x14ac:dyDescent="0.3">
      <c r="A806">
        <v>1030</v>
      </c>
      <c r="B806" s="5">
        <v>44769.646018518521</v>
      </c>
      <c r="C806" t="s">
        <v>476</v>
      </c>
      <c r="D806" t="s">
        <v>477</v>
      </c>
      <c r="E806" t="s">
        <v>480</v>
      </c>
      <c r="F806" t="s">
        <v>11</v>
      </c>
      <c r="G806" t="s">
        <v>12</v>
      </c>
      <c r="H806" s="3">
        <f>IF(Tabla_CMS_Data[[#This Row],[PDFName]]=C805,Tabla_CMS_Data[[#This Row],[Date]]-B805,0)</f>
        <v>8.6805555474711582E-4</v>
      </c>
    </row>
    <row r="807" spans="1:8" x14ac:dyDescent="0.3">
      <c r="A807">
        <v>1031</v>
      </c>
      <c r="B807" s="5">
        <v>44769.646331018521</v>
      </c>
      <c r="C807" t="s">
        <v>476</v>
      </c>
      <c r="D807" t="s">
        <v>477</v>
      </c>
      <c r="E807" t="s">
        <v>480</v>
      </c>
      <c r="F807" t="s">
        <v>16</v>
      </c>
      <c r="G807" t="s">
        <v>12</v>
      </c>
      <c r="H807" s="3">
        <f>IF(Tabla_CMS_Data[[#This Row],[PDFName]]=C806,Tabla_CMS_Data[[#This Row],[Date]]-B806,0)</f>
        <v>3.125000002910383E-4</v>
      </c>
    </row>
    <row r="808" spans="1:8" x14ac:dyDescent="0.3">
      <c r="A808">
        <v>1032</v>
      </c>
      <c r="B808" s="5">
        <v>44769.647256944445</v>
      </c>
      <c r="C808" t="s">
        <v>476</v>
      </c>
      <c r="D808" t="s">
        <v>477</v>
      </c>
      <c r="E808" t="s">
        <v>481</v>
      </c>
      <c r="F808" t="s">
        <v>11</v>
      </c>
      <c r="G808" t="s">
        <v>482</v>
      </c>
      <c r="H808" s="3">
        <f>IF(Tabla_CMS_Data[[#This Row],[PDFName]]=C807,Tabla_CMS_Data[[#This Row],[Date]]-B807,0)</f>
        <v>9.2592592409346253E-4</v>
      </c>
    </row>
    <row r="809" spans="1:8" x14ac:dyDescent="0.3">
      <c r="A809">
        <v>1033</v>
      </c>
      <c r="B809" s="5">
        <v>44769.647581018522</v>
      </c>
      <c r="C809" t="s">
        <v>476</v>
      </c>
      <c r="D809" t="s">
        <v>477</v>
      </c>
      <c r="E809" t="s">
        <v>481</v>
      </c>
      <c r="F809" t="s">
        <v>16</v>
      </c>
      <c r="G809" t="s">
        <v>12</v>
      </c>
      <c r="H809" s="3">
        <f>IF(Tabla_CMS_Data[[#This Row],[PDFName]]=C808,Tabla_CMS_Data[[#This Row],[Date]]-B808,0)</f>
        <v>3.2407407707069069E-4</v>
      </c>
    </row>
    <row r="810" spans="1:8" x14ac:dyDescent="0.3">
      <c r="A810">
        <v>1034</v>
      </c>
      <c r="B810" s="5">
        <v>44769.648368055554</v>
      </c>
      <c r="C810" t="s">
        <v>476</v>
      </c>
      <c r="D810" t="s">
        <v>477</v>
      </c>
      <c r="E810" t="s">
        <v>483</v>
      </c>
      <c r="F810" t="s">
        <v>11</v>
      </c>
      <c r="G810" t="s">
        <v>482</v>
      </c>
      <c r="H810" s="3">
        <f>IF(Tabla_CMS_Data[[#This Row],[PDFName]]=C809,Tabla_CMS_Data[[#This Row],[Date]]-B809,0)</f>
        <v>7.8703703184146434E-4</v>
      </c>
    </row>
    <row r="811" spans="1:8" x14ac:dyDescent="0.3">
      <c r="A811">
        <v>1035</v>
      </c>
      <c r="B811" s="5">
        <v>44769.648680555554</v>
      </c>
      <c r="C811" t="s">
        <v>476</v>
      </c>
      <c r="D811" t="s">
        <v>477</v>
      </c>
      <c r="E811" t="s">
        <v>483</v>
      </c>
      <c r="F811" t="s">
        <v>16</v>
      </c>
      <c r="G811" t="s">
        <v>12</v>
      </c>
      <c r="H811" s="3">
        <f>IF(Tabla_CMS_Data[[#This Row],[PDFName]]=C810,Tabla_CMS_Data[[#This Row],[Date]]-B810,0)</f>
        <v>3.125000002910383E-4</v>
      </c>
    </row>
    <row r="812" spans="1:8" x14ac:dyDescent="0.3">
      <c r="A812">
        <v>1036</v>
      </c>
      <c r="B812" s="5">
        <v>44769.64947916667</v>
      </c>
      <c r="C812" t="s">
        <v>476</v>
      </c>
      <c r="D812" t="s">
        <v>477</v>
      </c>
      <c r="E812" t="s">
        <v>484</v>
      </c>
      <c r="F812" t="s">
        <v>11</v>
      </c>
      <c r="G812" t="s">
        <v>482</v>
      </c>
      <c r="H812" s="3">
        <f>IF(Tabla_CMS_Data[[#This Row],[PDFName]]=C811,Tabla_CMS_Data[[#This Row],[Date]]-B811,0)</f>
        <v>7.9861111589707434E-4</v>
      </c>
    </row>
    <row r="813" spans="1:8" x14ac:dyDescent="0.3">
      <c r="A813">
        <v>1037</v>
      </c>
      <c r="B813" s="5">
        <v>44769.649791666663</v>
      </c>
      <c r="C813" t="s">
        <v>476</v>
      </c>
      <c r="D813" t="s">
        <v>477</v>
      </c>
      <c r="E813" t="s">
        <v>484</v>
      </c>
      <c r="F813" t="s">
        <v>16</v>
      </c>
      <c r="G813" t="s">
        <v>12</v>
      </c>
      <c r="H813" s="3">
        <f>IF(Tabla_CMS_Data[[#This Row],[PDFName]]=C812,Tabla_CMS_Data[[#This Row],[Date]]-B812,0)</f>
        <v>3.1249999301508069E-4</v>
      </c>
    </row>
    <row r="814" spans="1:8" x14ac:dyDescent="0.3">
      <c r="A814">
        <v>1038</v>
      </c>
      <c r="B814" s="5">
        <v>44769.650578703702</v>
      </c>
      <c r="C814" t="s">
        <v>476</v>
      </c>
      <c r="D814" t="s">
        <v>477</v>
      </c>
      <c r="E814" t="s">
        <v>485</v>
      </c>
      <c r="F814" t="s">
        <v>11</v>
      </c>
      <c r="G814" t="s">
        <v>482</v>
      </c>
      <c r="H814" s="3">
        <f>IF(Tabla_CMS_Data[[#This Row],[PDFName]]=C813,Tabla_CMS_Data[[#This Row],[Date]]-B813,0)</f>
        <v>7.8703703911742195E-4</v>
      </c>
    </row>
    <row r="815" spans="1:8" x14ac:dyDescent="0.3">
      <c r="A815">
        <v>1039</v>
      </c>
      <c r="B815" s="5">
        <v>44769.650891203702</v>
      </c>
      <c r="C815" t="s">
        <v>476</v>
      </c>
      <c r="D815" t="s">
        <v>477</v>
      </c>
      <c r="E815" t="s">
        <v>485</v>
      </c>
      <c r="F815" t="s">
        <v>16</v>
      </c>
      <c r="G815" t="s">
        <v>12</v>
      </c>
      <c r="H815" s="3">
        <f>IF(Tabla_CMS_Data[[#This Row],[PDFName]]=C814,Tabla_CMS_Data[[#This Row],[Date]]-B814,0)</f>
        <v>3.125000002910383E-4</v>
      </c>
    </row>
    <row r="816" spans="1:8" x14ac:dyDescent="0.3">
      <c r="A816">
        <v>1040</v>
      </c>
      <c r="B816" s="5">
        <v>44769.651689814818</v>
      </c>
      <c r="C816" t="s">
        <v>476</v>
      </c>
      <c r="D816" t="s">
        <v>477</v>
      </c>
      <c r="E816" t="s">
        <v>486</v>
      </c>
      <c r="F816" t="s">
        <v>11</v>
      </c>
      <c r="G816" t="s">
        <v>482</v>
      </c>
      <c r="H816" s="3">
        <f>IF(Tabla_CMS_Data[[#This Row],[PDFName]]=C815,Tabla_CMS_Data[[#This Row],[Date]]-B815,0)</f>
        <v>7.9861111589707434E-4</v>
      </c>
    </row>
    <row r="817" spans="1:8" x14ac:dyDescent="0.3">
      <c r="A817">
        <v>1041</v>
      </c>
      <c r="B817" s="5">
        <v>44769.652025462965</v>
      </c>
      <c r="C817" t="s">
        <v>476</v>
      </c>
      <c r="D817" t="s">
        <v>477</v>
      </c>
      <c r="E817" t="s">
        <v>486</v>
      </c>
      <c r="F817" t="s">
        <v>16</v>
      </c>
      <c r="G817" t="s">
        <v>12</v>
      </c>
      <c r="H817" s="3">
        <f>IF(Tabla_CMS_Data[[#This Row],[PDFName]]=C816,Tabla_CMS_Data[[#This Row],[Date]]-B816,0)</f>
        <v>3.3564814657438546E-4</v>
      </c>
    </row>
    <row r="818" spans="1:8" x14ac:dyDescent="0.3">
      <c r="A818">
        <v>1042</v>
      </c>
      <c r="B818" s="5">
        <v>44769.654641203706</v>
      </c>
      <c r="C818" t="s">
        <v>487</v>
      </c>
      <c r="D818" t="s">
        <v>488</v>
      </c>
      <c r="E818" t="s">
        <v>489</v>
      </c>
      <c r="F818" t="s">
        <v>11</v>
      </c>
      <c r="G818" t="s">
        <v>12</v>
      </c>
      <c r="H818" s="3">
        <f>IF(Tabla_CMS_Data[[#This Row],[PDFName]]=C817,Tabla_CMS_Data[[#This Row],[Date]]-B817,0)</f>
        <v>0</v>
      </c>
    </row>
    <row r="819" spans="1:8" x14ac:dyDescent="0.3">
      <c r="A819">
        <v>1043</v>
      </c>
      <c r="B819" s="5">
        <v>44769.654918981483</v>
      </c>
      <c r="C819" t="s">
        <v>487</v>
      </c>
      <c r="D819" t="s">
        <v>488</v>
      </c>
      <c r="E819" t="s">
        <v>489</v>
      </c>
      <c r="F819" t="s">
        <v>16</v>
      </c>
      <c r="G819" t="s">
        <v>12</v>
      </c>
      <c r="H819" s="3">
        <f>IF(Tabla_CMS_Data[[#This Row],[PDFName]]=C818,Tabla_CMS_Data[[#This Row],[Date]]-B818,0)</f>
        <v>2.7777777722803876E-4</v>
      </c>
    </row>
    <row r="820" spans="1:8" x14ac:dyDescent="0.3">
      <c r="A820">
        <v>1044</v>
      </c>
      <c r="B820" s="5">
        <v>44769.655671296299</v>
      </c>
      <c r="C820" t="s">
        <v>487</v>
      </c>
      <c r="D820" t="s">
        <v>488</v>
      </c>
      <c r="E820" t="s">
        <v>490</v>
      </c>
      <c r="F820" t="s">
        <v>11</v>
      </c>
      <c r="G820" t="s">
        <v>12</v>
      </c>
      <c r="H820" s="3">
        <f>IF(Tabla_CMS_Data[[#This Row],[PDFName]]=C819,Tabla_CMS_Data[[#This Row],[Date]]-B819,0)</f>
        <v>7.5231481605442241E-4</v>
      </c>
    </row>
    <row r="821" spans="1:8" x14ac:dyDescent="0.3">
      <c r="A821">
        <v>1045</v>
      </c>
      <c r="B821" s="5">
        <v>44769.6559375</v>
      </c>
      <c r="C821" t="s">
        <v>487</v>
      </c>
      <c r="D821" t="s">
        <v>488</v>
      </c>
      <c r="E821" t="s">
        <v>490</v>
      </c>
      <c r="F821" t="s">
        <v>16</v>
      </c>
      <c r="G821" t="s">
        <v>12</v>
      </c>
      <c r="H821" s="3">
        <f>IF(Tabla_CMS_Data[[#This Row],[PDFName]]=C820,Tabla_CMS_Data[[#This Row],[Date]]-B820,0)</f>
        <v>2.6620370044838637E-4</v>
      </c>
    </row>
    <row r="822" spans="1:8" x14ac:dyDescent="0.3">
      <c r="A822">
        <v>1046</v>
      </c>
      <c r="B822" s="5">
        <v>44769.656689814816</v>
      </c>
      <c r="C822" t="s">
        <v>487</v>
      </c>
      <c r="D822" t="s">
        <v>488</v>
      </c>
      <c r="E822" t="s">
        <v>491</v>
      </c>
      <c r="F822" t="s">
        <v>11</v>
      </c>
      <c r="G822" t="s">
        <v>12</v>
      </c>
      <c r="H822" s="3">
        <f>IF(Tabla_CMS_Data[[#This Row],[PDFName]]=C821,Tabla_CMS_Data[[#This Row],[Date]]-B821,0)</f>
        <v>7.5231481605442241E-4</v>
      </c>
    </row>
    <row r="823" spans="1:8" x14ac:dyDescent="0.3">
      <c r="A823">
        <v>1047</v>
      </c>
      <c r="B823" s="5">
        <v>44769.656956018516</v>
      </c>
      <c r="C823" t="s">
        <v>487</v>
      </c>
      <c r="D823" t="s">
        <v>488</v>
      </c>
      <c r="E823" t="s">
        <v>491</v>
      </c>
      <c r="F823" t="s">
        <v>16</v>
      </c>
      <c r="G823" t="s">
        <v>12</v>
      </c>
      <c r="H823" s="3">
        <f>IF(Tabla_CMS_Data[[#This Row],[PDFName]]=C822,Tabla_CMS_Data[[#This Row],[Date]]-B822,0)</f>
        <v>2.6620370044838637E-4</v>
      </c>
    </row>
    <row r="824" spans="1:8" x14ac:dyDescent="0.3">
      <c r="A824">
        <v>1048</v>
      </c>
      <c r="B824" s="5">
        <v>44769.657673611109</v>
      </c>
      <c r="C824" t="s">
        <v>487</v>
      </c>
      <c r="D824" t="s">
        <v>488</v>
      </c>
      <c r="E824" t="s">
        <v>492</v>
      </c>
      <c r="F824" t="s">
        <v>11</v>
      </c>
      <c r="G824" t="s">
        <v>12</v>
      </c>
      <c r="H824" s="3">
        <f>IF(Tabla_CMS_Data[[#This Row],[PDFName]]=C823,Tabla_CMS_Data[[#This Row],[Date]]-B823,0)</f>
        <v>7.1759259299142286E-4</v>
      </c>
    </row>
    <row r="825" spans="1:8" x14ac:dyDescent="0.3">
      <c r="A825">
        <v>1049</v>
      </c>
      <c r="B825" s="5">
        <v>44769.657916666663</v>
      </c>
      <c r="C825" t="s">
        <v>487</v>
      </c>
      <c r="D825" t="s">
        <v>488</v>
      </c>
      <c r="E825" t="s">
        <v>492</v>
      </c>
      <c r="F825" t="s">
        <v>16</v>
      </c>
      <c r="G825" t="s">
        <v>12</v>
      </c>
      <c r="H825" s="3">
        <f>IF(Tabla_CMS_Data[[#This Row],[PDFName]]=C824,Tabla_CMS_Data[[#This Row],[Date]]-B824,0)</f>
        <v>2.4305555416503921E-4</v>
      </c>
    </row>
    <row r="826" spans="1:8" x14ac:dyDescent="0.3">
      <c r="A826">
        <v>1050</v>
      </c>
      <c r="B826" s="5">
        <v>44769.658622685187</v>
      </c>
      <c r="C826" t="s">
        <v>487</v>
      </c>
      <c r="D826" t="s">
        <v>488</v>
      </c>
      <c r="E826" t="s">
        <v>493</v>
      </c>
      <c r="F826" t="s">
        <v>11</v>
      </c>
      <c r="G826" t="s">
        <v>12</v>
      </c>
      <c r="H826" s="3">
        <f>IF(Tabla_CMS_Data[[#This Row],[PDFName]]=C825,Tabla_CMS_Data[[#This Row],[Date]]-B825,0)</f>
        <v>7.0601852348772809E-4</v>
      </c>
    </row>
    <row r="827" spans="1:8" x14ac:dyDescent="0.3">
      <c r="A827">
        <v>1051</v>
      </c>
      <c r="B827" s="5">
        <v>44769.658865740741</v>
      </c>
      <c r="C827" t="s">
        <v>487</v>
      </c>
      <c r="D827" t="s">
        <v>488</v>
      </c>
      <c r="E827" t="s">
        <v>493</v>
      </c>
      <c r="F827" t="s">
        <v>16</v>
      </c>
      <c r="G827" t="s">
        <v>12</v>
      </c>
      <c r="H827" s="3">
        <f>IF(Tabla_CMS_Data[[#This Row],[PDFName]]=C826,Tabla_CMS_Data[[#This Row],[Date]]-B826,0)</f>
        <v>2.4305555416503921E-4</v>
      </c>
    </row>
    <row r="828" spans="1:8" x14ac:dyDescent="0.3">
      <c r="A828">
        <v>1052</v>
      </c>
      <c r="B828" s="5">
        <v>44769.659618055557</v>
      </c>
      <c r="C828" t="s">
        <v>487</v>
      </c>
      <c r="D828" t="s">
        <v>488</v>
      </c>
      <c r="E828" t="s">
        <v>494</v>
      </c>
      <c r="F828" t="s">
        <v>11</v>
      </c>
      <c r="G828" t="s">
        <v>12</v>
      </c>
      <c r="H828" s="3">
        <f>IF(Tabla_CMS_Data[[#This Row],[PDFName]]=C827,Tabla_CMS_Data[[#This Row],[Date]]-B827,0)</f>
        <v>7.5231481605442241E-4</v>
      </c>
    </row>
    <row r="829" spans="1:8" x14ac:dyDescent="0.3">
      <c r="A829">
        <v>1053</v>
      </c>
      <c r="B829" s="5">
        <v>44769.659884259258</v>
      </c>
      <c r="C829" t="s">
        <v>487</v>
      </c>
      <c r="D829" t="s">
        <v>488</v>
      </c>
      <c r="E829" t="s">
        <v>494</v>
      </c>
      <c r="F829" t="s">
        <v>16</v>
      </c>
      <c r="G829" t="s">
        <v>12</v>
      </c>
      <c r="H829" s="3">
        <f>IF(Tabla_CMS_Data[[#This Row],[PDFName]]=C828,Tabla_CMS_Data[[#This Row],[Date]]-B828,0)</f>
        <v>2.6620370044838637E-4</v>
      </c>
    </row>
    <row r="830" spans="1:8" x14ac:dyDescent="0.3">
      <c r="A830">
        <v>1054</v>
      </c>
      <c r="B830" s="5">
        <v>44769.66065972222</v>
      </c>
      <c r="C830" t="s">
        <v>487</v>
      </c>
      <c r="D830" t="s">
        <v>488</v>
      </c>
      <c r="E830" t="s">
        <v>495</v>
      </c>
      <c r="F830" t="s">
        <v>11</v>
      </c>
      <c r="G830" t="s">
        <v>12</v>
      </c>
      <c r="H830" s="3">
        <f>IF(Tabla_CMS_Data[[#This Row],[PDFName]]=C829,Tabla_CMS_Data[[#This Row],[Date]]-B829,0)</f>
        <v>7.7546296233776957E-4</v>
      </c>
    </row>
    <row r="831" spans="1:8" x14ac:dyDescent="0.3">
      <c r="A831">
        <v>1055</v>
      </c>
      <c r="B831" s="5">
        <v>44769.660937499997</v>
      </c>
      <c r="C831" t="s">
        <v>487</v>
      </c>
      <c r="D831" t="s">
        <v>488</v>
      </c>
      <c r="E831" t="s">
        <v>495</v>
      </c>
      <c r="F831" t="s">
        <v>16</v>
      </c>
      <c r="G831" t="s">
        <v>12</v>
      </c>
      <c r="H831" s="3">
        <f>IF(Tabla_CMS_Data[[#This Row],[PDFName]]=C830,Tabla_CMS_Data[[#This Row],[Date]]-B830,0)</f>
        <v>2.7777777722803876E-4</v>
      </c>
    </row>
    <row r="832" spans="1:8" x14ac:dyDescent="0.3">
      <c r="A832">
        <v>1056</v>
      </c>
      <c r="B832" s="5">
        <v>44769.661678240744</v>
      </c>
      <c r="C832" t="s">
        <v>487</v>
      </c>
      <c r="D832" t="s">
        <v>488</v>
      </c>
      <c r="E832" t="s">
        <v>496</v>
      </c>
      <c r="F832" t="s">
        <v>11</v>
      </c>
      <c r="G832" t="s">
        <v>12</v>
      </c>
      <c r="H832" s="3">
        <f>IF(Tabla_CMS_Data[[#This Row],[PDFName]]=C831,Tabla_CMS_Data[[#This Row],[Date]]-B831,0)</f>
        <v>7.4074074655072764E-4</v>
      </c>
    </row>
    <row r="833" spans="1:8" x14ac:dyDescent="0.3">
      <c r="A833">
        <v>1057</v>
      </c>
      <c r="B833" s="5">
        <v>44769.661956018521</v>
      </c>
      <c r="C833" t="s">
        <v>487</v>
      </c>
      <c r="D833" t="s">
        <v>488</v>
      </c>
      <c r="E833" t="s">
        <v>496</v>
      </c>
      <c r="F833" t="s">
        <v>16</v>
      </c>
      <c r="G833" t="s">
        <v>12</v>
      </c>
      <c r="H833" s="3">
        <f>IF(Tabla_CMS_Data[[#This Row],[PDFName]]=C832,Tabla_CMS_Data[[#This Row],[Date]]-B832,0)</f>
        <v>2.7777777722803876E-4</v>
      </c>
    </row>
    <row r="834" spans="1:8" x14ac:dyDescent="0.3">
      <c r="A834">
        <v>1058</v>
      </c>
      <c r="B834" s="5">
        <v>44769.66269675926</v>
      </c>
      <c r="C834" t="s">
        <v>487</v>
      </c>
      <c r="D834" t="s">
        <v>488</v>
      </c>
      <c r="E834" t="s">
        <v>497</v>
      </c>
      <c r="F834" t="s">
        <v>11</v>
      </c>
      <c r="G834" t="s">
        <v>12</v>
      </c>
      <c r="H834" s="3">
        <f>IF(Tabla_CMS_Data[[#This Row],[PDFName]]=C833,Tabla_CMS_Data[[#This Row],[Date]]-B833,0)</f>
        <v>7.4074073927477002E-4</v>
      </c>
    </row>
    <row r="835" spans="1:8" x14ac:dyDescent="0.3">
      <c r="A835">
        <v>1059</v>
      </c>
      <c r="B835" s="5">
        <v>44769.662974537037</v>
      </c>
      <c r="C835" t="s">
        <v>487</v>
      </c>
      <c r="D835" t="s">
        <v>488</v>
      </c>
      <c r="E835" t="s">
        <v>497</v>
      </c>
      <c r="F835" t="s">
        <v>16</v>
      </c>
      <c r="G835" t="s">
        <v>12</v>
      </c>
      <c r="H835" s="3">
        <f>IF(Tabla_CMS_Data[[#This Row],[PDFName]]=C834,Tabla_CMS_Data[[#This Row],[Date]]-B834,0)</f>
        <v>2.7777777722803876E-4</v>
      </c>
    </row>
    <row r="836" spans="1:8" x14ac:dyDescent="0.3">
      <c r="A836">
        <v>1060</v>
      </c>
      <c r="B836" s="5">
        <v>44769.663032407407</v>
      </c>
      <c r="C836" t="s">
        <v>487</v>
      </c>
      <c r="D836" t="s">
        <v>488</v>
      </c>
      <c r="E836" t="s">
        <v>497</v>
      </c>
      <c r="F836" t="s">
        <v>74</v>
      </c>
      <c r="G836" t="s">
        <v>468</v>
      </c>
      <c r="H836" s="3">
        <f>IF(Tabla_CMS_Data[[#This Row],[PDFName]]=C835,Tabla_CMS_Data[[#This Row],[Date]]-B835,0)</f>
        <v>5.7870369346346706E-5</v>
      </c>
    </row>
    <row r="837" spans="1:8" x14ac:dyDescent="0.3">
      <c r="A837">
        <v>1061</v>
      </c>
      <c r="B837" s="5">
        <v>44769.663090277776</v>
      </c>
      <c r="C837" t="s">
        <v>487</v>
      </c>
      <c r="D837" t="s">
        <v>488</v>
      </c>
      <c r="E837" t="s">
        <v>497</v>
      </c>
      <c r="F837" t="s">
        <v>75</v>
      </c>
      <c r="G837" t="s">
        <v>468</v>
      </c>
      <c r="H837" s="3">
        <f>IF(Tabla_CMS_Data[[#This Row],[PDFName]]=C836,Tabla_CMS_Data[[#This Row],[Date]]-B836,0)</f>
        <v>5.7870369346346706E-5</v>
      </c>
    </row>
    <row r="838" spans="1:8" x14ac:dyDescent="0.3">
      <c r="A838">
        <v>1062</v>
      </c>
      <c r="B838" s="5">
        <v>44769.663842592592</v>
      </c>
      <c r="C838" t="s">
        <v>487</v>
      </c>
      <c r="D838" t="s">
        <v>488</v>
      </c>
      <c r="E838" t="s">
        <v>498</v>
      </c>
      <c r="F838" t="s">
        <v>11</v>
      </c>
      <c r="G838" t="s">
        <v>12</v>
      </c>
      <c r="H838" s="3">
        <f>IF(Tabla_CMS_Data[[#This Row],[PDFName]]=C837,Tabla_CMS_Data[[#This Row],[Date]]-B837,0)</f>
        <v>7.5231481605442241E-4</v>
      </c>
    </row>
    <row r="839" spans="1:8" x14ac:dyDescent="0.3">
      <c r="A839">
        <v>1063</v>
      </c>
      <c r="B839" s="5">
        <v>44769.6641087963</v>
      </c>
      <c r="C839" t="s">
        <v>487</v>
      </c>
      <c r="D839" t="s">
        <v>488</v>
      </c>
      <c r="E839" t="s">
        <v>498</v>
      </c>
      <c r="F839" t="s">
        <v>16</v>
      </c>
      <c r="G839" t="s">
        <v>12</v>
      </c>
      <c r="H839" s="3">
        <f>IF(Tabla_CMS_Data[[#This Row],[PDFName]]=C838,Tabla_CMS_Data[[#This Row],[Date]]-B838,0)</f>
        <v>2.6620370772434399E-4</v>
      </c>
    </row>
    <row r="840" spans="1:8" x14ac:dyDescent="0.3">
      <c r="A840">
        <v>1064</v>
      </c>
      <c r="B840" s="5">
        <v>44769.664166666669</v>
      </c>
      <c r="C840" t="s">
        <v>487</v>
      </c>
      <c r="D840" t="s">
        <v>488</v>
      </c>
      <c r="E840" t="s">
        <v>498</v>
      </c>
      <c r="F840" t="s">
        <v>74</v>
      </c>
      <c r="G840" t="s">
        <v>468</v>
      </c>
      <c r="H840" s="3">
        <f>IF(Tabla_CMS_Data[[#This Row],[PDFName]]=C839,Tabla_CMS_Data[[#This Row],[Date]]-B839,0)</f>
        <v>5.7870369346346706E-5</v>
      </c>
    </row>
    <row r="841" spans="1:8" x14ac:dyDescent="0.3">
      <c r="A841">
        <v>1065</v>
      </c>
      <c r="B841" s="5">
        <v>44769.664224537039</v>
      </c>
      <c r="C841" t="s">
        <v>487</v>
      </c>
      <c r="D841" t="s">
        <v>488</v>
      </c>
      <c r="E841" t="s">
        <v>498</v>
      </c>
      <c r="F841" t="s">
        <v>75</v>
      </c>
      <c r="G841" t="s">
        <v>468</v>
      </c>
      <c r="H841" s="3">
        <f>IF(Tabla_CMS_Data[[#This Row],[PDFName]]=C840,Tabla_CMS_Data[[#This Row],[Date]]-B840,0)</f>
        <v>5.7870369346346706E-5</v>
      </c>
    </row>
    <row r="842" spans="1:8" x14ac:dyDescent="0.3">
      <c r="A842">
        <v>1066</v>
      </c>
      <c r="B842" s="5">
        <v>44770.486875000002</v>
      </c>
      <c r="C842" t="s">
        <v>499</v>
      </c>
      <c r="D842" t="s">
        <v>500</v>
      </c>
      <c r="E842" t="s">
        <v>501</v>
      </c>
      <c r="F842" t="s">
        <v>11</v>
      </c>
      <c r="G842" t="s">
        <v>12</v>
      </c>
      <c r="H842" s="3">
        <f>IF(Tabla_CMS_Data[[#This Row],[PDFName]]=C841,Tabla_CMS_Data[[#This Row],[Date]]-B841,0)</f>
        <v>0</v>
      </c>
    </row>
    <row r="843" spans="1:8" x14ac:dyDescent="0.3">
      <c r="A843">
        <v>1067</v>
      </c>
      <c r="B843" s="5">
        <v>44770.488680555558</v>
      </c>
      <c r="C843" t="s">
        <v>499</v>
      </c>
      <c r="D843" t="s">
        <v>500</v>
      </c>
      <c r="E843" t="s">
        <v>501</v>
      </c>
      <c r="F843" t="s">
        <v>16</v>
      </c>
      <c r="G843" t="s">
        <v>12</v>
      </c>
      <c r="H843" s="3">
        <f>IF(Tabla_CMS_Data[[#This Row],[PDFName]]=C842,Tabla_CMS_Data[[#This Row],[Date]]-B842,0)</f>
        <v>1.8055555556202307E-3</v>
      </c>
    </row>
    <row r="844" spans="1:8" x14ac:dyDescent="0.3">
      <c r="A844">
        <v>1068</v>
      </c>
      <c r="B844" s="5">
        <v>44770.539675925924</v>
      </c>
      <c r="C844" t="s">
        <v>502</v>
      </c>
      <c r="D844" t="s">
        <v>503</v>
      </c>
      <c r="E844" t="s">
        <v>504</v>
      </c>
      <c r="F844" t="s">
        <v>11</v>
      </c>
      <c r="G844" t="s">
        <v>12</v>
      </c>
      <c r="H844" s="3">
        <f>IF(Tabla_CMS_Data[[#This Row],[PDFName]]=C843,Tabla_CMS_Data[[#This Row],[Date]]-B843,0)</f>
        <v>0</v>
      </c>
    </row>
    <row r="845" spans="1:8" x14ac:dyDescent="0.3">
      <c r="A845">
        <v>1069</v>
      </c>
      <c r="B845" s="5">
        <v>44770.539953703701</v>
      </c>
      <c r="C845" t="s">
        <v>502</v>
      </c>
      <c r="D845" t="s">
        <v>503</v>
      </c>
      <c r="E845" t="s">
        <v>504</v>
      </c>
      <c r="F845" t="s">
        <v>16</v>
      </c>
      <c r="G845" t="s">
        <v>12</v>
      </c>
      <c r="H845" s="3">
        <f>IF(Tabla_CMS_Data[[#This Row],[PDFName]]=C844,Tabla_CMS_Data[[#This Row],[Date]]-B844,0)</f>
        <v>2.7777777722803876E-4</v>
      </c>
    </row>
    <row r="846" spans="1:8" x14ac:dyDescent="0.3">
      <c r="A846">
        <v>1070</v>
      </c>
      <c r="B846" s="5">
        <v>44770.540717592594</v>
      </c>
      <c r="C846" t="s">
        <v>502</v>
      </c>
      <c r="D846" t="s">
        <v>503</v>
      </c>
      <c r="E846" t="s">
        <v>505</v>
      </c>
      <c r="F846" t="s">
        <v>11</v>
      </c>
      <c r="G846" t="s">
        <v>12</v>
      </c>
      <c r="H846" s="3">
        <f>IF(Tabla_CMS_Data[[#This Row],[PDFName]]=C845,Tabla_CMS_Data[[#This Row],[Date]]-B845,0)</f>
        <v>7.638888928340748E-4</v>
      </c>
    </row>
    <row r="847" spans="1:8" x14ac:dyDescent="0.3">
      <c r="A847">
        <v>1071</v>
      </c>
      <c r="B847" s="5">
        <v>44770.540995370371</v>
      </c>
      <c r="C847" t="s">
        <v>502</v>
      </c>
      <c r="D847" t="s">
        <v>503</v>
      </c>
      <c r="E847" t="s">
        <v>505</v>
      </c>
      <c r="F847" t="s">
        <v>16</v>
      </c>
      <c r="G847" t="s">
        <v>12</v>
      </c>
      <c r="H847" s="3">
        <f>IF(Tabla_CMS_Data[[#This Row],[PDFName]]=C846,Tabla_CMS_Data[[#This Row],[Date]]-B846,0)</f>
        <v>2.7777777722803876E-4</v>
      </c>
    </row>
    <row r="848" spans="1:8" x14ac:dyDescent="0.3">
      <c r="A848">
        <v>1072</v>
      </c>
      <c r="B848" s="5">
        <v>44770.54173611111</v>
      </c>
      <c r="C848" t="s">
        <v>502</v>
      </c>
      <c r="D848" t="s">
        <v>503</v>
      </c>
      <c r="E848" t="s">
        <v>506</v>
      </c>
      <c r="F848" t="s">
        <v>11</v>
      </c>
      <c r="G848" t="s">
        <v>12</v>
      </c>
      <c r="H848" s="3">
        <f>IF(Tabla_CMS_Data[[#This Row],[PDFName]]=C847,Tabla_CMS_Data[[#This Row],[Date]]-B847,0)</f>
        <v>7.4074073927477002E-4</v>
      </c>
    </row>
    <row r="849" spans="1:8" x14ac:dyDescent="0.3">
      <c r="A849">
        <v>1073</v>
      </c>
      <c r="B849" s="5">
        <v>44770.542025462964</v>
      </c>
      <c r="C849" t="s">
        <v>502</v>
      </c>
      <c r="D849" t="s">
        <v>503</v>
      </c>
      <c r="E849" t="s">
        <v>506</v>
      </c>
      <c r="F849" t="s">
        <v>16</v>
      </c>
      <c r="G849" t="s">
        <v>12</v>
      </c>
      <c r="H849" s="3">
        <f>IF(Tabla_CMS_Data[[#This Row],[PDFName]]=C848,Tabla_CMS_Data[[#This Row],[Date]]-B848,0)</f>
        <v>2.8935185400769114E-4</v>
      </c>
    </row>
    <row r="850" spans="1:8" x14ac:dyDescent="0.3">
      <c r="A850">
        <v>1074</v>
      </c>
      <c r="B850" s="5">
        <v>44770.542743055557</v>
      </c>
      <c r="C850" t="s">
        <v>502</v>
      </c>
      <c r="D850" t="s">
        <v>503</v>
      </c>
      <c r="E850" t="s">
        <v>507</v>
      </c>
      <c r="F850" t="s">
        <v>11</v>
      </c>
      <c r="G850" t="s">
        <v>12</v>
      </c>
      <c r="H850" s="3">
        <f>IF(Tabla_CMS_Data[[#This Row],[PDFName]]=C849,Tabla_CMS_Data[[#This Row],[Date]]-B849,0)</f>
        <v>7.1759259299142286E-4</v>
      </c>
    </row>
    <row r="851" spans="1:8" x14ac:dyDescent="0.3">
      <c r="A851">
        <v>1075</v>
      </c>
      <c r="B851" s="5">
        <v>44770.542986111112</v>
      </c>
      <c r="C851" t="s">
        <v>502</v>
      </c>
      <c r="D851" t="s">
        <v>503</v>
      </c>
      <c r="E851" t="s">
        <v>507</v>
      </c>
      <c r="F851" t="s">
        <v>16</v>
      </c>
      <c r="G851" t="s">
        <v>12</v>
      </c>
      <c r="H851" s="3">
        <f>IF(Tabla_CMS_Data[[#This Row],[PDFName]]=C850,Tabla_CMS_Data[[#This Row],[Date]]-B850,0)</f>
        <v>2.4305555416503921E-4</v>
      </c>
    </row>
    <row r="852" spans="1:8" x14ac:dyDescent="0.3">
      <c r="A852">
        <v>1076</v>
      </c>
      <c r="B852" s="5">
        <v>44770.543738425928</v>
      </c>
      <c r="C852" t="s">
        <v>502</v>
      </c>
      <c r="D852" t="s">
        <v>503</v>
      </c>
      <c r="E852" t="s">
        <v>508</v>
      </c>
      <c r="F852" t="s">
        <v>11</v>
      </c>
      <c r="G852" t="s">
        <v>12</v>
      </c>
      <c r="H852" s="3">
        <f>IF(Tabla_CMS_Data[[#This Row],[PDFName]]=C851,Tabla_CMS_Data[[#This Row],[Date]]-B851,0)</f>
        <v>7.5231481605442241E-4</v>
      </c>
    </row>
    <row r="853" spans="1:8" x14ac:dyDescent="0.3">
      <c r="A853">
        <v>1077</v>
      </c>
      <c r="B853" s="5">
        <v>44770.544027777774</v>
      </c>
      <c r="C853" t="s">
        <v>502</v>
      </c>
      <c r="D853" t="s">
        <v>503</v>
      </c>
      <c r="E853" t="s">
        <v>508</v>
      </c>
      <c r="F853" t="s">
        <v>16</v>
      </c>
      <c r="G853" t="s">
        <v>12</v>
      </c>
      <c r="H853" s="3">
        <f>IF(Tabla_CMS_Data[[#This Row],[PDFName]]=C852,Tabla_CMS_Data[[#This Row],[Date]]-B852,0)</f>
        <v>2.8935184673173353E-4</v>
      </c>
    </row>
    <row r="854" spans="1:8" x14ac:dyDescent="0.3">
      <c r="A854">
        <v>1078</v>
      </c>
      <c r="B854" s="5">
        <v>44770.544745370367</v>
      </c>
      <c r="C854" t="s">
        <v>502</v>
      </c>
      <c r="D854" t="s">
        <v>503</v>
      </c>
      <c r="E854" t="s">
        <v>509</v>
      </c>
      <c r="F854" t="s">
        <v>11</v>
      </c>
      <c r="G854" t="s">
        <v>12</v>
      </c>
      <c r="H854" s="3">
        <f>IF(Tabla_CMS_Data[[#This Row],[PDFName]]=C853,Tabla_CMS_Data[[#This Row],[Date]]-B853,0)</f>
        <v>7.1759259299142286E-4</v>
      </c>
    </row>
    <row r="855" spans="1:8" x14ac:dyDescent="0.3">
      <c r="A855">
        <v>1079</v>
      </c>
      <c r="B855" s="5">
        <v>44770.544988425929</v>
      </c>
      <c r="C855" t="s">
        <v>502</v>
      </c>
      <c r="D855" t="s">
        <v>503</v>
      </c>
      <c r="E855" t="s">
        <v>509</v>
      </c>
      <c r="F855" t="s">
        <v>16</v>
      </c>
      <c r="G855" t="s">
        <v>12</v>
      </c>
      <c r="H855" s="3">
        <f>IF(Tabla_CMS_Data[[#This Row],[PDFName]]=C854,Tabla_CMS_Data[[#This Row],[Date]]-B854,0)</f>
        <v>2.4305556144099683E-4</v>
      </c>
    </row>
    <row r="856" spans="1:8" x14ac:dyDescent="0.3">
      <c r="A856">
        <v>1080</v>
      </c>
      <c r="B856" s="5">
        <v>44770.545740740738</v>
      </c>
      <c r="C856" t="s">
        <v>502</v>
      </c>
      <c r="D856" t="s">
        <v>503</v>
      </c>
      <c r="E856" t="s">
        <v>510</v>
      </c>
      <c r="F856" t="s">
        <v>11</v>
      </c>
      <c r="G856" t="s">
        <v>12</v>
      </c>
      <c r="H856" s="3">
        <f>IF(Tabla_CMS_Data[[#This Row],[PDFName]]=C855,Tabla_CMS_Data[[#This Row],[Date]]-B855,0)</f>
        <v>7.5231480877846479E-4</v>
      </c>
    </row>
    <row r="857" spans="1:8" x14ac:dyDescent="0.3">
      <c r="A857">
        <v>1081</v>
      </c>
      <c r="B857" s="5">
        <v>44770.546006944445</v>
      </c>
      <c r="C857" t="s">
        <v>502</v>
      </c>
      <c r="D857" t="s">
        <v>503</v>
      </c>
      <c r="E857" t="s">
        <v>510</v>
      </c>
      <c r="F857" t="s">
        <v>16</v>
      </c>
      <c r="G857" t="s">
        <v>12</v>
      </c>
      <c r="H857" s="3">
        <f>IF(Tabla_CMS_Data[[#This Row],[PDFName]]=C856,Tabla_CMS_Data[[#This Row],[Date]]-B856,0)</f>
        <v>2.6620370772434399E-4</v>
      </c>
    </row>
    <row r="858" spans="1:8" x14ac:dyDescent="0.3">
      <c r="A858">
        <v>1082</v>
      </c>
      <c r="B858" s="5">
        <v>44770.546736111108</v>
      </c>
      <c r="C858" t="s">
        <v>502</v>
      </c>
      <c r="D858" t="s">
        <v>503</v>
      </c>
      <c r="E858" t="s">
        <v>511</v>
      </c>
      <c r="F858" t="s">
        <v>11</v>
      </c>
      <c r="G858" t="s">
        <v>12</v>
      </c>
      <c r="H858" s="3">
        <f>IF(Tabla_CMS_Data[[#This Row],[PDFName]]=C857,Tabla_CMS_Data[[#This Row],[Date]]-B857,0)</f>
        <v>7.2916666249511763E-4</v>
      </c>
    </row>
    <row r="859" spans="1:8" x14ac:dyDescent="0.3">
      <c r="A859">
        <v>1083</v>
      </c>
      <c r="B859" s="5">
        <v>44770.546979166669</v>
      </c>
      <c r="C859" t="s">
        <v>502</v>
      </c>
      <c r="D859" t="s">
        <v>503</v>
      </c>
      <c r="E859" t="s">
        <v>511</v>
      </c>
      <c r="F859" t="s">
        <v>16</v>
      </c>
      <c r="G859" t="s">
        <v>12</v>
      </c>
      <c r="H859" s="3">
        <f>IF(Tabla_CMS_Data[[#This Row],[PDFName]]=C858,Tabla_CMS_Data[[#This Row],[Date]]-B858,0)</f>
        <v>2.4305556144099683E-4</v>
      </c>
    </row>
    <row r="860" spans="1:8" x14ac:dyDescent="0.3">
      <c r="A860">
        <v>1084</v>
      </c>
      <c r="B860" s="5">
        <v>44770.54755787037</v>
      </c>
      <c r="C860" t="s">
        <v>502</v>
      </c>
      <c r="D860" t="s">
        <v>503</v>
      </c>
      <c r="E860" t="s">
        <v>512</v>
      </c>
      <c r="F860" t="s">
        <v>11</v>
      </c>
      <c r="G860" t="s">
        <v>12</v>
      </c>
      <c r="H860" s="3">
        <f>IF(Tabla_CMS_Data[[#This Row],[PDFName]]=C859,Tabla_CMS_Data[[#This Row],[Date]]-B859,0)</f>
        <v>5.7870370073942468E-4</v>
      </c>
    </row>
    <row r="861" spans="1:8" x14ac:dyDescent="0.3">
      <c r="A861">
        <v>1085</v>
      </c>
      <c r="B861" s="5">
        <v>44770.547800925924</v>
      </c>
      <c r="C861" t="s">
        <v>502</v>
      </c>
      <c r="D861" t="s">
        <v>503</v>
      </c>
      <c r="E861" t="s">
        <v>512</v>
      </c>
      <c r="F861" t="s">
        <v>16</v>
      </c>
      <c r="G861" t="s">
        <v>12</v>
      </c>
      <c r="H861" s="3">
        <f>IF(Tabla_CMS_Data[[#This Row],[PDFName]]=C860,Tabla_CMS_Data[[#This Row],[Date]]-B860,0)</f>
        <v>2.4305555416503921E-4</v>
      </c>
    </row>
    <row r="862" spans="1:8" x14ac:dyDescent="0.3">
      <c r="A862">
        <v>1086</v>
      </c>
      <c r="B862" s="5">
        <v>44770.548576388886</v>
      </c>
      <c r="C862" t="s">
        <v>502</v>
      </c>
      <c r="D862" t="s">
        <v>503</v>
      </c>
      <c r="E862" t="s">
        <v>513</v>
      </c>
      <c r="F862" t="s">
        <v>11</v>
      </c>
      <c r="G862" t="s">
        <v>12</v>
      </c>
      <c r="H862" s="3">
        <f>IF(Tabla_CMS_Data[[#This Row],[PDFName]]=C861,Tabla_CMS_Data[[#This Row],[Date]]-B861,0)</f>
        <v>7.7546296233776957E-4</v>
      </c>
    </row>
    <row r="863" spans="1:8" x14ac:dyDescent="0.3">
      <c r="A863">
        <v>1087</v>
      </c>
      <c r="B863" s="5">
        <v>44770.548842592594</v>
      </c>
      <c r="C863" t="s">
        <v>502</v>
      </c>
      <c r="D863" t="s">
        <v>503</v>
      </c>
      <c r="E863" t="s">
        <v>513</v>
      </c>
      <c r="F863" t="s">
        <v>16</v>
      </c>
      <c r="G863" t="s">
        <v>12</v>
      </c>
      <c r="H863" s="3">
        <f>IF(Tabla_CMS_Data[[#This Row],[PDFName]]=C862,Tabla_CMS_Data[[#This Row],[Date]]-B862,0)</f>
        <v>2.6620370772434399E-4</v>
      </c>
    </row>
    <row r="864" spans="1:8" x14ac:dyDescent="0.3">
      <c r="A864">
        <v>1088</v>
      </c>
      <c r="B864" s="5">
        <v>44770.54960648148</v>
      </c>
      <c r="C864" t="s">
        <v>502</v>
      </c>
      <c r="D864" t="s">
        <v>503</v>
      </c>
      <c r="E864" t="s">
        <v>514</v>
      </c>
      <c r="F864" t="s">
        <v>11</v>
      </c>
      <c r="G864" t="s">
        <v>12</v>
      </c>
      <c r="H864" s="3">
        <f>IF(Tabla_CMS_Data[[#This Row],[PDFName]]=C863,Tabla_CMS_Data[[#This Row],[Date]]-B863,0)</f>
        <v>7.6388888555811718E-4</v>
      </c>
    </row>
    <row r="865" spans="1:8" x14ac:dyDescent="0.3">
      <c r="A865">
        <v>1089</v>
      </c>
      <c r="B865" s="5">
        <v>44770.549872685187</v>
      </c>
      <c r="C865" t="s">
        <v>502</v>
      </c>
      <c r="D865" t="s">
        <v>503</v>
      </c>
      <c r="E865" t="s">
        <v>514</v>
      </c>
      <c r="F865" t="s">
        <v>16</v>
      </c>
      <c r="G865" t="s">
        <v>12</v>
      </c>
      <c r="H865" s="3">
        <f>IF(Tabla_CMS_Data[[#This Row],[PDFName]]=C864,Tabla_CMS_Data[[#This Row],[Date]]-B864,0)</f>
        <v>2.6620370772434399E-4</v>
      </c>
    </row>
    <row r="866" spans="1:8" x14ac:dyDescent="0.3">
      <c r="A866">
        <v>1090</v>
      </c>
      <c r="B866" s="5">
        <v>44770.550625000003</v>
      </c>
      <c r="C866" t="s">
        <v>502</v>
      </c>
      <c r="D866" t="s">
        <v>503</v>
      </c>
      <c r="E866" t="s">
        <v>515</v>
      </c>
      <c r="F866" t="s">
        <v>11</v>
      </c>
      <c r="G866" t="s">
        <v>12</v>
      </c>
      <c r="H866" s="3">
        <f>IF(Tabla_CMS_Data[[#This Row],[PDFName]]=C865,Tabla_CMS_Data[[#This Row],[Date]]-B865,0)</f>
        <v>7.5231481605442241E-4</v>
      </c>
    </row>
    <row r="867" spans="1:8" x14ac:dyDescent="0.3">
      <c r="A867">
        <v>1091</v>
      </c>
      <c r="B867" s="5">
        <v>44770.550902777781</v>
      </c>
      <c r="C867" t="s">
        <v>502</v>
      </c>
      <c r="D867" t="s">
        <v>503</v>
      </c>
      <c r="E867" t="s">
        <v>515</v>
      </c>
      <c r="F867" t="s">
        <v>16</v>
      </c>
      <c r="G867" t="s">
        <v>12</v>
      </c>
      <c r="H867" s="3">
        <f>IF(Tabla_CMS_Data[[#This Row],[PDFName]]=C866,Tabla_CMS_Data[[#This Row],[Date]]-B866,0)</f>
        <v>2.7777777722803876E-4</v>
      </c>
    </row>
    <row r="868" spans="1:8" x14ac:dyDescent="0.3">
      <c r="A868">
        <v>1092</v>
      </c>
      <c r="B868" s="5">
        <v>44770.551655092589</v>
      </c>
      <c r="C868" t="s">
        <v>502</v>
      </c>
      <c r="D868" t="s">
        <v>503</v>
      </c>
      <c r="E868" t="s">
        <v>516</v>
      </c>
      <c r="F868" t="s">
        <v>11</v>
      </c>
      <c r="G868" t="s">
        <v>12</v>
      </c>
      <c r="H868" s="3">
        <f>IF(Tabla_CMS_Data[[#This Row],[PDFName]]=C867,Tabla_CMS_Data[[#This Row],[Date]]-B867,0)</f>
        <v>7.5231480877846479E-4</v>
      </c>
    </row>
    <row r="869" spans="1:8" x14ac:dyDescent="0.3">
      <c r="A869">
        <v>1093</v>
      </c>
      <c r="B869" s="5">
        <v>44770.551932870374</v>
      </c>
      <c r="C869" t="s">
        <v>502</v>
      </c>
      <c r="D869" t="s">
        <v>503</v>
      </c>
      <c r="E869" t="s">
        <v>516</v>
      </c>
      <c r="F869" t="s">
        <v>16</v>
      </c>
      <c r="G869" t="s">
        <v>12</v>
      </c>
      <c r="H869" s="3">
        <f>IF(Tabla_CMS_Data[[#This Row],[PDFName]]=C868,Tabla_CMS_Data[[#This Row],[Date]]-B868,0)</f>
        <v>2.7777778450399637E-4</v>
      </c>
    </row>
    <row r="870" spans="1:8" x14ac:dyDescent="0.3">
      <c r="A870">
        <v>1094</v>
      </c>
      <c r="B870" s="5">
        <v>44770.55265046296</v>
      </c>
      <c r="C870" t="s">
        <v>502</v>
      </c>
      <c r="D870" t="s">
        <v>503</v>
      </c>
      <c r="E870" t="s">
        <v>517</v>
      </c>
      <c r="F870" t="s">
        <v>11</v>
      </c>
      <c r="G870" t="s">
        <v>12</v>
      </c>
      <c r="H870" s="3">
        <f>IF(Tabla_CMS_Data[[#This Row],[PDFName]]=C869,Tabla_CMS_Data[[#This Row],[Date]]-B869,0)</f>
        <v>7.1759258571546525E-4</v>
      </c>
    </row>
    <row r="871" spans="1:8" x14ac:dyDescent="0.3">
      <c r="A871">
        <v>1095</v>
      </c>
      <c r="B871" s="5">
        <v>44770.552893518521</v>
      </c>
      <c r="C871" t="s">
        <v>502</v>
      </c>
      <c r="D871" t="s">
        <v>503</v>
      </c>
      <c r="E871" t="s">
        <v>517</v>
      </c>
      <c r="F871" t="s">
        <v>16</v>
      </c>
      <c r="G871" t="s">
        <v>12</v>
      </c>
      <c r="H871" s="3">
        <f>IF(Tabla_CMS_Data[[#This Row],[PDFName]]=C870,Tabla_CMS_Data[[#This Row],[Date]]-B870,0)</f>
        <v>2.4305556144099683E-4</v>
      </c>
    </row>
    <row r="872" spans="1:8" x14ac:dyDescent="0.3">
      <c r="A872">
        <v>1096</v>
      </c>
      <c r="B872" s="5">
        <v>44770.553611111114</v>
      </c>
      <c r="C872" t="s">
        <v>502</v>
      </c>
      <c r="D872" t="s">
        <v>503</v>
      </c>
      <c r="E872" t="s">
        <v>518</v>
      </c>
      <c r="F872" t="s">
        <v>11</v>
      </c>
      <c r="G872" t="s">
        <v>12</v>
      </c>
      <c r="H872" s="3">
        <f>IF(Tabla_CMS_Data[[#This Row],[PDFName]]=C871,Tabla_CMS_Data[[#This Row],[Date]]-B871,0)</f>
        <v>7.1759259299142286E-4</v>
      </c>
    </row>
    <row r="873" spans="1:8" x14ac:dyDescent="0.3">
      <c r="A873">
        <v>1097</v>
      </c>
      <c r="B873" s="5">
        <v>44770.553854166668</v>
      </c>
      <c r="C873" t="s">
        <v>502</v>
      </c>
      <c r="D873" t="s">
        <v>503</v>
      </c>
      <c r="E873" t="s">
        <v>518</v>
      </c>
      <c r="F873" t="s">
        <v>16</v>
      </c>
      <c r="G873" t="s">
        <v>12</v>
      </c>
      <c r="H873" s="3">
        <f>IF(Tabla_CMS_Data[[#This Row],[PDFName]]=C872,Tabla_CMS_Data[[#This Row],[Date]]-B872,0)</f>
        <v>2.4305555416503921E-4</v>
      </c>
    </row>
    <row r="874" spans="1:8" x14ac:dyDescent="0.3">
      <c r="A874">
        <v>1098</v>
      </c>
      <c r="B874" s="5">
        <v>44770.554606481484</v>
      </c>
      <c r="C874" t="s">
        <v>502</v>
      </c>
      <c r="D874" t="s">
        <v>503</v>
      </c>
      <c r="E874" t="s">
        <v>519</v>
      </c>
      <c r="F874" t="s">
        <v>11</v>
      </c>
      <c r="G874" t="s">
        <v>12</v>
      </c>
      <c r="H874" s="3">
        <f>IF(Tabla_CMS_Data[[#This Row],[PDFName]]=C873,Tabla_CMS_Data[[#This Row],[Date]]-B873,0)</f>
        <v>7.5231481605442241E-4</v>
      </c>
    </row>
    <row r="875" spans="1:8" x14ac:dyDescent="0.3">
      <c r="A875">
        <v>1099</v>
      </c>
      <c r="B875" s="5">
        <v>44770.554872685185</v>
      </c>
      <c r="C875" t="s">
        <v>502</v>
      </c>
      <c r="D875" t="s">
        <v>503</v>
      </c>
      <c r="E875" t="s">
        <v>519</v>
      </c>
      <c r="F875" t="s">
        <v>16</v>
      </c>
      <c r="G875" t="s">
        <v>12</v>
      </c>
      <c r="H875" s="3">
        <f>IF(Tabla_CMS_Data[[#This Row],[PDFName]]=C874,Tabla_CMS_Data[[#This Row],[Date]]-B874,0)</f>
        <v>2.6620370044838637E-4</v>
      </c>
    </row>
    <row r="876" spans="1:8" x14ac:dyDescent="0.3">
      <c r="A876">
        <v>1100</v>
      </c>
      <c r="B876" s="5">
        <v>44770.555625000001</v>
      </c>
      <c r="C876" t="s">
        <v>502</v>
      </c>
      <c r="D876" t="s">
        <v>503</v>
      </c>
      <c r="E876" t="s">
        <v>520</v>
      </c>
      <c r="F876" t="s">
        <v>11</v>
      </c>
      <c r="G876" t="s">
        <v>12</v>
      </c>
      <c r="H876" s="3">
        <f>IF(Tabla_CMS_Data[[#This Row],[PDFName]]=C875,Tabla_CMS_Data[[#This Row],[Date]]-B875,0)</f>
        <v>7.5231481605442241E-4</v>
      </c>
    </row>
    <row r="877" spans="1:8" x14ac:dyDescent="0.3">
      <c r="A877">
        <v>1101</v>
      </c>
      <c r="B877" s="5">
        <v>44770.555925925924</v>
      </c>
      <c r="C877" t="s">
        <v>502</v>
      </c>
      <c r="D877" t="s">
        <v>503</v>
      </c>
      <c r="E877" t="s">
        <v>520</v>
      </c>
      <c r="F877" t="s">
        <v>16</v>
      </c>
      <c r="G877" t="s">
        <v>12</v>
      </c>
      <c r="H877" s="3">
        <f>IF(Tabla_CMS_Data[[#This Row],[PDFName]]=C876,Tabla_CMS_Data[[#This Row],[Date]]-B876,0)</f>
        <v>3.0092592351138592E-4</v>
      </c>
    </row>
    <row r="878" spans="1:8" x14ac:dyDescent="0.3">
      <c r="A878">
        <v>1102</v>
      </c>
      <c r="B878" s="5">
        <v>44770.555995370371</v>
      </c>
      <c r="C878" t="s">
        <v>502</v>
      </c>
      <c r="D878" t="s">
        <v>503</v>
      </c>
      <c r="E878" t="s">
        <v>520</v>
      </c>
      <c r="F878" t="s">
        <v>74</v>
      </c>
      <c r="G878" t="s">
        <v>468</v>
      </c>
      <c r="H878" s="3">
        <f>IF(Tabla_CMS_Data[[#This Row],[PDFName]]=C877,Tabla_CMS_Data[[#This Row],[Date]]-B877,0)</f>
        <v>6.9444446125999093E-5</v>
      </c>
    </row>
    <row r="879" spans="1:8" x14ac:dyDescent="0.3">
      <c r="A879">
        <v>1103</v>
      </c>
      <c r="B879" s="5">
        <v>44770.55605324074</v>
      </c>
      <c r="C879" t="s">
        <v>502</v>
      </c>
      <c r="D879" t="s">
        <v>503</v>
      </c>
      <c r="E879" t="s">
        <v>520</v>
      </c>
      <c r="F879" t="s">
        <v>75</v>
      </c>
      <c r="G879" t="s">
        <v>468</v>
      </c>
      <c r="H879" s="3">
        <f>IF(Tabla_CMS_Data[[#This Row],[PDFName]]=C878,Tabla_CMS_Data[[#This Row],[Date]]-B878,0)</f>
        <v>5.7870369346346706E-5</v>
      </c>
    </row>
    <row r="880" spans="1:8" x14ac:dyDescent="0.3">
      <c r="A880">
        <v>1104</v>
      </c>
      <c r="B880" s="5">
        <v>44770.557245370372</v>
      </c>
      <c r="C880" t="s">
        <v>521</v>
      </c>
      <c r="D880" t="s">
        <v>522</v>
      </c>
      <c r="E880" t="s">
        <v>523</v>
      </c>
      <c r="F880" t="s">
        <v>11</v>
      </c>
      <c r="G880" t="s">
        <v>12</v>
      </c>
      <c r="H880" s="3">
        <f>IF(Tabla_CMS_Data[[#This Row],[PDFName]]=C879,Tabla_CMS_Data[[#This Row],[Date]]-B879,0)</f>
        <v>0</v>
      </c>
    </row>
    <row r="881" spans="1:8" x14ac:dyDescent="0.3">
      <c r="A881">
        <v>1105</v>
      </c>
      <c r="B881" s="5">
        <v>44770.557546296295</v>
      </c>
      <c r="C881" t="s">
        <v>521</v>
      </c>
      <c r="D881" t="s">
        <v>522</v>
      </c>
      <c r="E881" t="s">
        <v>523</v>
      </c>
      <c r="F881" t="s">
        <v>16</v>
      </c>
      <c r="G881" t="s">
        <v>12</v>
      </c>
      <c r="H881" s="3">
        <f>IF(Tabla_CMS_Data[[#This Row],[PDFName]]=C880,Tabla_CMS_Data[[#This Row],[Date]]-B880,0)</f>
        <v>3.0092592351138592E-4</v>
      </c>
    </row>
    <row r="882" spans="1:8" x14ac:dyDescent="0.3">
      <c r="A882">
        <v>1106</v>
      </c>
      <c r="B882" s="5">
        <v>44770.558437500003</v>
      </c>
      <c r="C882" t="s">
        <v>521</v>
      </c>
      <c r="D882" t="s">
        <v>522</v>
      </c>
      <c r="E882" t="s">
        <v>524</v>
      </c>
      <c r="F882" t="s">
        <v>11</v>
      </c>
      <c r="G882" t="s">
        <v>12</v>
      </c>
      <c r="H882" s="3">
        <f>IF(Tabla_CMS_Data[[#This Row],[PDFName]]=C881,Tabla_CMS_Data[[#This Row],[Date]]-B881,0)</f>
        <v>8.9120370830642059E-4</v>
      </c>
    </row>
    <row r="883" spans="1:8" x14ac:dyDescent="0.3">
      <c r="A883">
        <v>1107</v>
      </c>
      <c r="B883" s="5">
        <v>44770.558761574073</v>
      </c>
      <c r="C883" t="s">
        <v>521</v>
      </c>
      <c r="D883" t="s">
        <v>522</v>
      </c>
      <c r="E883" t="s">
        <v>524</v>
      </c>
      <c r="F883" t="s">
        <v>16</v>
      </c>
      <c r="G883" t="s">
        <v>12</v>
      </c>
      <c r="H883" s="3">
        <f>IF(Tabla_CMS_Data[[#This Row],[PDFName]]=C882,Tabla_CMS_Data[[#This Row],[Date]]-B882,0)</f>
        <v>3.2407406979473308E-4</v>
      </c>
    </row>
    <row r="884" spans="1:8" x14ac:dyDescent="0.3">
      <c r="A884">
        <v>1108</v>
      </c>
      <c r="B884" s="5">
        <v>44770.559641203705</v>
      </c>
      <c r="C884" t="s">
        <v>521</v>
      </c>
      <c r="D884" t="s">
        <v>522</v>
      </c>
      <c r="E884" t="s">
        <v>525</v>
      </c>
      <c r="F884" t="s">
        <v>11</v>
      </c>
      <c r="G884" t="s">
        <v>12</v>
      </c>
      <c r="H884" s="3">
        <f>IF(Tabla_CMS_Data[[#This Row],[PDFName]]=C883,Tabla_CMS_Data[[#This Row],[Date]]-B883,0)</f>
        <v>8.7962963152676821E-4</v>
      </c>
    </row>
    <row r="885" spans="1:8" x14ac:dyDescent="0.3">
      <c r="A885">
        <v>1109</v>
      </c>
      <c r="B885" s="5">
        <v>44770.559942129628</v>
      </c>
      <c r="C885" t="s">
        <v>521</v>
      </c>
      <c r="D885" t="s">
        <v>522</v>
      </c>
      <c r="E885" t="s">
        <v>525</v>
      </c>
      <c r="F885" t="s">
        <v>16</v>
      </c>
      <c r="G885" t="s">
        <v>12</v>
      </c>
      <c r="H885" s="3">
        <f>IF(Tabla_CMS_Data[[#This Row],[PDFName]]=C884,Tabla_CMS_Data[[#This Row],[Date]]-B884,0)</f>
        <v>3.0092592351138592E-4</v>
      </c>
    </row>
    <row r="886" spans="1:8" x14ac:dyDescent="0.3">
      <c r="A886">
        <v>1110</v>
      </c>
      <c r="B886" s="5">
        <v>44770.560578703706</v>
      </c>
      <c r="C886" t="s">
        <v>521</v>
      </c>
      <c r="D886" t="s">
        <v>522</v>
      </c>
      <c r="E886" t="s">
        <v>526</v>
      </c>
      <c r="F886" t="s">
        <v>11</v>
      </c>
      <c r="G886" t="s">
        <v>468</v>
      </c>
      <c r="H886" s="3">
        <f>IF(Tabla_CMS_Data[[#This Row],[PDFName]]=C885,Tabla_CMS_Data[[#This Row],[Date]]-B885,0)</f>
        <v>6.36574077361729E-4</v>
      </c>
    </row>
    <row r="887" spans="1:8" x14ac:dyDescent="0.3">
      <c r="A887">
        <v>1111</v>
      </c>
      <c r="B887" s="5">
        <v>44770.560636574075</v>
      </c>
      <c r="C887" t="s">
        <v>521</v>
      </c>
      <c r="D887" t="s">
        <v>522</v>
      </c>
      <c r="E887" t="s">
        <v>526</v>
      </c>
      <c r="F887" t="s">
        <v>16</v>
      </c>
      <c r="G887" t="s">
        <v>468</v>
      </c>
      <c r="H887" s="3">
        <f>IF(Tabla_CMS_Data[[#This Row],[PDFName]]=C886,Tabla_CMS_Data[[#This Row],[Date]]-B886,0)</f>
        <v>5.7870369346346706E-5</v>
      </c>
    </row>
    <row r="888" spans="1:8" x14ac:dyDescent="0.3">
      <c r="A888">
        <v>1112</v>
      </c>
      <c r="B888" s="5">
        <v>44770.561469907407</v>
      </c>
      <c r="C888" t="s">
        <v>521</v>
      </c>
      <c r="D888" t="s">
        <v>522</v>
      </c>
      <c r="E888" t="s">
        <v>527</v>
      </c>
      <c r="F888" t="s">
        <v>11</v>
      </c>
      <c r="G888" t="s">
        <v>12</v>
      </c>
      <c r="H888" s="3">
        <f>IF(Tabla_CMS_Data[[#This Row],[PDFName]]=C887,Tabla_CMS_Data[[#This Row],[Date]]-B887,0)</f>
        <v>8.3333333168411627E-4</v>
      </c>
    </row>
    <row r="889" spans="1:8" x14ac:dyDescent="0.3">
      <c r="A889">
        <v>1113</v>
      </c>
      <c r="B889" s="5">
        <v>44770.561712962961</v>
      </c>
      <c r="C889" t="s">
        <v>521</v>
      </c>
      <c r="D889" t="s">
        <v>522</v>
      </c>
      <c r="E889" t="s">
        <v>527</v>
      </c>
      <c r="F889" t="s">
        <v>16</v>
      </c>
      <c r="G889" t="s">
        <v>12</v>
      </c>
      <c r="H889" s="3">
        <f>IF(Tabla_CMS_Data[[#This Row],[PDFName]]=C888,Tabla_CMS_Data[[#This Row],[Date]]-B888,0)</f>
        <v>2.4305555416503921E-4</v>
      </c>
    </row>
    <row r="890" spans="1:8" x14ac:dyDescent="0.3">
      <c r="A890">
        <v>1114</v>
      </c>
      <c r="B890" s="5">
        <v>44770.562534722223</v>
      </c>
      <c r="C890" t="s">
        <v>521</v>
      </c>
      <c r="D890" t="s">
        <v>522</v>
      </c>
      <c r="E890" t="s">
        <v>528</v>
      </c>
      <c r="F890" t="s">
        <v>11</v>
      </c>
      <c r="G890" t="s">
        <v>12</v>
      </c>
      <c r="H890" s="3">
        <f>IF(Tabla_CMS_Data[[#This Row],[PDFName]]=C889,Tabla_CMS_Data[[#This Row],[Date]]-B889,0)</f>
        <v>8.217592621804215E-4</v>
      </c>
    </row>
    <row r="891" spans="1:8" x14ac:dyDescent="0.3">
      <c r="A891">
        <v>1115</v>
      </c>
      <c r="B891" s="5">
        <v>44770.562777777777</v>
      </c>
      <c r="C891" t="s">
        <v>521</v>
      </c>
      <c r="D891" t="s">
        <v>522</v>
      </c>
      <c r="E891" t="s">
        <v>528</v>
      </c>
      <c r="F891" t="s">
        <v>16</v>
      </c>
      <c r="G891" t="s">
        <v>12</v>
      </c>
      <c r="H891" s="3">
        <f>IF(Tabla_CMS_Data[[#This Row],[PDFName]]=C890,Tabla_CMS_Data[[#This Row],[Date]]-B890,0)</f>
        <v>2.4305555416503921E-4</v>
      </c>
    </row>
    <row r="892" spans="1:8" x14ac:dyDescent="0.3">
      <c r="A892">
        <v>1116</v>
      </c>
      <c r="B892" s="5">
        <v>44770.563668981478</v>
      </c>
      <c r="C892" t="s">
        <v>521</v>
      </c>
      <c r="D892" t="s">
        <v>522</v>
      </c>
      <c r="E892" t="s">
        <v>529</v>
      </c>
      <c r="F892" t="s">
        <v>11</v>
      </c>
      <c r="G892" t="s">
        <v>12</v>
      </c>
      <c r="H892" s="3">
        <f>IF(Tabla_CMS_Data[[#This Row],[PDFName]]=C891,Tabla_CMS_Data[[#This Row],[Date]]-B891,0)</f>
        <v>8.9120370103046298E-4</v>
      </c>
    </row>
    <row r="893" spans="1:8" x14ac:dyDescent="0.3">
      <c r="A893">
        <v>1117</v>
      </c>
      <c r="B893" s="5">
        <v>44770.563969907409</v>
      </c>
      <c r="C893" t="s">
        <v>521</v>
      </c>
      <c r="D893" t="s">
        <v>522</v>
      </c>
      <c r="E893" t="s">
        <v>529</v>
      </c>
      <c r="F893" t="s">
        <v>16</v>
      </c>
      <c r="G893" t="s">
        <v>12</v>
      </c>
      <c r="H893" s="3">
        <f>IF(Tabla_CMS_Data[[#This Row],[PDFName]]=C892,Tabla_CMS_Data[[#This Row],[Date]]-B892,0)</f>
        <v>3.0092593078734353E-4</v>
      </c>
    </row>
    <row r="894" spans="1:8" x14ac:dyDescent="0.3">
      <c r="A894">
        <v>1118</v>
      </c>
      <c r="B894" s="5">
        <v>44770.564282407409</v>
      </c>
      <c r="C894" t="s">
        <v>521</v>
      </c>
      <c r="D894" t="s">
        <v>522</v>
      </c>
      <c r="E894" t="s">
        <v>529</v>
      </c>
      <c r="F894" t="s">
        <v>73</v>
      </c>
      <c r="G894" t="s">
        <v>12</v>
      </c>
      <c r="H894" s="3">
        <f>IF(Tabla_CMS_Data[[#This Row],[PDFName]]=C893,Tabla_CMS_Data[[#This Row],[Date]]-B893,0)</f>
        <v>3.125000002910383E-4</v>
      </c>
    </row>
    <row r="895" spans="1:8" x14ac:dyDescent="0.3">
      <c r="A895">
        <v>1119</v>
      </c>
      <c r="B895" s="5">
        <v>44770.56459490741</v>
      </c>
      <c r="C895" t="s">
        <v>521</v>
      </c>
      <c r="D895" t="s">
        <v>522</v>
      </c>
      <c r="E895" t="s">
        <v>529</v>
      </c>
      <c r="F895" t="s">
        <v>74</v>
      </c>
      <c r="G895" t="s">
        <v>12</v>
      </c>
      <c r="H895" s="3">
        <f>IF(Tabla_CMS_Data[[#This Row],[PDFName]]=C894,Tabla_CMS_Data[[#This Row],[Date]]-B894,0)</f>
        <v>3.125000002910383E-4</v>
      </c>
    </row>
    <row r="896" spans="1:8" x14ac:dyDescent="0.3">
      <c r="A896">
        <v>1120</v>
      </c>
      <c r="B896" s="5">
        <v>44770.56490740741</v>
      </c>
      <c r="C896" t="s">
        <v>521</v>
      </c>
      <c r="D896" t="s">
        <v>522</v>
      </c>
      <c r="E896" t="s">
        <v>529</v>
      </c>
      <c r="F896" t="s">
        <v>75</v>
      </c>
      <c r="G896" t="s">
        <v>12</v>
      </c>
      <c r="H896" s="3">
        <f>IF(Tabla_CMS_Data[[#This Row],[PDFName]]=C895,Tabla_CMS_Data[[#This Row],[Date]]-B895,0)</f>
        <v>3.125000002910383E-4</v>
      </c>
    </row>
    <row r="897" spans="1:8" x14ac:dyDescent="0.3">
      <c r="A897">
        <v>1121</v>
      </c>
      <c r="B897" s="5">
        <v>44770.565208333333</v>
      </c>
      <c r="C897" t="s">
        <v>521</v>
      </c>
      <c r="D897" t="s">
        <v>522</v>
      </c>
      <c r="E897" t="s">
        <v>529</v>
      </c>
      <c r="F897" t="s">
        <v>76</v>
      </c>
      <c r="G897" t="s">
        <v>12</v>
      </c>
      <c r="H897" s="3">
        <f>IF(Tabla_CMS_Data[[#This Row],[PDFName]]=C896,Tabla_CMS_Data[[#This Row],[Date]]-B896,0)</f>
        <v>3.0092592351138592E-4</v>
      </c>
    </row>
    <row r="898" spans="1:8" x14ac:dyDescent="0.3">
      <c r="A898">
        <v>1122</v>
      </c>
      <c r="B898" s="5">
        <v>44770.565520833334</v>
      </c>
      <c r="C898" t="s">
        <v>521</v>
      </c>
      <c r="D898" t="s">
        <v>522</v>
      </c>
      <c r="E898" t="s">
        <v>529</v>
      </c>
      <c r="F898" t="s">
        <v>77</v>
      </c>
      <c r="G898" t="s">
        <v>12</v>
      </c>
      <c r="H898" s="3">
        <f>IF(Tabla_CMS_Data[[#This Row],[PDFName]]=C897,Tabla_CMS_Data[[#This Row],[Date]]-B897,0)</f>
        <v>3.125000002910383E-4</v>
      </c>
    </row>
    <row r="899" spans="1:8" x14ac:dyDescent="0.3">
      <c r="A899">
        <v>1123</v>
      </c>
      <c r="B899" s="5">
        <v>44771.4765625</v>
      </c>
      <c r="C899" t="s">
        <v>530</v>
      </c>
      <c r="D899" t="s">
        <v>531</v>
      </c>
      <c r="E899" t="s">
        <v>532</v>
      </c>
      <c r="F899" t="s">
        <v>11</v>
      </c>
      <c r="G899" t="s">
        <v>12</v>
      </c>
      <c r="H899" s="3">
        <f>IF(Tabla_CMS_Data[[#This Row],[PDFName]]=C898,Tabla_CMS_Data[[#This Row],[Date]]-B898,0)</f>
        <v>0</v>
      </c>
    </row>
    <row r="900" spans="1:8" x14ac:dyDescent="0.3">
      <c r="A900">
        <v>1124</v>
      </c>
      <c r="B900" s="5">
        <v>44771.476863425924</v>
      </c>
      <c r="C900" t="s">
        <v>530</v>
      </c>
      <c r="D900" t="s">
        <v>531</v>
      </c>
      <c r="E900" t="s">
        <v>532</v>
      </c>
      <c r="F900" t="s">
        <v>16</v>
      </c>
      <c r="G900" t="s">
        <v>12</v>
      </c>
      <c r="H900" s="3">
        <f>IF(Tabla_CMS_Data[[#This Row],[PDFName]]=C899,Tabla_CMS_Data[[#This Row],[Date]]-B899,0)</f>
        <v>3.0092592351138592E-4</v>
      </c>
    </row>
    <row r="901" spans="1:8" x14ac:dyDescent="0.3">
      <c r="A901">
        <v>1125</v>
      </c>
      <c r="B901" s="5">
        <v>44771.477685185186</v>
      </c>
      <c r="C901" t="s">
        <v>530</v>
      </c>
      <c r="D901" t="s">
        <v>531</v>
      </c>
      <c r="E901" t="s">
        <v>533</v>
      </c>
      <c r="F901" t="s">
        <v>11</v>
      </c>
      <c r="G901" t="s">
        <v>12</v>
      </c>
      <c r="H901" s="3">
        <f>IF(Tabla_CMS_Data[[#This Row],[PDFName]]=C900,Tabla_CMS_Data[[#This Row],[Date]]-B900,0)</f>
        <v>8.217592621804215E-4</v>
      </c>
    </row>
    <row r="902" spans="1:8" x14ac:dyDescent="0.3">
      <c r="A902">
        <v>1126</v>
      </c>
      <c r="B902" s="5">
        <v>44771.477939814817</v>
      </c>
      <c r="C902" t="s">
        <v>530</v>
      </c>
      <c r="D902" t="s">
        <v>531</v>
      </c>
      <c r="E902" t="s">
        <v>533</v>
      </c>
      <c r="F902" t="s">
        <v>16</v>
      </c>
      <c r="G902" t="s">
        <v>12</v>
      </c>
      <c r="H902" s="3">
        <f>IF(Tabla_CMS_Data[[#This Row],[PDFName]]=C901,Tabla_CMS_Data[[#This Row],[Date]]-B901,0)</f>
        <v>2.546296309446916E-4</v>
      </c>
    </row>
    <row r="903" spans="1:8" x14ac:dyDescent="0.3">
      <c r="A903">
        <v>1127</v>
      </c>
      <c r="B903" s="5">
        <v>44771.491631944446</v>
      </c>
      <c r="C903" t="s">
        <v>534</v>
      </c>
      <c r="D903" t="s">
        <v>535</v>
      </c>
      <c r="E903" t="s">
        <v>505</v>
      </c>
      <c r="F903" t="s">
        <v>11</v>
      </c>
      <c r="G903" t="s">
        <v>12</v>
      </c>
      <c r="H903" s="3">
        <f>IF(Tabla_CMS_Data[[#This Row],[PDFName]]=C902,Tabla_CMS_Data[[#This Row],[Date]]-B902,0)</f>
        <v>0</v>
      </c>
    </row>
    <row r="904" spans="1:8" x14ac:dyDescent="0.3">
      <c r="A904">
        <v>1128</v>
      </c>
      <c r="B904" s="5">
        <v>44771.491863425923</v>
      </c>
      <c r="C904" t="s">
        <v>534</v>
      </c>
      <c r="D904" t="s">
        <v>535</v>
      </c>
      <c r="E904" t="s">
        <v>505</v>
      </c>
      <c r="F904" t="s">
        <v>16</v>
      </c>
      <c r="G904" t="s">
        <v>12</v>
      </c>
      <c r="H904" s="3">
        <f>IF(Tabla_CMS_Data[[#This Row],[PDFName]]=C903,Tabla_CMS_Data[[#This Row],[Date]]-B903,0)</f>
        <v>2.3148147738538682E-4</v>
      </c>
    </row>
    <row r="905" spans="1:8" x14ac:dyDescent="0.3">
      <c r="A905">
        <v>1129</v>
      </c>
      <c r="B905" s="5">
        <v>44771.4924537037</v>
      </c>
      <c r="C905" t="s">
        <v>534</v>
      </c>
      <c r="D905" t="s">
        <v>535</v>
      </c>
      <c r="E905" t="s">
        <v>536</v>
      </c>
      <c r="F905" t="s">
        <v>11</v>
      </c>
      <c r="G905" t="s">
        <v>12</v>
      </c>
      <c r="H905" s="3">
        <f>IF(Tabla_CMS_Data[[#This Row],[PDFName]]=C904,Tabla_CMS_Data[[#This Row],[Date]]-B904,0)</f>
        <v>5.9027777751907706E-4</v>
      </c>
    </row>
    <row r="906" spans="1:8" x14ac:dyDescent="0.3">
      <c r="A906">
        <v>1130</v>
      </c>
      <c r="B906" s="5">
        <v>44771.492696759262</v>
      </c>
      <c r="C906" t="s">
        <v>534</v>
      </c>
      <c r="D906" t="s">
        <v>535</v>
      </c>
      <c r="E906" t="s">
        <v>536</v>
      </c>
      <c r="F906" t="s">
        <v>16</v>
      </c>
      <c r="G906" t="s">
        <v>12</v>
      </c>
      <c r="H906" s="3">
        <f>IF(Tabla_CMS_Data[[#This Row],[PDFName]]=C905,Tabla_CMS_Data[[#This Row],[Date]]-B905,0)</f>
        <v>2.4305556144099683E-4</v>
      </c>
    </row>
    <row r="907" spans="1:8" x14ac:dyDescent="0.3">
      <c r="A907">
        <v>1131</v>
      </c>
      <c r="B907" s="5">
        <v>44771.493425925924</v>
      </c>
      <c r="C907" t="s">
        <v>534</v>
      </c>
      <c r="D907" t="s">
        <v>535</v>
      </c>
      <c r="E907" t="s">
        <v>537</v>
      </c>
      <c r="F907" t="s">
        <v>11</v>
      </c>
      <c r="G907" t="s">
        <v>12</v>
      </c>
      <c r="H907" s="3">
        <f>IF(Tabla_CMS_Data[[#This Row],[PDFName]]=C906,Tabla_CMS_Data[[#This Row],[Date]]-B906,0)</f>
        <v>7.2916666249511763E-4</v>
      </c>
    </row>
    <row r="908" spans="1:8" x14ac:dyDescent="0.3">
      <c r="A908">
        <v>1132</v>
      </c>
      <c r="B908" s="5">
        <v>44771.493657407409</v>
      </c>
      <c r="C908" t="s">
        <v>534</v>
      </c>
      <c r="D908" t="s">
        <v>535</v>
      </c>
      <c r="E908" t="s">
        <v>537</v>
      </c>
      <c r="F908" t="s">
        <v>16</v>
      </c>
      <c r="G908" t="s">
        <v>12</v>
      </c>
      <c r="H908" s="3">
        <f>IF(Tabla_CMS_Data[[#This Row],[PDFName]]=C907,Tabla_CMS_Data[[#This Row],[Date]]-B907,0)</f>
        <v>2.3148148466134444E-4</v>
      </c>
    </row>
    <row r="909" spans="1:8" x14ac:dyDescent="0.3">
      <c r="A909">
        <v>1133</v>
      </c>
      <c r="B909" s="5">
        <v>44771.494421296295</v>
      </c>
      <c r="C909" t="s">
        <v>534</v>
      </c>
      <c r="D909" t="s">
        <v>535</v>
      </c>
      <c r="E909" t="s">
        <v>538</v>
      </c>
      <c r="F909" t="s">
        <v>11</v>
      </c>
      <c r="G909" t="s">
        <v>12</v>
      </c>
      <c r="H909" s="3">
        <f>IF(Tabla_CMS_Data[[#This Row],[PDFName]]=C908,Tabla_CMS_Data[[#This Row],[Date]]-B908,0)</f>
        <v>7.6388888555811718E-4</v>
      </c>
    </row>
    <row r="910" spans="1:8" x14ac:dyDescent="0.3">
      <c r="A910">
        <v>1134</v>
      </c>
      <c r="B910" s="5">
        <v>44771.494687500002</v>
      </c>
      <c r="C910" t="s">
        <v>534</v>
      </c>
      <c r="D910" t="s">
        <v>535</v>
      </c>
      <c r="E910" t="s">
        <v>538</v>
      </c>
      <c r="F910" t="s">
        <v>16</v>
      </c>
      <c r="G910" t="s">
        <v>12</v>
      </c>
      <c r="H910" s="3">
        <f>IF(Tabla_CMS_Data[[#This Row],[PDFName]]=C909,Tabla_CMS_Data[[#This Row],[Date]]-B909,0)</f>
        <v>2.6620370772434399E-4</v>
      </c>
    </row>
    <row r="911" spans="1:8" x14ac:dyDescent="0.3">
      <c r="A911">
        <v>1135</v>
      </c>
      <c r="B911" s="5">
        <v>44771.495451388888</v>
      </c>
      <c r="C911" t="s">
        <v>534</v>
      </c>
      <c r="D911" t="s">
        <v>535</v>
      </c>
      <c r="E911" t="s">
        <v>539</v>
      </c>
      <c r="F911" t="s">
        <v>11</v>
      </c>
      <c r="G911" t="s">
        <v>12</v>
      </c>
      <c r="H911" s="3">
        <f>IF(Tabla_CMS_Data[[#This Row],[PDFName]]=C910,Tabla_CMS_Data[[#This Row],[Date]]-B910,0)</f>
        <v>7.6388888555811718E-4</v>
      </c>
    </row>
    <row r="912" spans="1:8" x14ac:dyDescent="0.3">
      <c r="A912">
        <v>1136</v>
      </c>
      <c r="B912" s="5">
        <v>44771.495729166665</v>
      </c>
      <c r="C912" t="s">
        <v>534</v>
      </c>
      <c r="D912" t="s">
        <v>535</v>
      </c>
      <c r="E912" t="s">
        <v>539</v>
      </c>
      <c r="F912" t="s">
        <v>16</v>
      </c>
      <c r="G912" t="s">
        <v>12</v>
      </c>
      <c r="H912" s="3">
        <f>IF(Tabla_CMS_Data[[#This Row],[PDFName]]=C911,Tabla_CMS_Data[[#This Row],[Date]]-B911,0)</f>
        <v>2.7777777722803876E-4</v>
      </c>
    </row>
    <row r="913" spans="1:8" x14ac:dyDescent="0.3">
      <c r="A913">
        <v>1137</v>
      </c>
      <c r="B913" s="5">
        <v>44771.496504629627</v>
      </c>
      <c r="C913" t="s">
        <v>534</v>
      </c>
      <c r="D913" t="s">
        <v>535</v>
      </c>
      <c r="E913" t="s">
        <v>540</v>
      </c>
      <c r="F913" t="s">
        <v>11</v>
      </c>
      <c r="G913" t="s">
        <v>12</v>
      </c>
      <c r="H913" s="3">
        <f>IF(Tabla_CMS_Data[[#This Row],[PDFName]]=C912,Tabla_CMS_Data[[#This Row],[Date]]-B912,0)</f>
        <v>7.7546296233776957E-4</v>
      </c>
    </row>
    <row r="914" spans="1:8" x14ac:dyDescent="0.3">
      <c r="A914">
        <v>1138</v>
      </c>
      <c r="B914" s="5">
        <v>44771.496782407405</v>
      </c>
      <c r="C914" t="s">
        <v>534</v>
      </c>
      <c r="D914" t="s">
        <v>535</v>
      </c>
      <c r="E914" t="s">
        <v>540</v>
      </c>
      <c r="F914" t="s">
        <v>16</v>
      </c>
      <c r="G914" t="s">
        <v>12</v>
      </c>
      <c r="H914" s="3">
        <f>IF(Tabla_CMS_Data[[#This Row],[PDFName]]=C913,Tabla_CMS_Data[[#This Row],[Date]]-B913,0)</f>
        <v>2.7777777722803876E-4</v>
      </c>
    </row>
    <row r="915" spans="1:8" x14ac:dyDescent="0.3">
      <c r="A915">
        <v>1139</v>
      </c>
      <c r="B915" s="5">
        <v>44771.497499999998</v>
      </c>
      <c r="C915" t="s">
        <v>534</v>
      </c>
      <c r="D915" t="s">
        <v>535</v>
      </c>
      <c r="E915" t="s">
        <v>541</v>
      </c>
      <c r="F915" t="s">
        <v>11</v>
      </c>
      <c r="G915" t="s">
        <v>12</v>
      </c>
      <c r="H915" s="3">
        <f>IF(Tabla_CMS_Data[[#This Row],[PDFName]]=C914,Tabla_CMS_Data[[#This Row],[Date]]-B914,0)</f>
        <v>7.1759259299142286E-4</v>
      </c>
    </row>
    <row r="916" spans="1:8" x14ac:dyDescent="0.3">
      <c r="A916">
        <v>1140</v>
      </c>
      <c r="B916" s="5">
        <v>44771.510092592594</v>
      </c>
      <c r="C916" t="s">
        <v>534</v>
      </c>
      <c r="D916" t="s">
        <v>535</v>
      </c>
      <c r="E916" t="s">
        <v>541</v>
      </c>
      <c r="F916" t="s">
        <v>16</v>
      </c>
      <c r="G916" t="s">
        <v>12</v>
      </c>
      <c r="H916" s="3">
        <f>IF(Tabla_CMS_Data[[#This Row],[PDFName]]=C915,Tabla_CMS_Data[[#This Row],[Date]]-B915,0)</f>
        <v>1.2592592596774921E-2</v>
      </c>
    </row>
    <row r="917" spans="1:8" x14ac:dyDescent="0.3">
      <c r="A917">
        <v>1141</v>
      </c>
      <c r="B917" s="5">
        <v>44771.51085648148</v>
      </c>
      <c r="C917" t="s">
        <v>534</v>
      </c>
      <c r="D917" t="s">
        <v>535</v>
      </c>
      <c r="E917" t="s">
        <v>542</v>
      </c>
      <c r="F917" t="s">
        <v>11</v>
      </c>
      <c r="G917" t="s">
        <v>12</v>
      </c>
      <c r="H917" s="3">
        <f>IF(Tabla_CMS_Data[[#This Row],[PDFName]]=C916,Tabla_CMS_Data[[#This Row],[Date]]-B916,0)</f>
        <v>7.6388888555811718E-4</v>
      </c>
    </row>
    <row r="918" spans="1:8" x14ac:dyDescent="0.3">
      <c r="A918">
        <v>1142</v>
      </c>
      <c r="B918" s="5">
        <v>44771.511134259257</v>
      </c>
      <c r="C918" t="s">
        <v>534</v>
      </c>
      <c r="D918" t="s">
        <v>535</v>
      </c>
      <c r="E918" t="s">
        <v>542</v>
      </c>
      <c r="F918" t="s">
        <v>16</v>
      </c>
      <c r="G918" t="s">
        <v>12</v>
      </c>
      <c r="H918" s="3">
        <f>IF(Tabla_CMS_Data[[#This Row],[PDFName]]=C917,Tabla_CMS_Data[[#This Row],[Date]]-B917,0)</f>
        <v>2.7777777722803876E-4</v>
      </c>
    </row>
    <row r="919" spans="1:8" x14ac:dyDescent="0.3">
      <c r="A919">
        <v>1143</v>
      </c>
      <c r="B919" s="5">
        <v>44771.511886574073</v>
      </c>
      <c r="C919" t="s">
        <v>534</v>
      </c>
      <c r="D919" t="s">
        <v>535</v>
      </c>
      <c r="E919" t="s">
        <v>543</v>
      </c>
      <c r="F919" t="s">
        <v>11</v>
      </c>
      <c r="G919" t="s">
        <v>12</v>
      </c>
      <c r="H919" s="3">
        <f>IF(Tabla_CMS_Data[[#This Row],[PDFName]]=C918,Tabla_CMS_Data[[#This Row],[Date]]-B918,0)</f>
        <v>7.5231481605442241E-4</v>
      </c>
    </row>
    <row r="920" spans="1:8" x14ac:dyDescent="0.3">
      <c r="A920">
        <v>1144</v>
      </c>
      <c r="B920" s="5">
        <v>44771.512152777781</v>
      </c>
      <c r="C920" t="s">
        <v>534</v>
      </c>
      <c r="D920" t="s">
        <v>535</v>
      </c>
      <c r="E920" t="s">
        <v>543</v>
      </c>
      <c r="F920" t="s">
        <v>16</v>
      </c>
      <c r="G920" t="s">
        <v>12</v>
      </c>
      <c r="H920" s="3">
        <f>IF(Tabla_CMS_Data[[#This Row],[PDFName]]=C919,Tabla_CMS_Data[[#This Row],[Date]]-B919,0)</f>
        <v>2.6620370772434399E-4</v>
      </c>
    </row>
    <row r="921" spans="1:8" x14ac:dyDescent="0.3">
      <c r="A921">
        <v>1145</v>
      </c>
      <c r="B921" s="5">
        <v>44771.512881944444</v>
      </c>
      <c r="C921" t="s">
        <v>534</v>
      </c>
      <c r="D921" t="s">
        <v>535</v>
      </c>
      <c r="E921" t="s">
        <v>544</v>
      </c>
      <c r="F921" t="s">
        <v>11</v>
      </c>
      <c r="G921" t="s">
        <v>12</v>
      </c>
      <c r="H921" s="3">
        <f>IF(Tabla_CMS_Data[[#This Row],[PDFName]]=C920,Tabla_CMS_Data[[#This Row],[Date]]-B920,0)</f>
        <v>7.2916666249511763E-4</v>
      </c>
    </row>
    <row r="922" spans="1:8" x14ac:dyDescent="0.3">
      <c r="A922">
        <v>1146</v>
      </c>
      <c r="B922" s="5">
        <v>44771.513113425928</v>
      </c>
      <c r="C922" t="s">
        <v>534</v>
      </c>
      <c r="D922" t="s">
        <v>535</v>
      </c>
      <c r="E922" t="s">
        <v>544</v>
      </c>
      <c r="F922" t="s">
        <v>16</v>
      </c>
      <c r="G922" t="s">
        <v>12</v>
      </c>
      <c r="H922" s="3">
        <f>IF(Tabla_CMS_Data[[#This Row],[PDFName]]=C921,Tabla_CMS_Data[[#This Row],[Date]]-B921,0)</f>
        <v>2.3148148466134444E-4</v>
      </c>
    </row>
    <row r="923" spans="1:8" x14ac:dyDescent="0.3">
      <c r="A923">
        <v>1147</v>
      </c>
      <c r="B923" s="5">
        <v>44771.513831018521</v>
      </c>
      <c r="C923" t="s">
        <v>534</v>
      </c>
      <c r="D923" t="s">
        <v>535</v>
      </c>
      <c r="E923" t="s">
        <v>545</v>
      </c>
      <c r="F923" t="s">
        <v>11</v>
      </c>
      <c r="G923" t="s">
        <v>12</v>
      </c>
      <c r="H923" s="3">
        <f>IF(Tabla_CMS_Data[[#This Row],[PDFName]]=C922,Tabla_CMS_Data[[#This Row],[Date]]-B922,0)</f>
        <v>7.1759259299142286E-4</v>
      </c>
    </row>
    <row r="924" spans="1:8" x14ac:dyDescent="0.3">
      <c r="A924">
        <v>1148</v>
      </c>
      <c r="B924" s="5">
        <v>44771.514074074075</v>
      </c>
      <c r="C924" t="s">
        <v>534</v>
      </c>
      <c r="D924" t="s">
        <v>535</v>
      </c>
      <c r="E924" t="s">
        <v>545</v>
      </c>
      <c r="F924" t="s">
        <v>16</v>
      </c>
      <c r="G924" t="s">
        <v>12</v>
      </c>
      <c r="H924" s="3">
        <f>IF(Tabla_CMS_Data[[#This Row],[PDFName]]=C923,Tabla_CMS_Data[[#This Row],[Date]]-B923,0)</f>
        <v>2.4305555416503921E-4</v>
      </c>
    </row>
    <row r="925" spans="1:8" x14ac:dyDescent="0.3">
      <c r="A925">
        <v>1149</v>
      </c>
      <c r="B925" s="5">
        <v>44771.514826388891</v>
      </c>
      <c r="C925" t="s">
        <v>534</v>
      </c>
      <c r="D925" t="s">
        <v>535</v>
      </c>
      <c r="E925" t="s">
        <v>546</v>
      </c>
      <c r="F925" t="s">
        <v>11</v>
      </c>
      <c r="G925" t="s">
        <v>12</v>
      </c>
      <c r="H925" s="3">
        <f>IF(Tabla_CMS_Data[[#This Row],[PDFName]]=C924,Tabla_CMS_Data[[#This Row],[Date]]-B924,0)</f>
        <v>7.5231481605442241E-4</v>
      </c>
    </row>
    <row r="926" spans="1:8" x14ac:dyDescent="0.3">
      <c r="A926">
        <v>1150</v>
      </c>
      <c r="B926" s="5">
        <v>44771.515092592592</v>
      </c>
      <c r="C926" t="s">
        <v>534</v>
      </c>
      <c r="D926" t="s">
        <v>535</v>
      </c>
      <c r="E926" t="s">
        <v>546</v>
      </c>
      <c r="F926" t="s">
        <v>16</v>
      </c>
      <c r="G926" t="s">
        <v>12</v>
      </c>
      <c r="H926" s="3">
        <f>IF(Tabla_CMS_Data[[#This Row],[PDFName]]=C925,Tabla_CMS_Data[[#This Row],[Date]]-B925,0)</f>
        <v>2.6620370044838637E-4</v>
      </c>
    </row>
    <row r="927" spans="1:8" x14ac:dyDescent="0.3">
      <c r="A927">
        <v>1151</v>
      </c>
      <c r="B927" s="5">
        <v>44771.515844907408</v>
      </c>
      <c r="C927" t="s">
        <v>534</v>
      </c>
      <c r="D927" t="s">
        <v>535</v>
      </c>
      <c r="E927" t="s">
        <v>547</v>
      </c>
      <c r="F927" t="s">
        <v>11</v>
      </c>
      <c r="G927" t="s">
        <v>12</v>
      </c>
      <c r="H927" s="3">
        <f>IF(Tabla_CMS_Data[[#This Row],[PDFName]]=C926,Tabla_CMS_Data[[#This Row],[Date]]-B926,0)</f>
        <v>7.5231481605442241E-4</v>
      </c>
    </row>
    <row r="928" spans="1:8" x14ac:dyDescent="0.3">
      <c r="A928">
        <v>1152</v>
      </c>
      <c r="B928" s="5">
        <v>44771.516122685185</v>
      </c>
      <c r="C928" t="s">
        <v>534</v>
      </c>
      <c r="D928" t="s">
        <v>535</v>
      </c>
      <c r="E928" t="s">
        <v>547</v>
      </c>
      <c r="F928" t="s">
        <v>16</v>
      </c>
      <c r="G928" t="s">
        <v>12</v>
      </c>
      <c r="H928" s="3">
        <f>IF(Tabla_CMS_Data[[#This Row],[PDFName]]=C927,Tabla_CMS_Data[[#This Row],[Date]]-B927,0)</f>
        <v>2.7777777722803876E-4</v>
      </c>
    </row>
    <row r="929" spans="1:8" x14ac:dyDescent="0.3">
      <c r="A929">
        <v>1153</v>
      </c>
      <c r="B929" s="5">
        <v>44774.503865740742</v>
      </c>
      <c r="C929" t="s">
        <v>548</v>
      </c>
      <c r="D929" t="s">
        <v>549</v>
      </c>
      <c r="E929" t="s">
        <v>234</v>
      </c>
      <c r="F929" t="s">
        <v>11</v>
      </c>
      <c r="G929" t="s">
        <v>12</v>
      </c>
      <c r="H929" s="3">
        <f>IF(Tabla_CMS_Data[[#This Row],[PDFName]]=C928,Tabla_CMS_Data[[#This Row],[Date]]-B928,0)</f>
        <v>0</v>
      </c>
    </row>
    <row r="930" spans="1:8" x14ac:dyDescent="0.3">
      <c r="A930">
        <v>1154</v>
      </c>
      <c r="B930" s="5">
        <v>44774.504108796296</v>
      </c>
      <c r="C930" t="s">
        <v>548</v>
      </c>
      <c r="D930" t="s">
        <v>549</v>
      </c>
      <c r="E930" t="s">
        <v>234</v>
      </c>
      <c r="F930" t="s">
        <v>16</v>
      </c>
      <c r="G930" t="s">
        <v>12</v>
      </c>
      <c r="H930" s="3">
        <f>IF(Tabla_CMS_Data[[#This Row],[PDFName]]=C929,Tabla_CMS_Data[[#This Row],[Date]]-B929,0)</f>
        <v>2.4305555416503921E-4</v>
      </c>
    </row>
    <row r="931" spans="1:8" x14ac:dyDescent="0.3">
      <c r="A931">
        <v>1155</v>
      </c>
      <c r="B931" s="5">
        <v>44774.51290509259</v>
      </c>
      <c r="C931" t="s">
        <v>550</v>
      </c>
      <c r="D931" t="s">
        <v>551</v>
      </c>
      <c r="E931" t="s">
        <v>552</v>
      </c>
      <c r="F931" t="s">
        <v>11</v>
      </c>
      <c r="G931" t="s">
        <v>482</v>
      </c>
      <c r="H931" s="3">
        <f>IF(Tabla_CMS_Data[[#This Row],[PDFName]]=C930,Tabla_CMS_Data[[#This Row],[Date]]-B930,0)</f>
        <v>0</v>
      </c>
    </row>
    <row r="932" spans="1:8" x14ac:dyDescent="0.3">
      <c r="A932">
        <v>1156</v>
      </c>
      <c r="B932" s="5">
        <v>44774.516076388885</v>
      </c>
      <c r="C932" t="s">
        <v>550</v>
      </c>
      <c r="D932" t="s">
        <v>551</v>
      </c>
      <c r="E932" t="s">
        <v>552</v>
      </c>
      <c r="F932" t="s">
        <v>16</v>
      </c>
      <c r="G932" t="s">
        <v>482</v>
      </c>
      <c r="H932" s="3">
        <f>IF(Tabla_CMS_Data[[#This Row],[PDFName]]=C931,Tabla_CMS_Data[[#This Row],[Date]]-B931,0)</f>
        <v>3.1712962954770774E-3</v>
      </c>
    </row>
    <row r="933" spans="1:8" x14ac:dyDescent="0.3">
      <c r="A933">
        <v>1157</v>
      </c>
      <c r="B933" s="5">
        <v>44774.521979166668</v>
      </c>
      <c r="C933" t="s">
        <v>553</v>
      </c>
      <c r="D933" t="s">
        <v>554</v>
      </c>
      <c r="E933" t="s">
        <v>555</v>
      </c>
      <c r="F933" t="s">
        <v>11</v>
      </c>
      <c r="G933" t="s">
        <v>12</v>
      </c>
      <c r="H933" s="3">
        <f>IF(Tabla_CMS_Data[[#This Row],[PDFName]]=C932,Tabla_CMS_Data[[#This Row],[Date]]-B932,0)</f>
        <v>0</v>
      </c>
    </row>
    <row r="934" spans="1:8" x14ac:dyDescent="0.3">
      <c r="A934">
        <v>1158</v>
      </c>
      <c r="B934" s="5">
        <v>44774.522210648145</v>
      </c>
      <c r="C934" t="s">
        <v>553</v>
      </c>
      <c r="D934" t="s">
        <v>554</v>
      </c>
      <c r="E934" t="s">
        <v>555</v>
      </c>
      <c r="F934" t="s">
        <v>16</v>
      </c>
      <c r="G934" t="s">
        <v>12</v>
      </c>
      <c r="H934" s="3">
        <f>IF(Tabla_CMS_Data[[#This Row],[PDFName]]=C933,Tabla_CMS_Data[[#This Row],[Date]]-B933,0)</f>
        <v>2.3148147738538682E-4</v>
      </c>
    </row>
    <row r="935" spans="1:8" x14ac:dyDescent="0.3">
      <c r="A935">
        <v>1159</v>
      </c>
      <c r="B935" s="5">
        <v>44774.522974537038</v>
      </c>
      <c r="C935" t="s">
        <v>553</v>
      </c>
      <c r="D935" t="s">
        <v>554</v>
      </c>
      <c r="E935" t="s">
        <v>556</v>
      </c>
      <c r="F935" t="s">
        <v>11</v>
      </c>
      <c r="G935" t="s">
        <v>12</v>
      </c>
      <c r="H935" s="3">
        <f>IF(Tabla_CMS_Data[[#This Row],[PDFName]]=C934,Tabla_CMS_Data[[#This Row],[Date]]-B934,0)</f>
        <v>7.638888928340748E-4</v>
      </c>
    </row>
    <row r="936" spans="1:8" x14ac:dyDescent="0.3">
      <c r="A936">
        <v>1160</v>
      </c>
      <c r="B936" s="5">
        <v>44774.523240740738</v>
      </c>
      <c r="C936" t="s">
        <v>553</v>
      </c>
      <c r="D936" t="s">
        <v>554</v>
      </c>
      <c r="E936" t="s">
        <v>556</v>
      </c>
      <c r="F936" t="s">
        <v>16</v>
      </c>
      <c r="G936" t="s">
        <v>12</v>
      </c>
      <c r="H936" s="3">
        <f>IF(Tabla_CMS_Data[[#This Row],[PDFName]]=C935,Tabla_CMS_Data[[#This Row],[Date]]-B935,0)</f>
        <v>2.6620370044838637E-4</v>
      </c>
    </row>
    <row r="937" spans="1:8" x14ac:dyDescent="0.3">
      <c r="A937">
        <v>1161</v>
      </c>
      <c r="B937" s="5">
        <v>44774.523958333331</v>
      </c>
      <c r="C937" t="s">
        <v>553</v>
      </c>
      <c r="D937" t="s">
        <v>554</v>
      </c>
      <c r="E937" t="s">
        <v>557</v>
      </c>
      <c r="F937" t="s">
        <v>11</v>
      </c>
      <c r="G937" t="s">
        <v>12</v>
      </c>
      <c r="H937" s="3">
        <f>IF(Tabla_CMS_Data[[#This Row],[PDFName]]=C936,Tabla_CMS_Data[[#This Row],[Date]]-B936,0)</f>
        <v>7.1759259299142286E-4</v>
      </c>
    </row>
    <row r="938" spans="1:8" x14ac:dyDescent="0.3">
      <c r="A938">
        <v>1162</v>
      </c>
      <c r="B938" s="5">
        <v>44774.524201388886</v>
      </c>
      <c r="C938" t="s">
        <v>553</v>
      </c>
      <c r="D938" t="s">
        <v>554</v>
      </c>
      <c r="E938" t="s">
        <v>557</v>
      </c>
      <c r="F938" t="s">
        <v>16</v>
      </c>
      <c r="G938" t="s">
        <v>12</v>
      </c>
      <c r="H938" s="3">
        <f>IF(Tabla_CMS_Data[[#This Row],[PDFName]]=C937,Tabla_CMS_Data[[#This Row],[Date]]-B937,0)</f>
        <v>2.4305555416503921E-4</v>
      </c>
    </row>
    <row r="939" spans="1:8" x14ac:dyDescent="0.3">
      <c r="A939">
        <v>1163</v>
      </c>
      <c r="B939" s="5">
        <v>44774.524907407409</v>
      </c>
      <c r="C939" t="s">
        <v>553</v>
      </c>
      <c r="D939" t="s">
        <v>554</v>
      </c>
      <c r="E939" t="s">
        <v>558</v>
      </c>
      <c r="F939" t="s">
        <v>11</v>
      </c>
      <c r="G939" t="s">
        <v>12</v>
      </c>
      <c r="H939" s="3">
        <f>IF(Tabla_CMS_Data[[#This Row],[PDFName]]=C938,Tabla_CMS_Data[[#This Row],[Date]]-B938,0)</f>
        <v>7.0601852348772809E-4</v>
      </c>
    </row>
    <row r="940" spans="1:8" x14ac:dyDescent="0.3">
      <c r="A940">
        <v>1164</v>
      </c>
      <c r="B940" s="5">
        <v>44774.525150462963</v>
      </c>
      <c r="C940" t="s">
        <v>553</v>
      </c>
      <c r="D940" t="s">
        <v>554</v>
      </c>
      <c r="E940" t="s">
        <v>558</v>
      </c>
      <c r="F940" t="s">
        <v>16</v>
      </c>
      <c r="G940" t="s">
        <v>12</v>
      </c>
      <c r="H940" s="3">
        <f>IF(Tabla_CMS_Data[[#This Row],[PDFName]]=C939,Tabla_CMS_Data[[#This Row],[Date]]-B939,0)</f>
        <v>2.4305555416503921E-4</v>
      </c>
    </row>
    <row r="941" spans="1:8" x14ac:dyDescent="0.3">
      <c r="A941">
        <v>1165</v>
      </c>
      <c r="B941" s="5">
        <v>44774.525914351849</v>
      </c>
      <c r="C941" t="s">
        <v>553</v>
      </c>
      <c r="D941" t="s">
        <v>554</v>
      </c>
      <c r="E941" t="s">
        <v>559</v>
      </c>
      <c r="F941" t="s">
        <v>11</v>
      </c>
      <c r="G941" t="s">
        <v>12</v>
      </c>
      <c r="H941" s="3">
        <f>IF(Tabla_CMS_Data[[#This Row],[PDFName]]=C940,Tabla_CMS_Data[[#This Row],[Date]]-B940,0)</f>
        <v>7.6388888555811718E-4</v>
      </c>
    </row>
    <row r="942" spans="1:8" x14ac:dyDescent="0.3">
      <c r="A942">
        <v>1166</v>
      </c>
      <c r="B942" s="5">
        <v>44774.526250000003</v>
      </c>
      <c r="C942" t="s">
        <v>553</v>
      </c>
      <c r="D942" t="s">
        <v>554</v>
      </c>
      <c r="E942" t="s">
        <v>559</v>
      </c>
      <c r="F942" t="s">
        <v>16</v>
      </c>
      <c r="G942" t="s">
        <v>12</v>
      </c>
      <c r="H942" s="3">
        <f>IF(Tabla_CMS_Data[[#This Row],[PDFName]]=C941,Tabla_CMS_Data[[#This Row],[Date]]-B941,0)</f>
        <v>3.3564815385034308E-4</v>
      </c>
    </row>
    <row r="943" spans="1:8" x14ac:dyDescent="0.3">
      <c r="A943">
        <v>1167</v>
      </c>
      <c r="B943" s="5">
        <v>44774.527002314811</v>
      </c>
      <c r="C943" t="s">
        <v>553</v>
      </c>
      <c r="D943" t="s">
        <v>554</v>
      </c>
      <c r="E943" t="s">
        <v>560</v>
      </c>
      <c r="F943" t="s">
        <v>11</v>
      </c>
      <c r="G943" t="s">
        <v>12</v>
      </c>
      <c r="H943" s="3">
        <f>IF(Tabla_CMS_Data[[#This Row],[PDFName]]=C942,Tabla_CMS_Data[[#This Row],[Date]]-B942,0)</f>
        <v>7.5231480877846479E-4</v>
      </c>
    </row>
    <row r="944" spans="1:8" x14ac:dyDescent="0.3">
      <c r="A944">
        <v>1168</v>
      </c>
      <c r="B944" s="5">
        <v>44774.527280092596</v>
      </c>
      <c r="C944" t="s">
        <v>553</v>
      </c>
      <c r="D944" t="s">
        <v>554</v>
      </c>
      <c r="E944" t="s">
        <v>560</v>
      </c>
      <c r="F944" t="s">
        <v>16</v>
      </c>
      <c r="G944" t="s">
        <v>12</v>
      </c>
      <c r="H944" s="3">
        <f>IF(Tabla_CMS_Data[[#This Row],[PDFName]]=C943,Tabla_CMS_Data[[#This Row],[Date]]-B943,0)</f>
        <v>2.7777778450399637E-4</v>
      </c>
    </row>
    <row r="945" spans="1:8" x14ac:dyDescent="0.3">
      <c r="A945">
        <v>1169</v>
      </c>
      <c r="B945" s="5">
        <v>44774.528043981481</v>
      </c>
      <c r="C945" t="s">
        <v>553</v>
      </c>
      <c r="D945" t="s">
        <v>554</v>
      </c>
      <c r="E945" t="s">
        <v>561</v>
      </c>
      <c r="F945" t="s">
        <v>11</v>
      </c>
      <c r="G945" t="s">
        <v>12</v>
      </c>
      <c r="H945" s="3">
        <f>IF(Tabla_CMS_Data[[#This Row],[PDFName]]=C944,Tabla_CMS_Data[[#This Row],[Date]]-B944,0)</f>
        <v>7.6388888555811718E-4</v>
      </c>
    </row>
    <row r="946" spans="1:8" x14ac:dyDescent="0.3">
      <c r="A946">
        <v>1170</v>
      </c>
      <c r="B946" s="5">
        <v>44774.528321759259</v>
      </c>
      <c r="C946" t="s">
        <v>553</v>
      </c>
      <c r="D946" t="s">
        <v>554</v>
      </c>
      <c r="E946" t="s">
        <v>561</v>
      </c>
      <c r="F946" t="s">
        <v>16</v>
      </c>
      <c r="G946" t="s">
        <v>12</v>
      </c>
      <c r="H946" s="3">
        <f>IF(Tabla_CMS_Data[[#This Row],[PDFName]]=C945,Tabla_CMS_Data[[#This Row],[Date]]-B945,0)</f>
        <v>2.7777777722803876E-4</v>
      </c>
    </row>
    <row r="947" spans="1:8" x14ac:dyDescent="0.3">
      <c r="A947">
        <v>1171</v>
      </c>
      <c r="B947" s="5">
        <v>44774.529027777775</v>
      </c>
      <c r="C947" t="s">
        <v>553</v>
      </c>
      <c r="D947" t="s">
        <v>554</v>
      </c>
      <c r="E947" t="s">
        <v>562</v>
      </c>
      <c r="F947" t="s">
        <v>11</v>
      </c>
      <c r="G947" t="s">
        <v>12</v>
      </c>
      <c r="H947" s="3">
        <f>IF(Tabla_CMS_Data[[#This Row],[PDFName]]=C946,Tabla_CMS_Data[[#This Row],[Date]]-B946,0)</f>
        <v>7.0601851621177047E-4</v>
      </c>
    </row>
    <row r="948" spans="1:8" x14ac:dyDescent="0.3">
      <c r="A948">
        <v>1172</v>
      </c>
      <c r="B948" s="5">
        <v>44774.52925925926</v>
      </c>
      <c r="C948" t="s">
        <v>553</v>
      </c>
      <c r="D948" t="s">
        <v>554</v>
      </c>
      <c r="E948" t="s">
        <v>562</v>
      </c>
      <c r="F948" t="s">
        <v>16</v>
      </c>
      <c r="G948" t="s">
        <v>12</v>
      </c>
      <c r="H948" s="3">
        <f>IF(Tabla_CMS_Data[[#This Row],[PDFName]]=C947,Tabla_CMS_Data[[#This Row],[Date]]-B947,0)</f>
        <v>2.3148148466134444E-4</v>
      </c>
    </row>
    <row r="949" spans="1:8" x14ac:dyDescent="0.3">
      <c r="A949">
        <v>1173</v>
      </c>
      <c r="B949" s="5">
        <v>44774.530011574076</v>
      </c>
      <c r="C949" t="s">
        <v>553</v>
      </c>
      <c r="D949" t="s">
        <v>554</v>
      </c>
      <c r="E949" t="s">
        <v>563</v>
      </c>
      <c r="F949" t="s">
        <v>11</v>
      </c>
      <c r="G949" t="s">
        <v>12</v>
      </c>
      <c r="H949" s="3">
        <f>IF(Tabla_CMS_Data[[#This Row],[PDFName]]=C948,Tabla_CMS_Data[[#This Row],[Date]]-B948,0)</f>
        <v>7.5231481605442241E-4</v>
      </c>
    </row>
    <row r="950" spans="1:8" x14ac:dyDescent="0.3">
      <c r="A950">
        <v>1174</v>
      </c>
      <c r="B950" s="5">
        <v>44774.530277777776</v>
      </c>
      <c r="C950" t="s">
        <v>553</v>
      </c>
      <c r="D950" t="s">
        <v>554</v>
      </c>
      <c r="E950" t="s">
        <v>563</v>
      </c>
      <c r="F950" t="s">
        <v>16</v>
      </c>
      <c r="G950" t="s">
        <v>12</v>
      </c>
      <c r="H950" s="3">
        <f>IF(Tabla_CMS_Data[[#This Row],[PDFName]]=C949,Tabla_CMS_Data[[#This Row],[Date]]-B949,0)</f>
        <v>2.6620370044838637E-4</v>
      </c>
    </row>
    <row r="951" spans="1:8" x14ac:dyDescent="0.3">
      <c r="A951">
        <v>1175</v>
      </c>
      <c r="B951" s="5">
        <v>44774.531030092592</v>
      </c>
      <c r="C951" t="s">
        <v>553</v>
      </c>
      <c r="D951" t="s">
        <v>554</v>
      </c>
      <c r="E951" t="s">
        <v>564</v>
      </c>
      <c r="F951" t="s">
        <v>11</v>
      </c>
      <c r="G951" t="s">
        <v>12</v>
      </c>
      <c r="H951" s="3">
        <f>IF(Tabla_CMS_Data[[#This Row],[PDFName]]=C950,Tabla_CMS_Data[[#This Row],[Date]]-B950,0)</f>
        <v>7.5231481605442241E-4</v>
      </c>
    </row>
    <row r="952" spans="1:8" x14ac:dyDescent="0.3">
      <c r="A952">
        <v>1176</v>
      </c>
      <c r="B952" s="5">
        <v>44774.5312962963</v>
      </c>
      <c r="C952" t="s">
        <v>553</v>
      </c>
      <c r="D952" t="s">
        <v>554</v>
      </c>
      <c r="E952" t="s">
        <v>564</v>
      </c>
      <c r="F952" t="s">
        <v>16</v>
      </c>
      <c r="G952" t="s">
        <v>12</v>
      </c>
      <c r="H952" s="3">
        <f>IF(Tabla_CMS_Data[[#This Row],[PDFName]]=C951,Tabla_CMS_Data[[#This Row],[Date]]-B951,0)</f>
        <v>2.6620370772434399E-4</v>
      </c>
    </row>
    <row r="953" spans="1:8" x14ac:dyDescent="0.3">
      <c r="A953">
        <v>1177</v>
      </c>
      <c r="B953" s="5">
        <v>44774.532048611109</v>
      </c>
      <c r="C953" t="s">
        <v>553</v>
      </c>
      <c r="D953" t="s">
        <v>554</v>
      </c>
      <c r="E953" t="s">
        <v>565</v>
      </c>
      <c r="F953" t="s">
        <v>11</v>
      </c>
      <c r="G953" t="s">
        <v>12</v>
      </c>
      <c r="H953" s="3">
        <f>IF(Tabla_CMS_Data[[#This Row],[PDFName]]=C952,Tabla_CMS_Data[[#This Row],[Date]]-B952,0)</f>
        <v>7.5231480877846479E-4</v>
      </c>
    </row>
    <row r="954" spans="1:8" x14ac:dyDescent="0.3">
      <c r="A954">
        <v>1178</v>
      </c>
      <c r="B954" s="5">
        <v>44774.532314814816</v>
      </c>
      <c r="C954" t="s">
        <v>553</v>
      </c>
      <c r="D954" t="s">
        <v>554</v>
      </c>
      <c r="E954" t="s">
        <v>565</v>
      </c>
      <c r="F954" t="s">
        <v>16</v>
      </c>
      <c r="G954" t="s">
        <v>12</v>
      </c>
      <c r="H954" s="3">
        <f>IF(Tabla_CMS_Data[[#This Row],[PDFName]]=C953,Tabla_CMS_Data[[#This Row],[Date]]-B953,0)</f>
        <v>2.6620370772434399E-4</v>
      </c>
    </row>
    <row r="955" spans="1:8" x14ac:dyDescent="0.3">
      <c r="A955">
        <v>1179</v>
      </c>
      <c r="B955" s="5">
        <v>44774.533055555556</v>
      </c>
      <c r="C955" t="s">
        <v>553</v>
      </c>
      <c r="D955" t="s">
        <v>554</v>
      </c>
      <c r="E955" t="s">
        <v>566</v>
      </c>
      <c r="F955" t="s">
        <v>11</v>
      </c>
      <c r="G955" t="s">
        <v>12</v>
      </c>
      <c r="H955" s="3">
        <f>IF(Tabla_CMS_Data[[#This Row],[PDFName]]=C954,Tabla_CMS_Data[[#This Row],[Date]]-B954,0)</f>
        <v>7.4074073927477002E-4</v>
      </c>
    </row>
    <row r="956" spans="1:8" x14ac:dyDescent="0.3">
      <c r="A956">
        <v>1180</v>
      </c>
      <c r="B956" s="5">
        <v>44774.533333333333</v>
      </c>
      <c r="C956" t="s">
        <v>553</v>
      </c>
      <c r="D956" t="s">
        <v>554</v>
      </c>
      <c r="E956" t="s">
        <v>566</v>
      </c>
      <c r="F956" t="s">
        <v>16</v>
      </c>
      <c r="G956" t="s">
        <v>12</v>
      </c>
      <c r="H956" s="3">
        <f>IF(Tabla_CMS_Data[[#This Row],[PDFName]]=C955,Tabla_CMS_Data[[#This Row],[Date]]-B955,0)</f>
        <v>2.7777777722803876E-4</v>
      </c>
    </row>
    <row r="957" spans="1:8" x14ac:dyDescent="0.3">
      <c r="A957">
        <v>1181</v>
      </c>
      <c r="B957" s="5">
        <v>44774.534074074072</v>
      </c>
      <c r="C957" t="s">
        <v>553</v>
      </c>
      <c r="D957" t="s">
        <v>554</v>
      </c>
      <c r="E957" t="s">
        <v>567</v>
      </c>
      <c r="F957" t="s">
        <v>11</v>
      </c>
      <c r="G957" t="s">
        <v>12</v>
      </c>
      <c r="H957" s="3">
        <f>IF(Tabla_CMS_Data[[#This Row],[PDFName]]=C956,Tabla_CMS_Data[[#This Row],[Date]]-B956,0)</f>
        <v>7.4074073927477002E-4</v>
      </c>
    </row>
    <row r="958" spans="1:8" x14ac:dyDescent="0.3">
      <c r="A958">
        <v>1182</v>
      </c>
      <c r="B958" s="5">
        <v>44774.534351851849</v>
      </c>
      <c r="C958" t="s">
        <v>553</v>
      </c>
      <c r="D958" t="s">
        <v>554</v>
      </c>
      <c r="E958" t="s">
        <v>567</v>
      </c>
      <c r="F958" t="s">
        <v>16</v>
      </c>
      <c r="G958" t="s">
        <v>12</v>
      </c>
      <c r="H958" s="3">
        <f>IF(Tabla_CMS_Data[[#This Row],[PDFName]]=C957,Tabla_CMS_Data[[#This Row],[Date]]-B957,0)</f>
        <v>2.7777777722803876E-4</v>
      </c>
    </row>
    <row r="959" spans="1:8" x14ac:dyDescent="0.3">
      <c r="A959">
        <v>1183</v>
      </c>
      <c r="B959" s="5">
        <v>44774.534409722219</v>
      </c>
      <c r="C959" t="s">
        <v>553</v>
      </c>
      <c r="D959" t="s">
        <v>554</v>
      </c>
      <c r="E959" t="s">
        <v>567</v>
      </c>
      <c r="F959" t="s">
        <v>73</v>
      </c>
      <c r="G959" t="s">
        <v>468</v>
      </c>
      <c r="H959" s="3">
        <f>IF(Tabla_CMS_Data[[#This Row],[PDFName]]=C958,Tabla_CMS_Data[[#This Row],[Date]]-B958,0)</f>
        <v>5.7870369346346706E-5</v>
      </c>
    </row>
    <row r="960" spans="1:8" x14ac:dyDescent="0.3">
      <c r="A960">
        <v>1184</v>
      </c>
      <c r="B960" s="5">
        <v>44774.534467592595</v>
      </c>
      <c r="C960" t="s">
        <v>553</v>
      </c>
      <c r="D960" t="s">
        <v>554</v>
      </c>
      <c r="E960" t="s">
        <v>567</v>
      </c>
      <c r="F960" t="s">
        <v>74</v>
      </c>
      <c r="G960" t="s">
        <v>468</v>
      </c>
      <c r="H960" s="3">
        <f>IF(Tabla_CMS_Data[[#This Row],[PDFName]]=C959,Tabla_CMS_Data[[#This Row],[Date]]-B959,0)</f>
        <v>5.787037662230432E-5</v>
      </c>
    </row>
    <row r="961" spans="1:8" x14ac:dyDescent="0.3">
      <c r="A961">
        <v>1185</v>
      </c>
      <c r="B961" s="5">
        <v>44774.534525462965</v>
      </c>
      <c r="C961" t="s">
        <v>553</v>
      </c>
      <c r="D961" t="s">
        <v>554</v>
      </c>
      <c r="E961" t="s">
        <v>567</v>
      </c>
      <c r="F961" t="s">
        <v>75</v>
      </c>
      <c r="G961" t="s">
        <v>468</v>
      </c>
      <c r="H961" s="3">
        <f>IF(Tabla_CMS_Data[[#This Row],[PDFName]]=C960,Tabla_CMS_Data[[#This Row],[Date]]-B960,0)</f>
        <v>5.7870369346346706E-5</v>
      </c>
    </row>
    <row r="962" spans="1:8" x14ac:dyDescent="0.3">
      <c r="A962">
        <v>1186</v>
      </c>
      <c r="B962" s="5">
        <v>44774.534583333334</v>
      </c>
      <c r="C962" t="s">
        <v>553</v>
      </c>
      <c r="D962" t="s">
        <v>554</v>
      </c>
      <c r="E962" t="s">
        <v>567</v>
      </c>
      <c r="F962" t="s">
        <v>77</v>
      </c>
      <c r="G962" t="s">
        <v>468</v>
      </c>
      <c r="H962" s="3">
        <f>IF(Tabla_CMS_Data[[#This Row],[PDFName]]=C961,Tabla_CMS_Data[[#This Row],[Date]]-B961,0)</f>
        <v>5.7870369346346706E-5</v>
      </c>
    </row>
    <row r="963" spans="1:8" x14ac:dyDescent="0.3">
      <c r="A963">
        <v>1187</v>
      </c>
      <c r="B963" s="5">
        <v>44774.53634259259</v>
      </c>
      <c r="C963" t="s">
        <v>550</v>
      </c>
      <c r="D963" t="s">
        <v>551</v>
      </c>
      <c r="E963" t="s">
        <v>532</v>
      </c>
      <c r="F963" t="s">
        <v>11</v>
      </c>
      <c r="G963" t="s">
        <v>12</v>
      </c>
      <c r="H963" s="3">
        <f>IF(Tabla_CMS_Data[[#This Row],[PDFName]]=C962,Tabla_CMS_Data[[#This Row],[Date]]-B962,0)</f>
        <v>0</v>
      </c>
    </row>
    <row r="964" spans="1:8" x14ac:dyDescent="0.3">
      <c r="A964">
        <v>1188</v>
      </c>
      <c r="B964" s="5">
        <v>44774.53665509259</v>
      </c>
      <c r="C964" t="s">
        <v>550</v>
      </c>
      <c r="D964" t="s">
        <v>551</v>
      </c>
      <c r="E964" t="s">
        <v>532</v>
      </c>
      <c r="F964" t="s">
        <v>16</v>
      </c>
      <c r="G964" t="s">
        <v>12</v>
      </c>
      <c r="H964" s="3">
        <f>IF(Tabla_CMS_Data[[#This Row],[PDFName]]=C963,Tabla_CMS_Data[[#This Row],[Date]]-B963,0)</f>
        <v>3.125000002910383E-4</v>
      </c>
    </row>
    <row r="965" spans="1:8" x14ac:dyDescent="0.3">
      <c r="A965">
        <v>1189</v>
      </c>
      <c r="B965" s="5">
        <v>44774.537395833337</v>
      </c>
      <c r="C965" t="s">
        <v>550</v>
      </c>
      <c r="D965" t="s">
        <v>551</v>
      </c>
      <c r="E965" t="s">
        <v>568</v>
      </c>
      <c r="F965" t="s">
        <v>11</v>
      </c>
      <c r="G965" t="s">
        <v>12</v>
      </c>
      <c r="H965" s="3">
        <f>IF(Tabla_CMS_Data[[#This Row],[PDFName]]=C964,Tabla_CMS_Data[[#This Row],[Date]]-B964,0)</f>
        <v>7.4074074655072764E-4</v>
      </c>
    </row>
    <row r="966" spans="1:8" x14ac:dyDescent="0.3">
      <c r="A966">
        <v>1190</v>
      </c>
      <c r="B966" s="5">
        <v>44774.537708333337</v>
      </c>
      <c r="C966" t="s">
        <v>550</v>
      </c>
      <c r="D966" t="s">
        <v>551</v>
      </c>
      <c r="E966" t="s">
        <v>568</v>
      </c>
      <c r="F966" t="s">
        <v>16</v>
      </c>
      <c r="G966" t="s">
        <v>12</v>
      </c>
      <c r="H966" s="3">
        <f>IF(Tabla_CMS_Data[[#This Row],[PDFName]]=C965,Tabla_CMS_Data[[#This Row],[Date]]-B965,0)</f>
        <v>3.125000002910383E-4</v>
      </c>
    </row>
    <row r="967" spans="1:8" x14ac:dyDescent="0.3">
      <c r="A967">
        <v>1191</v>
      </c>
      <c r="B967" s="5">
        <v>44774.538576388892</v>
      </c>
      <c r="C967" t="s">
        <v>550</v>
      </c>
      <c r="D967" t="s">
        <v>551</v>
      </c>
      <c r="E967" t="s">
        <v>569</v>
      </c>
      <c r="F967" t="s">
        <v>11</v>
      </c>
      <c r="G967" t="s">
        <v>12</v>
      </c>
      <c r="H967" s="3">
        <f>IF(Tabla_CMS_Data[[#This Row],[PDFName]]=C966,Tabla_CMS_Data[[#This Row],[Date]]-B966,0)</f>
        <v>8.6805555474711582E-4</v>
      </c>
    </row>
    <row r="968" spans="1:8" x14ac:dyDescent="0.3">
      <c r="A968">
        <v>1192</v>
      </c>
      <c r="B968" s="5">
        <v>44774.538888888892</v>
      </c>
      <c r="C968" t="s">
        <v>550</v>
      </c>
      <c r="D968" t="s">
        <v>551</v>
      </c>
      <c r="E968" t="s">
        <v>569</v>
      </c>
      <c r="F968" t="s">
        <v>16</v>
      </c>
      <c r="G968" t="s">
        <v>12</v>
      </c>
      <c r="H968" s="3">
        <f>IF(Tabla_CMS_Data[[#This Row],[PDFName]]=C967,Tabla_CMS_Data[[#This Row],[Date]]-B967,0)</f>
        <v>3.125000002910383E-4</v>
      </c>
    </row>
    <row r="969" spans="1:8" x14ac:dyDescent="0.3">
      <c r="A969">
        <v>1193</v>
      </c>
      <c r="B969" s="5">
        <v>44774.539189814815</v>
      </c>
      <c r="C969" t="s">
        <v>550</v>
      </c>
      <c r="D969" t="s">
        <v>551</v>
      </c>
      <c r="E969" t="s">
        <v>569</v>
      </c>
      <c r="F969" t="s">
        <v>73</v>
      </c>
      <c r="G969" t="s">
        <v>12</v>
      </c>
      <c r="H969" s="3">
        <f>IF(Tabla_CMS_Data[[#This Row],[PDFName]]=C968,Tabla_CMS_Data[[#This Row],[Date]]-B968,0)</f>
        <v>3.0092592351138592E-4</v>
      </c>
    </row>
    <row r="970" spans="1:8" x14ac:dyDescent="0.3">
      <c r="A970">
        <v>1194</v>
      </c>
      <c r="B970" s="5">
        <v>44774.539502314816</v>
      </c>
      <c r="C970" t="s">
        <v>550</v>
      </c>
      <c r="D970" t="s">
        <v>551</v>
      </c>
      <c r="E970" t="s">
        <v>569</v>
      </c>
      <c r="F970" t="s">
        <v>74</v>
      </c>
      <c r="G970" t="s">
        <v>12</v>
      </c>
      <c r="H970" s="3">
        <f>IF(Tabla_CMS_Data[[#This Row],[PDFName]]=C969,Tabla_CMS_Data[[#This Row],[Date]]-B969,0)</f>
        <v>3.125000002910383E-4</v>
      </c>
    </row>
    <row r="971" spans="1:8" x14ac:dyDescent="0.3">
      <c r="A971">
        <v>1195</v>
      </c>
      <c r="B971" s="5">
        <v>44774.539803240739</v>
      </c>
      <c r="C971" t="s">
        <v>550</v>
      </c>
      <c r="D971" t="s">
        <v>551</v>
      </c>
      <c r="E971" t="s">
        <v>569</v>
      </c>
      <c r="F971" t="s">
        <v>75</v>
      </c>
      <c r="G971" t="s">
        <v>12</v>
      </c>
      <c r="H971" s="3">
        <f>IF(Tabla_CMS_Data[[#This Row],[PDFName]]=C970,Tabla_CMS_Data[[#This Row],[Date]]-B970,0)</f>
        <v>3.0092592351138592E-4</v>
      </c>
    </row>
    <row r="972" spans="1:8" x14ac:dyDescent="0.3">
      <c r="A972">
        <v>1196</v>
      </c>
      <c r="B972" s="5">
        <v>44774.54011574074</v>
      </c>
      <c r="C972" t="s">
        <v>550</v>
      </c>
      <c r="D972" t="s">
        <v>551</v>
      </c>
      <c r="E972" t="s">
        <v>569</v>
      </c>
      <c r="F972" t="s">
        <v>76</v>
      </c>
      <c r="G972" t="s">
        <v>12</v>
      </c>
      <c r="H972" s="3">
        <f>IF(Tabla_CMS_Data[[#This Row],[PDFName]]=C971,Tabla_CMS_Data[[#This Row],[Date]]-B971,0)</f>
        <v>3.125000002910383E-4</v>
      </c>
    </row>
    <row r="973" spans="1:8" x14ac:dyDescent="0.3">
      <c r="A973">
        <v>1197</v>
      </c>
      <c r="B973" s="5">
        <v>44774.54042824074</v>
      </c>
      <c r="C973" t="s">
        <v>550</v>
      </c>
      <c r="D973" t="s">
        <v>551</v>
      </c>
      <c r="E973" t="s">
        <v>569</v>
      </c>
      <c r="F973" t="s">
        <v>77</v>
      </c>
      <c r="G973" t="s">
        <v>12</v>
      </c>
      <c r="H973" s="3">
        <f>IF(Tabla_CMS_Data[[#This Row],[PDFName]]=C972,Tabla_CMS_Data[[#This Row],[Date]]-B972,0)</f>
        <v>3.125000002910383E-4</v>
      </c>
    </row>
    <row r="974" spans="1:8" x14ac:dyDescent="0.3">
      <c r="A974">
        <v>1198</v>
      </c>
      <c r="B974" s="5">
        <v>44775.518750000003</v>
      </c>
      <c r="C974" t="s">
        <v>570</v>
      </c>
      <c r="D974" t="s">
        <v>571</v>
      </c>
      <c r="E974" t="s">
        <v>572</v>
      </c>
      <c r="F974" t="s">
        <v>11</v>
      </c>
      <c r="G974" t="s">
        <v>12</v>
      </c>
      <c r="H974" s="3">
        <f>IF(Tabla_CMS_Data[[#This Row],[PDFName]]=C973,Tabla_CMS_Data[[#This Row],[Date]]-B973,0)</f>
        <v>0</v>
      </c>
    </row>
    <row r="975" spans="1:8" x14ac:dyDescent="0.3">
      <c r="A975">
        <v>1199</v>
      </c>
      <c r="B975" s="5">
        <v>44775.519317129627</v>
      </c>
      <c r="C975" t="s">
        <v>570</v>
      </c>
      <c r="D975" t="s">
        <v>571</v>
      </c>
      <c r="E975" t="s">
        <v>572</v>
      </c>
      <c r="F975" t="s">
        <v>16</v>
      </c>
      <c r="G975" t="s">
        <v>12</v>
      </c>
      <c r="H975" s="3">
        <f>IF(Tabla_CMS_Data[[#This Row],[PDFName]]=C974,Tabla_CMS_Data[[#This Row],[Date]]-B974,0)</f>
        <v>5.6712962395977229E-4</v>
      </c>
    </row>
    <row r="976" spans="1:8" x14ac:dyDescent="0.3">
      <c r="A976">
        <v>1200</v>
      </c>
      <c r="B976" s="5">
        <v>44775.52065972222</v>
      </c>
      <c r="C976" t="s">
        <v>570</v>
      </c>
      <c r="D976" t="s">
        <v>571</v>
      </c>
      <c r="E976" t="s">
        <v>573</v>
      </c>
      <c r="F976" t="s">
        <v>11</v>
      </c>
      <c r="G976" t="s">
        <v>12</v>
      </c>
      <c r="H976" s="3">
        <f>IF(Tabla_CMS_Data[[#This Row],[PDFName]]=C975,Tabla_CMS_Data[[#This Row],[Date]]-B975,0)</f>
        <v>1.3425925935734995E-3</v>
      </c>
    </row>
    <row r="977" spans="1:8" x14ac:dyDescent="0.3">
      <c r="A977">
        <v>1201</v>
      </c>
      <c r="B977" s="5">
        <v>44775.521226851852</v>
      </c>
      <c r="C977" t="s">
        <v>570</v>
      </c>
      <c r="D977" t="s">
        <v>571</v>
      </c>
      <c r="E977" t="s">
        <v>573</v>
      </c>
      <c r="F977" t="s">
        <v>16</v>
      </c>
      <c r="G977" t="s">
        <v>12</v>
      </c>
      <c r="H977" s="3">
        <f>IF(Tabla_CMS_Data[[#This Row],[PDFName]]=C976,Tabla_CMS_Data[[#This Row],[Date]]-B976,0)</f>
        <v>5.671296312357299E-4</v>
      </c>
    </row>
    <row r="978" spans="1:8" x14ac:dyDescent="0.3">
      <c r="A978">
        <v>1202</v>
      </c>
      <c r="B978" s="5">
        <v>44775.535844907405</v>
      </c>
      <c r="C978" t="s">
        <v>570</v>
      </c>
      <c r="D978" t="s">
        <v>571</v>
      </c>
      <c r="E978" t="s">
        <v>574</v>
      </c>
      <c r="F978" t="s">
        <v>11</v>
      </c>
      <c r="G978" t="s">
        <v>12</v>
      </c>
      <c r="H978" s="3">
        <f>IF(Tabla_CMS_Data[[#This Row],[PDFName]]=C977,Tabla_CMS_Data[[#This Row],[Date]]-B977,0)</f>
        <v>1.4618055553000886E-2</v>
      </c>
    </row>
    <row r="979" spans="1:8" x14ac:dyDescent="0.3">
      <c r="A979">
        <v>1203</v>
      </c>
      <c r="B979" s="5">
        <v>44775.536446759259</v>
      </c>
      <c r="C979" t="s">
        <v>570</v>
      </c>
      <c r="D979" t="s">
        <v>571</v>
      </c>
      <c r="E979" t="s">
        <v>574</v>
      </c>
      <c r="F979" t="s">
        <v>16</v>
      </c>
      <c r="G979" t="s">
        <v>12</v>
      </c>
      <c r="H979" s="3">
        <f>IF(Tabla_CMS_Data[[#This Row],[PDFName]]=C978,Tabla_CMS_Data[[#This Row],[Date]]-B978,0)</f>
        <v>6.0185185429872945E-4</v>
      </c>
    </row>
    <row r="980" spans="1:8" x14ac:dyDescent="0.3">
      <c r="A980">
        <v>1204</v>
      </c>
      <c r="B980" s="5">
        <v>44775.538865740738</v>
      </c>
      <c r="C980" t="s">
        <v>575</v>
      </c>
      <c r="D980" t="s">
        <v>576</v>
      </c>
      <c r="E980" t="s">
        <v>577</v>
      </c>
      <c r="F980" t="s">
        <v>11</v>
      </c>
      <c r="G980" t="s">
        <v>12</v>
      </c>
      <c r="H980" s="3">
        <f>IF(Tabla_CMS_Data[[#This Row],[PDFName]]=C979,Tabla_CMS_Data[[#This Row],[Date]]-B979,0)</f>
        <v>0</v>
      </c>
    </row>
    <row r="981" spans="1:8" x14ac:dyDescent="0.3">
      <c r="A981">
        <v>1205</v>
      </c>
      <c r="B981" s="5">
        <v>44775.53943287037</v>
      </c>
      <c r="C981" t="s">
        <v>575</v>
      </c>
      <c r="D981" t="s">
        <v>576</v>
      </c>
      <c r="E981" t="s">
        <v>577</v>
      </c>
      <c r="F981" t="s">
        <v>16</v>
      </c>
      <c r="G981" t="s">
        <v>12</v>
      </c>
      <c r="H981" s="3">
        <f>IF(Tabla_CMS_Data[[#This Row],[PDFName]]=C980,Tabla_CMS_Data[[#This Row],[Date]]-B980,0)</f>
        <v>5.671296312357299E-4</v>
      </c>
    </row>
    <row r="982" spans="1:8" x14ac:dyDescent="0.3">
      <c r="A982">
        <v>1206</v>
      </c>
      <c r="B982" s="5">
        <v>44775.540671296294</v>
      </c>
      <c r="C982" t="s">
        <v>575</v>
      </c>
      <c r="D982" t="s">
        <v>576</v>
      </c>
      <c r="E982" t="s">
        <v>578</v>
      </c>
      <c r="F982" t="s">
        <v>11</v>
      </c>
      <c r="G982" t="s">
        <v>12</v>
      </c>
      <c r="H982" s="3">
        <f>IF(Tabla_CMS_Data[[#This Row],[PDFName]]=C981,Tabla_CMS_Data[[#This Row],[Date]]-B981,0)</f>
        <v>1.2384259243845008E-3</v>
      </c>
    </row>
    <row r="983" spans="1:8" x14ac:dyDescent="0.3">
      <c r="A983">
        <v>1207</v>
      </c>
      <c r="B983" s="5">
        <v>44775.541203703702</v>
      </c>
      <c r="C983" t="s">
        <v>575</v>
      </c>
      <c r="D983" t="s">
        <v>576</v>
      </c>
      <c r="E983" t="s">
        <v>578</v>
      </c>
      <c r="F983" t="s">
        <v>16</v>
      </c>
      <c r="G983" t="s">
        <v>12</v>
      </c>
      <c r="H983" s="3">
        <f>IF(Tabla_CMS_Data[[#This Row],[PDFName]]=C982,Tabla_CMS_Data[[#This Row],[Date]]-B982,0)</f>
        <v>5.3240740817273036E-4</v>
      </c>
    </row>
    <row r="984" spans="1:8" x14ac:dyDescent="0.3">
      <c r="A984">
        <v>1208</v>
      </c>
      <c r="B984" s="5">
        <v>44775.54246527778</v>
      </c>
      <c r="C984" t="s">
        <v>575</v>
      </c>
      <c r="D984" t="s">
        <v>576</v>
      </c>
      <c r="E984" t="s">
        <v>579</v>
      </c>
      <c r="F984" t="s">
        <v>11</v>
      </c>
      <c r="G984" t="s">
        <v>12</v>
      </c>
      <c r="H984" s="3">
        <f>IF(Tabla_CMS_Data[[#This Row],[PDFName]]=C983,Tabla_CMS_Data[[#This Row],[Date]]-B983,0)</f>
        <v>1.2615740779438056E-3</v>
      </c>
    </row>
    <row r="985" spans="1:8" x14ac:dyDescent="0.3">
      <c r="A985">
        <v>1209</v>
      </c>
      <c r="B985" s="5">
        <v>44775.543032407404</v>
      </c>
      <c r="C985" t="s">
        <v>575</v>
      </c>
      <c r="D985" t="s">
        <v>576</v>
      </c>
      <c r="E985" t="s">
        <v>579</v>
      </c>
      <c r="F985" t="s">
        <v>16</v>
      </c>
      <c r="G985" t="s">
        <v>12</v>
      </c>
      <c r="H985" s="3">
        <f>IF(Tabla_CMS_Data[[#This Row],[PDFName]]=C984,Tabla_CMS_Data[[#This Row],[Date]]-B984,0)</f>
        <v>5.6712962395977229E-4</v>
      </c>
    </row>
    <row r="986" spans="1:8" x14ac:dyDescent="0.3">
      <c r="A986">
        <v>1210</v>
      </c>
      <c r="B986" s="5">
        <v>44775.544282407405</v>
      </c>
      <c r="C986" t="s">
        <v>575</v>
      </c>
      <c r="D986" t="s">
        <v>576</v>
      </c>
      <c r="E986" t="s">
        <v>580</v>
      </c>
      <c r="F986" t="s">
        <v>11</v>
      </c>
      <c r="G986" t="s">
        <v>12</v>
      </c>
      <c r="H986" s="3">
        <f>IF(Tabla_CMS_Data[[#This Row],[PDFName]]=C985,Tabla_CMS_Data[[#This Row],[Date]]-B985,0)</f>
        <v>1.2500000011641532E-3</v>
      </c>
    </row>
    <row r="987" spans="1:8" x14ac:dyDescent="0.3">
      <c r="A987">
        <v>1211</v>
      </c>
      <c r="B987" s="5">
        <v>44775.544861111113</v>
      </c>
      <c r="C987" t="s">
        <v>575</v>
      </c>
      <c r="D987" t="s">
        <v>576</v>
      </c>
      <c r="E987" t="s">
        <v>580</v>
      </c>
      <c r="F987" t="s">
        <v>16</v>
      </c>
      <c r="G987" t="s">
        <v>12</v>
      </c>
      <c r="H987" s="3">
        <f>IF(Tabla_CMS_Data[[#This Row],[PDFName]]=C986,Tabla_CMS_Data[[#This Row],[Date]]-B986,0)</f>
        <v>5.7870370801538229E-4</v>
      </c>
    </row>
    <row r="988" spans="1:8" x14ac:dyDescent="0.3">
      <c r="A988">
        <v>1212</v>
      </c>
      <c r="B988" s="5">
        <v>44775.546111111114</v>
      </c>
      <c r="C988" t="s">
        <v>575</v>
      </c>
      <c r="D988" t="s">
        <v>576</v>
      </c>
      <c r="E988" t="s">
        <v>581</v>
      </c>
      <c r="F988" t="s">
        <v>11</v>
      </c>
      <c r="G988" t="s">
        <v>12</v>
      </c>
      <c r="H988" s="3">
        <f>IF(Tabla_CMS_Data[[#This Row],[PDFName]]=C987,Tabla_CMS_Data[[#This Row],[Date]]-B987,0)</f>
        <v>1.2500000011641532E-3</v>
      </c>
    </row>
    <row r="989" spans="1:8" x14ac:dyDescent="0.3">
      <c r="A989">
        <v>1213</v>
      </c>
      <c r="B989" s="5">
        <v>44775.546678240738</v>
      </c>
      <c r="C989" t="s">
        <v>575</v>
      </c>
      <c r="D989" t="s">
        <v>576</v>
      </c>
      <c r="E989" t="s">
        <v>581</v>
      </c>
      <c r="F989" t="s">
        <v>16</v>
      </c>
      <c r="G989" t="s">
        <v>12</v>
      </c>
      <c r="H989" s="3">
        <f>IF(Tabla_CMS_Data[[#This Row],[PDFName]]=C988,Tabla_CMS_Data[[#This Row],[Date]]-B988,0)</f>
        <v>5.6712962395977229E-4</v>
      </c>
    </row>
    <row r="990" spans="1:8" x14ac:dyDescent="0.3">
      <c r="A990">
        <v>1214</v>
      </c>
      <c r="B990" s="5">
        <v>44775.547951388886</v>
      </c>
      <c r="C990" t="s">
        <v>575</v>
      </c>
      <c r="D990" t="s">
        <v>576</v>
      </c>
      <c r="E990" t="s">
        <v>582</v>
      </c>
      <c r="F990" t="s">
        <v>11</v>
      </c>
      <c r="G990" t="s">
        <v>12</v>
      </c>
      <c r="H990" s="3">
        <f>IF(Tabla_CMS_Data[[#This Row],[PDFName]]=C989,Tabla_CMS_Data[[#This Row],[Date]]-B989,0)</f>
        <v>1.2731481474475004E-3</v>
      </c>
    </row>
    <row r="991" spans="1:8" x14ac:dyDescent="0.3">
      <c r="A991">
        <v>1215</v>
      </c>
      <c r="B991" s="5">
        <v>44775.548518518517</v>
      </c>
      <c r="C991" t="s">
        <v>575</v>
      </c>
      <c r="D991" t="s">
        <v>576</v>
      </c>
      <c r="E991" t="s">
        <v>582</v>
      </c>
      <c r="F991" t="s">
        <v>16</v>
      </c>
      <c r="G991" t="s">
        <v>12</v>
      </c>
      <c r="H991" s="3">
        <f>IF(Tabla_CMS_Data[[#This Row],[PDFName]]=C990,Tabla_CMS_Data[[#This Row],[Date]]-B990,0)</f>
        <v>5.671296312357299E-4</v>
      </c>
    </row>
    <row r="992" spans="1:8" x14ac:dyDescent="0.3">
      <c r="A992">
        <v>1216</v>
      </c>
      <c r="B992" s="5">
        <v>44775.549733796295</v>
      </c>
      <c r="C992" t="s">
        <v>575</v>
      </c>
      <c r="D992" t="s">
        <v>576</v>
      </c>
      <c r="E992" t="s">
        <v>583</v>
      </c>
      <c r="F992" t="s">
        <v>11</v>
      </c>
      <c r="G992" t="s">
        <v>12</v>
      </c>
      <c r="H992" s="3">
        <f>IF(Tabla_CMS_Data[[#This Row],[PDFName]]=C991,Tabla_CMS_Data[[#This Row],[Date]]-B991,0)</f>
        <v>1.2152777781011537E-3</v>
      </c>
    </row>
    <row r="993" spans="1:8" x14ac:dyDescent="0.3">
      <c r="A993">
        <v>1217</v>
      </c>
      <c r="B993" s="5">
        <v>44775.55027777778</v>
      </c>
      <c r="C993" t="s">
        <v>575</v>
      </c>
      <c r="D993" t="s">
        <v>576</v>
      </c>
      <c r="E993" t="s">
        <v>583</v>
      </c>
      <c r="F993" t="s">
        <v>16</v>
      </c>
      <c r="G993" t="s">
        <v>12</v>
      </c>
      <c r="H993" s="3">
        <f>IF(Tabla_CMS_Data[[#This Row],[PDFName]]=C992,Tabla_CMS_Data[[#This Row],[Date]]-B992,0)</f>
        <v>5.4398148495238274E-4</v>
      </c>
    </row>
    <row r="994" spans="1:8" x14ac:dyDescent="0.3">
      <c r="A994">
        <v>1218</v>
      </c>
      <c r="B994" s="5">
        <v>44775.551527777781</v>
      </c>
      <c r="C994" t="s">
        <v>575</v>
      </c>
      <c r="D994" t="s">
        <v>576</v>
      </c>
      <c r="E994" t="s">
        <v>584</v>
      </c>
      <c r="F994" t="s">
        <v>11</v>
      </c>
      <c r="G994" t="s">
        <v>12</v>
      </c>
      <c r="H994" s="3">
        <f>IF(Tabla_CMS_Data[[#This Row],[PDFName]]=C993,Tabla_CMS_Data[[#This Row],[Date]]-B993,0)</f>
        <v>1.2500000011641532E-3</v>
      </c>
    </row>
    <row r="995" spans="1:8" x14ac:dyDescent="0.3">
      <c r="A995">
        <v>1219</v>
      </c>
      <c r="B995" s="5">
        <v>44775.552106481482</v>
      </c>
      <c r="C995" t="s">
        <v>575</v>
      </c>
      <c r="D995" t="s">
        <v>576</v>
      </c>
      <c r="E995" t="s">
        <v>584</v>
      </c>
      <c r="F995" t="s">
        <v>16</v>
      </c>
      <c r="G995" t="s">
        <v>12</v>
      </c>
      <c r="H995" s="3">
        <f>IF(Tabla_CMS_Data[[#This Row],[PDFName]]=C994,Tabla_CMS_Data[[#This Row],[Date]]-B994,0)</f>
        <v>5.7870370073942468E-4</v>
      </c>
    </row>
    <row r="996" spans="1:8" x14ac:dyDescent="0.3">
      <c r="A996">
        <v>1220</v>
      </c>
      <c r="B996" s="5">
        <v>44775.553356481483</v>
      </c>
      <c r="C996" t="s">
        <v>575</v>
      </c>
      <c r="D996" t="s">
        <v>576</v>
      </c>
      <c r="E996" t="s">
        <v>585</v>
      </c>
      <c r="F996" t="s">
        <v>11</v>
      </c>
      <c r="G996" t="s">
        <v>12</v>
      </c>
      <c r="H996" s="3">
        <f>IF(Tabla_CMS_Data[[#This Row],[PDFName]]=C995,Tabla_CMS_Data[[#This Row],[Date]]-B995,0)</f>
        <v>1.2500000011641532E-3</v>
      </c>
    </row>
    <row r="997" spans="1:8" x14ac:dyDescent="0.3">
      <c r="A997">
        <v>1221</v>
      </c>
      <c r="B997" s="5">
        <v>44775.553935185184</v>
      </c>
      <c r="C997" t="s">
        <v>575</v>
      </c>
      <c r="D997" t="s">
        <v>576</v>
      </c>
      <c r="E997" t="s">
        <v>585</v>
      </c>
      <c r="F997" t="s">
        <v>16</v>
      </c>
      <c r="G997" t="s">
        <v>12</v>
      </c>
      <c r="H997" s="3">
        <f>IF(Tabla_CMS_Data[[#This Row],[PDFName]]=C996,Tabla_CMS_Data[[#This Row],[Date]]-B996,0)</f>
        <v>5.7870370073942468E-4</v>
      </c>
    </row>
    <row r="998" spans="1:8" x14ac:dyDescent="0.3">
      <c r="A998">
        <v>1222</v>
      </c>
      <c r="B998" s="5">
        <v>44775.555393518516</v>
      </c>
      <c r="C998" t="s">
        <v>575</v>
      </c>
      <c r="D998" t="s">
        <v>576</v>
      </c>
      <c r="E998" t="s">
        <v>586</v>
      </c>
      <c r="F998" t="s">
        <v>11</v>
      </c>
      <c r="G998" t="s">
        <v>12</v>
      </c>
      <c r="H998" s="3">
        <f>IF(Tabla_CMS_Data[[#This Row],[PDFName]]=C997,Tabla_CMS_Data[[#This Row],[Date]]-B997,0)</f>
        <v>1.4583333322661929E-3</v>
      </c>
    </row>
    <row r="999" spans="1:8" x14ac:dyDescent="0.3">
      <c r="A999">
        <v>1223</v>
      </c>
      <c r="B999" s="5">
        <v>44775.555960648147</v>
      </c>
      <c r="C999" t="s">
        <v>575</v>
      </c>
      <c r="D999" t="s">
        <v>576</v>
      </c>
      <c r="E999" t="s">
        <v>586</v>
      </c>
      <c r="F999" t="s">
        <v>16</v>
      </c>
      <c r="G999" t="s">
        <v>12</v>
      </c>
      <c r="H999" s="3">
        <f>IF(Tabla_CMS_Data[[#This Row],[PDFName]]=C998,Tabla_CMS_Data[[#This Row],[Date]]-B998,0)</f>
        <v>5.671296312357299E-4</v>
      </c>
    </row>
    <row r="1000" spans="1:8" x14ac:dyDescent="0.3">
      <c r="A1000">
        <v>1224</v>
      </c>
      <c r="B1000" s="5">
        <v>44775.598333333335</v>
      </c>
      <c r="C1000" t="s">
        <v>270</v>
      </c>
      <c r="D1000" t="s">
        <v>271</v>
      </c>
      <c r="E1000" t="s">
        <v>272</v>
      </c>
      <c r="F1000" t="s">
        <v>11</v>
      </c>
      <c r="G1000" t="s">
        <v>12</v>
      </c>
      <c r="H1000" s="3">
        <f>IF(Tabla_CMS_Data[[#This Row],[PDFName]]=C999,Tabla_CMS_Data[[#This Row],[Date]]-B999,0)</f>
        <v>0</v>
      </c>
    </row>
    <row r="1001" spans="1:8" x14ac:dyDescent="0.3">
      <c r="A1001">
        <v>1225</v>
      </c>
      <c r="B1001" s="5">
        <v>44775.599270833336</v>
      </c>
      <c r="C1001" t="s">
        <v>270</v>
      </c>
      <c r="D1001" t="s">
        <v>271</v>
      </c>
      <c r="E1001" t="s">
        <v>279</v>
      </c>
      <c r="F1001" t="s">
        <v>11</v>
      </c>
      <c r="G1001" t="s">
        <v>12</v>
      </c>
      <c r="H1001" s="3">
        <f>IF(Tabla_CMS_Data[[#This Row],[PDFName]]=C1000,Tabla_CMS_Data[[#This Row],[Date]]-B1000,0)</f>
        <v>9.3750000087311491E-4</v>
      </c>
    </row>
    <row r="1002" spans="1:8" x14ac:dyDescent="0.3">
      <c r="A1002">
        <v>1226</v>
      </c>
      <c r="B1002" s="5">
        <v>44775.600324074076</v>
      </c>
      <c r="C1002" t="s">
        <v>270</v>
      </c>
      <c r="D1002" t="s">
        <v>271</v>
      </c>
      <c r="E1002" t="s">
        <v>272</v>
      </c>
      <c r="F1002" t="s">
        <v>16</v>
      </c>
      <c r="G1002" t="s">
        <v>12</v>
      </c>
      <c r="H1002" s="3">
        <f>IF(Tabla_CMS_Data[[#This Row],[PDFName]]=C1001,Tabla_CMS_Data[[#This Row],[Date]]-B1001,0)</f>
        <v>1.0532407395658083E-3</v>
      </c>
    </row>
    <row r="1003" spans="1:8" x14ac:dyDescent="0.3">
      <c r="A1003">
        <v>1227</v>
      </c>
      <c r="B1003" s="5">
        <v>44775.601261574076</v>
      </c>
      <c r="C1003" t="s">
        <v>270</v>
      </c>
      <c r="D1003" t="s">
        <v>271</v>
      </c>
      <c r="E1003" t="s">
        <v>279</v>
      </c>
      <c r="F1003" t="s">
        <v>16</v>
      </c>
      <c r="G1003" t="s">
        <v>12</v>
      </c>
      <c r="H1003" s="3">
        <f>IF(Tabla_CMS_Data[[#This Row],[PDFName]]=C1002,Tabla_CMS_Data[[#This Row],[Date]]-B1002,0)</f>
        <v>9.3750000087311491E-4</v>
      </c>
    </row>
    <row r="1004" spans="1:8" x14ac:dyDescent="0.3">
      <c r="A1004">
        <v>1228</v>
      </c>
      <c r="B1004" s="5">
        <v>44775.644988425927</v>
      </c>
      <c r="C1004" t="s">
        <v>270</v>
      </c>
      <c r="D1004" t="s">
        <v>271</v>
      </c>
      <c r="E1004" t="s">
        <v>272</v>
      </c>
      <c r="F1004" t="s">
        <v>73</v>
      </c>
      <c r="G1004" t="s">
        <v>468</v>
      </c>
      <c r="H1004" s="3">
        <f>IF(Tabla_CMS_Data[[#This Row],[PDFName]]=C1003,Tabla_CMS_Data[[#This Row],[Date]]-B1003,0)</f>
        <v>4.372685185080627E-2</v>
      </c>
    </row>
    <row r="1005" spans="1:8" x14ac:dyDescent="0.3">
      <c r="A1005">
        <v>1229</v>
      </c>
      <c r="B1005" s="5">
        <v>44775.647719907407</v>
      </c>
      <c r="C1005" t="s">
        <v>270</v>
      </c>
      <c r="D1005" t="s">
        <v>271</v>
      </c>
      <c r="E1005" t="s">
        <v>279</v>
      </c>
      <c r="F1005" t="s">
        <v>73</v>
      </c>
      <c r="G1005" t="s">
        <v>468</v>
      </c>
      <c r="H1005" s="3">
        <f>IF(Tabla_CMS_Data[[#This Row],[PDFName]]=C1004,Tabla_CMS_Data[[#This Row],[Date]]-B1004,0)</f>
        <v>2.7314814797136933E-3</v>
      </c>
    </row>
    <row r="1006" spans="1:8" x14ac:dyDescent="0.3">
      <c r="A1006">
        <v>1230</v>
      </c>
      <c r="B1006" s="5">
        <v>44775.648125</v>
      </c>
      <c r="C1006" t="s">
        <v>270</v>
      </c>
      <c r="D1006" t="s">
        <v>271</v>
      </c>
      <c r="E1006" t="s">
        <v>272</v>
      </c>
      <c r="F1006" t="s">
        <v>74</v>
      </c>
      <c r="G1006" t="s">
        <v>468</v>
      </c>
      <c r="H1006" s="3">
        <f>IF(Tabla_CMS_Data[[#This Row],[PDFName]]=C1005,Tabla_CMS_Data[[#This Row],[Date]]-B1005,0)</f>
        <v>4.0509259270038456E-4</v>
      </c>
    </row>
    <row r="1007" spans="1:8" x14ac:dyDescent="0.3">
      <c r="A1007">
        <v>1231</v>
      </c>
      <c r="B1007" s="5">
        <v>44775.648530092592</v>
      </c>
      <c r="C1007" t="s">
        <v>270</v>
      </c>
      <c r="D1007" t="s">
        <v>271</v>
      </c>
      <c r="E1007" t="s">
        <v>279</v>
      </c>
      <c r="F1007" t="s">
        <v>74</v>
      </c>
      <c r="G1007" t="s">
        <v>468</v>
      </c>
      <c r="H1007" s="3">
        <f>IF(Tabla_CMS_Data[[#This Row],[PDFName]]=C1006,Tabla_CMS_Data[[#This Row],[Date]]-B1006,0)</f>
        <v>4.0509259270038456E-4</v>
      </c>
    </row>
    <row r="1008" spans="1:8" x14ac:dyDescent="0.3">
      <c r="A1008">
        <v>1232</v>
      </c>
      <c r="B1008" s="5">
        <v>44775.648935185185</v>
      </c>
      <c r="C1008" t="s">
        <v>270</v>
      </c>
      <c r="D1008" t="s">
        <v>271</v>
      </c>
      <c r="E1008" t="s">
        <v>272</v>
      </c>
      <c r="F1008" t="s">
        <v>75</v>
      </c>
      <c r="G1008" t="s">
        <v>468</v>
      </c>
      <c r="H1008" s="3">
        <f>IF(Tabla_CMS_Data[[#This Row],[PDFName]]=C1007,Tabla_CMS_Data[[#This Row],[Date]]-B1007,0)</f>
        <v>4.0509259270038456E-4</v>
      </c>
    </row>
    <row r="1009" spans="1:8" x14ac:dyDescent="0.3">
      <c r="A1009">
        <v>1233</v>
      </c>
      <c r="B1009" s="5">
        <v>44775.649340277778</v>
      </c>
      <c r="C1009" t="s">
        <v>270</v>
      </c>
      <c r="D1009" t="s">
        <v>271</v>
      </c>
      <c r="E1009" t="s">
        <v>279</v>
      </c>
      <c r="F1009" t="s">
        <v>75</v>
      </c>
      <c r="G1009" t="s">
        <v>468</v>
      </c>
      <c r="H1009" s="3">
        <f>IF(Tabla_CMS_Data[[#This Row],[PDFName]]=C1008,Tabla_CMS_Data[[#This Row],[Date]]-B1008,0)</f>
        <v>4.0509259270038456E-4</v>
      </c>
    </row>
    <row r="1010" spans="1:8" x14ac:dyDescent="0.3">
      <c r="A1010">
        <v>1234</v>
      </c>
      <c r="B1010" s="5">
        <v>44775.649745370371</v>
      </c>
      <c r="C1010" t="s">
        <v>270</v>
      </c>
      <c r="D1010" t="s">
        <v>271</v>
      </c>
      <c r="E1010" t="s">
        <v>272</v>
      </c>
      <c r="F1010" t="s">
        <v>77</v>
      </c>
      <c r="G1010" t="s">
        <v>468</v>
      </c>
      <c r="H1010" s="3">
        <f>IF(Tabla_CMS_Data[[#This Row],[PDFName]]=C1009,Tabla_CMS_Data[[#This Row],[Date]]-B1009,0)</f>
        <v>4.0509259270038456E-4</v>
      </c>
    </row>
    <row r="1011" spans="1:8" x14ac:dyDescent="0.3">
      <c r="A1011">
        <v>1235</v>
      </c>
      <c r="B1011" s="5">
        <v>44775.650150462963</v>
      </c>
      <c r="C1011" t="s">
        <v>270</v>
      </c>
      <c r="D1011" t="s">
        <v>271</v>
      </c>
      <c r="E1011" t="s">
        <v>279</v>
      </c>
      <c r="F1011" t="s">
        <v>77</v>
      </c>
      <c r="G1011" t="s">
        <v>468</v>
      </c>
      <c r="H1011" s="3">
        <f>IF(Tabla_CMS_Data[[#This Row],[PDFName]]=C1010,Tabla_CMS_Data[[#This Row],[Date]]-B1010,0)</f>
        <v>4.0509259270038456E-4</v>
      </c>
    </row>
    <row r="1012" spans="1:8" x14ac:dyDescent="0.3">
      <c r="A1012">
        <v>1236</v>
      </c>
      <c r="B1012" s="5">
        <v>44775.650729166664</v>
      </c>
      <c r="C1012" t="s">
        <v>270</v>
      </c>
      <c r="D1012" t="s">
        <v>271</v>
      </c>
      <c r="E1012" t="s">
        <v>587</v>
      </c>
      <c r="F1012" t="s">
        <v>11</v>
      </c>
      <c r="G1012" t="s">
        <v>12</v>
      </c>
      <c r="H1012" s="3">
        <f>IF(Tabla_CMS_Data[[#This Row],[PDFName]]=C1011,Tabla_CMS_Data[[#This Row],[Date]]-B1011,0)</f>
        <v>5.7870370073942468E-4</v>
      </c>
    </row>
    <row r="1013" spans="1:8" x14ac:dyDescent="0.3">
      <c r="A1013">
        <v>1237</v>
      </c>
      <c r="B1013" s="5">
        <v>44775.650972222225</v>
      </c>
      <c r="C1013" t="s">
        <v>270</v>
      </c>
      <c r="D1013" t="s">
        <v>271</v>
      </c>
      <c r="E1013" t="s">
        <v>587</v>
      </c>
      <c r="F1013" t="s">
        <v>16</v>
      </c>
      <c r="G1013" t="s">
        <v>12</v>
      </c>
      <c r="H1013" s="3">
        <f>IF(Tabla_CMS_Data[[#This Row],[PDFName]]=C1012,Tabla_CMS_Data[[#This Row],[Date]]-B1012,0)</f>
        <v>2.4305556144099683E-4</v>
      </c>
    </row>
    <row r="1014" spans="1:8" x14ac:dyDescent="0.3">
      <c r="A1014">
        <v>1238</v>
      </c>
      <c r="B1014" s="5">
        <v>44775.651562500003</v>
      </c>
      <c r="C1014" t="s">
        <v>270</v>
      </c>
      <c r="D1014" t="s">
        <v>271</v>
      </c>
      <c r="E1014" t="s">
        <v>588</v>
      </c>
      <c r="F1014" t="s">
        <v>11</v>
      </c>
      <c r="G1014" t="s">
        <v>12</v>
      </c>
      <c r="H1014" s="3">
        <f>IF(Tabla_CMS_Data[[#This Row],[PDFName]]=C1013,Tabla_CMS_Data[[#This Row],[Date]]-B1013,0)</f>
        <v>5.9027777751907706E-4</v>
      </c>
    </row>
    <row r="1015" spans="1:8" x14ac:dyDescent="0.3">
      <c r="A1015">
        <v>1239</v>
      </c>
      <c r="B1015" s="5">
        <v>44775.65179398148</v>
      </c>
      <c r="C1015" t="s">
        <v>270</v>
      </c>
      <c r="D1015" t="s">
        <v>271</v>
      </c>
      <c r="E1015" t="s">
        <v>588</v>
      </c>
      <c r="F1015" t="s">
        <v>16</v>
      </c>
      <c r="G1015" t="s">
        <v>12</v>
      </c>
      <c r="H1015" s="3">
        <f>IF(Tabla_CMS_Data[[#This Row],[PDFName]]=C1014,Tabla_CMS_Data[[#This Row],[Date]]-B1014,0)</f>
        <v>2.3148147738538682E-4</v>
      </c>
    </row>
    <row r="1016" spans="1:8" x14ac:dyDescent="0.3">
      <c r="A1016">
        <v>1240</v>
      </c>
      <c r="B1016" s="5">
        <v>44775.652384259258</v>
      </c>
      <c r="C1016" t="s">
        <v>270</v>
      </c>
      <c r="D1016" t="s">
        <v>271</v>
      </c>
      <c r="E1016" t="s">
        <v>589</v>
      </c>
      <c r="F1016" t="s">
        <v>11</v>
      </c>
      <c r="G1016" t="s">
        <v>12</v>
      </c>
      <c r="H1016" s="3">
        <f>IF(Tabla_CMS_Data[[#This Row],[PDFName]]=C1015,Tabla_CMS_Data[[#This Row],[Date]]-B1015,0)</f>
        <v>5.9027777751907706E-4</v>
      </c>
    </row>
    <row r="1017" spans="1:8" x14ac:dyDescent="0.3">
      <c r="A1017">
        <v>1241</v>
      </c>
      <c r="B1017" s="5">
        <v>44775.652627314812</v>
      </c>
      <c r="C1017" t="s">
        <v>270</v>
      </c>
      <c r="D1017" t="s">
        <v>271</v>
      </c>
      <c r="E1017" t="s">
        <v>589</v>
      </c>
      <c r="F1017" t="s">
        <v>16</v>
      </c>
      <c r="G1017" t="s">
        <v>12</v>
      </c>
      <c r="H1017" s="3">
        <f>IF(Tabla_CMS_Data[[#This Row],[PDFName]]=C1016,Tabla_CMS_Data[[#This Row],[Date]]-B1016,0)</f>
        <v>2.4305555416503921E-4</v>
      </c>
    </row>
    <row r="1018" spans="1:8" x14ac:dyDescent="0.3">
      <c r="A1018">
        <v>1242</v>
      </c>
      <c r="B1018" s="5">
        <v>44775.65320601852</v>
      </c>
      <c r="C1018" t="s">
        <v>270</v>
      </c>
      <c r="D1018" t="s">
        <v>271</v>
      </c>
      <c r="E1018" t="s">
        <v>590</v>
      </c>
      <c r="F1018" t="s">
        <v>11</v>
      </c>
      <c r="G1018" t="s">
        <v>12</v>
      </c>
      <c r="H1018" s="3">
        <f>IF(Tabla_CMS_Data[[#This Row],[PDFName]]=C1017,Tabla_CMS_Data[[#This Row],[Date]]-B1017,0)</f>
        <v>5.7870370801538229E-4</v>
      </c>
    </row>
    <row r="1019" spans="1:8" x14ac:dyDescent="0.3">
      <c r="A1019">
        <v>1243</v>
      </c>
      <c r="B1019" s="5">
        <v>44775.653449074074</v>
      </c>
      <c r="C1019" t="s">
        <v>270</v>
      </c>
      <c r="D1019" t="s">
        <v>271</v>
      </c>
      <c r="E1019" t="s">
        <v>590</v>
      </c>
      <c r="F1019" t="s">
        <v>16</v>
      </c>
      <c r="G1019" t="s">
        <v>12</v>
      </c>
      <c r="H1019" s="3">
        <f>IF(Tabla_CMS_Data[[#This Row],[PDFName]]=C1018,Tabla_CMS_Data[[#This Row],[Date]]-B1018,0)</f>
        <v>2.4305555416503921E-4</v>
      </c>
    </row>
    <row r="1020" spans="1:8" x14ac:dyDescent="0.3">
      <c r="A1020">
        <v>1244</v>
      </c>
      <c r="B1020" s="5">
        <v>44775.654039351852</v>
      </c>
      <c r="C1020" t="s">
        <v>270</v>
      </c>
      <c r="D1020" t="s">
        <v>271</v>
      </c>
      <c r="E1020" t="s">
        <v>591</v>
      </c>
      <c r="F1020" t="s">
        <v>11</v>
      </c>
      <c r="G1020" t="s">
        <v>12</v>
      </c>
      <c r="H1020" s="3">
        <f>IF(Tabla_CMS_Data[[#This Row],[PDFName]]=C1019,Tabla_CMS_Data[[#This Row],[Date]]-B1019,0)</f>
        <v>5.9027777751907706E-4</v>
      </c>
    </row>
    <row r="1021" spans="1:8" x14ac:dyDescent="0.3">
      <c r="A1021">
        <v>1245</v>
      </c>
      <c r="B1021" s="5">
        <v>44775.654270833336</v>
      </c>
      <c r="C1021" t="s">
        <v>270</v>
      </c>
      <c r="D1021" t="s">
        <v>271</v>
      </c>
      <c r="E1021" t="s">
        <v>591</v>
      </c>
      <c r="F1021" t="s">
        <v>16</v>
      </c>
      <c r="G1021" t="s">
        <v>12</v>
      </c>
      <c r="H1021" s="3">
        <f>IF(Tabla_CMS_Data[[#This Row],[PDFName]]=C1020,Tabla_CMS_Data[[#This Row],[Date]]-B1020,0)</f>
        <v>2.3148148466134444E-4</v>
      </c>
    </row>
    <row r="1022" spans="1:8" x14ac:dyDescent="0.3">
      <c r="A1022">
        <v>1246</v>
      </c>
      <c r="B1022" s="5">
        <v>44775.654861111114</v>
      </c>
      <c r="C1022" t="s">
        <v>270</v>
      </c>
      <c r="D1022" t="s">
        <v>271</v>
      </c>
      <c r="E1022" t="s">
        <v>592</v>
      </c>
      <c r="F1022" t="s">
        <v>11</v>
      </c>
      <c r="G1022" t="s">
        <v>12</v>
      </c>
      <c r="H1022" s="3">
        <f>IF(Tabla_CMS_Data[[#This Row],[PDFName]]=C1021,Tabla_CMS_Data[[#This Row],[Date]]-B1021,0)</f>
        <v>5.9027777751907706E-4</v>
      </c>
    </row>
    <row r="1023" spans="1:8" x14ac:dyDescent="0.3">
      <c r="A1023">
        <v>1247</v>
      </c>
      <c r="B1023" s="5">
        <v>44775.655104166668</v>
      </c>
      <c r="C1023" t="s">
        <v>270</v>
      </c>
      <c r="D1023" t="s">
        <v>271</v>
      </c>
      <c r="E1023" t="s">
        <v>592</v>
      </c>
      <c r="F1023" t="s">
        <v>16</v>
      </c>
      <c r="G1023" t="s">
        <v>12</v>
      </c>
      <c r="H1023" s="3">
        <f>IF(Tabla_CMS_Data[[#This Row],[PDFName]]=C1022,Tabla_CMS_Data[[#This Row],[Date]]-B1022,0)</f>
        <v>2.4305555416503921E-4</v>
      </c>
    </row>
    <row r="1024" spans="1:8" x14ac:dyDescent="0.3">
      <c r="A1024">
        <v>1248</v>
      </c>
      <c r="B1024" s="5">
        <v>44775.655682870369</v>
      </c>
      <c r="C1024" t="s">
        <v>270</v>
      </c>
      <c r="D1024" t="s">
        <v>271</v>
      </c>
      <c r="E1024" t="s">
        <v>593</v>
      </c>
      <c r="F1024" t="s">
        <v>11</v>
      </c>
      <c r="G1024" t="s">
        <v>12</v>
      </c>
      <c r="H1024" s="3">
        <f>IF(Tabla_CMS_Data[[#This Row],[PDFName]]=C1023,Tabla_CMS_Data[[#This Row],[Date]]-B1023,0)</f>
        <v>5.7870370073942468E-4</v>
      </c>
    </row>
    <row r="1025" spans="1:8" x14ac:dyDescent="0.3">
      <c r="A1025">
        <v>1249</v>
      </c>
      <c r="B1025" s="5">
        <v>44775.655925925923</v>
      </c>
      <c r="C1025" t="s">
        <v>270</v>
      </c>
      <c r="D1025" t="s">
        <v>271</v>
      </c>
      <c r="E1025" t="s">
        <v>593</v>
      </c>
      <c r="F1025" t="s">
        <v>16</v>
      </c>
      <c r="G1025" t="s">
        <v>12</v>
      </c>
      <c r="H1025" s="3">
        <f>IF(Tabla_CMS_Data[[#This Row],[PDFName]]=C1024,Tabla_CMS_Data[[#This Row],[Date]]-B1024,0)</f>
        <v>2.4305555416503921E-4</v>
      </c>
    </row>
    <row r="1026" spans="1:8" x14ac:dyDescent="0.3">
      <c r="A1026">
        <v>1250</v>
      </c>
      <c r="B1026" s="5">
        <v>44775.656504629631</v>
      </c>
      <c r="C1026" t="s">
        <v>270</v>
      </c>
      <c r="D1026" t="s">
        <v>271</v>
      </c>
      <c r="E1026" t="s">
        <v>594</v>
      </c>
      <c r="F1026" t="s">
        <v>11</v>
      </c>
      <c r="G1026" t="s">
        <v>12</v>
      </c>
      <c r="H1026" s="3">
        <f>IF(Tabla_CMS_Data[[#This Row],[PDFName]]=C1025,Tabla_CMS_Data[[#This Row],[Date]]-B1025,0)</f>
        <v>5.7870370801538229E-4</v>
      </c>
    </row>
    <row r="1027" spans="1:8" x14ac:dyDescent="0.3">
      <c r="A1027">
        <v>1251</v>
      </c>
      <c r="B1027" s="5">
        <v>44775.656747685185</v>
      </c>
      <c r="C1027" t="s">
        <v>270</v>
      </c>
      <c r="D1027" t="s">
        <v>271</v>
      </c>
      <c r="E1027" t="s">
        <v>594</v>
      </c>
      <c r="F1027" t="s">
        <v>16</v>
      </c>
      <c r="G1027" t="s">
        <v>12</v>
      </c>
      <c r="H1027" s="3">
        <f>IF(Tabla_CMS_Data[[#This Row],[PDFName]]=C1026,Tabla_CMS_Data[[#This Row],[Date]]-B1026,0)</f>
        <v>2.4305555416503921E-4</v>
      </c>
    </row>
    <row r="1028" spans="1:8" x14ac:dyDescent="0.3">
      <c r="A1028">
        <v>1252</v>
      </c>
      <c r="B1028" s="5">
        <v>44775.657650462963</v>
      </c>
      <c r="C1028" t="s">
        <v>270</v>
      </c>
      <c r="D1028" t="s">
        <v>271</v>
      </c>
      <c r="E1028" t="s">
        <v>595</v>
      </c>
      <c r="F1028" t="s">
        <v>11</v>
      </c>
      <c r="G1028" t="s">
        <v>482</v>
      </c>
      <c r="H1028" s="3">
        <f>IF(Tabla_CMS_Data[[#This Row],[PDFName]]=C1027,Tabla_CMS_Data[[#This Row],[Date]]-B1027,0)</f>
        <v>9.0277777781011537E-4</v>
      </c>
    </row>
    <row r="1029" spans="1:8" x14ac:dyDescent="0.3">
      <c r="A1029">
        <v>1253</v>
      </c>
      <c r="B1029" s="5">
        <v>44775.661238425928</v>
      </c>
      <c r="C1029" t="s">
        <v>270</v>
      </c>
      <c r="D1029" t="s">
        <v>271</v>
      </c>
      <c r="E1029" t="s">
        <v>595</v>
      </c>
      <c r="F1029" t="s">
        <v>16</v>
      </c>
      <c r="G1029" t="s">
        <v>482</v>
      </c>
      <c r="H1029" s="3">
        <f>IF(Tabla_CMS_Data[[#This Row],[PDFName]]=C1028,Tabla_CMS_Data[[#This Row],[Date]]-B1028,0)</f>
        <v>3.5879629649571143E-3</v>
      </c>
    </row>
    <row r="1030" spans="1:8" x14ac:dyDescent="0.3">
      <c r="A1030">
        <v>1254</v>
      </c>
      <c r="B1030" s="5">
        <v>44775.666087962964</v>
      </c>
      <c r="C1030" t="s">
        <v>270</v>
      </c>
      <c r="D1030" t="s">
        <v>271</v>
      </c>
      <c r="E1030" t="s">
        <v>596</v>
      </c>
      <c r="F1030" t="s">
        <v>11</v>
      </c>
      <c r="G1030" t="s">
        <v>482</v>
      </c>
      <c r="H1030" s="3">
        <f>IF(Tabla_CMS_Data[[#This Row],[PDFName]]=C1029,Tabla_CMS_Data[[#This Row],[Date]]-B1029,0)</f>
        <v>4.8495370356249623E-3</v>
      </c>
    </row>
    <row r="1031" spans="1:8" x14ac:dyDescent="0.3">
      <c r="A1031">
        <v>1255</v>
      </c>
      <c r="B1031" s="5">
        <v>44775.673356481479</v>
      </c>
      <c r="C1031" t="s">
        <v>270</v>
      </c>
      <c r="D1031" t="s">
        <v>271</v>
      </c>
      <c r="E1031" t="s">
        <v>596</v>
      </c>
      <c r="F1031" t="s">
        <v>16</v>
      </c>
      <c r="G1031" t="s">
        <v>482</v>
      </c>
      <c r="H1031" s="3">
        <f>IF(Tabla_CMS_Data[[#This Row],[PDFName]]=C1030,Tabla_CMS_Data[[#This Row],[Date]]-B1030,0)</f>
        <v>7.2685185150476173E-3</v>
      </c>
    </row>
    <row r="1032" spans="1:8" x14ac:dyDescent="0.3">
      <c r="A1032">
        <v>1256</v>
      </c>
      <c r="B1032" s="5">
        <v>44775.678333333337</v>
      </c>
      <c r="C1032" t="s">
        <v>270</v>
      </c>
      <c r="D1032" t="s">
        <v>271</v>
      </c>
      <c r="E1032" t="s">
        <v>597</v>
      </c>
      <c r="F1032" t="s">
        <v>11</v>
      </c>
      <c r="G1032" t="s">
        <v>12</v>
      </c>
      <c r="H1032" s="3">
        <f>IF(Tabla_CMS_Data[[#This Row],[PDFName]]=C1031,Tabla_CMS_Data[[#This Row],[Date]]-B1031,0)</f>
        <v>4.9768518583732657E-3</v>
      </c>
    </row>
    <row r="1033" spans="1:8" x14ac:dyDescent="0.3">
      <c r="A1033">
        <v>1257</v>
      </c>
      <c r="B1033" s="5">
        <v>44775.678576388891</v>
      </c>
      <c r="C1033" t="s">
        <v>270</v>
      </c>
      <c r="D1033" t="s">
        <v>271</v>
      </c>
      <c r="E1033" t="s">
        <v>597</v>
      </c>
      <c r="F1033" t="s">
        <v>16</v>
      </c>
      <c r="G1033" t="s">
        <v>12</v>
      </c>
      <c r="H1033" s="3">
        <f>IF(Tabla_CMS_Data[[#This Row],[PDFName]]=C1032,Tabla_CMS_Data[[#This Row],[Date]]-B1032,0)</f>
        <v>2.4305555416503921E-4</v>
      </c>
    </row>
    <row r="1034" spans="1:8" x14ac:dyDescent="0.3">
      <c r="A1034">
        <v>1258</v>
      </c>
      <c r="B1034" s="5">
        <v>44775.679282407407</v>
      </c>
      <c r="C1034" t="s">
        <v>270</v>
      </c>
      <c r="D1034" t="s">
        <v>271</v>
      </c>
      <c r="E1034" t="s">
        <v>292</v>
      </c>
      <c r="F1034" t="s">
        <v>11</v>
      </c>
      <c r="G1034" t="s">
        <v>12</v>
      </c>
      <c r="H1034" s="3">
        <f>IF(Tabla_CMS_Data[[#This Row],[PDFName]]=C1033,Tabla_CMS_Data[[#This Row],[Date]]-B1033,0)</f>
        <v>7.0601851621177047E-4</v>
      </c>
    </row>
    <row r="1035" spans="1:8" x14ac:dyDescent="0.3">
      <c r="A1035">
        <v>1259</v>
      </c>
      <c r="B1035" s="5">
        <v>44775.679525462961</v>
      </c>
      <c r="C1035" t="s">
        <v>270</v>
      </c>
      <c r="D1035" t="s">
        <v>271</v>
      </c>
      <c r="E1035" t="s">
        <v>292</v>
      </c>
      <c r="F1035" t="s">
        <v>16</v>
      </c>
      <c r="G1035" t="s">
        <v>12</v>
      </c>
      <c r="H1035" s="3">
        <f>IF(Tabla_CMS_Data[[#This Row],[PDFName]]=C1034,Tabla_CMS_Data[[#This Row],[Date]]-B1034,0)</f>
        <v>2.4305555416503921E-4</v>
      </c>
    </row>
    <row r="1036" spans="1:8" x14ac:dyDescent="0.3">
      <c r="A1036">
        <v>1260</v>
      </c>
      <c r="B1036" s="5">
        <v>44775.680104166669</v>
      </c>
      <c r="C1036" t="s">
        <v>270</v>
      </c>
      <c r="D1036" t="s">
        <v>271</v>
      </c>
      <c r="E1036" t="s">
        <v>293</v>
      </c>
      <c r="F1036" t="s">
        <v>11</v>
      </c>
      <c r="G1036" t="s">
        <v>12</v>
      </c>
      <c r="H1036" s="3">
        <f>IF(Tabla_CMS_Data[[#This Row],[PDFName]]=C1035,Tabla_CMS_Data[[#This Row],[Date]]-B1035,0)</f>
        <v>5.7870370801538229E-4</v>
      </c>
    </row>
    <row r="1037" spans="1:8" x14ac:dyDescent="0.3">
      <c r="A1037">
        <v>1261</v>
      </c>
      <c r="B1037" s="5">
        <v>44775.680335648147</v>
      </c>
      <c r="C1037" t="s">
        <v>270</v>
      </c>
      <c r="D1037" t="s">
        <v>271</v>
      </c>
      <c r="E1037" t="s">
        <v>293</v>
      </c>
      <c r="F1037" t="s">
        <v>16</v>
      </c>
      <c r="G1037" t="s">
        <v>12</v>
      </c>
      <c r="H1037" s="3">
        <f>IF(Tabla_CMS_Data[[#This Row],[PDFName]]=C1036,Tabla_CMS_Data[[#This Row],[Date]]-B1036,0)</f>
        <v>2.3148147738538682E-4</v>
      </c>
    </row>
    <row r="1038" spans="1:8" x14ac:dyDescent="0.3">
      <c r="A1038">
        <v>1262</v>
      </c>
      <c r="B1038" s="5">
        <v>44775.680914351855</v>
      </c>
      <c r="C1038" t="s">
        <v>270</v>
      </c>
      <c r="D1038" t="s">
        <v>271</v>
      </c>
      <c r="E1038" t="s">
        <v>294</v>
      </c>
      <c r="F1038" t="s">
        <v>11</v>
      </c>
      <c r="G1038" t="s">
        <v>12</v>
      </c>
      <c r="H1038" s="3">
        <f>IF(Tabla_CMS_Data[[#This Row],[PDFName]]=C1037,Tabla_CMS_Data[[#This Row],[Date]]-B1037,0)</f>
        <v>5.7870370801538229E-4</v>
      </c>
    </row>
    <row r="1039" spans="1:8" x14ac:dyDescent="0.3">
      <c r="A1039">
        <v>1263</v>
      </c>
      <c r="B1039" s="5">
        <v>44775.681157407409</v>
      </c>
      <c r="C1039" t="s">
        <v>270</v>
      </c>
      <c r="D1039" t="s">
        <v>271</v>
      </c>
      <c r="E1039" t="s">
        <v>294</v>
      </c>
      <c r="F1039" t="s">
        <v>16</v>
      </c>
      <c r="G1039" t="s">
        <v>12</v>
      </c>
      <c r="H1039" s="3">
        <f>IF(Tabla_CMS_Data[[#This Row],[PDFName]]=C1038,Tabla_CMS_Data[[#This Row],[Date]]-B1038,0)</f>
        <v>2.4305555416503921E-4</v>
      </c>
    </row>
    <row r="1040" spans="1:8" x14ac:dyDescent="0.3">
      <c r="A1040">
        <v>1264</v>
      </c>
      <c r="B1040" s="5">
        <v>44775.68172453704</v>
      </c>
      <c r="C1040" t="s">
        <v>270</v>
      </c>
      <c r="D1040" t="s">
        <v>271</v>
      </c>
      <c r="E1040" t="s">
        <v>295</v>
      </c>
      <c r="F1040" t="s">
        <v>11</v>
      </c>
      <c r="G1040" t="s">
        <v>12</v>
      </c>
      <c r="H1040" s="3">
        <f>IF(Tabla_CMS_Data[[#This Row],[PDFName]]=C1039,Tabla_CMS_Data[[#This Row],[Date]]-B1039,0)</f>
        <v>5.671296312357299E-4</v>
      </c>
    </row>
    <row r="1041" spans="1:8" x14ac:dyDescent="0.3">
      <c r="A1041">
        <v>1265</v>
      </c>
      <c r="B1041" s="5">
        <v>44775.681967592594</v>
      </c>
      <c r="C1041" t="s">
        <v>270</v>
      </c>
      <c r="D1041" t="s">
        <v>271</v>
      </c>
      <c r="E1041" t="s">
        <v>295</v>
      </c>
      <c r="F1041" t="s">
        <v>16</v>
      </c>
      <c r="G1041" t="s">
        <v>12</v>
      </c>
      <c r="H1041" s="3">
        <f>IF(Tabla_CMS_Data[[#This Row],[PDFName]]=C1040,Tabla_CMS_Data[[#This Row],[Date]]-B1040,0)</f>
        <v>2.4305555416503921E-4</v>
      </c>
    </row>
    <row r="1042" spans="1:8" x14ac:dyDescent="0.3">
      <c r="A1042">
        <v>1266</v>
      </c>
      <c r="B1042" s="5">
        <v>44776.45753472222</v>
      </c>
      <c r="C1042" t="s">
        <v>598</v>
      </c>
      <c r="D1042" t="s">
        <v>599</v>
      </c>
      <c r="E1042" t="s">
        <v>600</v>
      </c>
      <c r="F1042" t="s">
        <v>11</v>
      </c>
      <c r="G1042" t="s">
        <v>12</v>
      </c>
      <c r="H1042" s="3">
        <f>IF(Tabla_CMS_Data[[#This Row],[PDFName]]=C1041,Tabla_CMS_Data[[#This Row],[Date]]-B1041,0)</f>
        <v>0</v>
      </c>
    </row>
    <row r="1043" spans="1:8" x14ac:dyDescent="0.3">
      <c r="A1043">
        <v>1267</v>
      </c>
      <c r="B1043" s="5">
        <v>44776.457858796297</v>
      </c>
      <c r="C1043" t="s">
        <v>598</v>
      </c>
      <c r="D1043" t="s">
        <v>599</v>
      </c>
      <c r="E1043" t="s">
        <v>600</v>
      </c>
      <c r="F1043" t="s">
        <v>16</v>
      </c>
      <c r="G1043" t="s">
        <v>12</v>
      </c>
      <c r="H1043" s="3">
        <f>IF(Tabla_CMS_Data[[#This Row],[PDFName]]=C1042,Tabla_CMS_Data[[#This Row],[Date]]-B1042,0)</f>
        <v>3.2407407707069069E-4</v>
      </c>
    </row>
    <row r="1044" spans="1:8" x14ac:dyDescent="0.3">
      <c r="A1044">
        <v>1268</v>
      </c>
      <c r="B1044" s="5">
        <v>44776.458738425928</v>
      </c>
      <c r="C1044" t="s">
        <v>598</v>
      </c>
      <c r="D1044" t="s">
        <v>599</v>
      </c>
      <c r="E1044" t="s">
        <v>601</v>
      </c>
      <c r="F1044" t="s">
        <v>11</v>
      </c>
      <c r="G1044" t="s">
        <v>12</v>
      </c>
      <c r="H1044" s="3">
        <f>IF(Tabla_CMS_Data[[#This Row],[PDFName]]=C1043,Tabla_CMS_Data[[#This Row],[Date]]-B1043,0)</f>
        <v>8.7962963152676821E-4</v>
      </c>
    </row>
    <row r="1045" spans="1:8" x14ac:dyDescent="0.3">
      <c r="A1045">
        <v>1269</v>
      </c>
      <c r="B1045" s="5">
        <v>44776.459039351852</v>
      </c>
      <c r="C1045" t="s">
        <v>598</v>
      </c>
      <c r="D1045" t="s">
        <v>599</v>
      </c>
      <c r="E1045" t="s">
        <v>601</v>
      </c>
      <c r="F1045" t="s">
        <v>16</v>
      </c>
      <c r="G1045" t="s">
        <v>12</v>
      </c>
      <c r="H1045" s="3">
        <f>IF(Tabla_CMS_Data[[#This Row],[PDFName]]=C1044,Tabla_CMS_Data[[#This Row],[Date]]-B1044,0)</f>
        <v>3.0092592351138592E-4</v>
      </c>
    </row>
    <row r="1046" spans="1:8" x14ac:dyDescent="0.3">
      <c r="A1046">
        <v>1270</v>
      </c>
      <c r="B1046" s="5">
        <v>44776.459918981483</v>
      </c>
      <c r="C1046" t="s">
        <v>598</v>
      </c>
      <c r="D1046" t="s">
        <v>599</v>
      </c>
      <c r="E1046" t="s">
        <v>602</v>
      </c>
      <c r="F1046" t="s">
        <v>11</v>
      </c>
      <c r="G1046" t="s">
        <v>12</v>
      </c>
      <c r="H1046" s="3">
        <f>IF(Tabla_CMS_Data[[#This Row],[PDFName]]=C1045,Tabla_CMS_Data[[#This Row],[Date]]-B1045,0)</f>
        <v>8.7962963152676821E-4</v>
      </c>
    </row>
    <row r="1047" spans="1:8" x14ac:dyDescent="0.3">
      <c r="A1047">
        <v>1271</v>
      </c>
      <c r="B1047" s="5">
        <v>44776.460219907407</v>
      </c>
      <c r="C1047" t="s">
        <v>598</v>
      </c>
      <c r="D1047" t="s">
        <v>599</v>
      </c>
      <c r="E1047" t="s">
        <v>602</v>
      </c>
      <c r="F1047" t="s">
        <v>16</v>
      </c>
      <c r="G1047" t="s">
        <v>12</v>
      </c>
      <c r="H1047" s="3">
        <f>IF(Tabla_CMS_Data[[#This Row],[PDFName]]=C1046,Tabla_CMS_Data[[#This Row],[Date]]-B1046,0)</f>
        <v>3.0092592351138592E-4</v>
      </c>
    </row>
    <row r="1048" spans="1:8" x14ac:dyDescent="0.3">
      <c r="A1048">
        <v>1272</v>
      </c>
      <c r="B1048" s="5">
        <v>44776.461099537039</v>
      </c>
      <c r="C1048" t="s">
        <v>598</v>
      </c>
      <c r="D1048" t="s">
        <v>599</v>
      </c>
      <c r="E1048" t="s">
        <v>603</v>
      </c>
      <c r="F1048" t="s">
        <v>11</v>
      </c>
      <c r="G1048" t="s">
        <v>12</v>
      </c>
      <c r="H1048" s="3">
        <f>IF(Tabla_CMS_Data[[#This Row],[PDFName]]=C1047,Tabla_CMS_Data[[#This Row],[Date]]-B1047,0)</f>
        <v>8.7962963152676821E-4</v>
      </c>
    </row>
    <row r="1049" spans="1:8" x14ac:dyDescent="0.3">
      <c r="A1049">
        <v>1273</v>
      </c>
      <c r="B1049" s="5">
        <v>44776.461400462962</v>
      </c>
      <c r="C1049" t="s">
        <v>598</v>
      </c>
      <c r="D1049" t="s">
        <v>599</v>
      </c>
      <c r="E1049" t="s">
        <v>603</v>
      </c>
      <c r="F1049" t="s">
        <v>16</v>
      </c>
      <c r="G1049" t="s">
        <v>12</v>
      </c>
      <c r="H1049" s="3">
        <f>IF(Tabla_CMS_Data[[#This Row],[PDFName]]=C1048,Tabla_CMS_Data[[#This Row],[Date]]-B1048,0)</f>
        <v>3.0092592351138592E-4</v>
      </c>
    </row>
    <row r="1050" spans="1:8" x14ac:dyDescent="0.3">
      <c r="A1050">
        <v>1274</v>
      </c>
      <c r="B1050" s="5">
        <v>44776.462280092594</v>
      </c>
      <c r="C1050" t="s">
        <v>598</v>
      </c>
      <c r="D1050" t="s">
        <v>599</v>
      </c>
      <c r="E1050" t="s">
        <v>604</v>
      </c>
      <c r="F1050" t="s">
        <v>11</v>
      </c>
      <c r="G1050" t="s">
        <v>12</v>
      </c>
      <c r="H1050" s="3">
        <f>IF(Tabla_CMS_Data[[#This Row],[PDFName]]=C1049,Tabla_CMS_Data[[#This Row],[Date]]-B1049,0)</f>
        <v>8.7962963152676821E-4</v>
      </c>
    </row>
    <row r="1051" spans="1:8" x14ac:dyDescent="0.3">
      <c r="A1051">
        <v>1275</v>
      </c>
      <c r="B1051" s="5">
        <v>44776.462581018517</v>
      </c>
      <c r="C1051" t="s">
        <v>598</v>
      </c>
      <c r="D1051" t="s">
        <v>599</v>
      </c>
      <c r="E1051" t="s">
        <v>604</v>
      </c>
      <c r="F1051" t="s">
        <v>16</v>
      </c>
      <c r="G1051" t="s">
        <v>12</v>
      </c>
      <c r="H1051" s="3">
        <f>IF(Tabla_CMS_Data[[#This Row],[PDFName]]=C1050,Tabla_CMS_Data[[#This Row],[Date]]-B1050,0)</f>
        <v>3.0092592351138592E-4</v>
      </c>
    </row>
    <row r="1052" spans="1:8" x14ac:dyDescent="0.3">
      <c r="A1052">
        <v>1276</v>
      </c>
      <c r="B1052" s="5">
        <v>44776.467928240738</v>
      </c>
      <c r="C1052" t="s">
        <v>605</v>
      </c>
      <c r="D1052" t="s">
        <v>606</v>
      </c>
      <c r="E1052" t="s">
        <v>607</v>
      </c>
      <c r="F1052" t="s">
        <v>11</v>
      </c>
      <c r="G1052" t="s">
        <v>12</v>
      </c>
      <c r="H1052" s="3">
        <f>IF(Tabla_CMS_Data[[#This Row],[PDFName]]=C1051,Tabla_CMS_Data[[#This Row],[Date]]-B1051,0)</f>
        <v>0</v>
      </c>
    </row>
    <row r="1053" spans="1:8" x14ac:dyDescent="0.3">
      <c r="A1053">
        <v>1277</v>
      </c>
      <c r="B1053" s="5">
        <v>44776.468680555554</v>
      </c>
      <c r="C1053" t="s">
        <v>605</v>
      </c>
      <c r="D1053" t="s">
        <v>606</v>
      </c>
      <c r="E1053" t="s">
        <v>608</v>
      </c>
      <c r="F1053" t="s">
        <v>11</v>
      </c>
      <c r="G1053" t="s">
        <v>12</v>
      </c>
      <c r="H1053" s="3">
        <f>IF(Tabla_CMS_Data[[#This Row],[PDFName]]=C1052,Tabla_CMS_Data[[#This Row],[Date]]-B1052,0)</f>
        <v>7.5231481605442241E-4</v>
      </c>
    </row>
    <row r="1054" spans="1:8" x14ac:dyDescent="0.3">
      <c r="A1054">
        <v>1278</v>
      </c>
      <c r="B1054" s="5">
        <v>44776.469421296293</v>
      </c>
      <c r="C1054" t="s">
        <v>605</v>
      </c>
      <c r="D1054" t="s">
        <v>606</v>
      </c>
      <c r="E1054" t="s">
        <v>607</v>
      </c>
      <c r="F1054" t="s">
        <v>16</v>
      </c>
      <c r="G1054" t="s">
        <v>12</v>
      </c>
      <c r="H1054" s="3">
        <f>IF(Tabla_CMS_Data[[#This Row],[PDFName]]=C1053,Tabla_CMS_Data[[#This Row],[Date]]-B1053,0)</f>
        <v>7.4074073927477002E-4</v>
      </c>
    </row>
    <row r="1055" spans="1:8" x14ac:dyDescent="0.3">
      <c r="A1055">
        <v>1279</v>
      </c>
      <c r="B1055" s="5">
        <v>44776.470034722224</v>
      </c>
      <c r="C1055" t="s">
        <v>605</v>
      </c>
      <c r="D1055" t="s">
        <v>606</v>
      </c>
      <c r="E1055" t="s">
        <v>608</v>
      </c>
      <c r="F1055" t="s">
        <v>16</v>
      </c>
      <c r="G1055" t="s">
        <v>12</v>
      </c>
      <c r="H1055" s="3">
        <f>IF(Tabla_CMS_Data[[#This Row],[PDFName]]=C1054,Tabla_CMS_Data[[#This Row],[Date]]-B1054,0)</f>
        <v>6.1342593107838184E-4</v>
      </c>
    </row>
    <row r="1056" spans="1:8" x14ac:dyDescent="0.3">
      <c r="A1056">
        <v>1280</v>
      </c>
      <c r="B1056" s="5">
        <v>44776.470439814817</v>
      </c>
      <c r="C1056" t="s">
        <v>605</v>
      </c>
      <c r="D1056" t="s">
        <v>606</v>
      </c>
      <c r="E1056" t="s">
        <v>607</v>
      </c>
      <c r="F1056" t="s">
        <v>73</v>
      </c>
      <c r="G1056" t="s">
        <v>468</v>
      </c>
      <c r="H1056" s="3">
        <f>IF(Tabla_CMS_Data[[#This Row],[PDFName]]=C1055,Tabla_CMS_Data[[#This Row],[Date]]-B1055,0)</f>
        <v>4.0509259270038456E-4</v>
      </c>
    </row>
    <row r="1057" spans="1:8" x14ac:dyDescent="0.3">
      <c r="A1057">
        <v>1281</v>
      </c>
      <c r="B1057" s="5">
        <v>44776.470856481479</v>
      </c>
      <c r="C1057" t="s">
        <v>605</v>
      </c>
      <c r="D1057" t="s">
        <v>606</v>
      </c>
      <c r="E1057" t="s">
        <v>608</v>
      </c>
      <c r="F1057" t="s">
        <v>73</v>
      </c>
      <c r="G1057" t="s">
        <v>468</v>
      </c>
      <c r="H1057" s="3">
        <f>IF(Tabla_CMS_Data[[#This Row],[PDFName]]=C1056,Tabla_CMS_Data[[#This Row],[Date]]-B1056,0)</f>
        <v>4.1666666220407933E-4</v>
      </c>
    </row>
    <row r="1058" spans="1:8" x14ac:dyDescent="0.3">
      <c r="A1058">
        <v>1282</v>
      </c>
      <c r="B1058" s="5">
        <v>44776.471250000002</v>
      </c>
      <c r="C1058" t="s">
        <v>605</v>
      </c>
      <c r="D1058" t="s">
        <v>606</v>
      </c>
      <c r="E1058" t="s">
        <v>607</v>
      </c>
      <c r="F1058" t="s">
        <v>74</v>
      </c>
      <c r="G1058" t="s">
        <v>468</v>
      </c>
      <c r="H1058" s="3">
        <f>IF(Tabla_CMS_Data[[#This Row],[PDFName]]=C1057,Tabla_CMS_Data[[#This Row],[Date]]-B1057,0)</f>
        <v>3.9351852319668978E-4</v>
      </c>
    </row>
    <row r="1059" spans="1:8" x14ac:dyDescent="0.3">
      <c r="A1059">
        <v>1283</v>
      </c>
      <c r="B1059" s="5">
        <v>44776.471655092595</v>
      </c>
      <c r="C1059" t="s">
        <v>605</v>
      </c>
      <c r="D1059" t="s">
        <v>606</v>
      </c>
      <c r="E1059" t="s">
        <v>608</v>
      </c>
      <c r="F1059" t="s">
        <v>74</v>
      </c>
      <c r="G1059" t="s">
        <v>468</v>
      </c>
      <c r="H1059" s="3">
        <f>IF(Tabla_CMS_Data[[#This Row],[PDFName]]=C1058,Tabla_CMS_Data[[#This Row],[Date]]-B1058,0)</f>
        <v>4.0509259270038456E-4</v>
      </c>
    </row>
    <row r="1060" spans="1:8" x14ac:dyDescent="0.3">
      <c r="A1060">
        <v>1284</v>
      </c>
      <c r="B1060" s="5">
        <v>44776.472048611111</v>
      </c>
      <c r="C1060" t="s">
        <v>605</v>
      </c>
      <c r="D1060" t="s">
        <v>606</v>
      </c>
      <c r="E1060" t="s">
        <v>607</v>
      </c>
      <c r="F1060" t="s">
        <v>75</v>
      </c>
      <c r="G1060" t="s">
        <v>468</v>
      </c>
      <c r="H1060" s="3">
        <f>IF(Tabla_CMS_Data[[#This Row],[PDFName]]=C1059,Tabla_CMS_Data[[#This Row],[Date]]-B1059,0)</f>
        <v>3.9351851592073217E-4</v>
      </c>
    </row>
    <row r="1061" spans="1:8" x14ac:dyDescent="0.3">
      <c r="A1061">
        <v>1285</v>
      </c>
      <c r="B1061" s="5">
        <v>44776.472453703704</v>
      </c>
      <c r="C1061" t="s">
        <v>605</v>
      </c>
      <c r="D1061" t="s">
        <v>606</v>
      </c>
      <c r="E1061" t="s">
        <v>608</v>
      </c>
      <c r="F1061" t="s">
        <v>75</v>
      </c>
      <c r="G1061" t="s">
        <v>468</v>
      </c>
      <c r="H1061" s="3">
        <f>IF(Tabla_CMS_Data[[#This Row],[PDFName]]=C1060,Tabla_CMS_Data[[#This Row],[Date]]-B1060,0)</f>
        <v>4.0509259270038456E-4</v>
      </c>
    </row>
    <row r="1062" spans="1:8" x14ac:dyDescent="0.3">
      <c r="A1062">
        <v>1286</v>
      </c>
      <c r="B1062" s="5">
        <v>44776.472858796296</v>
      </c>
      <c r="C1062" t="s">
        <v>605</v>
      </c>
      <c r="D1062" t="s">
        <v>606</v>
      </c>
      <c r="E1062" t="s">
        <v>607</v>
      </c>
      <c r="F1062" t="s">
        <v>77</v>
      </c>
      <c r="G1062" t="s">
        <v>468</v>
      </c>
      <c r="H1062" s="3">
        <f>IF(Tabla_CMS_Data[[#This Row],[PDFName]]=C1061,Tabla_CMS_Data[[#This Row],[Date]]-B1061,0)</f>
        <v>4.0509259270038456E-4</v>
      </c>
    </row>
    <row r="1063" spans="1:8" x14ac:dyDescent="0.3">
      <c r="A1063">
        <v>1287</v>
      </c>
      <c r="B1063" s="5">
        <v>44776.473252314812</v>
      </c>
      <c r="C1063" t="s">
        <v>605</v>
      </c>
      <c r="D1063" t="s">
        <v>606</v>
      </c>
      <c r="E1063" t="s">
        <v>608</v>
      </c>
      <c r="F1063" t="s">
        <v>77</v>
      </c>
      <c r="G1063" t="s">
        <v>468</v>
      </c>
      <c r="H1063" s="3">
        <f>IF(Tabla_CMS_Data[[#This Row],[PDFName]]=C1062,Tabla_CMS_Data[[#This Row],[Date]]-B1062,0)</f>
        <v>3.9351851592073217E-4</v>
      </c>
    </row>
    <row r="1064" spans="1:8" x14ac:dyDescent="0.3">
      <c r="A1064">
        <v>1288</v>
      </c>
      <c r="B1064" s="5">
        <v>44776.47384259259</v>
      </c>
      <c r="C1064" t="s">
        <v>605</v>
      </c>
      <c r="D1064" t="s">
        <v>606</v>
      </c>
      <c r="E1064" t="s">
        <v>609</v>
      </c>
      <c r="F1064" t="s">
        <v>11</v>
      </c>
      <c r="G1064" t="s">
        <v>12</v>
      </c>
      <c r="H1064" s="3">
        <f>IF(Tabla_CMS_Data[[#This Row],[PDFName]]=C1063,Tabla_CMS_Data[[#This Row],[Date]]-B1063,0)</f>
        <v>5.9027777751907706E-4</v>
      </c>
    </row>
    <row r="1065" spans="1:8" x14ac:dyDescent="0.3">
      <c r="A1065">
        <v>1289</v>
      </c>
      <c r="B1065" s="5">
        <v>44776.474085648151</v>
      </c>
      <c r="C1065" t="s">
        <v>605</v>
      </c>
      <c r="D1065" t="s">
        <v>606</v>
      </c>
      <c r="E1065" t="s">
        <v>609</v>
      </c>
      <c r="F1065" t="s">
        <v>16</v>
      </c>
      <c r="G1065" t="s">
        <v>12</v>
      </c>
      <c r="H1065" s="3">
        <f>IF(Tabla_CMS_Data[[#This Row],[PDFName]]=C1064,Tabla_CMS_Data[[#This Row],[Date]]-B1064,0)</f>
        <v>2.4305556144099683E-4</v>
      </c>
    </row>
    <row r="1066" spans="1:8" x14ac:dyDescent="0.3">
      <c r="A1066">
        <v>1290</v>
      </c>
      <c r="B1066" s="5">
        <v>44776.474803240744</v>
      </c>
      <c r="C1066" t="s">
        <v>605</v>
      </c>
      <c r="D1066" t="s">
        <v>606</v>
      </c>
      <c r="E1066" t="s">
        <v>610</v>
      </c>
      <c r="F1066" t="s">
        <v>11</v>
      </c>
      <c r="G1066" t="s">
        <v>12</v>
      </c>
      <c r="H1066" s="3">
        <f>IF(Tabla_CMS_Data[[#This Row],[PDFName]]=C1065,Tabla_CMS_Data[[#This Row],[Date]]-B1065,0)</f>
        <v>7.1759259299142286E-4</v>
      </c>
    </row>
    <row r="1067" spans="1:8" x14ac:dyDescent="0.3">
      <c r="A1067">
        <v>1291</v>
      </c>
      <c r="B1067" s="5">
        <v>44776.475046296298</v>
      </c>
      <c r="C1067" t="s">
        <v>605</v>
      </c>
      <c r="D1067" t="s">
        <v>606</v>
      </c>
      <c r="E1067" t="s">
        <v>610</v>
      </c>
      <c r="F1067" t="s">
        <v>16</v>
      </c>
      <c r="G1067" t="s">
        <v>12</v>
      </c>
      <c r="H1067" s="3">
        <f>IF(Tabla_CMS_Data[[#This Row],[PDFName]]=C1066,Tabla_CMS_Data[[#This Row],[Date]]-B1066,0)</f>
        <v>2.4305555416503921E-4</v>
      </c>
    </row>
    <row r="1068" spans="1:8" x14ac:dyDescent="0.3">
      <c r="A1068">
        <v>1292</v>
      </c>
      <c r="B1068" s="5">
        <v>44776.475787037038</v>
      </c>
      <c r="C1068" t="s">
        <v>605</v>
      </c>
      <c r="D1068" t="s">
        <v>606</v>
      </c>
      <c r="E1068" t="s">
        <v>611</v>
      </c>
      <c r="F1068" t="s">
        <v>11</v>
      </c>
      <c r="G1068" t="s">
        <v>12</v>
      </c>
      <c r="H1068" s="3">
        <f>IF(Tabla_CMS_Data[[#This Row],[PDFName]]=C1067,Tabla_CMS_Data[[#This Row],[Date]]-B1067,0)</f>
        <v>7.4074073927477002E-4</v>
      </c>
    </row>
    <row r="1069" spans="1:8" x14ac:dyDescent="0.3">
      <c r="A1069">
        <v>1293</v>
      </c>
      <c r="B1069" s="5">
        <v>44776.476064814815</v>
      </c>
      <c r="C1069" t="s">
        <v>605</v>
      </c>
      <c r="D1069" t="s">
        <v>606</v>
      </c>
      <c r="E1069" t="s">
        <v>611</v>
      </c>
      <c r="F1069" t="s">
        <v>16</v>
      </c>
      <c r="G1069" t="s">
        <v>12</v>
      </c>
      <c r="H1069" s="3">
        <f>IF(Tabla_CMS_Data[[#This Row],[PDFName]]=C1068,Tabla_CMS_Data[[#This Row],[Date]]-B1068,0)</f>
        <v>2.7777777722803876E-4</v>
      </c>
    </row>
    <row r="1070" spans="1:8" x14ac:dyDescent="0.3">
      <c r="A1070">
        <v>1294</v>
      </c>
      <c r="B1070" s="5">
        <v>44776.476782407408</v>
      </c>
      <c r="C1070" t="s">
        <v>605</v>
      </c>
      <c r="D1070" t="s">
        <v>606</v>
      </c>
      <c r="E1070" t="s">
        <v>612</v>
      </c>
      <c r="F1070" t="s">
        <v>11</v>
      </c>
      <c r="G1070" t="s">
        <v>12</v>
      </c>
      <c r="H1070" s="3">
        <f>IF(Tabla_CMS_Data[[#This Row],[PDFName]]=C1069,Tabla_CMS_Data[[#This Row],[Date]]-B1069,0)</f>
        <v>7.1759259299142286E-4</v>
      </c>
    </row>
    <row r="1071" spans="1:8" x14ac:dyDescent="0.3">
      <c r="A1071">
        <v>1295</v>
      </c>
      <c r="B1071" s="5">
        <v>44776.477013888885</v>
      </c>
      <c r="C1071" t="s">
        <v>605</v>
      </c>
      <c r="D1071" t="s">
        <v>606</v>
      </c>
      <c r="E1071" t="s">
        <v>612</v>
      </c>
      <c r="F1071" t="s">
        <v>16</v>
      </c>
      <c r="G1071" t="s">
        <v>12</v>
      </c>
      <c r="H1071" s="3">
        <f>IF(Tabla_CMS_Data[[#This Row],[PDFName]]=C1070,Tabla_CMS_Data[[#This Row],[Date]]-B1070,0)</f>
        <v>2.3148147738538682E-4</v>
      </c>
    </row>
    <row r="1072" spans="1:8" x14ac:dyDescent="0.3">
      <c r="A1072">
        <v>1296</v>
      </c>
      <c r="B1072" s="5">
        <v>44776.477766203701</v>
      </c>
      <c r="C1072" t="s">
        <v>605</v>
      </c>
      <c r="D1072" t="s">
        <v>606</v>
      </c>
      <c r="E1072" t="s">
        <v>613</v>
      </c>
      <c r="F1072" t="s">
        <v>11</v>
      </c>
      <c r="G1072" t="s">
        <v>12</v>
      </c>
      <c r="H1072" s="3">
        <f>IF(Tabla_CMS_Data[[#This Row],[PDFName]]=C1071,Tabla_CMS_Data[[#This Row],[Date]]-B1071,0)</f>
        <v>7.5231481605442241E-4</v>
      </c>
    </row>
    <row r="1073" spans="1:8" x14ac:dyDescent="0.3">
      <c r="A1073">
        <v>1297</v>
      </c>
      <c r="B1073" s="5">
        <v>44776.478032407409</v>
      </c>
      <c r="C1073" t="s">
        <v>605</v>
      </c>
      <c r="D1073" t="s">
        <v>606</v>
      </c>
      <c r="E1073" t="s">
        <v>613</v>
      </c>
      <c r="F1073" t="s">
        <v>16</v>
      </c>
      <c r="G1073" t="s">
        <v>12</v>
      </c>
      <c r="H1073" s="3">
        <f>IF(Tabla_CMS_Data[[#This Row],[PDFName]]=C1072,Tabla_CMS_Data[[#This Row],[Date]]-B1072,0)</f>
        <v>2.6620370772434399E-4</v>
      </c>
    </row>
    <row r="1074" spans="1:8" x14ac:dyDescent="0.3">
      <c r="A1074">
        <v>1298</v>
      </c>
      <c r="B1074" s="5">
        <v>44776.478784722225</v>
      </c>
      <c r="C1074" t="s">
        <v>605</v>
      </c>
      <c r="D1074" t="s">
        <v>606</v>
      </c>
      <c r="E1074" t="s">
        <v>614</v>
      </c>
      <c r="F1074" t="s">
        <v>11</v>
      </c>
      <c r="G1074" t="s">
        <v>12</v>
      </c>
      <c r="H1074" s="3">
        <f>IF(Tabla_CMS_Data[[#This Row],[PDFName]]=C1073,Tabla_CMS_Data[[#This Row],[Date]]-B1073,0)</f>
        <v>7.5231481605442241E-4</v>
      </c>
    </row>
    <row r="1075" spans="1:8" x14ac:dyDescent="0.3">
      <c r="A1075">
        <v>1299</v>
      </c>
      <c r="B1075" s="5">
        <v>44776.479062500002</v>
      </c>
      <c r="C1075" t="s">
        <v>605</v>
      </c>
      <c r="D1075" t="s">
        <v>606</v>
      </c>
      <c r="E1075" t="s">
        <v>614</v>
      </c>
      <c r="F1075" t="s">
        <v>16</v>
      </c>
      <c r="G1075" t="s">
        <v>12</v>
      </c>
      <c r="H1075" s="3">
        <f>IF(Tabla_CMS_Data[[#This Row],[PDFName]]=C1074,Tabla_CMS_Data[[#This Row],[Date]]-B1074,0)</f>
        <v>2.7777777722803876E-4</v>
      </c>
    </row>
    <row r="1076" spans="1:8" x14ac:dyDescent="0.3">
      <c r="A1076">
        <v>1300</v>
      </c>
      <c r="B1076" s="5">
        <v>44776.479826388888</v>
      </c>
      <c r="C1076" t="s">
        <v>605</v>
      </c>
      <c r="D1076" t="s">
        <v>606</v>
      </c>
      <c r="E1076" t="s">
        <v>615</v>
      </c>
      <c r="F1076" t="s">
        <v>11</v>
      </c>
      <c r="G1076" t="s">
        <v>12</v>
      </c>
      <c r="H1076" s="3">
        <f>IF(Tabla_CMS_Data[[#This Row],[PDFName]]=C1075,Tabla_CMS_Data[[#This Row],[Date]]-B1075,0)</f>
        <v>7.6388888555811718E-4</v>
      </c>
    </row>
    <row r="1077" spans="1:8" x14ac:dyDescent="0.3">
      <c r="A1077">
        <v>1301</v>
      </c>
      <c r="B1077" s="5">
        <v>44776.480115740742</v>
      </c>
      <c r="C1077" t="s">
        <v>605</v>
      </c>
      <c r="D1077" t="s">
        <v>606</v>
      </c>
      <c r="E1077" t="s">
        <v>615</v>
      </c>
      <c r="F1077" t="s">
        <v>16</v>
      </c>
      <c r="G1077" t="s">
        <v>12</v>
      </c>
      <c r="H1077" s="3">
        <f>IF(Tabla_CMS_Data[[#This Row],[PDFName]]=C1076,Tabla_CMS_Data[[#This Row],[Date]]-B1076,0)</f>
        <v>2.8935185400769114E-4</v>
      </c>
    </row>
    <row r="1078" spans="1:8" x14ac:dyDescent="0.3">
      <c r="A1078">
        <v>1302</v>
      </c>
      <c r="B1078" s="5">
        <v>44776.480868055558</v>
      </c>
      <c r="C1078" t="s">
        <v>605</v>
      </c>
      <c r="D1078" t="s">
        <v>606</v>
      </c>
      <c r="E1078" t="s">
        <v>616</v>
      </c>
      <c r="F1078" t="s">
        <v>11</v>
      </c>
      <c r="G1078" t="s">
        <v>12</v>
      </c>
      <c r="H1078" s="3">
        <f>IF(Tabla_CMS_Data[[#This Row],[PDFName]]=C1077,Tabla_CMS_Data[[#This Row],[Date]]-B1077,0)</f>
        <v>7.5231481605442241E-4</v>
      </c>
    </row>
    <row r="1079" spans="1:8" x14ac:dyDescent="0.3">
      <c r="A1079">
        <v>1303</v>
      </c>
      <c r="B1079" s="5">
        <v>44776.481145833335</v>
      </c>
      <c r="C1079" t="s">
        <v>605</v>
      </c>
      <c r="D1079" t="s">
        <v>606</v>
      </c>
      <c r="E1079" t="s">
        <v>616</v>
      </c>
      <c r="F1079" t="s">
        <v>16</v>
      </c>
      <c r="G1079" t="s">
        <v>12</v>
      </c>
      <c r="H1079" s="3">
        <f>IF(Tabla_CMS_Data[[#This Row],[PDFName]]=C1078,Tabla_CMS_Data[[#This Row],[Date]]-B1078,0)</f>
        <v>2.7777777722803876E-4</v>
      </c>
    </row>
    <row r="1080" spans="1:8" x14ac:dyDescent="0.3">
      <c r="A1080">
        <v>1304</v>
      </c>
      <c r="B1080" s="5">
        <v>44776.481898148151</v>
      </c>
      <c r="C1080" t="s">
        <v>605</v>
      </c>
      <c r="D1080" t="s">
        <v>606</v>
      </c>
      <c r="E1080" t="s">
        <v>617</v>
      </c>
      <c r="F1080" t="s">
        <v>11</v>
      </c>
      <c r="G1080" t="s">
        <v>12</v>
      </c>
      <c r="H1080" s="3">
        <f>IF(Tabla_CMS_Data[[#This Row],[PDFName]]=C1079,Tabla_CMS_Data[[#This Row],[Date]]-B1079,0)</f>
        <v>7.5231481605442241E-4</v>
      </c>
    </row>
    <row r="1081" spans="1:8" x14ac:dyDescent="0.3">
      <c r="A1081">
        <v>1305</v>
      </c>
      <c r="B1081" s="5">
        <v>44776.482175925928</v>
      </c>
      <c r="C1081" t="s">
        <v>605</v>
      </c>
      <c r="D1081" t="s">
        <v>606</v>
      </c>
      <c r="E1081" t="s">
        <v>617</v>
      </c>
      <c r="F1081" t="s">
        <v>16</v>
      </c>
      <c r="G1081" t="s">
        <v>12</v>
      </c>
      <c r="H1081" s="3">
        <f>IF(Tabla_CMS_Data[[#This Row],[PDFName]]=C1080,Tabla_CMS_Data[[#This Row],[Date]]-B1080,0)</f>
        <v>2.7777777722803876E-4</v>
      </c>
    </row>
    <row r="1082" spans="1:8" x14ac:dyDescent="0.3">
      <c r="A1082">
        <v>1306</v>
      </c>
      <c r="B1082" s="5">
        <v>44776.482928240737</v>
      </c>
      <c r="C1082" t="s">
        <v>605</v>
      </c>
      <c r="D1082" t="s">
        <v>606</v>
      </c>
      <c r="E1082" t="s">
        <v>618</v>
      </c>
      <c r="F1082" t="s">
        <v>11</v>
      </c>
      <c r="G1082" t="s">
        <v>12</v>
      </c>
      <c r="H1082" s="3">
        <f>IF(Tabla_CMS_Data[[#This Row],[PDFName]]=C1081,Tabla_CMS_Data[[#This Row],[Date]]-B1081,0)</f>
        <v>7.5231480877846479E-4</v>
      </c>
    </row>
    <row r="1083" spans="1:8" x14ac:dyDescent="0.3">
      <c r="A1083">
        <v>1307</v>
      </c>
      <c r="B1083" s="5">
        <v>44776.483194444445</v>
      </c>
      <c r="C1083" t="s">
        <v>605</v>
      </c>
      <c r="D1083" t="s">
        <v>606</v>
      </c>
      <c r="E1083" t="s">
        <v>618</v>
      </c>
      <c r="F1083" t="s">
        <v>16</v>
      </c>
      <c r="G1083" t="s">
        <v>12</v>
      </c>
      <c r="H1083" s="3">
        <f>IF(Tabla_CMS_Data[[#This Row],[PDFName]]=C1082,Tabla_CMS_Data[[#This Row],[Date]]-B1082,0)</f>
        <v>2.6620370772434399E-4</v>
      </c>
    </row>
    <row r="1084" spans="1:8" x14ac:dyDescent="0.3">
      <c r="A1084">
        <v>1308</v>
      </c>
      <c r="B1084" s="5">
        <v>44776.483935185184</v>
      </c>
      <c r="C1084" t="s">
        <v>605</v>
      </c>
      <c r="D1084" t="s">
        <v>606</v>
      </c>
      <c r="E1084" t="s">
        <v>619</v>
      </c>
      <c r="F1084" t="s">
        <v>11</v>
      </c>
      <c r="G1084" t="s">
        <v>12</v>
      </c>
      <c r="H1084" s="3">
        <f>IF(Tabla_CMS_Data[[#This Row],[PDFName]]=C1083,Tabla_CMS_Data[[#This Row],[Date]]-B1083,0)</f>
        <v>7.4074073927477002E-4</v>
      </c>
    </row>
    <row r="1085" spans="1:8" x14ac:dyDescent="0.3">
      <c r="A1085">
        <v>1309</v>
      </c>
      <c r="B1085" s="5">
        <v>44776.484212962961</v>
      </c>
      <c r="C1085" t="s">
        <v>605</v>
      </c>
      <c r="D1085" t="s">
        <v>606</v>
      </c>
      <c r="E1085" t="s">
        <v>619</v>
      </c>
      <c r="F1085" t="s">
        <v>16</v>
      </c>
      <c r="G1085" t="s">
        <v>12</v>
      </c>
      <c r="H1085" s="3">
        <f>IF(Tabla_CMS_Data[[#This Row],[PDFName]]=C1084,Tabla_CMS_Data[[#This Row],[Date]]-B1084,0)</f>
        <v>2.7777777722803876E-4</v>
      </c>
    </row>
    <row r="1086" spans="1:8" x14ac:dyDescent="0.3">
      <c r="A1086">
        <v>1310</v>
      </c>
      <c r="B1086" s="5">
        <v>44776.484918981485</v>
      </c>
      <c r="C1086" t="s">
        <v>605</v>
      </c>
      <c r="D1086" t="s">
        <v>606</v>
      </c>
      <c r="E1086" t="s">
        <v>620</v>
      </c>
      <c r="F1086" t="s">
        <v>11</v>
      </c>
      <c r="G1086" t="s">
        <v>12</v>
      </c>
      <c r="H1086" s="3">
        <f>IF(Tabla_CMS_Data[[#This Row],[PDFName]]=C1085,Tabla_CMS_Data[[#This Row],[Date]]-B1085,0)</f>
        <v>7.0601852348772809E-4</v>
      </c>
    </row>
    <row r="1087" spans="1:8" x14ac:dyDescent="0.3">
      <c r="A1087">
        <v>1311</v>
      </c>
      <c r="B1087" s="5">
        <v>44776.485162037039</v>
      </c>
      <c r="C1087" t="s">
        <v>605</v>
      </c>
      <c r="D1087" t="s">
        <v>606</v>
      </c>
      <c r="E1087" t="s">
        <v>620</v>
      </c>
      <c r="F1087" t="s">
        <v>16</v>
      </c>
      <c r="G1087" t="s">
        <v>12</v>
      </c>
      <c r="H1087" s="3">
        <f>IF(Tabla_CMS_Data[[#This Row],[PDFName]]=C1086,Tabla_CMS_Data[[#This Row],[Date]]-B1086,0)</f>
        <v>2.4305555416503921E-4</v>
      </c>
    </row>
    <row r="1088" spans="1:8" x14ac:dyDescent="0.3">
      <c r="A1088">
        <v>1312</v>
      </c>
      <c r="B1088" s="5">
        <v>44776.485879629632</v>
      </c>
      <c r="C1088" t="s">
        <v>605</v>
      </c>
      <c r="D1088" t="s">
        <v>606</v>
      </c>
      <c r="E1088" t="s">
        <v>621</v>
      </c>
      <c r="F1088" t="s">
        <v>11</v>
      </c>
      <c r="G1088" t="s">
        <v>12</v>
      </c>
      <c r="H1088" s="3">
        <f>IF(Tabla_CMS_Data[[#This Row],[PDFName]]=C1087,Tabla_CMS_Data[[#This Row],[Date]]-B1087,0)</f>
        <v>7.1759259299142286E-4</v>
      </c>
    </row>
    <row r="1089" spans="1:8" x14ac:dyDescent="0.3">
      <c r="A1089">
        <v>1313</v>
      </c>
      <c r="B1089" s="5">
        <v>44776.486111111109</v>
      </c>
      <c r="C1089" t="s">
        <v>605</v>
      </c>
      <c r="D1089" t="s">
        <v>606</v>
      </c>
      <c r="E1089" t="s">
        <v>621</v>
      </c>
      <c r="F1089" t="s">
        <v>16</v>
      </c>
      <c r="G1089" t="s">
        <v>12</v>
      </c>
      <c r="H1089" s="3">
        <f>IF(Tabla_CMS_Data[[#This Row],[PDFName]]=C1088,Tabla_CMS_Data[[#This Row],[Date]]-B1088,0)</f>
        <v>2.3148147738538682E-4</v>
      </c>
    </row>
    <row r="1090" spans="1:8" x14ac:dyDescent="0.3">
      <c r="A1090">
        <v>1314</v>
      </c>
      <c r="B1090" s="5">
        <v>44776.486967592595</v>
      </c>
      <c r="C1090" t="s">
        <v>605</v>
      </c>
      <c r="D1090" t="s">
        <v>606</v>
      </c>
      <c r="E1090" t="s">
        <v>622</v>
      </c>
      <c r="F1090" t="s">
        <v>11</v>
      </c>
      <c r="G1090" t="s">
        <v>12</v>
      </c>
      <c r="H1090" s="3">
        <f>IF(Tabla_CMS_Data[[#This Row],[PDFName]]=C1089,Tabla_CMS_Data[[#This Row],[Date]]-B1089,0)</f>
        <v>8.5648148524342105E-4</v>
      </c>
    </row>
    <row r="1091" spans="1:8" x14ac:dyDescent="0.3">
      <c r="A1091">
        <v>1315</v>
      </c>
      <c r="B1091" s="5">
        <v>44776.487256944441</v>
      </c>
      <c r="C1091" t="s">
        <v>605</v>
      </c>
      <c r="D1091" t="s">
        <v>606</v>
      </c>
      <c r="E1091" t="s">
        <v>622</v>
      </c>
      <c r="F1091" t="s">
        <v>16</v>
      </c>
      <c r="G1091" t="s">
        <v>12</v>
      </c>
      <c r="H1091" s="3">
        <f>IF(Tabla_CMS_Data[[#This Row],[PDFName]]=C1090,Tabla_CMS_Data[[#This Row],[Date]]-B1090,0)</f>
        <v>2.8935184673173353E-4</v>
      </c>
    </row>
    <row r="1092" spans="1:8" x14ac:dyDescent="0.3">
      <c r="A1092">
        <v>1316</v>
      </c>
      <c r="B1092" s="5">
        <v>44776.492615740739</v>
      </c>
      <c r="C1092" t="s">
        <v>623</v>
      </c>
      <c r="D1092" t="s">
        <v>624</v>
      </c>
      <c r="E1092" t="s">
        <v>625</v>
      </c>
      <c r="F1092" t="s">
        <v>11</v>
      </c>
      <c r="G1092" t="s">
        <v>12</v>
      </c>
      <c r="H1092" s="3">
        <f>IF(Tabla_CMS_Data[[#This Row],[PDFName]]=C1091,Tabla_CMS_Data[[#This Row],[Date]]-B1091,0)</f>
        <v>0</v>
      </c>
    </row>
    <row r="1093" spans="1:8" x14ac:dyDescent="0.3">
      <c r="A1093">
        <v>1317</v>
      </c>
      <c r="B1093" s="5">
        <v>44776.492847222224</v>
      </c>
      <c r="C1093" t="s">
        <v>623</v>
      </c>
      <c r="D1093" t="s">
        <v>624</v>
      </c>
      <c r="E1093" t="s">
        <v>625</v>
      </c>
      <c r="F1093" t="s">
        <v>16</v>
      </c>
      <c r="G1093" t="s">
        <v>12</v>
      </c>
      <c r="H1093" s="3">
        <f>IF(Tabla_CMS_Data[[#This Row],[PDFName]]=C1092,Tabla_CMS_Data[[#This Row],[Date]]-B1092,0)</f>
        <v>2.3148148466134444E-4</v>
      </c>
    </row>
    <row r="1094" spans="1:8" x14ac:dyDescent="0.3">
      <c r="A1094">
        <v>1318</v>
      </c>
      <c r="B1094" s="5">
        <v>44776.495011574072</v>
      </c>
      <c r="C1094" t="s">
        <v>623</v>
      </c>
      <c r="D1094" t="s">
        <v>624</v>
      </c>
      <c r="E1094" t="s">
        <v>626</v>
      </c>
      <c r="F1094" t="s">
        <v>11</v>
      </c>
      <c r="G1094" t="s">
        <v>12</v>
      </c>
      <c r="H1094" s="3">
        <f>IF(Tabla_CMS_Data[[#This Row],[PDFName]]=C1093,Tabla_CMS_Data[[#This Row],[Date]]-B1093,0)</f>
        <v>2.1643518484779634E-3</v>
      </c>
    </row>
    <row r="1095" spans="1:8" x14ac:dyDescent="0.3">
      <c r="A1095">
        <v>1319</v>
      </c>
      <c r="B1095" s="5">
        <v>44776.495254629626</v>
      </c>
      <c r="C1095" t="s">
        <v>623</v>
      </c>
      <c r="D1095" t="s">
        <v>624</v>
      </c>
      <c r="E1095" t="s">
        <v>626</v>
      </c>
      <c r="F1095" t="s">
        <v>16</v>
      </c>
      <c r="G1095" t="s">
        <v>12</v>
      </c>
      <c r="H1095" s="3">
        <f>IF(Tabla_CMS_Data[[#This Row],[PDFName]]=C1094,Tabla_CMS_Data[[#This Row],[Date]]-B1094,0)</f>
        <v>2.4305555416503921E-4</v>
      </c>
    </row>
    <row r="1096" spans="1:8" x14ac:dyDescent="0.3">
      <c r="A1096">
        <v>1320</v>
      </c>
      <c r="B1096" s="5">
        <v>44777.494687500002</v>
      </c>
      <c r="C1096" t="s">
        <v>627</v>
      </c>
      <c r="D1096" t="s">
        <v>628</v>
      </c>
      <c r="E1096" t="s">
        <v>629</v>
      </c>
      <c r="F1096" t="s">
        <v>11</v>
      </c>
      <c r="G1096" t="s">
        <v>630</v>
      </c>
      <c r="H1096" s="3">
        <f>IF(Tabla_CMS_Data[[#This Row],[PDFName]]=C1095,Tabla_CMS_Data[[#This Row],[Date]]-B1095,0)</f>
        <v>0</v>
      </c>
    </row>
    <row r="1097" spans="1:8" x14ac:dyDescent="0.3">
      <c r="A1097">
        <v>1321</v>
      </c>
      <c r="B1097" s="5">
        <v>44777.495289351849</v>
      </c>
      <c r="C1097" t="s">
        <v>627</v>
      </c>
      <c r="D1097" t="s">
        <v>628</v>
      </c>
      <c r="E1097" t="s">
        <v>629</v>
      </c>
      <c r="F1097" t="s">
        <v>16</v>
      </c>
      <c r="G1097" t="s">
        <v>630</v>
      </c>
      <c r="H1097" s="3">
        <f>IF(Tabla_CMS_Data[[#This Row],[PDFName]]=C1096,Tabla_CMS_Data[[#This Row],[Date]]-B1096,0)</f>
        <v>6.0185184702277184E-4</v>
      </c>
    </row>
    <row r="1098" spans="1:8" x14ac:dyDescent="0.3">
      <c r="A1098">
        <v>1322</v>
      </c>
      <c r="B1098" s="5">
        <v>44777.496469907404</v>
      </c>
      <c r="C1098" t="s">
        <v>627</v>
      </c>
      <c r="D1098" t="s">
        <v>628</v>
      </c>
      <c r="E1098" t="s">
        <v>631</v>
      </c>
      <c r="F1098" t="s">
        <v>11</v>
      </c>
      <c r="G1098" t="s">
        <v>630</v>
      </c>
      <c r="H1098" s="3">
        <f>IF(Tabla_CMS_Data[[#This Row],[PDFName]]=C1097,Tabla_CMS_Data[[#This Row],[Date]]-B1097,0)</f>
        <v>1.1805555550381541E-3</v>
      </c>
    </row>
    <row r="1099" spans="1:8" x14ac:dyDescent="0.3">
      <c r="A1099">
        <v>1323</v>
      </c>
      <c r="B1099" s="5">
        <v>44777.497106481482</v>
      </c>
      <c r="C1099" t="s">
        <v>627</v>
      </c>
      <c r="D1099" t="s">
        <v>628</v>
      </c>
      <c r="E1099" t="s">
        <v>631</v>
      </c>
      <c r="F1099" t="s">
        <v>16</v>
      </c>
      <c r="G1099" t="s">
        <v>630</v>
      </c>
      <c r="H1099" s="3">
        <f>IF(Tabla_CMS_Data[[#This Row],[PDFName]]=C1098,Tabla_CMS_Data[[#This Row],[Date]]-B1098,0)</f>
        <v>6.36574077361729E-4</v>
      </c>
    </row>
    <row r="1100" spans="1:8" x14ac:dyDescent="0.3">
      <c r="A1100">
        <v>1324</v>
      </c>
      <c r="B1100" s="5">
        <v>44777.498194444444</v>
      </c>
      <c r="C1100" t="s">
        <v>627</v>
      </c>
      <c r="D1100" t="s">
        <v>628</v>
      </c>
      <c r="E1100" t="s">
        <v>632</v>
      </c>
      <c r="F1100" t="s">
        <v>11</v>
      </c>
      <c r="G1100" t="s">
        <v>630</v>
      </c>
      <c r="H1100" s="3">
        <f>IF(Tabla_CMS_Data[[#This Row],[PDFName]]=C1099,Tabla_CMS_Data[[#This Row],[Date]]-B1099,0)</f>
        <v>1.0879629626288079E-3</v>
      </c>
    </row>
    <row r="1101" spans="1:8" x14ac:dyDescent="0.3">
      <c r="A1101">
        <v>1325</v>
      </c>
      <c r="B1101" s="5">
        <v>44777.498807870368</v>
      </c>
      <c r="C1101" t="s">
        <v>627</v>
      </c>
      <c r="D1101" t="s">
        <v>628</v>
      </c>
      <c r="E1101" t="s">
        <v>632</v>
      </c>
      <c r="F1101" t="s">
        <v>16</v>
      </c>
      <c r="G1101" t="s">
        <v>630</v>
      </c>
      <c r="H1101" s="3">
        <f>IF(Tabla_CMS_Data[[#This Row],[PDFName]]=C1100,Tabla_CMS_Data[[#This Row],[Date]]-B1100,0)</f>
        <v>6.1342592380242422E-4</v>
      </c>
    </row>
    <row r="1102" spans="1:8" x14ac:dyDescent="0.3">
      <c r="A1102">
        <v>1326</v>
      </c>
      <c r="B1102" s="5">
        <v>44777.499895833331</v>
      </c>
      <c r="C1102" t="s">
        <v>627</v>
      </c>
      <c r="D1102" t="s">
        <v>628</v>
      </c>
      <c r="E1102" t="s">
        <v>633</v>
      </c>
      <c r="F1102" t="s">
        <v>11</v>
      </c>
      <c r="G1102" t="s">
        <v>630</v>
      </c>
      <c r="H1102" s="3">
        <f>IF(Tabla_CMS_Data[[#This Row],[PDFName]]=C1101,Tabla_CMS_Data[[#This Row],[Date]]-B1101,0)</f>
        <v>1.0879629626288079E-3</v>
      </c>
    </row>
    <row r="1103" spans="1:8" x14ac:dyDescent="0.3">
      <c r="A1103">
        <v>1327</v>
      </c>
      <c r="B1103" s="5">
        <v>44777.500497685185</v>
      </c>
      <c r="C1103" t="s">
        <v>627</v>
      </c>
      <c r="D1103" t="s">
        <v>628</v>
      </c>
      <c r="E1103" t="s">
        <v>633</v>
      </c>
      <c r="F1103" t="s">
        <v>16</v>
      </c>
      <c r="G1103" t="s">
        <v>630</v>
      </c>
      <c r="H1103" s="3">
        <f>IF(Tabla_CMS_Data[[#This Row],[PDFName]]=C1102,Tabla_CMS_Data[[#This Row],[Date]]-B1102,0)</f>
        <v>6.0185185429872945E-4</v>
      </c>
    </row>
    <row r="1104" spans="1:8" x14ac:dyDescent="0.3">
      <c r="A1104">
        <v>1328</v>
      </c>
      <c r="B1104" s="5">
        <v>44777.501631944448</v>
      </c>
      <c r="C1104" t="s">
        <v>627</v>
      </c>
      <c r="D1104" t="s">
        <v>628</v>
      </c>
      <c r="E1104" t="s">
        <v>634</v>
      </c>
      <c r="F1104" t="s">
        <v>11</v>
      </c>
      <c r="G1104" t="s">
        <v>630</v>
      </c>
      <c r="H1104" s="3">
        <f>IF(Tabla_CMS_Data[[#This Row],[PDFName]]=C1103,Tabla_CMS_Data[[#This Row],[Date]]-B1103,0)</f>
        <v>1.1342592624714598E-3</v>
      </c>
    </row>
    <row r="1105" spans="1:8" x14ac:dyDescent="0.3">
      <c r="A1105">
        <v>1329</v>
      </c>
      <c r="B1105" s="5">
        <v>44777.502256944441</v>
      </c>
      <c r="C1105" t="s">
        <v>627</v>
      </c>
      <c r="D1105" t="s">
        <v>628</v>
      </c>
      <c r="E1105" t="s">
        <v>634</v>
      </c>
      <c r="F1105" t="s">
        <v>16</v>
      </c>
      <c r="G1105" t="s">
        <v>630</v>
      </c>
      <c r="H1105" s="3">
        <f>IF(Tabla_CMS_Data[[#This Row],[PDFName]]=C1104,Tabla_CMS_Data[[#This Row],[Date]]-B1104,0)</f>
        <v>6.2499999330611899E-4</v>
      </c>
    </row>
    <row r="1106" spans="1:8" x14ac:dyDescent="0.3">
      <c r="A1106">
        <v>1330</v>
      </c>
      <c r="B1106" s="5">
        <v>44777.503379629627</v>
      </c>
      <c r="C1106" t="s">
        <v>627</v>
      </c>
      <c r="D1106" t="s">
        <v>628</v>
      </c>
      <c r="E1106" t="s">
        <v>635</v>
      </c>
      <c r="F1106" t="s">
        <v>11</v>
      </c>
      <c r="G1106" t="s">
        <v>630</v>
      </c>
      <c r="H1106" s="3">
        <f>IF(Tabla_CMS_Data[[#This Row],[PDFName]]=C1105,Tabla_CMS_Data[[#This Row],[Date]]-B1105,0)</f>
        <v>1.1226851856918074E-3</v>
      </c>
    </row>
    <row r="1107" spans="1:8" x14ac:dyDescent="0.3">
      <c r="A1107">
        <v>1331</v>
      </c>
      <c r="B1107" s="5">
        <v>44777.504004629627</v>
      </c>
      <c r="C1107" t="s">
        <v>627</v>
      </c>
      <c r="D1107" t="s">
        <v>628</v>
      </c>
      <c r="E1107" t="s">
        <v>635</v>
      </c>
      <c r="F1107" t="s">
        <v>16</v>
      </c>
      <c r="G1107" t="s">
        <v>630</v>
      </c>
      <c r="H1107" s="3">
        <f>IF(Tabla_CMS_Data[[#This Row],[PDFName]]=C1106,Tabla_CMS_Data[[#This Row],[Date]]-B1106,0)</f>
        <v>6.2500000058207661E-4</v>
      </c>
    </row>
    <row r="1108" spans="1:8" x14ac:dyDescent="0.3">
      <c r="A1108">
        <v>1332</v>
      </c>
      <c r="B1108" s="5">
        <v>44777.505173611113</v>
      </c>
      <c r="C1108" t="s">
        <v>627</v>
      </c>
      <c r="D1108" t="s">
        <v>628</v>
      </c>
      <c r="E1108" t="s">
        <v>636</v>
      </c>
      <c r="F1108" t="s">
        <v>11</v>
      </c>
      <c r="G1108" t="s">
        <v>630</v>
      </c>
      <c r="H1108" s="3">
        <f>IF(Tabla_CMS_Data[[#This Row],[PDFName]]=C1107,Tabla_CMS_Data[[#This Row],[Date]]-B1107,0)</f>
        <v>1.1689814855344594E-3</v>
      </c>
    </row>
    <row r="1109" spans="1:8" x14ac:dyDescent="0.3">
      <c r="A1109">
        <v>1333</v>
      </c>
      <c r="B1109" s="5">
        <v>44777.505810185183</v>
      </c>
      <c r="C1109" t="s">
        <v>627</v>
      </c>
      <c r="D1109" t="s">
        <v>628</v>
      </c>
      <c r="E1109" t="s">
        <v>636</v>
      </c>
      <c r="F1109" t="s">
        <v>16</v>
      </c>
      <c r="G1109" t="s">
        <v>630</v>
      </c>
      <c r="H1109" s="3">
        <f>IF(Tabla_CMS_Data[[#This Row],[PDFName]]=C1108,Tabla_CMS_Data[[#This Row],[Date]]-B1108,0)</f>
        <v>6.3657407008577138E-4</v>
      </c>
    </row>
    <row r="1110" spans="1:8" x14ac:dyDescent="0.3">
      <c r="A1110">
        <v>1334</v>
      </c>
      <c r="B1110" s="5">
        <v>44777.506932870368</v>
      </c>
      <c r="C1110" t="s">
        <v>627</v>
      </c>
      <c r="D1110" t="s">
        <v>628</v>
      </c>
      <c r="E1110" t="s">
        <v>637</v>
      </c>
      <c r="F1110" t="s">
        <v>11</v>
      </c>
      <c r="G1110" t="s">
        <v>630</v>
      </c>
      <c r="H1110" s="3">
        <f>IF(Tabla_CMS_Data[[#This Row],[PDFName]]=C1109,Tabla_CMS_Data[[#This Row],[Date]]-B1109,0)</f>
        <v>1.1226851856918074E-3</v>
      </c>
    </row>
    <row r="1111" spans="1:8" x14ac:dyDescent="0.3">
      <c r="A1111">
        <v>1335</v>
      </c>
      <c r="B1111" s="5">
        <v>44777.507557870369</v>
      </c>
      <c r="C1111" t="s">
        <v>627</v>
      </c>
      <c r="D1111" t="s">
        <v>628</v>
      </c>
      <c r="E1111" t="s">
        <v>637</v>
      </c>
      <c r="F1111" t="s">
        <v>16</v>
      </c>
      <c r="G1111" t="s">
        <v>630</v>
      </c>
      <c r="H1111" s="3">
        <f>IF(Tabla_CMS_Data[[#This Row],[PDFName]]=C1110,Tabla_CMS_Data[[#This Row],[Date]]-B1110,0)</f>
        <v>6.2500000058207661E-4</v>
      </c>
    </row>
    <row r="1112" spans="1:8" x14ac:dyDescent="0.3">
      <c r="A1112">
        <v>1336</v>
      </c>
      <c r="B1112" s="5">
        <v>44777.508680555555</v>
      </c>
      <c r="C1112" t="s">
        <v>627</v>
      </c>
      <c r="D1112" t="s">
        <v>628</v>
      </c>
      <c r="E1112" t="s">
        <v>638</v>
      </c>
      <c r="F1112" t="s">
        <v>11</v>
      </c>
      <c r="G1112" t="s">
        <v>630</v>
      </c>
      <c r="H1112" s="3">
        <f>IF(Tabla_CMS_Data[[#This Row],[PDFName]]=C1111,Tabla_CMS_Data[[#This Row],[Date]]-B1111,0)</f>
        <v>1.1226851856918074E-3</v>
      </c>
    </row>
    <row r="1113" spans="1:8" x14ac:dyDescent="0.3">
      <c r="A1113">
        <v>1337</v>
      </c>
      <c r="B1113" s="5">
        <v>44777.509328703702</v>
      </c>
      <c r="C1113" t="s">
        <v>627</v>
      </c>
      <c r="D1113" t="s">
        <v>628</v>
      </c>
      <c r="E1113" t="s">
        <v>638</v>
      </c>
      <c r="F1113" t="s">
        <v>16</v>
      </c>
      <c r="G1113" t="s">
        <v>630</v>
      </c>
      <c r="H1113" s="3">
        <f>IF(Tabla_CMS_Data[[#This Row],[PDFName]]=C1112,Tabla_CMS_Data[[#This Row],[Date]]-B1112,0)</f>
        <v>6.4814814686542377E-4</v>
      </c>
    </row>
    <row r="1114" spans="1:8" x14ac:dyDescent="0.3">
      <c r="A1114">
        <v>1338</v>
      </c>
      <c r="B1114" s="5">
        <v>44777.510451388887</v>
      </c>
      <c r="C1114" t="s">
        <v>627</v>
      </c>
      <c r="D1114" t="s">
        <v>628</v>
      </c>
      <c r="E1114" t="s">
        <v>639</v>
      </c>
      <c r="F1114" t="s">
        <v>11</v>
      </c>
      <c r="G1114" t="s">
        <v>630</v>
      </c>
      <c r="H1114" s="3">
        <f>IF(Tabla_CMS_Data[[#This Row],[PDFName]]=C1113,Tabla_CMS_Data[[#This Row],[Date]]-B1113,0)</f>
        <v>1.1226851856918074E-3</v>
      </c>
    </row>
    <row r="1115" spans="1:8" x14ac:dyDescent="0.3">
      <c r="A1115">
        <v>1339</v>
      </c>
      <c r="B1115" s="5">
        <v>44777.511076388888</v>
      </c>
      <c r="C1115" t="s">
        <v>627</v>
      </c>
      <c r="D1115" t="s">
        <v>628</v>
      </c>
      <c r="E1115" t="s">
        <v>639</v>
      </c>
      <c r="F1115" t="s">
        <v>16</v>
      </c>
      <c r="G1115" t="s">
        <v>630</v>
      </c>
      <c r="H1115" s="3">
        <f>IF(Tabla_CMS_Data[[#This Row],[PDFName]]=C1114,Tabla_CMS_Data[[#This Row],[Date]]-B1114,0)</f>
        <v>6.2500000058207661E-4</v>
      </c>
    </row>
    <row r="1116" spans="1:8" x14ac:dyDescent="0.3">
      <c r="A1116">
        <v>1340</v>
      </c>
      <c r="B1116" s="5">
        <v>44777.512164351851</v>
      </c>
      <c r="C1116" t="s">
        <v>627</v>
      </c>
      <c r="D1116" t="s">
        <v>628</v>
      </c>
      <c r="E1116" t="s">
        <v>640</v>
      </c>
      <c r="F1116" t="s">
        <v>11</v>
      </c>
      <c r="G1116" t="s">
        <v>630</v>
      </c>
      <c r="H1116" s="3">
        <f>IF(Tabla_CMS_Data[[#This Row],[PDFName]]=C1115,Tabla_CMS_Data[[#This Row],[Date]]-B1115,0)</f>
        <v>1.0879629626288079E-3</v>
      </c>
    </row>
    <row r="1117" spans="1:8" x14ac:dyDescent="0.3">
      <c r="A1117">
        <v>1341</v>
      </c>
      <c r="B1117" s="5">
        <v>44777.512766203705</v>
      </c>
      <c r="C1117" t="s">
        <v>627</v>
      </c>
      <c r="D1117" t="s">
        <v>628</v>
      </c>
      <c r="E1117" t="s">
        <v>640</v>
      </c>
      <c r="F1117" t="s">
        <v>16</v>
      </c>
      <c r="G1117" t="s">
        <v>630</v>
      </c>
      <c r="H1117" s="3">
        <f>IF(Tabla_CMS_Data[[#This Row],[PDFName]]=C1116,Tabla_CMS_Data[[#This Row],[Date]]-B1116,0)</f>
        <v>6.0185185429872945E-4</v>
      </c>
    </row>
    <row r="1118" spans="1:8" x14ac:dyDescent="0.3">
      <c r="A1118">
        <v>1342</v>
      </c>
      <c r="B1118" s="5">
        <v>44777.513842592591</v>
      </c>
      <c r="C1118" t="s">
        <v>627</v>
      </c>
      <c r="D1118" t="s">
        <v>628</v>
      </c>
      <c r="E1118" t="s">
        <v>641</v>
      </c>
      <c r="F1118" t="s">
        <v>11</v>
      </c>
      <c r="G1118" t="s">
        <v>630</v>
      </c>
      <c r="H1118" s="3">
        <f>IF(Tabla_CMS_Data[[#This Row],[PDFName]]=C1117,Tabla_CMS_Data[[#This Row],[Date]]-B1117,0)</f>
        <v>1.0763888858491555E-3</v>
      </c>
    </row>
    <row r="1119" spans="1:8" x14ac:dyDescent="0.3">
      <c r="A1119">
        <v>1343</v>
      </c>
      <c r="B1119" s="5">
        <v>44777.514444444445</v>
      </c>
      <c r="C1119" t="s">
        <v>627</v>
      </c>
      <c r="D1119" t="s">
        <v>628</v>
      </c>
      <c r="E1119" t="s">
        <v>641</v>
      </c>
      <c r="F1119" t="s">
        <v>16</v>
      </c>
      <c r="G1119" t="s">
        <v>630</v>
      </c>
      <c r="H1119" s="3">
        <f>IF(Tabla_CMS_Data[[#This Row],[PDFName]]=C1118,Tabla_CMS_Data[[#This Row],[Date]]-B1118,0)</f>
        <v>6.0185185429872945E-4</v>
      </c>
    </row>
    <row r="1120" spans="1:8" x14ac:dyDescent="0.3">
      <c r="A1120">
        <v>1344</v>
      </c>
      <c r="B1120" s="5">
        <v>44778.434965277775</v>
      </c>
      <c r="C1120" t="s">
        <v>642</v>
      </c>
      <c r="D1120" t="s">
        <v>643</v>
      </c>
      <c r="E1120" t="s">
        <v>644</v>
      </c>
      <c r="F1120" t="s">
        <v>11</v>
      </c>
      <c r="G1120" t="s">
        <v>630</v>
      </c>
      <c r="H1120" s="3">
        <f>IF(Tabla_CMS_Data[[#This Row],[PDFName]]=C1119,Tabla_CMS_Data[[#This Row],[Date]]-B1119,0)</f>
        <v>0</v>
      </c>
    </row>
    <row r="1121" spans="1:8" x14ac:dyDescent="0.3">
      <c r="A1121">
        <v>1345</v>
      </c>
      <c r="B1121" s="5">
        <v>44778.435636574075</v>
      </c>
      <c r="C1121" t="s">
        <v>642</v>
      </c>
      <c r="D1121" t="s">
        <v>643</v>
      </c>
      <c r="E1121" t="s">
        <v>644</v>
      </c>
      <c r="F1121" t="s">
        <v>16</v>
      </c>
      <c r="G1121" t="s">
        <v>630</v>
      </c>
      <c r="H1121" s="3">
        <f>IF(Tabla_CMS_Data[[#This Row],[PDFName]]=C1120,Tabla_CMS_Data[[#This Row],[Date]]-B1120,0)</f>
        <v>6.7129630042472854E-4</v>
      </c>
    </row>
    <row r="1122" spans="1:8" x14ac:dyDescent="0.3">
      <c r="A1122">
        <v>1346</v>
      </c>
      <c r="B1122" s="5">
        <v>44778.436944444446</v>
      </c>
      <c r="C1122" t="s">
        <v>642</v>
      </c>
      <c r="D1122" t="s">
        <v>643</v>
      </c>
      <c r="E1122" t="s">
        <v>645</v>
      </c>
      <c r="F1122" t="s">
        <v>11</v>
      </c>
      <c r="G1122" t="s">
        <v>630</v>
      </c>
      <c r="H1122" s="3">
        <f>IF(Tabla_CMS_Data[[#This Row],[PDFName]]=C1121,Tabla_CMS_Data[[#This Row],[Date]]-B1121,0)</f>
        <v>1.3078703705104999E-3</v>
      </c>
    </row>
    <row r="1123" spans="1:8" x14ac:dyDescent="0.3">
      <c r="A1123">
        <v>1347</v>
      </c>
      <c r="B1123" s="5">
        <v>44778.437592592592</v>
      </c>
      <c r="C1123" t="s">
        <v>642</v>
      </c>
      <c r="D1123" t="s">
        <v>643</v>
      </c>
      <c r="E1123" t="s">
        <v>645</v>
      </c>
      <c r="F1123" t="s">
        <v>16</v>
      </c>
      <c r="G1123" t="s">
        <v>630</v>
      </c>
      <c r="H1123" s="3">
        <f>IF(Tabla_CMS_Data[[#This Row],[PDFName]]=C1122,Tabla_CMS_Data[[#This Row],[Date]]-B1122,0)</f>
        <v>6.4814814686542377E-4</v>
      </c>
    </row>
    <row r="1124" spans="1:8" x14ac:dyDescent="0.3">
      <c r="A1124">
        <v>1348</v>
      </c>
      <c r="B1124" s="5">
        <v>44778.438819444447</v>
      </c>
      <c r="C1124" t="s">
        <v>642</v>
      </c>
      <c r="D1124" t="s">
        <v>643</v>
      </c>
      <c r="E1124" t="s">
        <v>646</v>
      </c>
      <c r="F1124" t="s">
        <v>11</v>
      </c>
      <c r="G1124" t="s">
        <v>630</v>
      </c>
      <c r="H1124" s="3">
        <f>IF(Tabla_CMS_Data[[#This Row],[PDFName]]=C1123,Tabla_CMS_Data[[#This Row],[Date]]-B1123,0)</f>
        <v>1.2268518548808061E-3</v>
      </c>
    </row>
    <row r="1125" spans="1:8" x14ac:dyDescent="0.3">
      <c r="A1125">
        <v>1349</v>
      </c>
      <c r="B1125" s="5">
        <v>44778.439467592594</v>
      </c>
      <c r="C1125" t="s">
        <v>642</v>
      </c>
      <c r="D1125" t="s">
        <v>643</v>
      </c>
      <c r="E1125" t="s">
        <v>646</v>
      </c>
      <c r="F1125" t="s">
        <v>16</v>
      </c>
      <c r="G1125" t="s">
        <v>630</v>
      </c>
      <c r="H1125" s="3">
        <f>IF(Tabla_CMS_Data[[#This Row],[PDFName]]=C1124,Tabla_CMS_Data[[#This Row],[Date]]-B1124,0)</f>
        <v>6.4814814686542377E-4</v>
      </c>
    </row>
    <row r="1126" spans="1:8" x14ac:dyDescent="0.3">
      <c r="A1126">
        <v>1350</v>
      </c>
      <c r="B1126" s="5">
        <v>44778.440682870372</v>
      </c>
      <c r="C1126" t="s">
        <v>642</v>
      </c>
      <c r="D1126" t="s">
        <v>643</v>
      </c>
      <c r="E1126" t="s">
        <v>647</v>
      </c>
      <c r="F1126" t="s">
        <v>11</v>
      </c>
      <c r="G1126" t="s">
        <v>630</v>
      </c>
      <c r="H1126" s="3">
        <f>IF(Tabla_CMS_Data[[#This Row],[PDFName]]=C1125,Tabla_CMS_Data[[#This Row],[Date]]-B1125,0)</f>
        <v>1.2152777781011537E-3</v>
      </c>
    </row>
    <row r="1127" spans="1:8" x14ac:dyDescent="0.3">
      <c r="A1127">
        <v>1351</v>
      </c>
      <c r="B1127" s="5">
        <v>44778.441377314812</v>
      </c>
      <c r="C1127" t="s">
        <v>642</v>
      </c>
      <c r="D1127" t="s">
        <v>643</v>
      </c>
      <c r="E1127" t="s">
        <v>647</v>
      </c>
      <c r="F1127" t="s">
        <v>16</v>
      </c>
      <c r="G1127" t="s">
        <v>630</v>
      </c>
      <c r="H1127" s="3">
        <f>IF(Tabla_CMS_Data[[#This Row],[PDFName]]=C1126,Tabla_CMS_Data[[#This Row],[Date]]-B1126,0)</f>
        <v>6.9444443943211809E-4</v>
      </c>
    </row>
    <row r="1128" spans="1:8" x14ac:dyDescent="0.3">
      <c r="A1128">
        <v>1352</v>
      </c>
      <c r="B1128" s="5">
        <v>44778.442604166667</v>
      </c>
      <c r="C1128" t="s">
        <v>642</v>
      </c>
      <c r="D1128" t="s">
        <v>643</v>
      </c>
      <c r="E1128" t="s">
        <v>648</v>
      </c>
      <c r="F1128" t="s">
        <v>11</v>
      </c>
      <c r="G1128" t="s">
        <v>630</v>
      </c>
      <c r="H1128" s="3">
        <f>IF(Tabla_CMS_Data[[#This Row],[PDFName]]=C1127,Tabla_CMS_Data[[#This Row],[Date]]-B1127,0)</f>
        <v>1.2268518548808061E-3</v>
      </c>
    </row>
    <row r="1129" spans="1:8" x14ac:dyDescent="0.3">
      <c r="A1129">
        <v>1353</v>
      </c>
      <c r="B1129" s="5">
        <v>44778.443252314813</v>
      </c>
      <c r="C1129" t="s">
        <v>642</v>
      </c>
      <c r="D1129" t="s">
        <v>643</v>
      </c>
      <c r="E1129" t="s">
        <v>648</v>
      </c>
      <c r="F1129" t="s">
        <v>16</v>
      </c>
      <c r="G1129" t="s">
        <v>630</v>
      </c>
      <c r="H1129" s="3">
        <f>IF(Tabla_CMS_Data[[#This Row],[PDFName]]=C1128,Tabla_CMS_Data[[#This Row],[Date]]-B1128,0)</f>
        <v>6.4814814686542377E-4</v>
      </c>
    </row>
    <row r="1130" spans="1:8" x14ac:dyDescent="0.3">
      <c r="A1130">
        <v>1354</v>
      </c>
      <c r="B1130" s="5">
        <v>44778.444479166668</v>
      </c>
      <c r="C1130" t="s">
        <v>642</v>
      </c>
      <c r="D1130" t="s">
        <v>643</v>
      </c>
      <c r="E1130" t="s">
        <v>649</v>
      </c>
      <c r="F1130" t="s">
        <v>11</v>
      </c>
      <c r="G1130" t="s">
        <v>630</v>
      </c>
      <c r="H1130" s="3">
        <f>IF(Tabla_CMS_Data[[#This Row],[PDFName]]=C1129,Tabla_CMS_Data[[#This Row],[Date]]-B1129,0)</f>
        <v>1.2268518548808061E-3</v>
      </c>
    </row>
    <row r="1131" spans="1:8" x14ac:dyDescent="0.3">
      <c r="A1131">
        <v>1355</v>
      </c>
      <c r="B1131" s="5">
        <v>44778.445127314815</v>
      </c>
      <c r="C1131" t="s">
        <v>642</v>
      </c>
      <c r="D1131" t="s">
        <v>643</v>
      </c>
      <c r="E1131" t="s">
        <v>649</v>
      </c>
      <c r="F1131" t="s">
        <v>16</v>
      </c>
      <c r="G1131" t="s">
        <v>630</v>
      </c>
      <c r="H1131" s="3">
        <f>IF(Tabla_CMS_Data[[#This Row],[PDFName]]=C1130,Tabla_CMS_Data[[#This Row],[Date]]-B1130,0)</f>
        <v>6.4814814686542377E-4</v>
      </c>
    </row>
    <row r="1132" spans="1:8" x14ac:dyDescent="0.3">
      <c r="A1132">
        <v>1356</v>
      </c>
      <c r="B1132" s="5">
        <v>44778.44635416667</v>
      </c>
      <c r="C1132" t="s">
        <v>642</v>
      </c>
      <c r="D1132" t="s">
        <v>643</v>
      </c>
      <c r="E1132" t="s">
        <v>650</v>
      </c>
      <c r="F1132" t="s">
        <v>11</v>
      </c>
      <c r="G1132" t="s">
        <v>630</v>
      </c>
      <c r="H1132" s="3">
        <f>IF(Tabla_CMS_Data[[#This Row],[PDFName]]=C1131,Tabla_CMS_Data[[#This Row],[Date]]-B1131,0)</f>
        <v>1.2268518548808061E-3</v>
      </c>
    </row>
    <row r="1133" spans="1:8" x14ac:dyDescent="0.3">
      <c r="A1133">
        <v>1357</v>
      </c>
      <c r="B1133" s="5">
        <v>44778.447002314817</v>
      </c>
      <c r="C1133" t="s">
        <v>642</v>
      </c>
      <c r="D1133" t="s">
        <v>643</v>
      </c>
      <c r="E1133" t="s">
        <v>650</v>
      </c>
      <c r="F1133" t="s">
        <v>16</v>
      </c>
      <c r="G1133" t="s">
        <v>630</v>
      </c>
      <c r="H1133" s="3">
        <f>IF(Tabla_CMS_Data[[#This Row],[PDFName]]=C1132,Tabla_CMS_Data[[#This Row],[Date]]-B1132,0)</f>
        <v>6.4814814686542377E-4</v>
      </c>
    </row>
    <row r="1134" spans="1:8" x14ac:dyDescent="0.3">
      <c r="A1134">
        <v>1358</v>
      </c>
      <c r="B1134" s="5">
        <v>44778.448252314818</v>
      </c>
      <c r="C1134" t="s">
        <v>642</v>
      </c>
      <c r="D1134" t="s">
        <v>643</v>
      </c>
      <c r="E1134" t="s">
        <v>651</v>
      </c>
      <c r="F1134" t="s">
        <v>11</v>
      </c>
      <c r="G1134" t="s">
        <v>630</v>
      </c>
      <c r="H1134" s="3">
        <f>IF(Tabla_CMS_Data[[#This Row],[PDFName]]=C1133,Tabla_CMS_Data[[#This Row],[Date]]-B1133,0)</f>
        <v>1.2500000011641532E-3</v>
      </c>
    </row>
    <row r="1135" spans="1:8" x14ac:dyDescent="0.3">
      <c r="A1135">
        <v>1359</v>
      </c>
      <c r="B1135" s="5">
        <v>44778.448900462965</v>
      </c>
      <c r="C1135" t="s">
        <v>642</v>
      </c>
      <c r="D1135" t="s">
        <v>643</v>
      </c>
      <c r="E1135" t="s">
        <v>651</v>
      </c>
      <c r="F1135" t="s">
        <v>16</v>
      </c>
      <c r="G1135" t="s">
        <v>630</v>
      </c>
      <c r="H1135" s="3">
        <f>IF(Tabla_CMS_Data[[#This Row],[PDFName]]=C1134,Tabla_CMS_Data[[#This Row],[Date]]-B1134,0)</f>
        <v>6.4814814686542377E-4</v>
      </c>
    </row>
    <row r="1136" spans="1:8" x14ac:dyDescent="0.3">
      <c r="A1136">
        <v>1360</v>
      </c>
      <c r="B1136" s="5">
        <v>44778.450069444443</v>
      </c>
      <c r="C1136" t="s">
        <v>642</v>
      </c>
      <c r="D1136" t="s">
        <v>643</v>
      </c>
      <c r="E1136" t="s">
        <v>652</v>
      </c>
      <c r="F1136" t="s">
        <v>11</v>
      </c>
      <c r="G1136" t="s">
        <v>630</v>
      </c>
      <c r="H1136" s="3">
        <f>IF(Tabla_CMS_Data[[#This Row],[PDFName]]=C1135,Tabla_CMS_Data[[#This Row],[Date]]-B1135,0)</f>
        <v>1.1689814782585017E-3</v>
      </c>
    </row>
    <row r="1137" spans="1:8" x14ac:dyDescent="0.3">
      <c r="A1137">
        <v>1361</v>
      </c>
      <c r="B1137" s="5">
        <v>44778.450659722221</v>
      </c>
      <c r="C1137" t="s">
        <v>642</v>
      </c>
      <c r="D1137" t="s">
        <v>643</v>
      </c>
      <c r="E1137" t="s">
        <v>652</v>
      </c>
      <c r="F1137" t="s">
        <v>16</v>
      </c>
      <c r="G1137" t="s">
        <v>630</v>
      </c>
      <c r="H1137" s="3">
        <f>IF(Tabla_CMS_Data[[#This Row],[PDFName]]=C1136,Tabla_CMS_Data[[#This Row],[Date]]-B1136,0)</f>
        <v>5.9027777751907706E-4</v>
      </c>
    </row>
    <row r="1138" spans="1:8" x14ac:dyDescent="0.3">
      <c r="A1138">
        <v>1362</v>
      </c>
      <c r="B1138" s="5">
        <v>44778.456388888888</v>
      </c>
      <c r="C1138" t="s">
        <v>653</v>
      </c>
      <c r="D1138" t="s">
        <v>654</v>
      </c>
      <c r="E1138" t="s">
        <v>655</v>
      </c>
      <c r="F1138" t="s">
        <v>11</v>
      </c>
      <c r="G1138" t="s">
        <v>630</v>
      </c>
      <c r="H1138" s="3">
        <f>IF(Tabla_CMS_Data[[#This Row],[PDFName]]=C1137,Tabla_CMS_Data[[#This Row],[Date]]-B1137,0)</f>
        <v>0</v>
      </c>
    </row>
    <row r="1139" spans="1:8" x14ac:dyDescent="0.3">
      <c r="A1139">
        <v>1363</v>
      </c>
      <c r="B1139" s="5">
        <v>44778.457048611112</v>
      </c>
      <c r="C1139" t="s">
        <v>653</v>
      </c>
      <c r="D1139" t="s">
        <v>654</v>
      </c>
      <c r="E1139" t="s">
        <v>655</v>
      </c>
      <c r="F1139" t="s">
        <v>16</v>
      </c>
      <c r="G1139" t="s">
        <v>630</v>
      </c>
      <c r="H1139" s="3">
        <f>IF(Tabla_CMS_Data[[#This Row],[PDFName]]=C1138,Tabla_CMS_Data[[#This Row],[Date]]-B1138,0)</f>
        <v>6.5972222364507616E-4</v>
      </c>
    </row>
    <row r="1140" spans="1:8" x14ac:dyDescent="0.3">
      <c r="A1140">
        <v>1364</v>
      </c>
      <c r="B1140" s="5">
        <v>44778.457708333335</v>
      </c>
      <c r="C1140" t="s">
        <v>653</v>
      </c>
      <c r="D1140" t="s">
        <v>654</v>
      </c>
      <c r="E1140" t="s">
        <v>655</v>
      </c>
      <c r="F1140" t="s">
        <v>73</v>
      </c>
      <c r="G1140" t="s">
        <v>630</v>
      </c>
      <c r="H1140" s="3">
        <f>IF(Tabla_CMS_Data[[#This Row],[PDFName]]=C1139,Tabla_CMS_Data[[#This Row],[Date]]-B1139,0)</f>
        <v>6.5972222364507616E-4</v>
      </c>
    </row>
    <row r="1141" spans="1:8" x14ac:dyDescent="0.3">
      <c r="A1141">
        <v>1365</v>
      </c>
      <c r="B1141" s="5">
        <v>44778.458379629628</v>
      </c>
      <c r="C1141" t="s">
        <v>653</v>
      </c>
      <c r="D1141" t="s">
        <v>654</v>
      </c>
      <c r="E1141" t="s">
        <v>655</v>
      </c>
      <c r="F1141" t="s">
        <v>74</v>
      </c>
      <c r="G1141" t="s">
        <v>630</v>
      </c>
      <c r="H1141" s="3">
        <f>IF(Tabla_CMS_Data[[#This Row],[PDFName]]=C1140,Tabla_CMS_Data[[#This Row],[Date]]-B1140,0)</f>
        <v>6.7129629314877093E-4</v>
      </c>
    </row>
    <row r="1142" spans="1:8" x14ac:dyDescent="0.3">
      <c r="A1142">
        <v>1366</v>
      </c>
      <c r="B1142" s="5">
        <v>44778.459039351852</v>
      </c>
      <c r="C1142" t="s">
        <v>653</v>
      </c>
      <c r="D1142" t="s">
        <v>654</v>
      </c>
      <c r="E1142" t="s">
        <v>655</v>
      </c>
      <c r="F1142" t="s">
        <v>75</v>
      </c>
      <c r="G1142" t="s">
        <v>630</v>
      </c>
      <c r="H1142" s="3">
        <f>IF(Tabla_CMS_Data[[#This Row],[PDFName]]=C1141,Tabla_CMS_Data[[#This Row],[Date]]-B1141,0)</f>
        <v>6.5972222364507616E-4</v>
      </c>
    </row>
    <row r="1143" spans="1:8" x14ac:dyDescent="0.3">
      <c r="A1143">
        <v>1367</v>
      </c>
      <c r="B1143" s="5">
        <v>44778.463935185187</v>
      </c>
      <c r="C1143" t="s">
        <v>653</v>
      </c>
      <c r="D1143" t="s">
        <v>654</v>
      </c>
      <c r="E1143" t="s">
        <v>655</v>
      </c>
      <c r="F1143" t="s">
        <v>76</v>
      </c>
      <c r="G1143" t="s">
        <v>630</v>
      </c>
      <c r="H1143" s="3">
        <f>IF(Tabla_CMS_Data[[#This Row],[PDFName]]=C1142,Tabla_CMS_Data[[#This Row],[Date]]-B1142,0)</f>
        <v>4.8958333354676142E-3</v>
      </c>
    </row>
    <row r="1144" spans="1:8" x14ac:dyDescent="0.3">
      <c r="A1144">
        <v>1368</v>
      </c>
      <c r="B1144" s="5">
        <v>44778.464583333334</v>
      </c>
      <c r="C1144" t="s">
        <v>653</v>
      </c>
      <c r="D1144" t="s">
        <v>654</v>
      </c>
      <c r="E1144" t="s">
        <v>655</v>
      </c>
      <c r="F1144" t="s">
        <v>77</v>
      </c>
      <c r="G1144" t="s">
        <v>630</v>
      </c>
      <c r="H1144" s="3">
        <f>IF(Tabla_CMS_Data[[#This Row],[PDFName]]=C1143,Tabla_CMS_Data[[#This Row],[Date]]-B1143,0)</f>
        <v>6.4814814686542377E-4</v>
      </c>
    </row>
    <row r="1145" spans="1:8" x14ac:dyDescent="0.3">
      <c r="A1145">
        <v>1369</v>
      </c>
      <c r="B1145" s="5">
        <v>44778.465810185182</v>
      </c>
      <c r="C1145" t="s">
        <v>653</v>
      </c>
      <c r="D1145" t="s">
        <v>654</v>
      </c>
      <c r="E1145" t="s">
        <v>656</v>
      </c>
      <c r="F1145" t="s">
        <v>11</v>
      </c>
      <c r="G1145" t="s">
        <v>630</v>
      </c>
      <c r="H1145" s="3">
        <f>IF(Tabla_CMS_Data[[#This Row],[PDFName]]=C1144,Tabla_CMS_Data[[#This Row],[Date]]-B1144,0)</f>
        <v>1.2268518476048484E-3</v>
      </c>
    </row>
    <row r="1146" spans="1:8" x14ac:dyDescent="0.3">
      <c r="A1146">
        <v>1370</v>
      </c>
      <c r="B1146" s="5">
        <v>44778.466458333336</v>
      </c>
      <c r="C1146" t="s">
        <v>653</v>
      </c>
      <c r="D1146" t="s">
        <v>654</v>
      </c>
      <c r="E1146" t="s">
        <v>656</v>
      </c>
      <c r="F1146" t="s">
        <v>16</v>
      </c>
      <c r="G1146" t="s">
        <v>630</v>
      </c>
      <c r="H1146" s="3">
        <f>IF(Tabla_CMS_Data[[#This Row],[PDFName]]=C1145,Tabla_CMS_Data[[#This Row],[Date]]-B1145,0)</f>
        <v>6.4814815414138138E-4</v>
      </c>
    </row>
    <row r="1147" spans="1:8" x14ac:dyDescent="0.3">
      <c r="A1147">
        <v>1371</v>
      </c>
      <c r="B1147" s="5">
        <v>44778.46769675926</v>
      </c>
      <c r="C1147" t="s">
        <v>653</v>
      </c>
      <c r="D1147" t="s">
        <v>654</v>
      </c>
      <c r="E1147" t="s">
        <v>657</v>
      </c>
      <c r="F1147" t="s">
        <v>11</v>
      </c>
      <c r="G1147" t="s">
        <v>630</v>
      </c>
      <c r="H1147" s="3">
        <f>IF(Tabla_CMS_Data[[#This Row],[PDFName]]=C1146,Tabla_CMS_Data[[#This Row],[Date]]-B1146,0)</f>
        <v>1.2384259243845008E-3</v>
      </c>
    </row>
    <row r="1148" spans="1:8" x14ac:dyDescent="0.3">
      <c r="A1148">
        <v>1372</v>
      </c>
      <c r="B1148" s="5">
        <v>44778.468344907407</v>
      </c>
      <c r="C1148" t="s">
        <v>653</v>
      </c>
      <c r="D1148" t="s">
        <v>654</v>
      </c>
      <c r="E1148" t="s">
        <v>657</v>
      </c>
      <c r="F1148" t="s">
        <v>16</v>
      </c>
      <c r="G1148" t="s">
        <v>630</v>
      </c>
      <c r="H1148" s="3">
        <f>IF(Tabla_CMS_Data[[#This Row],[PDFName]]=C1147,Tabla_CMS_Data[[#This Row],[Date]]-B1147,0)</f>
        <v>6.4814814686542377E-4</v>
      </c>
    </row>
    <row r="1149" spans="1:8" x14ac:dyDescent="0.3">
      <c r="A1149">
        <v>1373</v>
      </c>
      <c r="B1149" s="5">
        <v>44778.469363425924</v>
      </c>
      <c r="C1149" t="s">
        <v>653</v>
      </c>
      <c r="D1149" t="s">
        <v>654</v>
      </c>
      <c r="E1149" t="s">
        <v>658</v>
      </c>
      <c r="F1149" t="s">
        <v>11</v>
      </c>
      <c r="G1149" t="s">
        <v>482</v>
      </c>
      <c r="H1149" s="3">
        <f>IF(Tabla_CMS_Data[[#This Row],[PDFName]]=C1148,Tabla_CMS_Data[[#This Row],[Date]]-B1148,0)</f>
        <v>1.0185185165028088E-3</v>
      </c>
    </row>
    <row r="1150" spans="1:8" x14ac:dyDescent="0.3">
      <c r="A1150">
        <v>1374</v>
      </c>
      <c r="B1150" s="5">
        <v>44778.474374999998</v>
      </c>
      <c r="C1150" t="s">
        <v>653</v>
      </c>
      <c r="D1150" t="s">
        <v>654</v>
      </c>
      <c r="E1150" t="s">
        <v>658</v>
      </c>
      <c r="F1150" t="s">
        <v>16</v>
      </c>
      <c r="G1150" t="s">
        <v>482</v>
      </c>
      <c r="H1150" s="3">
        <f>IF(Tabla_CMS_Data[[#This Row],[PDFName]]=C1149,Tabla_CMS_Data[[#This Row],[Date]]-B1149,0)</f>
        <v>5.0115740741603076E-3</v>
      </c>
    </row>
    <row r="1151" spans="1:8" x14ac:dyDescent="0.3">
      <c r="A1151">
        <v>1375</v>
      </c>
      <c r="B1151" s="5">
        <v>44778.477418981478</v>
      </c>
      <c r="C1151" t="s">
        <v>653</v>
      </c>
      <c r="D1151" t="s">
        <v>654</v>
      </c>
      <c r="E1151" t="s">
        <v>659</v>
      </c>
      <c r="F1151" t="s">
        <v>11</v>
      </c>
      <c r="G1151" t="s">
        <v>630</v>
      </c>
      <c r="H1151" s="3">
        <f>IF(Tabla_CMS_Data[[#This Row],[PDFName]]=C1150,Tabla_CMS_Data[[#This Row],[Date]]-B1150,0)</f>
        <v>3.0439814800047316E-3</v>
      </c>
    </row>
    <row r="1152" spans="1:8" x14ac:dyDescent="0.3">
      <c r="A1152">
        <v>1376</v>
      </c>
      <c r="B1152" s="5">
        <v>44778.478067129632</v>
      </c>
      <c r="C1152" t="s">
        <v>653</v>
      </c>
      <c r="D1152" t="s">
        <v>654</v>
      </c>
      <c r="E1152" t="s">
        <v>659</v>
      </c>
      <c r="F1152" t="s">
        <v>16</v>
      </c>
      <c r="G1152" t="s">
        <v>630</v>
      </c>
      <c r="H1152" s="3">
        <f>IF(Tabla_CMS_Data[[#This Row],[PDFName]]=C1151,Tabla_CMS_Data[[#This Row],[Date]]-B1151,0)</f>
        <v>6.4814815414138138E-4</v>
      </c>
    </row>
    <row r="1153" spans="1:8" x14ac:dyDescent="0.3">
      <c r="A1153">
        <v>1377</v>
      </c>
      <c r="B1153" s="5">
        <v>44778.47929398148</v>
      </c>
      <c r="C1153" t="s">
        <v>653</v>
      </c>
      <c r="D1153" t="s">
        <v>654</v>
      </c>
      <c r="E1153" t="s">
        <v>660</v>
      </c>
      <c r="F1153" t="s">
        <v>11</v>
      </c>
      <c r="G1153" t="s">
        <v>630</v>
      </c>
      <c r="H1153" s="3">
        <f>IF(Tabla_CMS_Data[[#This Row],[PDFName]]=C1152,Tabla_CMS_Data[[#This Row],[Date]]-B1152,0)</f>
        <v>1.2268518476048484E-3</v>
      </c>
    </row>
    <row r="1154" spans="1:8" x14ac:dyDescent="0.3">
      <c r="A1154">
        <v>1378</v>
      </c>
      <c r="B1154" s="5">
        <v>44778.479953703703</v>
      </c>
      <c r="C1154" t="s">
        <v>653</v>
      </c>
      <c r="D1154" t="s">
        <v>654</v>
      </c>
      <c r="E1154" t="s">
        <v>660</v>
      </c>
      <c r="F1154" t="s">
        <v>16</v>
      </c>
      <c r="G1154" t="s">
        <v>630</v>
      </c>
      <c r="H1154" s="3">
        <f>IF(Tabla_CMS_Data[[#This Row],[PDFName]]=C1153,Tabla_CMS_Data[[#This Row],[Date]]-B1153,0)</f>
        <v>6.5972222364507616E-4</v>
      </c>
    </row>
    <row r="1155" spans="1:8" x14ac:dyDescent="0.3">
      <c r="A1155">
        <v>1379</v>
      </c>
      <c r="B1155" s="5">
        <v>44778.483726851853</v>
      </c>
      <c r="C1155" t="s">
        <v>661</v>
      </c>
      <c r="D1155" t="s">
        <v>662</v>
      </c>
      <c r="E1155" t="s">
        <v>663</v>
      </c>
      <c r="F1155" t="s">
        <v>11</v>
      </c>
      <c r="G1155" t="s">
        <v>630</v>
      </c>
      <c r="H1155" s="3">
        <f>IF(Tabla_CMS_Data[[#This Row],[PDFName]]=C1154,Tabla_CMS_Data[[#This Row],[Date]]-B1154,0)</f>
        <v>0</v>
      </c>
    </row>
    <row r="1156" spans="1:8" x14ac:dyDescent="0.3">
      <c r="A1156">
        <v>1380</v>
      </c>
      <c r="B1156" s="5">
        <v>44778.484814814816</v>
      </c>
      <c r="C1156" t="s">
        <v>661</v>
      </c>
      <c r="D1156" t="s">
        <v>662</v>
      </c>
      <c r="E1156" t="s">
        <v>664</v>
      </c>
      <c r="F1156" t="s">
        <v>11</v>
      </c>
      <c r="G1156" t="s">
        <v>630</v>
      </c>
      <c r="H1156" s="3">
        <f>IF(Tabla_CMS_Data[[#This Row],[PDFName]]=C1155,Tabla_CMS_Data[[#This Row],[Date]]-B1155,0)</f>
        <v>1.0879629626288079E-3</v>
      </c>
    </row>
    <row r="1157" spans="1:8" x14ac:dyDescent="0.3">
      <c r="A1157">
        <v>1381</v>
      </c>
      <c r="B1157" s="5">
        <v>44778.485902777778</v>
      </c>
      <c r="C1157" t="s">
        <v>661</v>
      </c>
      <c r="D1157" t="s">
        <v>662</v>
      </c>
      <c r="E1157" t="s">
        <v>663</v>
      </c>
      <c r="F1157" t="s">
        <v>16</v>
      </c>
      <c r="G1157" t="s">
        <v>630</v>
      </c>
      <c r="H1157" s="3">
        <f>IF(Tabla_CMS_Data[[#This Row],[PDFName]]=C1156,Tabla_CMS_Data[[#This Row],[Date]]-B1156,0)</f>
        <v>1.0879629626288079E-3</v>
      </c>
    </row>
    <row r="1158" spans="1:8" x14ac:dyDescent="0.3">
      <c r="A1158">
        <v>1382</v>
      </c>
      <c r="B1158" s="5">
        <v>44778.486863425926</v>
      </c>
      <c r="C1158" t="s">
        <v>661</v>
      </c>
      <c r="D1158" t="s">
        <v>662</v>
      </c>
      <c r="E1158" t="s">
        <v>664</v>
      </c>
      <c r="F1158" t="s">
        <v>16</v>
      </c>
      <c r="G1158" t="s">
        <v>630</v>
      </c>
      <c r="H1158" s="3">
        <f>IF(Tabla_CMS_Data[[#This Row],[PDFName]]=C1157,Tabla_CMS_Data[[#This Row],[Date]]-B1157,0)</f>
        <v>9.6064814715646207E-4</v>
      </c>
    </row>
    <row r="1159" spans="1:8" x14ac:dyDescent="0.3">
      <c r="A1159">
        <v>1383</v>
      </c>
      <c r="B1159" s="5">
        <v>44778.487256944441</v>
      </c>
      <c r="C1159" t="s">
        <v>661</v>
      </c>
      <c r="D1159" t="s">
        <v>662</v>
      </c>
      <c r="E1159" t="s">
        <v>663</v>
      </c>
      <c r="F1159" t="s">
        <v>73</v>
      </c>
      <c r="G1159" t="s">
        <v>468</v>
      </c>
      <c r="H1159" s="3">
        <f>IF(Tabla_CMS_Data[[#This Row],[PDFName]]=C1158,Tabla_CMS_Data[[#This Row],[Date]]-B1158,0)</f>
        <v>3.9351851592073217E-4</v>
      </c>
    </row>
    <row r="1160" spans="1:8" x14ac:dyDescent="0.3">
      <c r="A1160">
        <v>1384</v>
      </c>
      <c r="B1160" s="5">
        <v>44778.487662037034</v>
      </c>
      <c r="C1160" t="s">
        <v>661</v>
      </c>
      <c r="D1160" t="s">
        <v>662</v>
      </c>
      <c r="E1160" t="s">
        <v>664</v>
      </c>
      <c r="F1160" t="s">
        <v>73</v>
      </c>
      <c r="G1160" t="s">
        <v>468</v>
      </c>
      <c r="H1160" s="3">
        <f>IF(Tabla_CMS_Data[[#This Row],[PDFName]]=C1159,Tabla_CMS_Data[[#This Row],[Date]]-B1159,0)</f>
        <v>4.0509259270038456E-4</v>
      </c>
    </row>
    <row r="1161" spans="1:8" x14ac:dyDescent="0.3">
      <c r="A1161">
        <v>1385</v>
      </c>
      <c r="B1161" s="5">
        <v>44778.488055555557</v>
      </c>
      <c r="C1161" t="s">
        <v>661</v>
      </c>
      <c r="D1161" t="s">
        <v>662</v>
      </c>
      <c r="E1161" t="s">
        <v>663</v>
      </c>
      <c r="F1161" t="s">
        <v>74</v>
      </c>
      <c r="G1161" t="s">
        <v>468</v>
      </c>
      <c r="H1161" s="3">
        <f>IF(Tabla_CMS_Data[[#This Row],[PDFName]]=C1160,Tabla_CMS_Data[[#This Row],[Date]]-B1160,0)</f>
        <v>3.9351852319668978E-4</v>
      </c>
    </row>
    <row r="1162" spans="1:8" x14ac:dyDescent="0.3">
      <c r="A1162">
        <v>1386</v>
      </c>
      <c r="B1162" s="5">
        <v>44778.488449074073</v>
      </c>
      <c r="C1162" t="s">
        <v>661</v>
      </c>
      <c r="D1162" t="s">
        <v>662</v>
      </c>
      <c r="E1162" t="s">
        <v>664</v>
      </c>
      <c r="F1162" t="s">
        <v>74</v>
      </c>
      <c r="G1162" t="s">
        <v>468</v>
      </c>
      <c r="H1162" s="3">
        <f>IF(Tabla_CMS_Data[[#This Row],[PDFName]]=C1161,Tabla_CMS_Data[[#This Row],[Date]]-B1161,0)</f>
        <v>3.9351851592073217E-4</v>
      </c>
    </row>
    <row r="1163" spans="1:8" x14ac:dyDescent="0.3">
      <c r="A1163">
        <v>1387</v>
      </c>
      <c r="B1163" s="5">
        <v>44778.488854166666</v>
      </c>
      <c r="C1163" t="s">
        <v>661</v>
      </c>
      <c r="D1163" t="s">
        <v>662</v>
      </c>
      <c r="E1163" t="s">
        <v>663</v>
      </c>
      <c r="F1163" t="s">
        <v>75</v>
      </c>
      <c r="G1163" t="s">
        <v>468</v>
      </c>
      <c r="H1163" s="3">
        <f>IF(Tabla_CMS_Data[[#This Row],[PDFName]]=C1162,Tabla_CMS_Data[[#This Row],[Date]]-B1162,0)</f>
        <v>4.0509259270038456E-4</v>
      </c>
    </row>
    <row r="1164" spans="1:8" x14ac:dyDescent="0.3">
      <c r="A1164">
        <v>1388</v>
      </c>
      <c r="B1164" s="5">
        <v>44778.489247685182</v>
      </c>
      <c r="C1164" t="s">
        <v>661</v>
      </c>
      <c r="D1164" t="s">
        <v>662</v>
      </c>
      <c r="E1164" t="s">
        <v>664</v>
      </c>
      <c r="F1164" t="s">
        <v>75</v>
      </c>
      <c r="G1164" t="s">
        <v>468</v>
      </c>
      <c r="H1164" s="3">
        <f>IF(Tabla_CMS_Data[[#This Row],[PDFName]]=C1163,Tabla_CMS_Data[[#This Row],[Date]]-B1163,0)</f>
        <v>3.9351851592073217E-4</v>
      </c>
    </row>
    <row r="1165" spans="1:8" x14ac:dyDescent="0.3">
      <c r="A1165">
        <v>1389</v>
      </c>
      <c r="B1165" s="5">
        <v>44778.489641203705</v>
      </c>
      <c r="C1165" t="s">
        <v>661</v>
      </c>
      <c r="D1165" t="s">
        <v>662</v>
      </c>
      <c r="E1165" t="s">
        <v>663</v>
      </c>
      <c r="F1165" t="s">
        <v>77</v>
      </c>
      <c r="G1165" t="s">
        <v>468</v>
      </c>
      <c r="H1165" s="3">
        <f>IF(Tabla_CMS_Data[[#This Row],[PDFName]]=C1164,Tabla_CMS_Data[[#This Row],[Date]]-B1164,0)</f>
        <v>3.9351852319668978E-4</v>
      </c>
    </row>
    <row r="1166" spans="1:8" x14ac:dyDescent="0.3">
      <c r="A1166">
        <v>1390</v>
      </c>
      <c r="B1166" s="5">
        <v>44778.490046296298</v>
      </c>
      <c r="C1166" t="s">
        <v>661</v>
      </c>
      <c r="D1166" t="s">
        <v>662</v>
      </c>
      <c r="E1166" t="s">
        <v>664</v>
      </c>
      <c r="F1166" t="s">
        <v>77</v>
      </c>
      <c r="G1166" t="s">
        <v>468</v>
      </c>
      <c r="H1166" s="3">
        <f>IF(Tabla_CMS_Data[[#This Row],[PDFName]]=C1165,Tabla_CMS_Data[[#This Row],[Date]]-B1165,0)</f>
        <v>4.0509259270038456E-4</v>
      </c>
    </row>
    <row r="1167" spans="1:8" x14ac:dyDescent="0.3">
      <c r="A1167">
        <v>1391</v>
      </c>
      <c r="B1167" s="5">
        <v>44778.491006944445</v>
      </c>
      <c r="C1167" t="s">
        <v>661</v>
      </c>
      <c r="D1167" t="s">
        <v>662</v>
      </c>
      <c r="E1167" t="s">
        <v>665</v>
      </c>
      <c r="F1167" t="s">
        <v>11</v>
      </c>
      <c r="G1167" t="s">
        <v>630</v>
      </c>
      <c r="H1167" s="3">
        <f>IF(Tabla_CMS_Data[[#This Row],[PDFName]]=C1166,Tabla_CMS_Data[[#This Row],[Date]]-B1166,0)</f>
        <v>9.6064814715646207E-4</v>
      </c>
    </row>
    <row r="1168" spans="1:8" x14ac:dyDescent="0.3">
      <c r="A1168">
        <v>1392</v>
      </c>
      <c r="B1168" s="5">
        <v>44778.491620370369</v>
      </c>
      <c r="C1168" t="s">
        <v>661</v>
      </c>
      <c r="D1168" t="s">
        <v>662</v>
      </c>
      <c r="E1168" t="s">
        <v>665</v>
      </c>
      <c r="F1168" t="s">
        <v>16</v>
      </c>
      <c r="G1168" t="s">
        <v>630</v>
      </c>
      <c r="H1168" s="3">
        <f>IF(Tabla_CMS_Data[[#This Row],[PDFName]]=C1167,Tabla_CMS_Data[[#This Row],[Date]]-B1167,0)</f>
        <v>6.1342592380242422E-4</v>
      </c>
    </row>
    <row r="1169" spans="1:8" x14ac:dyDescent="0.3">
      <c r="A1169">
        <v>1393</v>
      </c>
      <c r="B1169" s="5">
        <v>44778.492731481485</v>
      </c>
      <c r="C1169" t="s">
        <v>661</v>
      </c>
      <c r="D1169" t="s">
        <v>662</v>
      </c>
      <c r="E1169" t="s">
        <v>666</v>
      </c>
      <c r="F1169" t="s">
        <v>11</v>
      </c>
      <c r="G1169" t="s">
        <v>630</v>
      </c>
      <c r="H1169" s="3">
        <f>IF(Tabla_CMS_Data[[#This Row],[PDFName]]=C1168,Tabla_CMS_Data[[#This Row],[Date]]-B1168,0)</f>
        <v>1.1111111161881126E-3</v>
      </c>
    </row>
    <row r="1170" spans="1:8" x14ac:dyDescent="0.3">
      <c r="A1170">
        <v>1394</v>
      </c>
      <c r="B1170" s="5">
        <v>44778.493356481478</v>
      </c>
      <c r="C1170" t="s">
        <v>661</v>
      </c>
      <c r="D1170" t="s">
        <v>662</v>
      </c>
      <c r="E1170" t="s">
        <v>666</v>
      </c>
      <c r="F1170" t="s">
        <v>16</v>
      </c>
      <c r="G1170" t="s">
        <v>630</v>
      </c>
      <c r="H1170" s="3">
        <f>IF(Tabla_CMS_Data[[#This Row],[PDFName]]=C1169,Tabla_CMS_Data[[#This Row],[Date]]-B1169,0)</f>
        <v>6.2499999330611899E-4</v>
      </c>
    </row>
    <row r="1171" spans="1:8" x14ac:dyDescent="0.3">
      <c r="A1171">
        <v>1395</v>
      </c>
      <c r="B1171" s="5">
        <v>44778.494456018518</v>
      </c>
      <c r="C1171" t="s">
        <v>661</v>
      </c>
      <c r="D1171" t="s">
        <v>662</v>
      </c>
      <c r="E1171" t="s">
        <v>667</v>
      </c>
      <c r="F1171" t="s">
        <v>11</v>
      </c>
      <c r="G1171" t="s">
        <v>630</v>
      </c>
      <c r="H1171" s="3">
        <f>IF(Tabla_CMS_Data[[#This Row],[PDFName]]=C1170,Tabla_CMS_Data[[#This Row],[Date]]-B1170,0)</f>
        <v>1.0995370394084603E-3</v>
      </c>
    </row>
    <row r="1172" spans="1:8" x14ac:dyDescent="0.3">
      <c r="A1172">
        <v>1396</v>
      </c>
      <c r="B1172" s="5">
        <v>44778.495081018518</v>
      </c>
      <c r="C1172" t="s">
        <v>661</v>
      </c>
      <c r="D1172" t="s">
        <v>662</v>
      </c>
      <c r="E1172" t="s">
        <v>667</v>
      </c>
      <c r="F1172" t="s">
        <v>16</v>
      </c>
      <c r="G1172" t="s">
        <v>630</v>
      </c>
      <c r="H1172" s="3">
        <f>IF(Tabla_CMS_Data[[#This Row],[PDFName]]=C1171,Tabla_CMS_Data[[#This Row],[Date]]-B1171,0)</f>
        <v>6.2500000058207661E-4</v>
      </c>
    </row>
    <row r="1173" spans="1:8" x14ac:dyDescent="0.3">
      <c r="A1173">
        <v>1397</v>
      </c>
      <c r="B1173" s="5">
        <v>44778.496145833335</v>
      </c>
      <c r="C1173" t="s">
        <v>661</v>
      </c>
      <c r="D1173" t="s">
        <v>662</v>
      </c>
      <c r="E1173" t="s">
        <v>668</v>
      </c>
      <c r="F1173" t="s">
        <v>11</v>
      </c>
      <c r="G1173" t="s">
        <v>630</v>
      </c>
      <c r="H1173" s="3">
        <f>IF(Tabla_CMS_Data[[#This Row],[PDFName]]=C1172,Tabla_CMS_Data[[#This Row],[Date]]-B1172,0)</f>
        <v>1.0648148163454607E-3</v>
      </c>
    </row>
    <row r="1174" spans="1:8" x14ac:dyDescent="0.3">
      <c r="A1174">
        <v>1398</v>
      </c>
      <c r="B1174" s="5">
        <v>44778.496736111112</v>
      </c>
      <c r="C1174" t="s">
        <v>661</v>
      </c>
      <c r="D1174" t="s">
        <v>662</v>
      </c>
      <c r="E1174" t="s">
        <v>668</v>
      </c>
      <c r="F1174" t="s">
        <v>16</v>
      </c>
      <c r="G1174" t="s">
        <v>630</v>
      </c>
      <c r="H1174" s="3">
        <f>IF(Tabla_CMS_Data[[#This Row],[PDFName]]=C1173,Tabla_CMS_Data[[#This Row],[Date]]-B1173,0)</f>
        <v>5.9027777751907706E-4</v>
      </c>
    </row>
    <row r="1175" spans="1:8" x14ac:dyDescent="0.3">
      <c r="A1175">
        <v>1399</v>
      </c>
      <c r="B1175" s="5">
        <v>44778.497789351852</v>
      </c>
      <c r="C1175" t="s">
        <v>661</v>
      </c>
      <c r="D1175" t="s">
        <v>662</v>
      </c>
      <c r="E1175" t="s">
        <v>669</v>
      </c>
      <c r="F1175" t="s">
        <v>11</v>
      </c>
      <c r="G1175" t="s">
        <v>630</v>
      </c>
      <c r="H1175" s="3">
        <f>IF(Tabla_CMS_Data[[#This Row],[PDFName]]=C1174,Tabla_CMS_Data[[#This Row],[Date]]-B1174,0)</f>
        <v>1.0532407395658083E-3</v>
      </c>
    </row>
    <row r="1176" spans="1:8" x14ac:dyDescent="0.3">
      <c r="A1176">
        <v>1400</v>
      </c>
      <c r="B1176" s="5">
        <v>44778.498379629629</v>
      </c>
      <c r="C1176" t="s">
        <v>661</v>
      </c>
      <c r="D1176" t="s">
        <v>662</v>
      </c>
      <c r="E1176" t="s">
        <v>669</v>
      </c>
      <c r="F1176" t="s">
        <v>16</v>
      </c>
      <c r="G1176" t="s">
        <v>630</v>
      </c>
      <c r="H1176" s="3">
        <f>IF(Tabla_CMS_Data[[#This Row],[PDFName]]=C1175,Tabla_CMS_Data[[#This Row],[Date]]-B1175,0)</f>
        <v>5.9027777751907706E-4</v>
      </c>
    </row>
    <row r="1177" spans="1:8" x14ac:dyDescent="0.3">
      <c r="A1177">
        <v>1401</v>
      </c>
      <c r="B1177" s="5">
        <v>44778.499479166669</v>
      </c>
      <c r="C1177" t="s">
        <v>661</v>
      </c>
      <c r="D1177" t="s">
        <v>662</v>
      </c>
      <c r="E1177" t="s">
        <v>670</v>
      </c>
      <c r="F1177" t="s">
        <v>11</v>
      </c>
      <c r="G1177" t="s">
        <v>630</v>
      </c>
      <c r="H1177" s="3">
        <f>IF(Tabla_CMS_Data[[#This Row],[PDFName]]=C1176,Tabla_CMS_Data[[#This Row],[Date]]-B1176,0)</f>
        <v>1.0995370394084603E-3</v>
      </c>
    </row>
    <row r="1178" spans="1:8" x14ac:dyDescent="0.3">
      <c r="A1178">
        <v>1402</v>
      </c>
      <c r="B1178" s="5">
        <v>44778.500092592592</v>
      </c>
      <c r="C1178" t="s">
        <v>661</v>
      </c>
      <c r="D1178" t="s">
        <v>662</v>
      </c>
      <c r="E1178" t="s">
        <v>670</v>
      </c>
      <c r="F1178" t="s">
        <v>16</v>
      </c>
      <c r="G1178" t="s">
        <v>630</v>
      </c>
      <c r="H1178" s="3">
        <f>IF(Tabla_CMS_Data[[#This Row],[PDFName]]=C1177,Tabla_CMS_Data[[#This Row],[Date]]-B1177,0)</f>
        <v>6.1342592380242422E-4</v>
      </c>
    </row>
    <row r="1179" spans="1:8" x14ac:dyDescent="0.3">
      <c r="A1179">
        <v>1403</v>
      </c>
      <c r="B1179" s="5">
        <v>44781.514837962961</v>
      </c>
      <c r="C1179" t="s">
        <v>671</v>
      </c>
      <c r="D1179" t="s">
        <v>672</v>
      </c>
      <c r="E1179" t="s">
        <v>673</v>
      </c>
      <c r="F1179" t="s">
        <v>11</v>
      </c>
      <c r="G1179" t="s">
        <v>630</v>
      </c>
      <c r="H1179" s="3">
        <f>IF(Tabla_CMS_Data[[#This Row],[PDFName]]=C1178,Tabla_CMS_Data[[#This Row],[Date]]-B1178,0)</f>
        <v>0</v>
      </c>
    </row>
    <row r="1180" spans="1:8" x14ac:dyDescent="0.3">
      <c r="A1180">
        <v>1404</v>
      </c>
      <c r="B1180" s="5">
        <v>44781.515486111108</v>
      </c>
      <c r="C1180" t="s">
        <v>671</v>
      </c>
      <c r="D1180" t="s">
        <v>672</v>
      </c>
      <c r="E1180" t="s">
        <v>673</v>
      </c>
      <c r="F1180" t="s">
        <v>16</v>
      </c>
      <c r="G1180" t="s">
        <v>630</v>
      </c>
      <c r="H1180" s="3">
        <f>IF(Tabla_CMS_Data[[#This Row],[PDFName]]=C1179,Tabla_CMS_Data[[#This Row],[Date]]-B1179,0)</f>
        <v>6.4814814686542377E-4</v>
      </c>
    </row>
    <row r="1181" spans="1:8" x14ac:dyDescent="0.3">
      <c r="A1181">
        <v>1405</v>
      </c>
      <c r="B1181" s="5">
        <v>44781.516712962963</v>
      </c>
      <c r="C1181" t="s">
        <v>671</v>
      </c>
      <c r="D1181" t="s">
        <v>672</v>
      </c>
      <c r="E1181" t="s">
        <v>674</v>
      </c>
      <c r="F1181" t="s">
        <v>11</v>
      </c>
      <c r="G1181" t="s">
        <v>630</v>
      </c>
      <c r="H1181" s="3">
        <f>IF(Tabla_CMS_Data[[#This Row],[PDFName]]=C1180,Tabla_CMS_Data[[#This Row],[Date]]-B1180,0)</f>
        <v>1.2268518548808061E-3</v>
      </c>
    </row>
    <row r="1182" spans="1:8" x14ac:dyDescent="0.3">
      <c r="A1182">
        <v>1406</v>
      </c>
      <c r="B1182" s="5">
        <v>44781.51734953704</v>
      </c>
      <c r="C1182" t="s">
        <v>671</v>
      </c>
      <c r="D1182" t="s">
        <v>672</v>
      </c>
      <c r="E1182" t="s">
        <v>674</v>
      </c>
      <c r="F1182" t="s">
        <v>16</v>
      </c>
      <c r="G1182" t="s">
        <v>630</v>
      </c>
      <c r="H1182" s="3">
        <f>IF(Tabla_CMS_Data[[#This Row],[PDFName]]=C1181,Tabla_CMS_Data[[#This Row],[Date]]-B1181,0)</f>
        <v>6.36574077361729E-4</v>
      </c>
    </row>
    <row r="1183" spans="1:8" x14ac:dyDescent="0.3">
      <c r="A1183">
        <v>1407</v>
      </c>
      <c r="B1183" s="5">
        <v>44781.518564814818</v>
      </c>
      <c r="C1183" t="s">
        <v>671</v>
      </c>
      <c r="D1183" t="s">
        <v>672</v>
      </c>
      <c r="E1183" t="s">
        <v>675</v>
      </c>
      <c r="F1183" t="s">
        <v>11</v>
      </c>
      <c r="G1183" t="s">
        <v>630</v>
      </c>
      <c r="H1183" s="3">
        <f>IF(Tabla_CMS_Data[[#This Row],[PDFName]]=C1182,Tabla_CMS_Data[[#This Row],[Date]]-B1182,0)</f>
        <v>1.2152777781011537E-3</v>
      </c>
    </row>
    <row r="1184" spans="1:8" x14ac:dyDescent="0.3">
      <c r="A1184">
        <v>1408</v>
      </c>
      <c r="B1184" s="5">
        <v>44781.519212962965</v>
      </c>
      <c r="C1184" t="s">
        <v>671</v>
      </c>
      <c r="D1184" t="s">
        <v>672</v>
      </c>
      <c r="E1184" t="s">
        <v>675</v>
      </c>
      <c r="F1184" t="s">
        <v>16</v>
      </c>
      <c r="G1184" t="s">
        <v>630</v>
      </c>
      <c r="H1184" s="3">
        <f>IF(Tabla_CMS_Data[[#This Row],[PDFName]]=C1183,Tabla_CMS_Data[[#This Row],[Date]]-B1183,0)</f>
        <v>6.4814814686542377E-4</v>
      </c>
    </row>
    <row r="1185" spans="1:8" x14ac:dyDescent="0.3">
      <c r="A1185">
        <v>1409</v>
      </c>
      <c r="B1185" s="5">
        <v>44781.520833333336</v>
      </c>
      <c r="C1185" t="s">
        <v>676</v>
      </c>
      <c r="D1185" t="s">
        <v>677</v>
      </c>
      <c r="E1185" t="s">
        <v>665</v>
      </c>
      <c r="F1185" t="s">
        <v>11</v>
      </c>
      <c r="G1185" t="s">
        <v>630</v>
      </c>
      <c r="H1185" s="3">
        <f>IF(Tabla_CMS_Data[[#This Row],[PDFName]]=C1184,Tabla_CMS_Data[[#This Row],[Date]]-B1184,0)</f>
        <v>0</v>
      </c>
    </row>
    <row r="1186" spans="1:8" x14ac:dyDescent="0.3">
      <c r="A1186">
        <v>1410</v>
      </c>
      <c r="B1186" s="5">
        <v>44781.521423611113</v>
      </c>
      <c r="C1186" t="s">
        <v>676</v>
      </c>
      <c r="D1186" t="s">
        <v>677</v>
      </c>
      <c r="E1186" t="s">
        <v>665</v>
      </c>
      <c r="F1186" t="s">
        <v>16</v>
      </c>
      <c r="G1186" t="s">
        <v>630</v>
      </c>
      <c r="H1186" s="3">
        <f>IF(Tabla_CMS_Data[[#This Row],[PDFName]]=C1185,Tabla_CMS_Data[[#This Row],[Date]]-B1185,0)</f>
        <v>5.9027777751907706E-4</v>
      </c>
    </row>
    <row r="1187" spans="1:8" x14ac:dyDescent="0.3">
      <c r="A1187">
        <v>1411</v>
      </c>
      <c r="B1187" s="5">
        <v>44781.522337962961</v>
      </c>
      <c r="C1187" t="s">
        <v>676</v>
      </c>
      <c r="D1187" t="s">
        <v>677</v>
      </c>
      <c r="E1187" t="s">
        <v>629</v>
      </c>
      <c r="F1187" t="s">
        <v>11</v>
      </c>
      <c r="G1187" t="s">
        <v>630</v>
      </c>
      <c r="H1187" s="3">
        <f>IF(Tabla_CMS_Data[[#This Row],[PDFName]]=C1186,Tabla_CMS_Data[[#This Row],[Date]]-B1186,0)</f>
        <v>9.1435184731381014E-4</v>
      </c>
    </row>
    <row r="1188" spans="1:8" x14ac:dyDescent="0.3">
      <c r="A1188">
        <v>1412</v>
      </c>
      <c r="B1188" s="5">
        <v>44781.522928240738</v>
      </c>
      <c r="C1188" t="s">
        <v>676</v>
      </c>
      <c r="D1188" t="s">
        <v>677</v>
      </c>
      <c r="E1188" t="s">
        <v>629</v>
      </c>
      <c r="F1188" t="s">
        <v>16</v>
      </c>
      <c r="G1188" t="s">
        <v>630</v>
      </c>
      <c r="H1188" s="3">
        <f>IF(Tabla_CMS_Data[[#This Row],[PDFName]]=C1187,Tabla_CMS_Data[[#This Row],[Date]]-B1187,0)</f>
        <v>5.9027777751907706E-4</v>
      </c>
    </row>
    <row r="1189" spans="1:8" x14ac:dyDescent="0.3">
      <c r="A1189">
        <v>1413</v>
      </c>
      <c r="B1189" s="5">
        <v>44781.523842592593</v>
      </c>
      <c r="C1189" t="s">
        <v>676</v>
      </c>
      <c r="D1189" t="s">
        <v>677</v>
      </c>
      <c r="E1189" t="s">
        <v>609</v>
      </c>
      <c r="F1189" t="s">
        <v>11</v>
      </c>
      <c r="G1189" t="s">
        <v>630</v>
      </c>
      <c r="H1189" s="3">
        <f>IF(Tabla_CMS_Data[[#This Row],[PDFName]]=C1188,Tabla_CMS_Data[[#This Row],[Date]]-B1188,0)</f>
        <v>9.1435185458976775E-4</v>
      </c>
    </row>
    <row r="1190" spans="1:8" x14ac:dyDescent="0.3">
      <c r="A1190">
        <v>1414</v>
      </c>
      <c r="B1190" s="5">
        <v>44781.524421296293</v>
      </c>
      <c r="C1190" t="s">
        <v>676</v>
      </c>
      <c r="D1190" t="s">
        <v>677</v>
      </c>
      <c r="E1190" t="s">
        <v>609</v>
      </c>
      <c r="F1190" t="s">
        <v>16</v>
      </c>
      <c r="G1190" t="s">
        <v>630</v>
      </c>
      <c r="H1190" s="3">
        <f>IF(Tabla_CMS_Data[[#This Row],[PDFName]]=C1189,Tabla_CMS_Data[[#This Row],[Date]]-B1189,0)</f>
        <v>5.7870370073942468E-4</v>
      </c>
    </row>
    <row r="1191" spans="1:8" x14ac:dyDescent="0.3">
      <c r="A1191">
        <v>1415</v>
      </c>
      <c r="B1191" s="5">
        <v>44781.525347222225</v>
      </c>
      <c r="C1191" t="s">
        <v>676</v>
      </c>
      <c r="D1191" t="s">
        <v>677</v>
      </c>
      <c r="E1191" t="s">
        <v>678</v>
      </c>
      <c r="F1191" t="s">
        <v>11</v>
      </c>
      <c r="G1191" t="s">
        <v>630</v>
      </c>
      <c r="H1191" s="3">
        <f>IF(Tabla_CMS_Data[[#This Row],[PDFName]]=C1190,Tabla_CMS_Data[[#This Row],[Date]]-B1190,0)</f>
        <v>9.2592593136942014E-4</v>
      </c>
    </row>
    <row r="1192" spans="1:8" x14ac:dyDescent="0.3">
      <c r="A1192">
        <v>1416</v>
      </c>
      <c r="B1192" s="5">
        <v>44781.525925925926</v>
      </c>
      <c r="C1192" t="s">
        <v>676</v>
      </c>
      <c r="D1192" t="s">
        <v>677</v>
      </c>
      <c r="E1192" t="s">
        <v>678</v>
      </c>
      <c r="F1192" t="s">
        <v>16</v>
      </c>
      <c r="G1192" t="s">
        <v>630</v>
      </c>
      <c r="H1192" s="3">
        <f>IF(Tabla_CMS_Data[[#This Row],[PDFName]]=C1191,Tabla_CMS_Data[[#This Row],[Date]]-B1191,0)</f>
        <v>5.7870370073942468E-4</v>
      </c>
    </row>
    <row r="1193" spans="1:8" x14ac:dyDescent="0.3">
      <c r="A1193">
        <v>1417</v>
      </c>
      <c r="B1193" s="5">
        <v>44781.526979166665</v>
      </c>
      <c r="C1193" t="s">
        <v>676</v>
      </c>
      <c r="D1193" t="s">
        <v>677</v>
      </c>
      <c r="E1193" t="s">
        <v>679</v>
      </c>
      <c r="F1193" t="s">
        <v>11</v>
      </c>
      <c r="G1193" t="s">
        <v>630</v>
      </c>
      <c r="H1193" s="3">
        <f>IF(Tabla_CMS_Data[[#This Row],[PDFName]]=C1192,Tabla_CMS_Data[[#This Row],[Date]]-B1192,0)</f>
        <v>1.0532407395658083E-3</v>
      </c>
    </row>
    <row r="1194" spans="1:8" x14ac:dyDescent="0.3">
      <c r="A1194">
        <v>1418</v>
      </c>
      <c r="B1194" s="5">
        <v>44781.527557870373</v>
      </c>
      <c r="C1194" t="s">
        <v>676</v>
      </c>
      <c r="D1194" t="s">
        <v>677</v>
      </c>
      <c r="E1194" t="s">
        <v>679</v>
      </c>
      <c r="F1194" t="s">
        <v>16</v>
      </c>
      <c r="G1194" t="s">
        <v>630</v>
      </c>
      <c r="H1194" s="3">
        <f>IF(Tabla_CMS_Data[[#This Row],[PDFName]]=C1193,Tabla_CMS_Data[[#This Row],[Date]]-B1193,0)</f>
        <v>5.7870370801538229E-4</v>
      </c>
    </row>
    <row r="1195" spans="1:8" x14ac:dyDescent="0.3">
      <c r="A1195">
        <v>1419</v>
      </c>
      <c r="B1195" s="5">
        <v>44781.528877314813</v>
      </c>
      <c r="C1195" t="s">
        <v>676</v>
      </c>
      <c r="D1195" t="s">
        <v>677</v>
      </c>
      <c r="E1195" t="s">
        <v>680</v>
      </c>
      <c r="F1195" t="s">
        <v>11</v>
      </c>
      <c r="G1195" t="s">
        <v>630</v>
      </c>
      <c r="H1195" s="3">
        <f>IF(Tabla_CMS_Data[[#This Row],[PDFName]]=C1194,Tabla_CMS_Data[[#This Row],[Date]]-B1194,0)</f>
        <v>1.3194444400141947E-3</v>
      </c>
    </row>
    <row r="1196" spans="1:8" x14ac:dyDescent="0.3">
      <c r="A1196">
        <v>1420</v>
      </c>
      <c r="B1196" s="5">
        <v>44781.529456018521</v>
      </c>
      <c r="C1196" t="s">
        <v>676</v>
      </c>
      <c r="D1196" t="s">
        <v>677</v>
      </c>
      <c r="E1196" t="s">
        <v>680</v>
      </c>
      <c r="F1196" t="s">
        <v>16</v>
      </c>
      <c r="G1196" t="s">
        <v>630</v>
      </c>
      <c r="H1196" s="3">
        <f>IF(Tabla_CMS_Data[[#This Row],[PDFName]]=C1195,Tabla_CMS_Data[[#This Row],[Date]]-B1195,0)</f>
        <v>5.7870370801538229E-4</v>
      </c>
    </row>
    <row r="1197" spans="1:8" x14ac:dyDescent="0.3">
      <c r="A1197">
        <v>1421</v>
      </c>
      <c r="B1197" s="5">
        <v>44781.530555555553</v>
      </c>
      <c r="C1197" t="s">
        <v>676</v>
      </c>
      <c r="D1197" t="s">
        <v>677</v>
      </c>
      <c r="E1197" t="s">
        <v>681</v>
      </c>
      <c r="F1197" t="s">
        <v>11</v>
      </c>
      <c r="G1197" t="s">
        <v>630</v>
      </c>
      <c r="H1197" s="3">
        <f>IF(Tabla_CMS_Data[[#This Row],[PDFName]]=C1196,Tabla_CMS_Data[[#This Row],[Date]]-B1196,0)</f>
        <v>1.0995370321325026E-3</v>
      </c>
    </row>
    <row r="1198" spans="1:8" x14ac:dyDescent="0.3">
      <c r="A1198">
        <v>1422</v>
      </c>
      <c r="B1198" s="5">
        <v>44781.5312037037</v>
      </c>
      <c r="C1198" t="s">
        <v>676</v>
      </c>
      <c r="D1198" t="s">
        <v>677</v>
      </c>
      <c r="E1198" t="s">
        <v>681</v>
      </c>
      <c r="F1198" t="s">
        <v>16</v>
      </c>
      <c r="G1198" t="s">
        <v>630</v>
      </c>
      <c r="H1198" s="3">
        <f>IF(Tabla_CMS_Data[[#This Row],[PDFName]]=C1197,Tabla_CMS_Data[[#This Row],[Date]]-B1197,0)</f>
        <v>6.4814814686542377E-4</v>
      </c>
    </row>
    <row r="1199" spans="1:8" x14ac:dyDescent="0.3">
      <c r="A1199">
        <v>1423</v>
      </c>
      <c r="B1199" s="5">
        <v>44781.532268518517</v>
      </c>
      <c r="C1199" t="s">
        <v>676</v>
      </c>
      <c r="D1199" t="s">
        <v>677</v>
      </c>
      <c r="E1199" t="s">
        <v>682</v>
      </c>
      <c r="F1199" t="s">
        <v>11</v>
      </c>
      <c r="G1199" t="s">
        <v>630</v>
      </c>
      <c r="H1199" s="3">
        <f>IF(Tabla_CMS_Data[[#This Row],[PDFName]]=C1198,Tabla_CMS_Data[[#This Row],[Date]]-B1198,0)</f>
        <v>1.0648148163454607E-3</v>
      </c>
    </row>
    <row r="1200" spans="1:8" x14ac:dyDescent="0.3">
      <c r="A1200">
        <v>1424</v>
      </c>
      <c r="B1200" s="5">
        <v>44781.532858796294</v>
      </c>
      <c r="C1200" t="s">
        <v>676</v>
      </c>
      <c r="D1200" t="s">
        <v>677</v>
      </c>
      <c r="E1200" t="s">
        <v>682</v>
      </c>
      <c r="F1200" t="s">
        <v>16</v>
      </c>
      <c r="G1200" t="s">
        <v>630</v>
      </c>
      <c r="H1200" s="3">
        <f>IF(Tabla_CMS_Data[[#This Row],[PDFName]]=C1199,Tabla_CMS_Data[[#This Row],[Date]]-B1199,0)</f>
        <v>5.9027777751907706E-4</v>
      </c>
    </row>
    <row r="1201" spans="1:8" x14ac:dyDescent="0.3">
      <c r="A1201">
        <v>1425</v>
      </c>
      <c r="B1201" s="5">
        <v>44781.533912037034</v>
      </c>
      <c r="C1201" t="s">
        <v>676</v>
      </c>
      <c r="D1201" t="s">
        <v>677</v>
      </c>
      <c r="E1201" t="s">
        <v>683</v>
      </c>
      <c r="F1201" t="s">
        <v>11</v>
      </c>
      <c r="G1201" t="s">
        <v>630</v>
      </c>
      <c r="H1201" s="3">
        <f>IF(Tabla_CMS_Data[[#This Row],[PDFName]]=C1200,Tabla_CMS_Data[[#This Row],[Date]]-B1200,0)</f>
        <v>1.0532407395658083E-3</v>
      </c>
    </row>
    <row r="1202" spans="1:8" x14ac:dyDescent="0.3">
      <c r="A1202">
        <v>1426</v>
      </c>
      <c r="B1202" s="5">
        <v>44781.534502314818</v>
      </c>
      <c r="C1202" t="s">
        <v>676</v>
      </c>
      <c r="D1202" t="s">
        <v>677</v>
      </c>
      <c r="E1202" t="s">
        <v>683</v>
      </c>
      <c r="F1202" t="s">
        <v>16</v>
      </c>
      <c r="G1202" t="s">
        <v>630</v>
      </c>
      <c r="H1202" s="3">
        <f>IF(Tabla_CMS_Data[[#This Row],[PDFName]]=C1201,Tabla_CMS_Data[[#This Row],[Date]]-B1201,0)</f>
        <v>5.9027778479503468E-4</v>
      </c>
    </row>
    <row r="1203" spans="1:8" x14ac:dyDescent="0.3">
      <c r="A1203">
        <v>1427</v>
      </c>
      <c r="B1203" s="5">
        <v>44781.535601851851</v>
      </c>
      <c r="C1203" t="s">
        <v>676</v>
      </c>
      <c r="D1203" t="s">
        <v>677</v>
      </c>
      <c r="E1203" t="s">
        <v>684</v>
      </c>
      <c r="F1203" t="s">
        <v>11</v>
      </c>
      <c r="G1203" t="s">
        <v>630</v>
      </c>
      <c r="H1203" s="3">
        <f>IF(Tabla_CMS_Data[[#This Row],[PDFName]]=C1202,Tabla_CMS_Data[[#This Row],[Date]]-B1202,0)</f>
        <v>1.0995370321325026E-3</v>
      </c>
    </row>
    <row r="1204" spans="1:8" x14ac:dyDescent="0.3">
      <c r="A1204">
        <v>1428</v>
      </c>
      <c r="B1204" s="5">
        <v>44781.536238425928</v>
      </c>
      <c r="C1204" t="s">
        <v>676</v>
      </c>
      <c r="D1204" t="s">
        <v>677</v>
      </c>
      <c r="E1204" t="s">
        <v>684</v>
      </c>
      <c r="F1204" t="s">
        <v>16</v>
      </c>
      <c r="G1204" t="s">
        <v>630</v>
      </c>
      <c r="H1204" s="3">
        <f>IF(Tabla_CMS_Data[[#This Row],[PDFName]]=C1203,Tabla_CMS_Data[[#This Row],[Date]]-B1203,0)</f>
        <v>6.36574077361729E-4</v>
      </c>
    </row>
    <row r="1205" spans="1:8" x14ac:dyDescent="0.3">
      <c r="A1205">
        <v>1429</v>
      </c>
      <c r="B1205" s="5">
        <v>44781.537291666667</v>
      </c>
      <c r="C1205" t="s">
        <v>676</v>
      </c>
      <c r="D1205" t="s">
        <v>677</v>
      </c>
      <c r="E1205" t="s">
        <v>685</v>
      </c>
      <c r="F1205" t="s">
        <v>11</v>
      </c>
      <c r="G1205" t="s">
        <v>630</v>
      </c>
      <c r="H1205" s="3">
        <f>IF(Tabla_CMS_Data[[#This Row],[PDFName]]=C1204,Tabla_CMS_Data[[#This Row],[Date]]-B1204,0)</f>
        <v>1.0532407395658083E-3</v>
      </c>
    </row>
    <row r="1206" spans="1:8" x14ac:dyDescent="0.3">
      <c r="A1206">
        <v>1430</v>
      </c>
      <c r="B1206" s="5">
        <v>44781.537881944445</v>
      </c>
      <c r="C1206" t="s">
        <v>676</v>
      </c>
      <c r="D1206" t="s">
        <v>677</v>
      </c>
      <c r="E1206" t="s">
        <v>685</v>
      </c>
      <c r="F1206" t="s">
        <v>16</v>
      </c>
      <c r="G1206" t="s">
        <v>630</v>
      </c>
      <c r="H1206" s="3">
        <f>IF(Tabla_CMS_Data[[#This Row],[PDFName]]=C1205,Tabla_CMS_Data[[#This Row],[Date]]-B1205,0)</f>
        <v>5.9027777751907706E-4</v>
      </c>
    </row>
    <row r="1207" spans="1:8" x14ac:dyDescent="0.3">
      <c r="A1207">
        <v>1431</v>
      </c>
      <c r="B1207" s="5">
        <v>44781.539097222223</v>
      </c>
      <c r="C1207" t="s">
        <v>676</v>
      </c>
      <c r="D1207" t="s">
        <v>677</v>
      </c>
      <c r="E1207" t="s">
        <v>686</v>
      </c>
      <c r="F1207" t="s">
        <v>11</v>
      </c>
      <c r="G1207" t="s">
        <v>630</v>
      </c>
      <c r="H1207" s="3">
        <f>IF(Tabla_CMS_Data[[#This Row],[PDFName]]=C1206,Tabla_CMS_Data[[#This Row],[Date]]-B1206,0)</f>
        <v>1.2152777781011537E-3</v>
      </c>
    </row>
    <row r="1208" spans="1:8" x14ac:dyDescent="0.3">
      <c r="A1208">
        <v>1432</v>
      </c>
      <c r="B1208" s="5">
        <v>44781.540185185186</v>
      </c>
      <c r="C1208" t="s">
        <v>676</v>
      </c>
      <c r="D1208" t="s">
        <v>677</v>
      </c>
      <c r="E1208" t="s">
        <v>687</v>
      </c>
      <c r="F1208" t="s">
        <v>11</v>
      </c>
      <c r="G1208" t="s">
        <v>630</v>
      </c>
      <c r="H1208" s="3">
        <f>IF(Tabla_CMS_Data[[#This Row],[PDFName]]=C1207,Tabla_CMS_Data[[#This Row],[Date]]-B1207,0)</f>
        <v>1.0879629626288079E-3</v>
      </c>
    </row>
    <row r="1209" spans="1:8" x14ac:dyDescent="0.3">
      <c r="A1209">
        <v>1433</v>
      </c>
      <c r="B1209" s="5">
        <v>44781.541284722225</v>
      </c>
      <c r="C1209" t="s">
        <v>676</v>
      </c>
      <c r="D1209" t="s">
        <v>677</v>
      </c>
      <c r="E1209" t="s">
        <v>686</v>
      </c>
      <c r="F1209" t="s">
        <v>16</v>
      </c>
      <c r="G1209" t="s">
        <v>630</v>
      </c>
      <c r="H1209" s="3">
        <f>IF(Tabla_CMS_Data[[#This Row],[PDFName]]=C1208,Tabla_CMS_Data[[#This Row],[Date]]-B1208,0)</f>
        <v>1.0995370394084603E-3</v>
      </c>
    </row>
    <row r="1210" spans="1:8" x14ac:dyDescent="0.3">
      <c r="A1210">
        <v>1434</v>
      </c>
      <c r="B1210" s="5">
        <v>44781.542245370372</v>
      </c>
      <c r="C1210" t="s">
        <v>676</v>
      </c>
      <c r="D1210" t="s">
        <v>677</v>
      </c>
      <c r="E1210" t="s">
        <v>687</v>
      </c>
      <c r="F1210" t="s">
        <v>16</v>
      </c>
      <c r="G1210" t="s">
        <v>630</v>
      </c>
      <c r="H1210" s="3">
        <f>IF(Tabla_CMS_Data[[#This Row],[PDFName]]=C1209,Tabla_CMS_Data[[#This Row],[Date]]-B1209,0)</f>
        <v>9.6064814715646207E-4</v>
      </c>
    </row>
    <row r="1211" spans="1:8" x14ac:dyDescent="0.3">
      <c r="A1211">
        <v>1435</v>
      </c>
      <c r="B1211" s="5">
        <v>44781.542638888888</v>
      </c>
      <c r="C1211" t="s">
        <v>676</v>
      </c>
      <c r="D1211" t="s">
        <v>677</v>
      </c>
      <c r="E1211" t="s">
        <v>686</v>
      </c>
      <c r="F1211" t="s">
        <v>73</v>
      </c>
      <c r="G1211" t="s">
        <v>468</v>
      </c>
      <c r="H1211" s="3">
        <f>IF(Tabla_CMS_Data[[#This Row],[PDFName]]=C1210,Tabla_CMS_Data[[#This Row],[Date]]-B1210,0)</f>
        <v>3.9351851592073217E-4</v>
      </c>
    </row>
    <row r="1212" spans="1:8" x14ac:dyDescent="0.3">
      <c r="A1212">
        <v>1436</v>
      </c>
      <c r="B1212" s="5">
        <v>44781.543043981481</v>
      </c>
      <c r="C1212" t="s">
        <v>676</v>
      </c>
      <c r="D1212" t="s">
        <v>677</v>
      </c>
      <c r="E1212" t="s">
        <v>687</v>
      </c>
      <c r="F1212" t="s">
        <v>73</v>
      </c>
      <c r="G1212" t="s">
        <v>468</v>
      </c>
      <c r="H1212" s="3">
        <f>IF(Tabla_CMS_Data[[#This Row],[PDFName]]=C1211,Tabla_CMS_Data[[#This Row],[Date]]-B1211,0)</f>
        <v>4.0509259270038456E-4</v>
      </c>
    </row>
    <row r="1213" spans="1:8" x14ac:dyDescent="0.3">
      <c r="A1213">
        <v>1437</v>
      </c>
      <c r="B1213" s="5">
        <v>44781.543437499997</v>
      </c>
      <c r="C1213" t="s">
        <v>676</v>
      </c>
      <c r="D1213" t="s">
        <v>677</v>
      </c>
      <c r="E1213" t="s">
        <v>686</v>
      </c>
      <c r="F1213" t="s">
        <v>74</v>
      </c>
      <c r="G1213" t="s">
        <v>468</v>
      </c>
      <c r="H1213" s="3">
        <f>IF(Tabla_CMS_Data[[#This Row],[PDFName]]=C1212,Tabla_CMS_Data[[#This Row],[Date]]-B1212,0)</f>
        <v>3.9351851592073217E-4</v>
      </c>
    </row>
    <row r="1214" spans="1:8" x14ac:dyDescent="0.3">
      <c r="A1214">
        <v>1438</v>
      </c>
      <c r="B1214" s="5">
        <v>44781.543842592589</v>
      </c>
      <c r="C1214" t="s">
        <v>676</v>
      </c>
      <c r="D1214" t="s">
        <v>677</v>
      </c>
      <c r="E1214" t="s">
        <v>687</v>
      </c>
      <c r="F1214" t="s">
        <v>74</v>
      </c>
      <c r="G1214" t="s">
        <v>468</v>
      </c>
      <c r="H1214" s="3">
        <f>IF(Tabla_CMS_Data[[#This Row],[PDFName]]=C1213,Tabla_CMS_Data[[#This Row],[Date]]-B1213,0)</f>
        <v>4.0509259270038456E-4</v>
      </c>
    </row>
    <row r="1215" spans="1:8" x14ac:dyDescent="0.3">
      <c r="A1215">
        <v>1439</v>
      </c>
      <c r="B1215" s="5">
        <v>44781.544247685182</v>
      </c>
      <c r="C1215" t="s">
        <v>676</v>
      </c>
      <c r="D1215" t="s">
        <v>677</v>
      </c>
      <c r="E1215" t="s">
        <v>686</v>
      </c>
      <c r="F1215" t="s">
        <v>75</v>
      </c>
      <c r="G1215" t="s">
        <v>468</v>
      </c>
      <c r="H1215" s="3">
        <f>IF(Tabla_CMS_Data[[#This Row],[PDFName]]=C1214,Tabla_CMS_Data[[#This Row],[Date]]-B1214,0)</f>
        <v>4.0509259270038456E-4</v>
      </c>
    </row>
    <row r="1216" spans="1:8" x14ac:dyDescent="0.3">
      <c r="A1216">
        <v>1440</v>
      </c>
      <c r="B1216" s="5">
        <v>44781.544641203705</v>
      </c>
      <c r="C1216" t="s">
        <v>676</v>
      </c>
      <c r="D1216" t="s">
        <v>677</v>
      </c>
      <c r="E1216" t="s">
        <v>687</v>
      </c>
      <c r="F1216" t="s">
        <v>75</v>
      </c>
      <c r="G1216" t="s">
        <v>468</v>
      </c>
      <c r="H1216" s="3">
        <f>IF(Tabla_CMS_Data[[#This Row],[PDFName]]=C1215,Tabla_CMS_Data[[#This Row],[Date]]-B1215,0)</f>
        <v>3.9351852319668978E-4</v>
      </c>
    </row>
    <row r="1217" spans="1:8" x14ac:dyDescent="0.3">
      <c r="A1217">
        <v>1441</v>
      </c>
      <c r="B1217" s="5">
        <v>44781.545046296298</v>
      </c>
      <c r="C1217" t="s">
        <v>676</v>
      </c>
      <c r="D1217" t="s">
        <v>677</v>
      </c>
      <c r="E1217" t="s">
        <v>686</v>
      </c>
      <c r="F1217" t="s">
        <v>77</v>
      </c>
      <c r="G1217" t="s">
        <v>468</v>
      </c>
      <c r="H1217" s="3">
        <f>IF(Tabla_CMS_Data[[#This Row],[PDFName]]=C1216,Tabla_CMS_Data[[#This Row],[Date]]-B1216,0)</f>
        <v>4.0509259270038456E-4</v>
      </c>
    </row>
    <row r="1218" spans="1:8" x14ac:dyDescent="0.3">
      <c r="A1218">
        <v>1442</v>
      </c>
      <c r="B1218" s="5">
        <v>44781.545439814814</v>
      </c>
      <c r="C1218" t="s">
        <v>676</v>
      </c>
      <c r="D1218" t="s">
        <v>677</v>
      </c>
      <c r="E1218" t="s">
        <v>687</v>
      </c>
      <c r="F1218" t="s">
        <v>77</v>
      </c>
      <c r="G1218" t="s">
        <v>468</v>
      </c>
      <c r="H1218" s="3">
        <f>IF(Tabla_CMS_Data[[#This Row],[PDFName]]=C1217,Tabla_CMS_Data[[#This Row],[Date]]-B1217,0)</f>
        <v>3.9351851592073217E-4</v>
      </c>
    </row>
    <row r="1219" spans="1:8" x14ac:dyDescent="0.3">
      <c r="A1219">
        <v>1443</v>
      </c>
      <c r="B1219" s="5">
        <v>44782.570601851854</v>
      </c>
      <c r="C1219" t="s">
        <v>688</v>
      </c>
      <c r="D1219" t="s">
        <v>689</v>
      </c>
      <c r="E1219" t="s">
        <v>690</v>
      </c>
      <c r="F1219" t="s">
        <v>11</v>
      </c>
      <c r="G1219" t="s">
        <v>630</v>
      </c>
      <c r="H1219" s="3">
        <f>IF(Tabla_CMS_Data[[#This Row],[PDFName]]=C1218,Tabla_CMS_Data[[#This Row],[Date]]-B1218,0)</f>
        <v>0</v>
      </c>
    </row>
    <row r="1220" spans="1:8" x14ac:dyDescent="0.3">
      <c r="A1220">
        <v>1444</v>
      </c>
      <c r="B1220" s="5">
        <v>44782.571273148147</v>
      </c>
      <c r="C1220" t="s">
        <v>688</v>
      </c>
      <c r="D1220" t="s">
        <v>689</v>
      </c>
      <c r="E1220" t="s">
        <v>690</v>
      </c>
      <c r="F1220" t="s">
        <v>16</v>
      </c>
      <c r="G1220" t="s">
        <v>630</v>
      </c>
      <c r="H1220" s="3">
        <f>IF(Tabla_CMS_Data[[#This Row],[PDFName]]=C1219,Tabla_CMS_Data[[#This Row],[Date]]-B1219,0)</f>
        <v>6.7129629314877093E-4</v>
      </c>
    </row>
    <row r="1221" spans="1:8" x14ac:dyDescent="0.3">
      <c r="A1221">
        <v>1445</v>
      </c>
      <c r="B1221" s="5">
        <v>44782.575532407405</v>
      </c>
      <c r="C1221" t="s">
        <v>688</v>
      </c>
      <c r="D1221" t="s">
        <v>689</v>
      </c>
      <c r="E1221" t="s">
        <v>691</v>
      </c>
      <c r="F1221" t="s">
        <v>11</v>
      </c>
      <c r="G1221" t="s">
        <v>630</v>
      </c>
      <c r="H1221" s="3">
        <f>IF(Tabla_CMS_Data[[#This Row],[PDFName]]=C1220,Tabla_CMS_Data[[#This Row],[Date]]-B1220,0)</f>
        <v>4.2592592581058852E-3</v>
      </c>
    </row>
    <row r="1222" spans="1:8" x14ac:dyDescent="0.3">
      <c r="A1222">
        <v>1446</v>
      </c>
      <c r="B1222" s="5">
        <v>44782.590844907405</v>
      </c>
      <c r="C1222" t="s">
        <v>692</v>
      </c>
      <c r="D1222" t="s">
        <v>693</v>
      </c>
      <c r="E1222" t="s">
        <v>647</v>
      </c>
      <c r="F1222" t="s">
        <v>11</v>
      </c>
      <c r="G1222" t="s">
        <v>630</v>
      </c>
      <c r="H1222" s="3">
        <f>IF(Tabla_CMS_Data[[#This Row],[PDFName]]=C1221,Tabla_CMS_Data[[#This Row],[Date]]-B1221,0)</f>
        <v>0</v>
      </c>
    </row>
    <row r="1223" spans="1:8" x14ac:dyDescent="0.3">
      <c r="A1223">
        <v>1447</v>
      </c>
      <c r="B1223" s="5">
        <v>44782.591087962966</v>
      </c>
      <c r="C1223" t="s">
        <v>692</v>
      </c>
      <c r="D1223" t="s">
        <v>693</v>
      </c>
      <c r="E1223" t="s">
        <v>647</v>
      </c>
      <c r="F1223" t="s">
        <v>16</v>
      </c>
      <c r="G1223" t="s">
        <v>630</v>
      </c>
      <c r="H1223" s="3">
        <f>IF(Tabla_CMS_Data[[#This Row],[PDFName]]=C1222,Tabla_CMS_Data[[#This Row],[Date]]-B1222,0)</f>
        <v>2.4305556144099683E-4</v>
      </c>
    </row>
    <row r="1224" spans="1:8" x14ac:dyDescent="0.3">
      <c r="A1224">
        <v>1448</v>
      </c>
      <c r="B1224" s="5">
        <v>44782.591851851852</v>
      </c>
      <c r="C1224" t="s">
        <v>692</v>
      </c>
      <c r="D1224" t="s">
        <v>693</v>
      </c>
      <c r="E1224" t="s">
        <v>694</v>
      </c>
      <c r="F1224" t="s">
        <v>11</v>
      </c>
      <c r="G1224" t="s">
        <v>630</v>
      </c>
      <c r="H1224" s="3">
        <f>IF(Tabla_CMS_Data[[#This Row],[PDFName]]=C1223,Tabla_CMS_Data[[#This Row],[Date]]-B1223,0)</f>
        <v>7.6388888555811718E-4</v>
      </c>
    </row>
    <row r="1225" spans="1:8" x14ac:dyDescent="0.3">
      <c r="A1225">
        <v>1449</v>
      </c>
      <c r="B1225" s="5">
        <v>44782.592164351852</v>
      </c>
      <c r="C1225" t="s">
        <v>692</v>
      </c>
      <c r="D1225" t="s">
        <v>693</v>
      </c>
      <c r="E1225" t="s">
        <v>694</v>
      </c>
      <c r="F1225" t="s">
        <v>16</v>
      </c>
      <c r="G1225" t="s">
        <v>630</v>
      </c>
      <c r="H1225" s="3">
        <f>IF(Tabla_CMS_Data[[#This Row],[PDFName]]=C1224,Tabla_CMS_Data[[#This Row],[Date]]-B1224,0)</f>
        <v>3.125000002910383E-4</v>
      </c>
    </row>
    <row r="1226" spans="1:8" x14ac:dyDescent="0.3">
      <c r="A1226">
        <v>1450</v>
      </c>
      <c r="B1226" s="5">
        <v>44782.592986111114</v>
      </c>
      <c r="C1226" t="s">
        <v>692</v>
      </c>
      <c r="D1226" t="s">
        <v>693</v>
      </c>
      <c r="E1226" t="s">
        <v>652</v>
      </c>
      <c r="F1226" t="s">
        <v>11</v>
      </c>
      <c r="G1226" t="s">
        <v>630</v>
      </c>
      <c r="H1226" s="3">
        <f>IF(Tabla_CMS_Data[[#This Row],[PDFName]]=C1225,Tabla_CMS_Data[[#This Row],[Date]]-B1225,0)</f>
        <v>8.217592621804215E-4</v>
      </c>
    </row>
    <row r="1227" spans="1:8" x14ac:dyDescent="0.3">
      <c r="A1227">
        <v>1451</v>
      </c>
      <c r="B1227" s="5">
        <v>44782.593229166669</v>
      </c>
      <c r="C1227" t="s">
        <v>692</v>
      </c>
      <c r="D1227" t="s">
        <v>693</v>
      </c>
      <c r="E1227" t="s">
        <v>652</v>
      </c>
      <c r="F1227" t="s">
        <v>16</v>
      </c>
      <c r="G1227" t="s">
        <v>630</v>
      </c>
      <c r="H1227" s="3">
        <f>IF(Tabla_CMS_Data[[#This Row],[PDFName]]=C1226,Tabla_CMS_Data[[#This Row],[Date]]-B1226,0)</f>
        <v>2.4305555416503921E-4</v>
      </c>
    </row>
    <row r="1228" spans="1:8" x14ac:dyDescent="0.3">
      <c r="A1228">
        <v>1452</v>
      </c>
      <c r="B1228" s="5">
        <v>44782.594108796293</v>
      </c>
      <c r="C1228" t="s">
        <v>692</v>
      </c>
      <c r="D1228" t="s">
        <v>693</v>
      </c>
      <c r="E1228" t="s">
        <v>695</v>
      </c>
      <c r="F1228" t="s">
        <v>11</v>
      </c>
      <c r="G1228" t="s">
        <v>630</v>
      </c>
      <c r="H1228" s="3">
        <f>IF(Tabla_CMS_Data[[#This Row],[PDFName]]=C1227,Tabla_CMS_Data[[#This Row],[Date]]-B1227,0)</f>
        <v>8.7962962425081059E-4</v>
      </c>
    </row>
    <row r="1229" spans="1:8" x14ac:dyDescent="0.3">
      <c r="A1229">
        <v>1453</v>
      </c>
      <c r="B1229" s="5">
        <v>44782.59443287037</v>
      </c>
      <c r="C1229" t="s">
        <v>692</v>
      </c>
      <c r="D1229" t="s">
        <v>693</v>
      </c>
      <c r="E1229" t="s">
        <v>695</v>
      </c>
      <c r="F1229" t="s">
        <v>16</v>
      </c>
      <c r="G1229" t="s">
        <v>630</v>
      </c>
      <c r="H1229" s="3">
        <f>IF(Tabla_CMS_Data[[#This Row],[PDFName]]=C1228,Tabla_CMS_Data[[#This Row],[Date]]-B1228,0)</f>
        <v>3.2407407707069069E-4</v>
      </c>
    </row>
    <row r="1230" spans="1:8" x14ac:dyDescent="0.3">
      <c r="A1230">
        <v>1454</v>
      </c>
      <c r="B1230" s="5">
        <v>44782.595682870371</v>
      </c>
      <c r="C1230" t="s">
        <v>696</v>
      </c>
      <c r="D1230" t="s">
        <v>697</v>
      </c>
      <c r="E1230" t="s">
        <v>698</v>
      </c>
      <c r="F1230" t="s">
        <v>11</v>
      </c>
      <c r="G1230" t="s">
        <v>630</v>
      </c>
      <c r="H1230" s="3">
        <f>IF(Tabla_CMS_Data[[#This Row],[PDFName]]=C1229,Tabla_CMS_Data[[#This Row],[Date]]-B1229,0)</f>
        <v>0</v>
      </c>
    </row>
    <row r="1231" spans="1:8" x14ac:dyDescent="0.3">
      <c r="A1231">
        <v>1455</v>
      </c>
      <c r="B1231" s="5">
        <v>44782.595937500002</v>
      </c>
      <c r="C1231" t="s">
        <v>696</v>
      </c>
      <c r="D1231" t="s">
        <v>697</v>
      </c>
      <c r="E1231" t="s">
        <v>698</v>
      </c>
      <c r="F1231" t="s">
        <v>16</v>
      </c>
      <c r="G1231" t="s">
        <v>630</v>
      </c>
      <c r="H1231" s="3">
        <f>IF(Tabla_CMS_Data[[#This Row],[PDFName]]=C1230,Tabla_CMS_Data[[#This Row],[Date]]-B1230,0)</f>
        <v>2.546296309446916E-4</v>
      </c>
    </row>
    <row r="1232" spans="1:8" x14ac:dyDescent="0.3">
      <c r="A1232">
        <v>1456</v>
      </c>
      <c r="B1232" s="5">
        <v>44782.596701388888</v>
      </c>
      <c r="C1232" t="s">
        <v>696</v>
      </c>
      <c r="D1232" t="s">
        <v>697</v>
      </c>
      <c r="E1232" t="s">
        <v>699</v>
      </c>
      <c r="F1232" t="s">
        <v>11</v>
      </c>
      <c r="G1232" t="s">
        <v>630</v>
      </c>
      <c r="H1232" s="3">
        <f>IF(Tabla_CMS_Data[[#This Row],[PDFName]]=C1231,Tabla_CMS_Data[[#This Row],[Date]]-B1231,0)</f>
        <v>7.6388888555811718E-4</v>
      </c>
    </row>
    <row r="1233" spans="1:8" x14ac:dyDescent="0.3">
      <c r="A1233">
        <v>1457</v>
      </c>
      <c r="B1233" s="5">
        <v>44782.596990740742</v>
      </c>
      <c r="C1233" t="s">
        <v>696</v>
      </c>
      <c r="D1233" t="s">
        <v>697</v>
      </c>
      <c r="E1233" t="s">
        <v>699</v>
      </c>
      <c r="F1233" t="s">
        <v>16</v>
      </c>
      <c r="G1233" t="s">
        <v>630</v>
      </c>
      <c r="H1233" s="3">
        <f>IF(Tabla_CMS_Data[[#This Row],[PDFName]]=C1232,Tabla_CMS_Data[[#This Row],[Date]]-B1232,0)</f>
        <v>2.8935185400769114E-4</v>
      </c>
    </row>
    <row r="1234" spans="1:8" x14ac:dyDescent="0.3">
      <c r="A1234">
        <v>1458</v>
      </c>
      <c r="B1234" s="5">
        <v>44782.597719907404</v>
      </c>
      <c r="C1234" t="s">
        <v>696</v>
      </c>
      <c r="D1234" t="s">
        <v>697</v>
      </c>
      <c r="E1234" t="s">
        <v>700</v>
      </c>
      <c r="F1234" t="s">
        <v>11</v>
      </c>
      <c r="G1234" t="s">
        <v>630</v>
      </c>
      <c r="H1234" s="3">
        <f>IF(Tabla_CMS_Data[[#This Row],[PDFName]]=C1233,Tabla_CMS_Data[[#This Row],[Date]]-B1233,0)</f>
        <v>7.2916666249511763E-4</v>
      </c>
    </row>
    <row r="1235" spans="1:8" x14ac:dyDescent="0.3">
      <c r="A1235">
        <v>1459</v>
      </c>
      <c r="B1235" s="5">
        <v>44782.597962962966</v>
      </c>
      <c r="C1235" t="s">
        <v>696</v>
      </c>
      <c r="D1235" t="s">
        <v>697</v>
      </c>
      <c r="E1235" t="s">
        <v>700</v>
      </c>
      <c r="F1235" t="s">
        <v>16</v>
      </c>
      <c r="G1235" t="s">
        <v>630</v>
      </c>
      <c r="H1235" s="3">
        <f>IF(Tabla_CMS_Data[[#This Row],[PDFName]]=C1234,Tabla_CMS_Data[[#This Row],[Date]]-B1234,0)</f>
        <v>2.4305556144099683E-4</v>
      </c>
    </row>
    <row r="1236" spans="1:8" x14ac:dyDescent="0.3">
      <c r="A1236">
        <v>1460</v>
      </c>
      <c r="B1236" s="5">
        <v>44782.598680555559</v>
      </c>
      <c r="C1236" t="s">
        <v>696</v>
      </c>
      <c r="D1236" t="s">
        <v>697</v>
      </c>
      <c r="E1236" t="s">
        <v>701</v>
      </c>
      <c r="F1236" t="s">
        <v>11</v>
      </c>
      <c r="G1236" t="s">
        <v>630</v>
      </c>
      <c r="H1236" s="3">
        <f>IF(Tabla_CMS_Data[[#This Row],[PDFName]]=C1235,Tabla_CMS_Data[[#This Row],[Date]]-B1235,0)</f>
        <v>7.1759259299142286E-4</v>
      </c>
    </row>
    <row r="1237" spans="1:8" x14ac:dyDescent="0.3">
      <c r="A1237">
        <v>1461</v>
      </c>
      <c r="B1237" s="5">
        <v>44782.598935185182</v>
      </c>
      <c r="C1237" t="s">
        <v>696</v>
      </c>
      <c r="D1237" t="s">
        <v>697</v>
      </c>
      <c r="E1237" t="s">
        <v>701</v>
      </c>
      <c r="F1237" t="s">
        <v>16</v>
      </c>
      <c r="G1237" t="s">
        <v>630</v>
      </c>
      <c r="H1237" s="3">
        <f>IF(Tabla_CMS_Data[[#This Row],[PDFName]]=C1236,Tabla_CMS_Data[[#This Row],[Date]]-B1236,0)</f>
        <v>2.5462962366873398E-4</v>
      </c>
    </row>
    <row r="1238" spans="1:8" x14ac:dyDescent="0.3">
      <c r="A1238">
        <v>1462</v>
      </c>
      <c r="B1238" s="5">
        <v>44782.599652777775</v>
      </c>
      <c r="C1238" t="s">
        <v>696</v>
      </c>
      <c r="D1238" t="s">
        <v>697</v>
      </c>
      <c r="E1238" t="s">
        <v>702</v>
      </c>
      <c r="F1238" t="s">
        <v>11</v>
      </c>
      <c r="G1238" t="s">
        <v>630</v>
      </c>
      <c r="H1238" s="3">
        <f>IF(Tabla_CMS_Data[[#This Row],[PDFName]]=C1237,Tabla_CMS_Data[[#This Row],[Date]]-B1237,0)</f>
        <v>7.1759259299142286E-4</v>
      </c>
    </row>
    <row r="1239" spans="1:8" x14ac:dyDescent="0.3">
      <c r="A1239">
        <v>1463</v>
      </c>
      <c r="B1239" s="5">
        <v>44782.599895833337</v>
      </c>
      <c r="C1239" t="s">
        <v>696</v>
      </c>
      <c r="D1239" t="s">
        <v>697</v>
      </c>
      <c r="E1239" t="s">
        <v>702</v>
      </c>
      <c r="F1239" t="s">
        <v>16</v>
      </c>
      <c r="G1239" t="s">
        <v>630</v>
      </c>
      <c r="H1239" s="3">
        <f>IF(Tabla_CMS_Data[[#This Row],[PDFName]]=C1238,Tabla_CMS_Data[[#This Row],[Date]]-B1238,0)</f>
        <v>2.4305556144099683E-4</v>
      </c>
    </row>
    <row r="1240" spans="1:8" x14ac:dyDescent="0.3">
      <c r="A1240">
        <v>1464</v>
      </c>
      <c r="B1240" s="5">
        <v>44782.60083333333</v>
      </c>
      <c r="C1240" t="s">
        <v>696</v>
      </c>
      <c r="D1240" t="s">
        <v>697</v>
      </c>
      <c r="E1240" t="s">
        <v>703</v>
      </c>
      <c r="F1240" t="s">
        <v>11</v>
      </c>
      <c r="G1240" t="s">
        <v>630</v>
      </c>
      <c r="H1240" s="3">
        <f>IF(Tabla_CMS_Data[[#This Row],[PDFName]]=C1239,Tabla_CMS_Data[[#This Row],[Date]]-B1239,0)</f>
        <v>9.374999935971573E-4</v>
      </c>
    </row>
    <row r="1241" spans="1:8" x14ac:dyDescent="0.3">
      <c r="A1241">
        <v>1465</v>
      </c>
      <c r="B1241" s="5">
        <v>44782.601226851853</v>
      </c>
      <c r="C1241" t="s">
        <v>696</v>
      </c>
      <c r="D1241" t="s">
        <v>697</v>
      </c>
      <c r="E1241" t="s">
        <v>703</v>
      </c>
      <c r="F1241" t="s">
        <v>16</v>
      </c>
      <c r="G1241" t="s">
        <v>630</v>
      </c>
      <c r="H1241" s="3">
        <f>IF(Tabla_CMS_Data[[#This Row],[PDFName]]=C1240,Tabla_CMS_Data[[#This Row],[Date]]-B1240,0)</f>
        <v>3.9351852319668978E-4</v>
      </c>
    </row>
    <row r="1242" spans="1:8" x14ac:dyDescent="0.3">
      <c r="A1242">
        <v>1466</v>
      </c>
      <c r="B1242" s="5">
        <v>44782.601979166669</v>
      </c>
      <c r="C1242" t="s">
        <v>696</v>
      </c>
      <c r="D1242" t="s">
        <v>697</v>
      </c>
      <c r="E1242" t="s">
        <v>704</v>
      </c>
      <c r="F1242" t="s">
        <v>11</v>
      </c>
      <c r="G1242" t="s">
        <v>630</v>
      </c>
      <c r="H1242" s="3">
        <f>IF(Tabla_CMS_Data[[#This Row],[PDFName]]=C1241,Tabla_CMS_Data[[#This Row],[Date]]-B1241,0)</f>
        <v>7.5231481605442241E-4</v>
      </c>
    </row>
    <row r="1243" spans="1:8" x14ac:dyDescent="0.3">
      <c r="A1243">
        <v>1467</v>
      </c>
      <c r="B1243" s="5">
        <v>44782.602268518516</v>
      </c>
      <c r="C1243" t="s">
        <v>696</v>
      </c>
      <c r="D1243" t="s">
        <v>697</v>
      </c>
      <c r="E1243" t="s">
        <v>704</v>
      </c>
      <c r="F1243" t="s">
        <v>16</v>
      </c>
      <c r="G1243" t="s">
        <v>630</v>
      </c>
      <c r="H1243" s="3">
        <f>IF(Tabla_CMS_Data[[#This Row],[PDFName]]=C1242,Tabla_CMS_Data[[#This Row],[Date]]-B1242,0)</f>
        <v>2.8935184673173353E-4</v>
      </c>
    </row>
    <row r="1244" spans="1:8" x14ac:dyDescent="0.3">
      <c r="A1244">
        <v>1468</v>
      </c>
      <c r="B1244" s="5">
        <v>44782.602986111109</v>
      </c>
      <c r="C1244" t="s">
        <v>696</v>
      </c>
      <c r="D1244" t="s">
        <v>697</v>
      </c>
      <c r="E1244" t="s">
        <v>705</v>
      </c>
      <c r="F1244" t="s">
        <v>11</v>
      </c>
      <c r="G1244" t="s">
        <v>630</v>
      </c>
      <c r="H1244" s="3">
        <f>IF(Tabla_CMS_Data[[#This Row],[PDFName]]=C1243,Tabla_CMS_Data[[#This Row],[Date]]-B1243,0)</f>
        <v>7.1759259299142286E-4</v>
      </c>
    </row>
    <row r="1245" spans="1:8" x14ac:dyDescent="0.3">
      <c r="A1245">
        <v>1469</v>
      </c>
      <c r="B1245" s="5">
        <v>44782.603229166663</v>
      </c>
      <c r="C1245" t="s">
        <v>696</v>
      </c>
      <c r="D1245" t="s">
        <v>697</v>
      </c>
      <c r="E1245" t="s">
        <v>705</v>
      </c>
      <c r="F1245" t="s">
        <v>16</v>
      </c>
      <c r="G1245" t="s">
        <v>630</v>
      </c>
      <c r="H1245" s="3">
        <f>IF(Tabla_CMS_Data[[#This Row],[PDFName]]=C1244,Tabla_CMS_Data[[#This Row],[Date]]-B1244,0)</f>
        <v>2.4305555416503921E-4</v>
      </c>
    </row>
    <row r="1246" spans="1:8" x14ac:dyDescent="0.3">
      <c r="A1246">
        <v>1470</v>
      </c>
      <c r="B1246" s="5">
        <v>44782.604050925926</v>
      </c>
      <c r="C1246" t="s">
        <v>696</v>
      </c>
      <c r="D1246" t="s">
        <v>697</v>
      </c>
      <c r="E1246" t="s">
        <v>706</v>
      </c>
      <c r="F1246" t="s">
        <v>11</v>
      </c>
      <c r="G1246" t="s">
        <v>630</v>
      </c>
      <c r="H1246" s="3">
        <f>IF(Tabla_CMS_Data[[#This Row],[PDFName]]=C1245,Tabla_CMS_Data[[#This Row],[Date]]-B1245,0)</f>
        <v>8.217592621804215E-4</v>
      </c>
    </row>
    <row r="1247" spans="1:8" x14ac:dyDescent="0.3">
      <c r="A1247">
        <v>1471</v>
      </c>
      <c r="B1247" s="5">
        <v>44782.604305555556</v>
      </c>
      <c r="C1247" t="s">
        <v>696</v>
      </c>
      <c r="D1247" t="s">
        <v>697</v>
      </c>
      <c r="E1247" t="s">
        <v>706</v>
      </c>
      <c r="F1247" t="s">
        <v>16</v>
      </c>
      <c r="G1247" t="s">
        <v>630</v>
      </c>
      <c r="H1247" s="3">
        <f>IF(Tabla_CMS_Data[[#This Row],[PDFName]]=C1246,Tabla_CMS_Data[[#This Row],[Date]]-B1246,0)</f>
        <v>2.546296309446916E-4</v>
      </c>
    </row>
    <row r="1248" spans="1:8" x14ac:dyDescent="0.3">
      <c r="A1248">
        <v>1472</v>
      </c>
      <c r="B1248" s="5">
        <v>44782.606886574074</v>
      </c>
      <c r="C1248" t="s">
        <v>696</v>
      </c>
      <c r="D1248" t="s">
        <v>697</v>
      </c>
      <c r="E1248" t="s">
        <v>707</v>
      </c>
      <c r="F1248" t="s">
        <v>11</v>
      </c>
      <c r="G1248" t="s">
        <v>482</v>
      </c>
      <c r="H1248" s="3">
        <f>IF(Tabla_CMS_Data[[#This Row],[PDFName]]=C1247,Tabla_CMS_Data[[#This Row],[Date]]-B1247,0)</f>
        <v>2.5810185179580003E-3</v>
      </c>
    </row>
    <row r="1249" spans="1:8" x14ac:dyDescent="0.3">
      <c r="A1249">
        <v>1473</v>
      </c>
      <c r="B1249" s="5">
        <v>44782.609594907408</v>
      </c>
      <c r="C1249" t="s">
        <v>696</v>
      </c>
      <c r="D1249" t="s">
        <v>697</v>
      </c>
      <c r="E1249" t="s">
        <v>708</v>
      </c>
      <c r="F1249" t="s">
        <v>11</v>
      </c>
      <c r="G1249" t="s">
        <v>482</v>
      </c>
      <c r="H1249" s="3">
        <f>IF(Tabla_CMS_Data[[#This Row],[PDFName]]=C1248,Tabla_CMS_Data[[#This Row],[Date]]-B1248,0)</f>
        <v>2.7083333334303461E-3</v>
      </c>
    </row>
    <row r="1250" spans="1:8" x14ac:dyDescent="0.3">
      <c r="A1250">
        <v>1474</v>
      </c>
      <c r="B1250" s="5">
        <v>44782.621817129628</v>
      </c>
      <c r="C1250" t="s">
        <v>696</v>
      </c>
      <c r="D1250" t="s">
        <v>697</v>
      </c>
      <c r="E1250" t="s">
        <v>709</v>
      </c>
      <c r="F1250" t="s">
        <v>11</v>
      </c>
      <c r="G1250" t="s">
        <v>482</v>
      </c>
      <c r="H1250" s="3">
        <f>IF(Tabla_CMS_Data[[#This Row],[PDFName]]=C1249,Tabla_CMS_Data[[#This Row],[Date]]-B1249,0)</f>
        <v>1.2222222219861578E-2</v>
      </c>
    </row>
    <row r="1251" spans="1:8" x14ac:dyDescent="0.3">
      <c r="A1251">
        <v>1475</v>
      </c>
      <c r="B1251" s="5">
        <v>44782.624513888892</v>
      </c>
      <c r="C1251" t="s">
        <v>696</v>
      </c>
      <c r="D1251" t="s">
        <v>697</v>
      </c>
      <c r="E1251" t="s">
        <v>707</v>
      </c>
      <c r="F1251" t="s">
        <v>16</v>
      </c>
      <c r="G1251" t="s">
        <v>482</v>
      </c>
      <c r="H1251" s="3">
        <f>IF(Tabla_CMS_Data[[#This Row],[PDFName]]=C1250,Tabla_CMS_Data[[#This Row],[Date]]-B1250,0)</f>
        <v>2.6967592639266513E-3</v>
      </c>
    </row>
    <row r="1252" spans="1:8" x14ac:dyDescent="0.3">
      <c r="A1252">
        <v>1476</v>
      </c>
      <c r="B1252" s="5">
        <v>44782.632013888891</v>
      </c>
      <c r="C1252" t="s">
        <v>688</v>
      </c>
      <c r="D1252" t="s">
        <v>689</v>
      </c>
      <c r="E1252" t="s">
        <v>691</v>
      </c>
      <c r="F1252" t="s">
        <v>16</v>
      </c>
      <c r="G1252" t="s">
        <v>630</v>
      </c>
      <c r="H1252" s="3">
        <f>IF(Tabla_CMS_Data[[#This Row],[PDFName]]=C1251,Tabla_CMS_Data[[#This Row],[Date]]-B1251,0)</f>
        <v>0</v>
      </c>
    </row>
    <row r="1253" spans="1:8" x14ac:dyDescent="0.3">
      <c r="A1253">
        <v>1477</v>
      </c>
      <c r="B1253" s="5">
        <v>44782.632708333331</v>
      </c>
      <c r="C1253" t="s">
        <v>688</v>
      </c>
      <c r="D1253" t="s">
        <v>689</v>
      </c>
      <c r="E1253" t="s">
        <v>710</v>
      </c>
      <c r="F1253" t="s">
        <v>11</v>
      </c>
      <c r="G1253" t="s">
        <v>630</v>
      </c>
      <c r="H1253" s="3">
        <f>IF(Tabla_CMS_Data[[#This Row],[PDFName]]=C1252,Tabla_CMS_Data[[#This Row],[Date]]-B1252,0)</f>
        <v>6.9444443943211809E-4</v>
      </c>
    </row>
    <row r="1254" spans="1:8" x14ac:dyDescent="0.3">
      <c r="A1254">
        <v>1478</v>
      </c>
      <c r="B1254" s="5">
        <v>44782.632962962962</v>
      </c>
      <c r="C1254" t="s">
        <v>688</v>
      </c>
      <c r="D1254" t="s">
        <v>689</v>
      </c>
      <c r="E1254" t="s">
        <v>710</v>
      </c>
      <c r="F1254" t="s">
        <v>16</v>
      </c>
      <c r="G1254" t="s">
        <v>630</v>
      </c>
      <c r="H1254" s="3">
        <f>IF(Tabla_CMS_Data[[#This Row],[PDFName]]=C1253,Tabla_CMS_Data[[#This Row],[Date]]-B1253,0)</f>
        <v>2.546296309446916E-4</v>
      </c>
    </row>
    <row r="1255" spans="1:8" x14ac:dyDescent="0.3">
      <c r="A1255">
        <v>1479</v>
      </c>
      <c r="B1255" s="5">
        <v>44783.559351851851</v>
      </c>
      <c r="C1255" t="s">
        <v>711</v>
      </c>
      <c r="D1255" t="s">
        <v>712</v>
      </c>
      <c r="E1255" t="s">
        <v>713</v>
      </c>
      <c r="F1255" t="s">
        <v>11</v>
      </c>
      <c r="G1255" t="s">
        <v>482</v>
      </c>
      <c r="H1255" s="3">
        <f>IF(Tabla_CMS_Data[[#This Row],[PDFName]]=C1254,Tabla_CMS_Data[[#This Row],[Date]]-B1254,0)</f>
        <v>0</v>
      </c>
    </row>
    <row r="1256" spans="1:8" x14ac:dyDescent="0.3">
      <c r="A1256">
        <v>1480</v>
      </c>
      <c r="B1256" s="5">
        <v>44783.568877314814</v>
      </c>
      <c r="C1256" t="s">
        <v>711</v>
      </c>
      <c r="D1256" t="s">
        <v>712</v>
      </c>
      <c r="E1256" t="s">
        <v>713</v>
      </c>
      <c r="F1256" t="s">
        <v>16</v>
      </c>
      <c r="G1256" t="s">
        <v>482</v>
      </c>
      <c r="H1256" s="3">
        <f>IF(Tabla_CMS_Data[[#This Row],[PDFName]]=C1255,Tabla_CMS_Data[[#This Row],[Date]]-B1255,0)</f>
        <v>9.5254629632108845E-3</v>
      </c>
    </row>
    <row r="1257" spans="1:8" x14ac:dyDescent="0.3">
      <c r="A1257">
        <v>1481</v>
      </c>
      <c r="B1257" s="5">
        <v>44783.579421296294</v>
      </c>
      <c r="C1257" t="s">
        <v>711</v>
      </c>
      <c r="D1257" t="s">
        <v>712</v>
      </c>
      <c r="E1257" t="s">
        <v>714</v>
      </c>
      <c r="F1257" t="s">
        <v>11</v>
      </c>
      <c r="G1257" t="s">
        <v>482</v>
      </c>
      <c r="H1257" s="3">
        <f>IF(Tabla_CMS_Data[[#This Row],[PDFName]]=C1256,Tabla_CMS_Data[[#This Row],[Date]]-B1256,0)</f>
        <v>1.0543981479713693E-2</v>
      </c>
    </row>
    <row r="1258" spans="1:8" x14ac:dyDescent="0.3">
      <c r="A1258">
        <v>1482</v>
      </c>
      <c r="B1258" s="5">
        <v>44783.587002314816</v>
      </c>
      <c r="C1258" t="s">
        <v>711</v>
      </c>
      <c r="D1258" t="s">
        <v>712</v>
      </c>
      <c r="E1258" t="s">
        <v>714</v>
      </c>
      <c r="F1258" t="s">
        <v>16</v>
      </c>
      <c r="G1258" t="s">
        <v>482</v>
      </c>
      <c r="H1258" s="3">
        <f>IF(Tabla_CMS_Data[[#This Row],[PDFName]]=C1257,Tabla_CMS_Data[[#This Row],[Date]]-B1257,0)</f>
        <v>7.5810185226146132E-3</v>
      </c>
    </row>
    <row r="1259" spans="1:8" x14ac:dyDescent="0.3">
      <c r="A1259">
        <v>1483</v>
      </c>
      <c r="B1259" s="5">
        <v>44783.592291666668</v>
      </c>
      <c r="C1259" t="s">
        <v>711</v>
      </c>
      <c r="D1259" t="s">
        <v>712</v>
      </c>
      <c r="E1259" t="s">
        <v>715</v>
      </c>
      <c r="F1259" t="s">
        <v>11</v>
      </c>
      <c r="G1259" t="s">
        <v>630</v>
      </c>
      <c r="H1259" s="3">
        <f>IF(Tabla_CMS_Data[[#This Row],[PDFName]]=C1258,Tabla_CMS_Data[[#This Row],[Date]]-B1258,0)</f>
        <v>5.2893518513883464E-3</v>
      </c>
    </row>
    <row r="1260" spans="1:8" x14ac:dyDescent="0.3">
      <c r="A1260">
        <v>1484</v>
      </c>
      <c r="B1260" s="5">
        <v>44783.592615740738</v>
      </c>
      <c r="C1260" t="s">
        <v>711</v>
      </c>
      <c r="D1260" t="s">
        <v>712</v>
      </c>
      <c r="E1260" t="s">
        <v>715</v>
      </c>
      <c r="F1260" t="s">
        <v>16</v>
      </c>
      <c r="G1260" t="s">
        <v>630</v>
      </c>
      <c r="H1260" s="3">
        <f>IF(Tabla_CMS_Data[[#This Row],[PDFName]]=C1259,Tabla_CMS_Data[[#This Row],[Date]]-B1259,0)</f>
        <v>3.2407406979473308E-4</v>
      </c>
    </row>
    <row r="1261" spans="1:8" x14ac:dyDescent="0.3">
      <c r="A1261">
        <v>1485</v>
      </c>
      <c r="B1261" s="5">
        <v>44783.593530092592</v>
      </c>
      <c r="C1261" t="s">
        <v>711</v>
      </c>
      <c r="D1261" t="s">
        <v>712</v>
      </c>
      <c r="E1261" t="s">
        <v>716</v>
      </c>
      <c r="F1261" t="s">
        <v>11</v>
      </c>
      <c r="G1261" t="s">
        <v>630</v>
      </c>
      <c r="H1261" s="3">
        <f>IF(Tabla_CMS_Data[[#This Row],[PDFName]]=C1260,Tabla_CMS_Data[[#This Row],[Date]]-B1260,0)</f>
        <v>9.1435185458976775E-4</v>
      </c>
    </row>
    <row r="1262" spans="1:8" x14ac:dyDescent="0.3">
      <c r="A1262">
        <v>1486</v>
      </c>
      <c r="B1262" s="5">
        <v>44783.593854166669</v>
      </c>
      <c r="C1262" t="s">
        <v>711</v>
      </c>
      <c r="D1262" t="s">
        <v>712</v>
      </c>
      <c r="E1262" t="s">
        <v>716</v>
      </c>
      <c r="F1262" t="s">
        <v>16</v>
      </c>
      <c r="G1262" t="s">
        <v>630</v>
      </c>
      <c r="H1262" s="3">
        <f>IF(Tabla_CMS_Data[[#This Row],[PDFName]]=C1261,Tabla_CMS_Data[[#This Row],[Date]]-B1261,0)</f>
        <v>3.2407407707069069E-4</v>
      </c>
    </row>
    <row r="1263" spans="1:8" x14ac:dyDescent="0.3">
      <c r="A1263">
        <v>1487</v>
      </c>
      <c r="B1263" s="5">
        <v>44783.594756944447</v>
      </c>
      <c r="C1263" t="s">
        <v>711</v>
      </c>
      <c r="D1263" t="s">
        <v>712</v>
      </c>
      <c r="E1263" t="s">
        <v>717</v>
      </c>
      <c r="F1263" t="s">
        <v>11</v>
      </c>
      <c r="G1263" t="s">
        <v>630</v>
      </c>
      <c r="H1263" s="3">
        <f>IF(Tabla_CMS_Data[[#This Row],[PDFName]]=C1262,Tabla_CMS_Data[[#This Row],[Date]]-B1262,0)</f>
        <v>9.0277777781011537E-4</v>
      </c>
    </row>
    <row r="1264" spans="1:8" x14ac:dyDescent="0.3">
      <c r="A1264">
        <v>1488</v>
      </c>
      <c r="B1264" s="5">
        <v>44783.595069444447</v>
      </c>
      <c r="C1264" t="s">
        <v>711</v>
      </c>
      <c r="D1264" t="s">
        <v>712</v>
      </c>
      <c r="E1264" t="s">
        <v>717</v>
      </c>
      <c r="F1264" t="s">
        <v>16</v>
      </c>
      <c r="G1264" t="s">
        <v>630</v>
      </c>
      <c r="H1264" s="3">
        <f>IF(Tabla_CMS_Data[[#This Row],[PDFName]]=C1263,Tabla_CMS_Data[[#This Row],[Date]]-B1263,0)</f>
        <v>3.125000002910383E-4</v>
      </c>
    </row>
    <row r="1265" spans="1:8" x14ac:dyDescent="0.3">
      <c r="A1265">
        <v>1489</v>
      </c>
      <c r="B1265" s="5">
        <v>44783.595972222225</v>
      </c>
      <c r="C1265" t="s">
        <v>711</v>
      </c>
      <c r="D1265" t="s">
        <v>712</v>
      </c>
      <c r="E1265" t="s">
        <v>718</v>
      </c>
      <c r="F1265" t="s">
        <v>11</v>
      </c>
      <c r="G1265" t="s">
        <v>630</v>
      </c>
      <c r="H1265" s="3">
        <f>IF(Tabla_CMS_Data[[#This Row],[PDFName]]=C1264,Tabla_CMS_Data[[#This Row],[Date]]-B1264,0)</f>
        <v>9.0277777781011537E-4</v>
      </c>
    </row>
    <row r="1266" spans="1:8" x14ac:dyDescent="0.3">
      <c r="A1266">
        <v>1490</v>
      </c>
      <c r="B1266" s="5">
        <v>44783.596284722225</v>
      </c>
      <c r="C1266" t="s">
        <v>711</v>
      </c>
      <c r="D1266" t="s">
        <v>712</v>
      </c>
      <c r="E1266" t="s">
        <v>718</v>
      </c>
      <c r="F1266" t="s">
        <v>16</v>
      </c>
      <c r="G1266" t="s">
        <v>630</v>
      </c>
      <c r="H1266" s="3">
        <f>IF(Tabla_CMS_Data[[#This Row],[PDFName]]=C1265,Tabla_CMS_Data[[#This Row],[Date]]-B1265,0)</f>
        <v>3.125000002910383E-4</v>
      </c>
    </row>
    <row r="1267" spans="1:8" x14ac:dyDescent="0.3">
      <c r="A1267">
        <v>1491</v>
      </c>
      <c r="B1267" s="5">
        <v>44783.597175925926</v>
      </c>
      <c r="C1267" t="s">
        <v>711</v>
      </c>
      <c r="D1267" t="s">
        <v>712</v>
      </c>
      <c r="E1267" t="s">
        <v>719</v>
      </c>
      <c r="F1267" t="s">
        <v>11</v>
      </c>
      <c r="G1267" t="s">
        <v>630</v>
      </c>
      <c r="H1267" s="3">
        <f>IF(Tabla_CMS_Data[[#This Row],[PDFName]]=C1266,Tabla_CMS_Data[[#This Row],[Date]]-B1266,0)</f>
        <v>8.9120370103046298E-4</v>
      </c>
    </row>
    <row r="1268" spans="1:8" x14ac:dyDescent="0.3">
      <c r="A1268">
        <v>1492</v>
      </c>
      <c r="B1268" s="5">
        <v>44783.597511574073</v>
      </c>
      <c r="C1268" t="s">
        <v>711</v>
      </c>
      <c r="D1268" t="s">
        <v>712</v>
      </c>
      <c r="E1268" t="s">
        <v>719</v>
      </c>
      <c r="F1268" t="s">
        <v>16</v>
      </c>
      <c r="G1268" t="s">
        <v>630</v>
      </c>
      <c r="H1268" s="3">
        <f>IF(Tabla_CMS_Data[[#This Row],[PDFName]]=C1267,Tabla_CMS_Data[[#This Row],[Date]]-B1267,0)</f>
        <v>3.3564814657438546E-4</v>
      </c>
    </row>
    <row r="1269" spans="1:8" x14ac:dyDescent="0.3">
      <c r="A1269">
        <v>1493</v>
      </c>
      <c r="B1269" s="5">
        <v>44783.598402777781</v>
      </c>
      <c r="C1269" t="s">
        <v>711</v>
      </c>
      <c r="D1269" t="s">
        <v>712</v>
      </c>
      <c r="E1269" t="s">
        <v>720</v>
      </c>
      <c r="F1269" t="s">
        <v>11</v>
      </c>
      <c r="G1269" t="s">
        <v>630</v>
      </c>
      <c r="H1269" s="3">
        <f>IF(Tabla_CMS_Data[[#This Row],[PDFName]]=C1268,Tabla_CMS_Data[[#This Row],[Date]]-B1268,0)</f>
        <v>8.9120370830642059E-4</v>
      </c>
    </row>
    <row r="1270" spans="1:8" x14ac:dyDescent="0.3">
      <c r="A1270">
        <v>1494</v>
      </c>
      <c r="B1270" s="5">
        <v>44783.598715277774</v>
      </c>
      <c r="C1270" t="s">
        <v>711</v>
      </c>
      <c r="D1270" t="s">
        <v>712</v>
      </c>
      <c r="E1270" t="s">
        <v>720</v>
      </c>
      <c r="F1270" t="s">
        <v>16</v>
      </c>
      <c r="G1270" t="s">
        <v>630</v>
      </c>
      <c r="H1270" s="3">
        <f>IF(Tabla_CMS_Data[[#This Row],[PDFName]]=C1269,Tabla_CMS_Data[[#This Row],[Date]]-B1269,0)</f>
        <v>3.1249999301508069E-4</v>
      </c>
    </row>
    <row r="1271" spans="1:8" x14ac:dyDescent="0.3">
      <c r="A1271">
        <v>1495</v>
      </c>
      <c r="B1271" s="5">
        <v>44783.599606481483</v>
      </c>
      <c r="C1271" t="s">
        <v>711</v>
      </c>
      <c r="D1271" t="s">
        <v>712</v>
      </c>
      <c r="E1271" t="s">
        <v>721</v>
      </c>
      <c r="F1271" t="s">
        <v>11</v>
      </c>
      <c r="G1271" t="s">
        <v>630</v>
      </c>
      <c r="H1271" s="3">
        <f>IF(Tabla_CMS_Data[[#This Row],[PDFName]]=C1270,Tabla_CMS_Data[[#This Row],[Date]]-B1270,0)</f>
        <v>8.9120370830642059E-4</v>
      </c>
    </row>
    <row r="1272" spans="1:8" x14ac:dyDescent="0.3">
      <c r="A1272">
        <v>1496</v>
      </c>
      <c r="B1272" s="5">
        <v>44783.599930555552</v>
      </c>
      <c r="C1272" t="s">
        <v>711</v>
      </c>
      <c r="D1272" t="s">
        <v>712</v>
      </c>
      <c r="E1272" t="s">
        <v>721</v>
      </c>
      <c r="F1272" t="s">
        <v>16</v>
      </c>
      <c r="G1272" t="s">
        <v>630</v>
      </c>
      <c r="H1272" s="3">
        <f>IF(Tabla_CMS_Data[[#This Row],[PDFName]]=C1271,Tabla_CMS_Data[[#This Row],[Date]]-B1271,0)</f>
        <v>3.2407406979473308E-4</v>
      </c>
    </row>
    <row r="1273" spans="1:8" x14ac:dyDescent="0.3">
      <c r="A1273">
        <v>1498</v>
      </c>
      <c r="B1273" s="5">
        <v>44783.614999999998</v>
      </c>
      <c r="C1273" t="s">
        <v>722</v>
      </c>
      <c r="D1273" t="s">
        <v>723</v>
      </c>
      <c r="E1273" t="s">
        <v>724</v>
      </c>
      <c r="F1273" t="s">
        <v>11</v>
      </c>
      <c r="G1273" t="s">
        <v>630</v>
      </c>
      <c r="H1273" s="3">
        <f>IF(Tabla_CMS_Data[[#This Row],[PDFName]]=C1272,Tabla_CMS_Data[[#This Row],[Date]]-B1272,0)</f>
        <v>0</v>
      </c>
    </row>
    <row r="1274" spans="1:8" x14ac:dyDescent="0.3">
      <c r="A1274">
        <v>1499</v>
      </c>
      <c r="B1274" s="5">
        <v>44783.615428240744</v>
      </c>
      <c r="C1274" t="s">
        <v>722</v>
      </c>
      <c r="D1274" t="s">
        <v>723</v>
      </c>
      <c r="E1274" t="s">
        <v>724</v>
      </c>
      <c r="F1274" t="s">
        <v>16</v>
      </c>
      <c r="G1274" t="s">
        <v>630</v>
      </c>
      <c r="H1274" s="3">
        <f>IF(Tabla_CMS_Data[[#This Row],[PDFName]]=C1273,Tabla_CMS_Data[[#This Row],[Date]]-B1273,0)</f>
        <v>4.2824074625968933E-4</v>
      </c>
    </row>
    <row r="1275" spans="1:8" x14ac:dyDescent="0.3">
      <c r="A1275">
        <v>1500</v>
      </c>
      <c r="B1275" s="5">
        <v>44783.616423611114</v>
      </c>
      <c r="C1275" t="s">
        <v>722</v>
      </c>
      <c r="D1275" t="s">
        <v>723</v>
      </c>
      <c r="E1275" t="s">
        <v>725</v>
      </c>
      <c r="F1275" t="s">
        <v>11</v>
      </c>
      <c r="G1275" t="s">
        <v>630</v>
      </c>
      <c r="H1275" s="3">
        <f>IF(Tabla_CMS_Data[[#This Row],[PDFName]]=C1274,Tabla_CMS_Data[[#This Row],[Date]]-B1274,0)</f>
        <v>9.9537037021946162E-4</v>
      </c>
    </row>
    <row r="1276" spans="1:8" x14ac:dyDescent="0.3">
      <c r="A1276">
        <v>1501</v>
      </c>
      <c r="B1276" s="5">
        <v>44783.616840277777</v>
      </c>
      <c r="C1276" t="s">
        <v>722</v>
      </c>
      <c r="D1276" t="s">
        <v>723</v>
      </c>
      <c r="E1276" t="s">
        <v>725</v>
      </c>
      <c r="F1276" t="s">
        <v>16</v>
      </c>
      <c r="G1276" t="s">
        <v>630</v>
      </c>
      <c r="H1276" s="3">
        <f>IF(Tabla_CMS_Data[[#This Row],[PDFName]]=C1275,Tabla_CMS_Data[[#This Row],[Date]]-B1275,0)</f>
        <v>4.1666666220407933E-4</v>
      </c>
    </row>
    <row r="1277" spans="1:8" x14ac:dyDescent="0.3">
      <c r="A1277">
        <v>1502</v>
      </c>
      <c r="B1277" s="5">
        <v>44783.617824074077</v>
      </c>
      <c r="C1277" t="s">
        <v>722</v>
      </c>
      <c r="D1277" t="s">
        <v>723</v>
      </c>
      <c r="E1277" t="s">
        <v>726</v>
      </c>
      <c r="F1277" t="s">
        <v>11</v>
      </c>
      <c r="G1277" t="s">
        <v>630</v>
      </c>
      <c r="H1277" s="3">
        <f>IF(Tabla_CMS_Data[[#This Row],[PDFName]]=C1276,Tabla_CMS_Data[[#This Row],[Date]]-B1276,0)</f>
        <v>9.8379630071576685E-4</v>
      </c>
    </row>
    <row r="1278" spans="1:8" x14ac:dyDescent="0.3">
      <c r="A1278">
        <v>1503</v>
      </c>
      <c r="B1278" s="5">
        <v>44783.618263888886</v>
      </c>
      <c r="C1278" t="s">
        <v>722</v>
      </c>
      <c r="D1278" t="s">
        <v>723</v>
      </c>
      <c r="E1278" t="s">
        <v>726</v>
      </c>
      <c r="F1278" t="s">
        <v>16</v>
      </c>
      <c r="G1278" t="s">
        <v>630</v>
      </c>
      <c r="H1278" s="3">
        <f>IF(Tabla_CMS_Data[[#This Row],[PDFName]]=C1277,Tabla_CMS_Data[[#This Row],[Date]]-B1277,0)</f>
        <v>4.3981480848742649E-4</v>
      </c>
    </row>
    <row r="1279" spans="1:8" x14ac:dyDescent="0.3">
      <c r="A1279">
        <v>1504</v>
      </c>
      <c r="B1279" s="5">
        <v>44783.619247685187</v>
      </c>
      <c r="C1279" t="s">
        <v>722</v>
      </c>
      <c r="D1279" t="s">
        <v>723</v>
      </c>
      <c r="E1279" t="s">
        <v>727</v>
      </c>
      <c r="F1279" t="s">
        <v>11</v>
      </c>
      <c r="G1279" t="s">
        <v>630</v>
      </c>
      <c r="H1279" s="3">
        <f>IF(Tabla_CMS_Data[[#This Row],[PDFName]]=C1278,Tabla_CMS_Data[[#This Row],[Date]]-B1278,0)</f>
        <v>9.8379630071576685E-4</v>
      </c>
    </row>
    <row r="1280" spans="1:8" x14ac:dyDescent="0.3">
      <c r="A1280">
        <v>1505</v>
      </c>
      <c r="B1280" s="5">
        <v>44783.619675925926</v>
      </c>
      <c r="C1280" t="s">
        <v>722</v>
      </c>
      <c r="D1280" t="s">
        <v>723</v>
      </c>
      <c r="E1280" t="s">
        <v>727</v>
      </c>
      <c r="F1280" t="s">
        <v>16</v>
      </c>
      <c r="G1280" t="s">
        <v>630</v>
      </c>
      <c r="H1280" s="3">
        <f>IF(Tabla_CMS_Data[[#This Row],[PDFName]]=C1279,Tabla_CMS_Data[[#This Row],[Date]]-B1279,0)</f>
        <v>4.2824073898373172E-4</v>
      </c>
    </row>
    <row r="1281" spans="1:8" x14ac:dyDescent="0.3">
      <c r="A1281">
        <v>1506</v>
      </c>
      <c r="B1281" s="5">
        <v>44783.620682870373</v>
      </c>
      <c r="C1281" t="s">
        <v>722</v>
      </c>
      <c r="D1281" t="s">
        <v>723</v>
      </c>
      <c r="E1281" t="s">
        <v>728</v>
      </c>
      <c r="F1281" t="s">
        <v>11</v>
      </c>
      <c r="G1281" t="s">
        <v>630</v>
      </c>
      <c r="H1281" s="3">
        <f>IF(Tabla_CMS_Data[[#This Row],[PDFName]]=C1280,Tabla_CMS_Data[[#This Row],[Date]]-B1280,0)</f>
        <v>1.006944446999114E-3</v>
      </c>
    </row>
    <row r="1282" spans="1:8" x14ac:dyDescent="0.3">
      <c r="A1282">
        <v>1507</v>
      </c>
      <c r="B1282" s="5">
        <v>44783.621157407404</v>
      </c>
      <c r="C1282" t="s">
        <v>722</v>
      </c>
      <c r="D1282" t="s">
        <v>723</v>
      </c>
      <c r="E1282" t="s">
        <v>728</v>
      </c>
      <c r="F1282" t="s">
        <v>16</v>
      </c>
      <c r="G1282" t="s">
        <v>630</v>
      </c>
      <c r="H1282" s="3">
        <f>IF(Tabla_CMS_Data[[#This Row],[PDFName]]=C1281,Tabla_CMS_Data[[#This Row],[Date]]-B1281,0)</f>
        <v>4.7453703155042604E-4</v>
      </c>
    </row>
    <row r="1283" spans="1:8" x14ac:dyDescent="0.3">
      <c r="A1283">
        <v>1508</v>
      </c>
      <c r="B1283" s="5">
        <v>44783.622106481482</v>
      </c>
      <c r="C1283" t="s">
        <v>722</v>
      </c>
      <c r="D1283" t="s">
        <v>723</v>
      </c>
      <c r="E1283" t="s">
        <v>729</v>
      </c>
      <c r="F1283" t="s">
        <v>11</v>
      </c>
      <c r="G1283" t="s">
        <v>630</v>
      </c>
      <c r="H1283" s="3">
        <f>IF(Tabla_CMS_Data[[#This Row],[PDFName]]=C1282,Tabla_CMS_Data[[#This Row],[Date]]-B1282,0)</f>
        <v>9.490740776527673E-4</v>
      </c>
    </row>
    <row r="1284" spans="1:8" x14ac:dyDescent="0.3">
      <c r="A1284">
        <v>1509</v>
      </c>
      <c r="B1284" s="5">
        <v>44783.622499999998</v>
      </c>
      <c r="C1284" t="s">
        <v>722</v>
      </c>
      <c r="D1284" t="s">
        <v>723</v>
      </c>
      <c r="E1284" t="s">
        <v>729</v>
      </c>
      <c r="F1284" t="s">
        <v>16</v>
      </c>
      <c r="G1284" t="s">
        <v>630</v>
      </c>
      <c r="H1284" s="3">
        <f>IF(Tabla_CMS_Data[[#This Row],[PDFName]]=C1283,Tabla_CMS_Data[[#This Row],[Date]]-B1283,0)</f>
        <v>3.9351851592073217E-4</v>
      </c>
    </row>
    <row r="1285" spans="1:8" x14ac:dyDescent="0.3">
      <c r="A1285">
        <v>1510</v>
      </c>
      <c r="B1285" s="5">
        <v>44783.623495370368</v>
      </c>
      <c r="C1285" t="s">
        <v>722</v>
      </c>
      <c r="D1285" t="s">
        <v>723</v>
      </c>
      <c r="E1285" t="s">
        <v>730</v>
      </c>
      <c r="F1285" t="s">
        <v>11</v>
      </c>
      <c r="G1285" t="s">
        <v>630</v>
      </c>
      <c r="H1285" s="3">
        <f>IF(Tabla_CMS_Data[[#This Row],[PDFName]]=C1284,Tabla_CMS_Data[[#This Row],[Date]]-B1284,0)</f>
        <v>9.9537037021946162E-4</v>
      </c>
    </row>
    <row r="1286" spans="1:8" x14ac:dyDescent="0.3">
      <c r="A1286">
        <v>1511</v>
      </c>
      <c r="B1286" s="5">
        <v>44783.623923611114</v>
      </c>
      <c r="C1286" t="s">
        <v>722</v>
      </c>
      <c r="D1286" t="s">
        <v>723</v>
      </c>
      <c r="E1286" t="s">
        <v>730</v>
      </c>
      <c r="F1286" t="s">
        <v>16</v>
      </c>
      <c r="G1286" t="s">
        <v>630</v>
      </c>
      <c r="H1286" s="3">
        <f>IF(Tabla_CMS_Data[[#This Row],[PDFName]]=C1285,Tabla_CMS_Data[[#This Row],[Date]]-B1285,0)</f>
        <v>4.2824074625968933E-4</v>
      </c>
    </row>
    <row r="1287" spans="1:8" x14ac:dyDescent="0.3">
      <c r="A1287">
        <v>1512</v>
      </c>
      <c r="B1287" s="5">
        <v>44783.624918981484</v>
      </c>
      <c r="C1287" t="s">
        <v>722</v>
      </c>
      <c r="D1287" t="s">
        <v>723</v>
      </c>
      <c r="E1287" t="s">
        <v>731</v>
      </c>
      <c r="F1287" t="s">
        <v>11</v>
      </c>
      <c r="G1287" t="s">
        <v>630</v>
      </c>
      <c r="H1287" s="3">
        <f>IF(Tabla_CMS_Data[[#This Row],[PDFName]]=C1286,Tabla_CMS_Data[[#This Row],[Date]]-B1286,0)</f>
        <v>9.9537037021946162E-4</v>
      </c>
    </row>
    <row r="1288" spans="1:8" x14ac:dyDescent="0.3">
      <c r="A1288">
        <v>1513</v>
      </c>
      <c r="B1288" s="5">
        <v>44783.625347222223</v>
      </c>
      <c r="C1288" t="s">
        <v>722</v>
      </c>
      <c r="D1288" t="s">
        <v>723</v>
      </c>
      <c r="E1288" t="s">
        <v>731</v>
      </c>
      <c r="F1288" t="s">
        <v>16</v>
      </c>
      <c r="G1288" t="s">
        <v>630</v>
      </c>
      <c r="H1288" s="3">
        <f>IF(Tabla_CMS_Data[[#This Row],[PDFName]]=C1287,Tabla_CMS_Data[[#This Row],[Date]]-B1287,0)</f>
        <v>4.2824073898373172E-4</v>
      </c>
    </row>
    <row r="1289" spans="1:8" x14ac:dyDescent="0.3">
      <c r="A1289">
        <v>1514</v>
      </c>
      <c r="B1289" s="5">
        <v>44783.626331018517</v>
      </c>
      <c r="C1289" t="s">
        <v>722</v>
      </c>
      <c r="D1289" t="s">
        <v>723</v>
      </c>
      <c r="E1289" t="s">
        <v>732</v>
      </c>
      <c r="F1289" t="s">
        <v>11</v>
      </c>
      <c r="G1289" t="s">
        <v>630</v>
      </c>
      <c r="H1289" s="3">
        <f>IF(Tabla_CMS_Data[[#This Row],[PDFName]]=C1288,Tabla_CMS_Data[[#This Row],[Date]]-B1288,0)</f>
        <v>9.8379629343980923E-4</v>
      </c>
    </row>
    <row r="1290" spans="1:8" x14ac:dyDescent="0.3">
      <c r="A1290">
        <v>1515</v>
      </c>
      <c r="B1290" s="5">
        <v>44783.626770833333</v>
      </c>
      <c r="C1290" t="s">
        <v>722</v>
      </c>
      <c r="D1290" t="s">
        <v>723</v>
      </c>
      <c r="E1290" t="s">
        <v>732</v>
      </c>
      <c r="F1290" t="s">
        <v>16</v>
      </c>
      <c r="G1290" t="s">
        <v>630</v>
      </c>
      <c r="H1290" s="3">
        <f>IF(Tabla_CMS_Data[[#This Row],[PDFName]]=C1289,Tabla_CMS_Data[[#This Row],[Date]]-B1289,0)</f>
        <v>4.398148157633841E-4</v>
      </c>
    </row>
    <row r="1291" spans="1:8" x14ac:dyDescent="0.3">
      <c r="A1291">
        <v>1516</v>
      </c>
      <c r="B1291" s="5">
        <v>44783.627754629626</v>
      </c>
      <c r="C1291" t="s">
        <v>722</v>
      </c>
      <c r="D1291" t="s">
        <v>723</v>
      </c>
      <c r="E1291" t="s">
        <v>733</v>
      </c>
      <c r="F1291" t="s">
        <v>11</v>
      </c>
      <c r="G1291" t="s">
        <v>630</v>
      </c>
      <c r="H1291" s="3">
        <f>IF(Tabla_CMS_Data[[#This Row],[PDFName]]=C1290,Tabla_CMS_Data[[#This Row],[Date]]-B1290,0)</f>
        <v>9.8379629343980923E-4</v>
      </c>
    </row>
    <row r="1292" spans="1:8" x14ac:dyDescent="0.3">
      <c r="A1292">
        <v>1517</v>
      </c>
      <c r="B1292" s="5">
        <v>44783.628182870372</v>
      </c>
      <c r="C1292" t="s">
        <v>722</v>
      </c>
      <c r="D1292" t="s">
        <v>723</v>
      </c>
      <c r="E1292" t="s">
        <v>733</v>
      </c>
      <c r="F1292" t="s">
        <v>16</v>
      </c>
      <c r="G1292" t="s">
        <v>630</v>
      </c>
      <c r="H1292" s="3">
        <f>IF(Tabla_CMS_Data[[#This Row],[PDFName]]=C1291,Tabla_CMS_Data[[#This Row],[Date]]-B1291,0)</f>
        <v>4.2824074625968933E-4</v>
      </c>
    </row>
    <row r="1293" spans="1:8" x14ac:dyDescent="0.3">
      <c r="A1293">
        <v>1518</v>
      </c>
      <c r="B1293" s="5">
        <v>44783.629143518519</v>
      </c>
      <c r="C1293" t="s">
        <v>722</v>
      </c>
      <c r="D1293" t="s">
        <v>723</v>
      </c>
      <c r="E1293" t="s">
        <v>702</v>
      </c>
      <c r="F1293" t="s">
        <v>11</v>
      </c>
      <c r="G1293" t="s">
        <v>630</v>
      </c>
      <c r="H1293" s="3">
        <f>IF(Tabla_CMS_Data[[#This Row],[PDFName]]=C1292,Tabla_CMS_Data[[#This Row],[Date]]-B1292,0)</f>
        <v>9.6064814715646207E-4</v>
      </c>
    </row>
    <row r="1294" spans="1:8" x14ac:dyDescent="0.3">
      <c r="A1294">
        <v>1519</v>
      </c>
      <c r="B1294" s="5">
        <v>44783.629537037035</v>
      </c>
      <c r="C1294" t="s">
        <v>722</v>
      </c>
      <c r="D1294" t="s">
        <v>723</v>
      </c>
      <c r="E1294" t="s">
        <v>702</v>
      </c>
      <c r="F1294" t="s">
        <v>16</v>
      </c>
      <c r="G1294" t="s">
        <v>630</v>
      </c>
      <c r="H1294" s="3">
        <f>IF(Tabla_CMS_Data[[#This Row],[PDFName]]=C1293,Tabla_CMS_Data[[#This Row],[Date]]-B1293,0)</f>
        <v>3.9351851592073217E-4</v>
      </c>
    </row>
    <row r="1295" spans="1:8" x14ac:dyDescent="0.3">
      <c r="A1295">
        <v>1520</v>
      </c>
      <c r="B1295" s="5">
        <v>44783.630335648151</v>
      </c>
      <c r="C1295" t="s">
        <v>722</v>
      </c>
      <c r="D1295" t="s">
        <v>723</v>
      </c>
      <c r="E1295" t="s">
        <v>734</v>
      </c>
      <c r="F1295" t="s">
        <v>11</v>
      </c>
      <c r="G1295" t="s">
        <v>630</v>
      </c>
      <c r="H1295" s="3">
        <f>IF(Tabla_CMS_Data[[#This Row],[PDFName]]=C1294,Tabla_CMS_Data[[#This Row],[Date]]-B1294,0)</f>
        <v>7.9861111589707434E-4</v>
      </c>
    </row>
    <row r="1296" spans="1:8" x14ac:dyDescent="0.3">
      <c r="A1296">
        <v>1521</v>
      </c>
      <c r="B1296" s="5">
        <v>44783.630729166667</v>
      </c>
      <c r="C1296" t="s">
        <v>722</v>
      </c>
      <c r="D1296" t="s">
        <v>723</v>
      </c>
      <c r="E1296" t="s">
        <v>734</v>
      </c>
      <c r="F1296" t="s">
        <v>16</v>
      </c>
      <c r="G1296" t="s">
        <v>630</v>
      </c>
      <c r="H1296" s="3">
        <f>IF(Tabla_CMS_Data[[#This Row],[PDFName]]=C1295,Tabla_CMS_Data[[#This Row],[Date]]-B1295,0)</f>
        <v>3.9351851592073217E-4</v>
      </c>
    </row>
    <row r="1297" spans="1:8" x14ac:dyDescent="0.3">
      <c r="A1297">
        <v>1522</v>
      </c>
      <c r="B1297" s="5">
        <v>44783.633310185185</v>
      </c>
      <c r="C1297" t="s">
        <v>722</v>
      </c>
      <c r="D1297" t="s">
        <v>723</v>
      </c>
      <c r="E1297" t="s">
        <v>735</v>
      </c>
      <c r="F1297" t="s">
        <v>11</v>
      </c>
      <c r="G1297" t="s">
        <v>630</v>
      </c>
      <c r="H1297" s="3">
        <f>IF(Tabla_CMS_Data[[#This Row],[PDFName]]=C1296,Tabla_CMS_Data[[#This Row],[Date]]-B1296,0)</f>
        <v>2.5810185179580003E-3</v>
      </c>
    </row>
    <row r="1298" spans="1:8" x14ac:dyDescent="0.3">
      <c r="A1298">
        <v>1523</v>
      </c>
      <c r="B1298" s="5">
        <v>44783.633553240739</v>
      </c>
      <c r="C1298" t="s">
        <v>722</v>
      </c>
      <c r="D1298" t="s">
        <v>723</v>
      </c>
      <c r="E1298" t="s">
        <v>735</v>
      </c>
      <c r="F1298" t="s">
        <v>16</v>
      </c>
      <c r="G1298" t="s">
        <v>630</v>
      </c>
      <c r="H1298" s="3">
        <f>IF(Tabla_CMS_Data[[#This Row],[PDFName]]=C1297,Tabla_CMS_Data[[#This Row],[Date]]-B1297,0)</f>
        <v>2.4305555416503921E-4</v>
      </c>
    </row>
    <row r="1299" spans="1:8" x14ac:dyDescent="0.3">
      <c r="A1299">
        <v>1524</v>
      </c>
      <c r="B1299" s="5">
        <v>44783.634305555555</v>
      </c>
      <c r="C1299" t="s">
        <v>722</v>
      </c>
      <c r="D1299" t="s">
        <v>723</v>
      </c>
      <c r="E1299" t="s">
        <v>736</v>
      </c>
      <c r="F1299" t="s">
        <v>11</v>
      </c>
      <c r="G1299" t="s">
        <v>630</v>
      </c>
      <c r="H1299" s="3">
        <f>IF(Tabla_CMS_Data[[#This Row],[PDFName]]=C1298,Tabla_CMS_Data[[#This Row],[Date]]-B1298,0)</f>
        <v>7.5231481605442241E-4</v>
      </c>
    </row>
    <row r="1300" spans="1:8" x14ac:dyDescent="0.3">
      <c r="A1300">
        <v>1525</v>
      </c>
      <c r="B1300" s="5">
        <v>44783.634583333333</v>
      </c>
      <c r="C1300" t="s">
        <v>722</v>
      </c>
      <c r="D1300" t="s">
        <v>723</v>
      </c>
      <c r="E1300" t="s">
        <v>736</v>
      </c>
      <c r="F1300" t="s">
        <v>16</v>
      </c>
      <c r="G1300" t="s">
        <v>630</v>
      </c>
      <c r="H1300" s="3">
        <f>IF(Tabla_CMS_Data[[#This Row],[PDFName]]=C1299,Tabla_CMS_Data[[#This Row],[Date]]-B1299,0)</f>
        <v>2.7777777722803876E-4</v>
      </c>
    </row>
    <row r="1301" spans="1:8" x14ac:dyDescent="0.3">
      <c r="A1301">
        <v>1526</v>
      </c>
      <c r="B1301" s="5">
        <v>44783.649594907409</v>
      </c>
      <c r="C1301" t="s">
        <v>711</v>
      </c>
      <c r="D1301" t="s">
        <v>712</v>
      </c>
      <c r="E1301" t="s">
        <v>714</v>
      </c>
      <c r="F1301" t="s">
        <v>11</v>
      </c>
      <c r="G1301" t="s">
        <v>630</v>
      </c>
      <c r="H1301" s="3">
        <f>IF(Tabla_CMS_Data[[#This Row],[PDFName]]=C1300,Tabla_CMS_Data[[#This Row],[Date]]-B1300,0)</f>
        <v>0</v>
      </c>
    </row>
    <row r="1302" spans="1:8" x14ac:dyDescent="0.3">
      <c r="A1302">
        <v>1527</v>
      </c>
      <c r="B1302" s="5">
        <v>44783.649907407409</v>
      </c>
      <c r="C1302" t="s">
        <v>711</v>
      </c>
      <c r="D1302" t="s">
        <v>712</v>
      </c>
      <c r="E1302" t="s">
        <v>714</v>
      </c>
      <c r="F1302" t="s">
        <v>16</v>
      </c>
      <c r="G1302" t="s">
        <v>630</v>
      </c>
      <c r="H1302" s="3">
        <f>IF(Tabla_CMS_Data[[#This Row],[PDFName]]=C1301,Tabla_CMS_Data[[#This Row],[Date]]-B1301,0)</f>
        <v>3.125000002910383E-4</v>
      </c>
    </row>
    <row r="1303" spans="1:8" x14ac:dyDescent="0.3">
      <c r="A1303">
        <v>1528</v>
      </c>
      <c r="B1303" s="5">
        <v>44784.428946759261</v>
      </c>
      <c r="C1303" t="s">
        <v>737</v>
      </c>
      <c r="D1303" t="s">
        <v>738</v>
      </c>
      <c r="E1303" t="s">
        <v>739</v>
      </c>
      <c r="F1303" t="s">
        <v>11</v>
      </c>
      <c r="G1303" t="s">
        <v>630</v>
      </c>
      <c r="H1303" s="3">
        <f>IF(Tabla_CMS_Data[[#This Row],[PDFName]]=C1302,Tabla_CMS_Data[[#This Row],[Date]]-B1302,0)</f>
        <v>0</v>
      </c>
    </row>
    <row r="1304" spans="1:8" x14ac:dyDescent="0.3">
      <c r="A1304">
        <v>1529</v>
      </c>
      <c r="B1304" s="5">
        <v>44784.429224537038</v>
      </c>
      <c r="C1304" t="s">
        <v>737</v>
      </c>
      <c r="D1304" t="s">
        <v>738</v>
      </c>
      <c r="E1304" t="s">
        <v>739</v>
      </c>
      <c r="F1304" t="s">
        <v>16</v>
      </c>
      <c r="G1304" t="s">
        <v>630</v>
      </c>
      <c r="H1304" s="3">
        <f>IF(Tabla_CMS_Data[[#This Row],[PDFName]]=C1303,Tabla_CMS_Data[[#This Row],[Date]]-B1303,0)</f>
        <v>2.7777777722803876E-4</v>
      </c>
    </row>
    <row r="1305" spans="1:8" x14ac:dyDescent="0.3">
      <c r="A1305">
        <v>1530</v>
      </c>
      <c r="B1305" s="5">
        <v>44784.429942129631</v>
      </c>
      <c r="C1305" t="s">
        <v>737</v>
      </c>
      <c r="D1305" t="s">
        <v>738</v>
      </c>
      <c r="E1305" t="s">
        <v>736</v>
      </c>
      <c r="F1305" t="s">
        <v>11</v>
      </c>
      <c r="G1305" t="s">
        <v>630</v>
      </c>
      <c r="H1305" s="3">
        <f>IF(Tabla_CMS_Data[[#This Row],[PDFName]]=C1304,Tabla_CMS_Data[[#This Row],[Date]]-B1304,0)</f>
        <v>7.1759259299142286E-4</v>
      </c>
    </row>
    <row r="1306" spans="1:8" x14ac:dyDescent="0.3">
      <c r="A1306">
        <v>1531</v>
      </c>
      <c r="B1306" s="5">
        <v>44784.430185185185</v>
      </c>
      <c r="C1306" t="s">
        <v>737</v>
      </c>
      <c r="D1306" t="s">
        <v>738</v>
      </c>
      <c r="E1306" t="s">
        <v>736</v>
      </c>
      <c r="F1306" t="s">
        <v>16</v>
      </c>
      <c r="G1306" t="s">
        <v>630</v>
      </c>
      <c r="H1306" s="3">
        <f>IF(Tabla_CMS_Data[[#This Row],[PDFName]]=C1305,Tabla_CMS_Data[[#This Row],[Date]]-B1305,0)</f>
        <v>2.4305555416503921E-4</v>
      </c>
    </row>
    <row r="1307" spans="1:8" x14ac:dyDescent="0.3">
      <c r="A1307">
        <v>1532</v>
      </c>
      <c r="B1307" s="5">
        <v>44784.430937500001</v>
      </c>
      <c r="C1307" t="s">
        <v>737</v>
      </c>
      <c r="D1307" t="s">
        <v>738</v>
      </c>
      <c r="E1307" t="s">
        <v>740</v>
      </c>
      <c r="F1307" t="s">
        <v>11</v>
      </c>
      <c r="G1307" t="s">
        <v>630</v>
      </c>
      <c r="H1307" s="3">
        <f>IF(Tabla_CMS_Data[[#This Row],[PDFName]]=C1306,Tabla_CMS_Data[[#This Row],[Date]]-B1306,0)</f>
        <v>7.5231481605442241E-4</v>
      </c>
    </row>
    <row r="1308" spans="1:8" x14ac:dyDescent="0.3">
      <c r="A1308">
        <v>1533</v>
      </c>
      <c r="B1308" s="5">
        <v>44784.431203703702</v>
      </c>
      <c r="C1308" t="s">
        <v>737</v>
      </c>
      <c r="D1308" t="s">
        <v>738</v>
      </c>
      <c r="E1308" t="s">
        <v>740</v>
      </c>
      <c r="F1308" t="s">
        <v>16</v>
      </c>
      <c r="G1308" t="s">
        <v>630</v>
      </c>
      <c r="H1308" s="3">
        <f>IF(Tabla_CMS_Data[[#This Row],[PDFName]]=C1307,Tabla_CMS_Data[[#This Row],[Date]]-B1307,0)</f>
        <v>2.6620370044838637E-4</v>
      </c>
    </row>
    <row r="1309" spans="1:8" x14ac:dyDescent="0.3">
      <c r="A1309">
        <v>1534</v>
      </c>
      <c r="B1309" s="5">
        <v>44784.431921296295</v>
      </c>
      <c r="C1309" t="s">
        <v>737</v>
      </c>
      <c r="D1309" t="s">
        <v>738</v>
      </c>
      <c r="E1309" t="s">
        <v>741</v>
      </c>
      <c r="F1309" t="s">
        <v>11</v>
      </c>
      <c r="G1309" t="s">
        <v>630</v>
      </c>
      <c r="H1309" s="3">
        <f>IF(Tabla_CMS_Data[[#This Row],[PDFName]]=C1308,Tabla_CMS_Data[[#This Row],[Date]]-B1308,0)</f>
        <v>7.1759259299142286E-4</v>
      </c>
    </row>
    <row r="1310" spans="1:8" x14ac:dyDescent="0.3">
      <c r="A1310">
        <v>1535</v>
      </c>
      <c r="B1310" s="5">
        <v>44784.432164351849</v>
      </c>
      <c r="C1310" t="s">
        <v>737</v>
      </c>
      <c r="D1310" t="s">
        <v>738</v>
      </c>
      <c r="E1310" t="s">
        <v>741</v>
      </c>
      <c r="F1310" t="s">
        <v>16</v>
      </c>
      <c r="G1310" t="s">
        <v>630</v>
      </c>
      <c r="H1310" s="3">
        <f>IF(Tabla_CMS_Data[[#This Row],[PDFName]]=C1309,Tabla_CMS_Data[[#This Row],[Date]]-B1309,0)</f>
        <v>2.4305555416503921E-4</v>
      </c>
    </row>
    <row r="1311" spans="1:8" x14ac:dyDescent="0.3">
      <c r="A1311">
        <v>1536</v>
      </c>
      <c r="B1311" s="5">
        <v>44784.432916666665</v>
      </c>
      <c r="C1311" t="s">
        <v>737</v>
      </c>
      <c r="D1311" t="s">
        <v>738</v>
      </c>
      <c r="E1311" t="s">
        <v>742</v>
      </c>
      <c r="F1311" t="s">
        <v>11</v>
      </c>
      <c r="G1311" t="s">
        <v>630</v>
      </c>
      <c r="H1311" s="3">
        <f>IF(Tabla_CMS_Data[[#This Row],[PDFName]]=C1310,Tabla_CMS_Data[[#This Row],[Date]]-B1310,0)</f>
        <v>7.5231481605442241E-4</v>
      </c>
    </row>
    <row r="1312" spans="1:8" x14ac:dyDescent="0.3">
      <c r="A1312">
        <v>1537</v>
      </c>
      <c r="B1312" s="5">
        <v>44784.433194444442</v>
      </c>
      <c r="C1312" t="s">
        <v>737</v>
      </c>
      <c r="D1312" t="s">
        <v>738</v>
      </c>
      <c r="E1312" t="s">
        <v>742</v>
      </c>
      <c r="F1312" t="s">
        <v>16</v>
      </c>
      <c r="G1312" t="s">
        <v>630</v>
      </c>
      <c r="H1312" s="3">
        <f>IF(Tabla_CMS_Data[[#This Row],[PDFName]]=C1311,Tabla_CMS_Data[[#This Row],[Date]]-B1311,0)</f>
        <v>2.7777777722803876E-4</v>
      </c>
    </row>
    <row r="1313" spans="1:8" x14ac:dyDescent="0.3">
      <c r="A1313">
        <v>1538</v>
      </c>
      <c r="B1313" s="5">
        <v>44784.433946759258</v>
      </c>
      <c r="C1313" t="s">
        <v>737</v>
      </c>
      <c r="D1313" t="s">
        <v>738</v>
      </c>
      <c r="E1313" t="s">
        <v>743</v>
      </c>
      <c r="F1313" t="s">
        <v>11</v>
      </c>
      <c r="G1313" t="s">
        <v>630</v>
      </c>
      <c r="H1313" s="3">
        <f>IF(Tabla_CMS_Data[[#This Row],[PDFName]]=C1312,Tabla_CMS_Data[[#This Row],[Date]]-B1312,0)</f>
        <v>7.5231481605442241E-4</v>
      </c>
    </row>
    <row r="1314" spans="1:8" x14ac:dyDescent="0.3">
      <c r="A1314">
        <v>1539</v>
      </c>
      <c r="B1314" s="5">
        <v>44784.434236111112</v>
      </c>
      <c r="C1314" t="s">
        <v>737</v>
      </c>
      <c r="D1314" t="s">
        <v>738</v>
      </c>
      <c r="E1314" t="s">
        <v>743</v>
      </c>
      <c r="F1314" t="s">
        <v>16</v>
      </c>
      <c r="G1314" t="s">
        <v>630</v>
      </c>
      <c r="H1314" s="3">
        <f>IF(Tabla_CMS_Data[[#This Row],[PDFName]]=C1313,Tabla_CMS_Data[[#This Row],[Date]]-B1313,0)</f>
        <v>2.8935185400769114E-4</v>
      </c>
    </row>
    <row r="1315" spans="1:8" x14ac:dyDescent="0.3">
      <c r="A1315">
        <v>1540</v>
      </c>
      <c r="B1315" s="5">
        <v>44784.434953703705</v>
      </c>
      <c r="C1315" t="s">
        <v>737</v>
      </c>
      <c r="D1315" t="s">
        <v>738</v>
      </c>
      <c r="E1315" t="s">
        <v>744</v>
      </c>
      <c r="F1315" t="s">
        <v>11</v>
      </c>
      <c r="G1315" t="s">
        <v>630</v>
      </c>
      <c r="H1315" s="3">
        <f>IF(Tabla_CMS_Data[[#This Row],[PDFName]]=C1314,Tabla_CMS_Data[[#This Row],[Date]]-B1314,0)</f>
        <v>7.1759259299142286E-4</v>
      </c>
    </row>
    <row r="1316" spans="1:8" x14ac:dyDescent="0.3">
      <c r="A1316">
        <v>1541</v>
      </c>
      <c r="B1316" s="5">
        <v>44784.435196759259</v>
      </c>
      <c r="C1316" t="s">
        <v>737</v>
      </c>
      <c r="D1316" t="s">
        <v>738</v>
      </c>
      <c r="E1316" t="s">
        <v>744</v>
      </c>
      <c r="F1316" t="s">
        <v>16</v>
      </c>
      <c r="G1316" t="s">
        <v>630</v>
      </c>
      <c r="H1316" s="3">
        <f>IF(Tabla_CMS_Data[[#This Row],[PDFName]]=C1315,Tabla_CMS_Data[[#This Row],[Date]]-B1315,0)</f>
        <v>2.4305555416503921E-4</v>
      </c>
    </row>
    <row r="1317" spans="1:8" x14ac:dyDescent="0.3">
      <c r="A1317">
        <v>1542</v>
      </c>
      <c r="B1317" s="5">
        <v>44784.435949074075</v>
      </c>
      <c r="C1317" t="s">
        <v>737</v>
      </c>
      <c r="D1317" t="s">
        <v>738</v>
      </c>
      <c r="E1317" t="s">
        <v>745</v>
      </c>
      <c r="F1317" t="s">
        <v>11</v>
      </c>
      <c r="G1317" t="s">
        <v>630</v>
      </c>
      <c r="H1317" s="3">
        <f>IF(Tabla_CMS_Data[[#This Row],[PDFName]]=C1316,Tabla_CMS_Data[[#This Row],[Date]]-B1316,0)</f>
        <v>7.5231481605442241E-4</v>
      </c>
    </row>
    <row r="1318" spans="1:8" x14ac:dyDescent="0.3">
      <c r="A1318">
        <v>1543</v>
      </c>
      <c r="B1318" s="5">
        <v>44784.436238425929</v>
      </c>
      <c r="C1318" t="s">
        <v>737</v>
      </c>
      <c r="D1318" t="s">
        <v>738</v>
      </c>
      <c r="E1318" t="s">
        <v>745</v>
      </c>
      <c r="F1318" t="s">
        <v>16</v>
      </c>
      <c r="G1318" t="s">
        <v>630</v>
      </c>
      <c r="H1318" s="3">
        <f>IF(Tabla_CMS_Data[[#This Row],[PDFName]]=C1317,Tabla_CMS_Data[[#This Row],[Date]]-B1317,0)</f>
        <v>2.8935185400769114E-4</v>
      </c>
    </row>
    <row r="1319" spans="1:8" x14ac:dyDescent="0.3">
      <c r="A1319">
        <v>1544</v>
      </c>
      <c r="B1319" s="5">
        <v>44784.436956018515</v>
      </c>
      <c r="C1319" t="s">
        <v>737</v>
      </c>
      <c r="D1319" t="s">
        <v>738</v>
      </c>
      <c r="E1319" t="s">
        <v>702</v>
      </c>
      <c r="F1319" t="s">
        <v>11</v>
      </c>
      <c r="G1319" t="s">
        <v>630</v>
      </c>
      <c r="H1319" s="3">
        <f>IF(Tabla_CMS_Data[[#This Row],[PDFName]]=C1318,Tabla_CMS_Data[[#This Row],[Date]]-B1318,0)</f>
        <v>7.1759258571546525E-4</v>
      </c>
    </row>
    <row r="1320" spans="1:8" x14ac:dyDescent="0.3">
      <c r="A1320">
        <v>1545</v>
      </c>
      <c r="B1320" s="5">
        <v>44784.437199074076</v>
      </c>
      <c r="C1320" t="s">
        <v>737</v>
      </c>
      <c r="D1320" t="s">
        <v>738</v>
      </c>
      <c r="E1320" t="s">
        <v>702</v>
      </c>
      <c r="F1320" t="s">
        <v>16</v>
      </c>
      <c r="G1320" t="s">
        <v>630</v>
      </c>
      <c r="H1320" s="3">
        <f>IF(Tabla_CMS_Data[[#This Row],[PDFName]]=C1319,Tabla_CMS_Data[[#This Row],[Date]]-B1319,0)</f>
        <v>2.4305556144099683E-4</v>
      </c>
    </row>
    <row r="1321" spans="1:8" x14ac:dyDescent="0.3">
      <c r="A1321">
        <v>1546</v>
      </c>
      <c r="B1321" s="5">
        <v>44784.437777777777</v>
      </c>
      <c r="C1321" t="s">
        <v>737</v>
      </c>
      <c r="D1321" t="s">
        <v>738</v>
      </c>
      <c r="E1321" t="s">
        <v>727</v>
      </c>
      <c r="F1321" t="s">
        <v>11</v>
      </c>
      <c r="G1321" t="s">
        <v>630</v>
      </c>
      <c r="H1321" s="3">
        <f>IF(Tabla_CMS_Data[[#This Row],[PDFName]]=C1320,Tabla_CMS_Data[[#This Row],[Date]]-B1320,0)</f>
        <v>5.7870370073942468E-4</v>
      </c>
    </row>
    <row r="1322" spans="1:8" x14ac:dyDescent="0.3">
      <c r="A1322">
        <v>1547</v>
      </c>
      <c r="B1322" s="5">
        <v>44784.438020833331</v>
      </c>
      <c r="C1322" t="s">
        <v>737</v>
      </c>
      <c r="D1322" t="s">
        <v>738</v>
      </c>
      <c r="E1322" t="s">
        <v>727</v>
      </c>
      <c r="F1322" t="s">
        <v>16</v>
      </c>
      <c r="G1322" t="s">
        <v>630</v>
      </c>
      <c r="H1322" s="3">
        <f>IF(Tabla_CMS_Data[[#This Row],[PDFName]]=C1321,Tabla_CMS_Data[[#This Row],[Date]]-B1321,0)</f>
        <v>2.4305555416503921E-4</v>
      </c>
    </row>
    <row r="1323" spans="1:8" x14ac:dyDescent="0.3">
      <c r="A1323">
        <v>1548</v>
      </c>
      <c r="B1323" s="5">
        <v>44784.438634259262</v>
      </c>
      <c r="C1323" t="s">
        <v>737</v>
      </c>
      <c r="D1323" t="s">
        <v>738</v>
      </c>
      <c r="E1323" t="s">
        <v>746</v>
      </c>
      <c r="F1323" t="s">
        <v>11</v>
      </c>
      <c r="G1323" t="s">
        <v>630</v>
      </c>
      <c r="H1323" s="3">
        <f>IF(Tabla_CMS_Data[[#This Row],[PDFName]]=C1322,Tabla_CMS_Data[[#This Row],[Date]]-B1322,0)</f>
        <v>6.1342593107838184E-4</v>
      </c>
    </row>
    <row r="1324" spans="1:8" x14ac:dyDescent="0.3">
      <c r="A1324">
        <v>1549</v>
      </c>
      <c r="B1324" s="5">
        <v>44784.43891203704</v>
      </c>
      <c r="C1324" t="s">
        <v>737</v>
      </c>
      <c r="D1324" t="s">
        <v>738</v>
      </c>
      <c r="E1324" t="s">
        <v>746</v>
      </c>
      <c r="F1324" t="s">
        <v>16</v>
      </c>
      <c r="G1324" t="s">
        <v>630</v>
      </c>
      <c r="H1324" s="3">
        <f>IF(Tabla_CMS_Data[[#This Row],[PDFName]]=C1323,Tabla_CMS_Data[[#This Row],[Date]]-B1323,0)</f>
        <v>2.7777777722803876E-4</v>
      </c>
    </row>
    <row r="1325" spans="1:8" x14ac:dyDescent="0.3">
      <c r="A1325">
        <v>1550</v>
      </c>
      <c r="B1325" s="5">
        <v>44784.439664351848</v>
      </c>
      <c r="C1325" t="s">
        <v>737</v>
      </c>
      <c r="D1325" t="s">
        <v>738</v>
      </c>
      <c r="E1325" t="s">
        <v>747</v>
      </c>
      <c r="F1325" t="s">
        <v>11</v>
      </c>
      <c r="G1325" t="s">
        <v>630</v>
      </c>
      <c r="H1325" s="3">
        <f>IF(Tabla_CMS_Data[[#This Row],[PDFName]]=C1324,Tabla_CMS_Data[[#This Row],[Date]]-B1324,0)</f>
        <v>7.5231480877846479E-4</v>
      </c>
    </row>
    <row r="1326" spans="1:8" x14ac:dyDescent="0.3">
      <c r="A1326">
        <v>1551</v>
      </c>
      <c r="B1326" s="5">
        <v>44784.439942129633</v>
      </c>
      <c r="C1326" t="s">
        <v>737</v>
      </c>
      <c r="D1326" t="s">
        <v>738</v>
      </c>
      <c r="E1326" t="s">
        <v>747</v>
      </c>
      <c r="F1326" t="s">
        <v>16</v>
      </c>
      <c r="G1326" t="s">
        <v>630</v>
      </c>
      <c r="H1326" s="3">
        <f>IF(Tabla_CMS_Data[[#This Row],[PDFName]]=C1325,Tabla_CMS_Data[[#This Row],[Date]]-B1325,0)</f>
        <v>2.7777778450399637E-4</v>
      </c>
    </row>
    <row r="1327" spans="1:8" x14ac:dyDescent="0.3">
      <c r="A1327">
        <v>1552</v>
      </c>
      <c r="B1327" s="5">
        <v>44784.440694444442</v>
      </c>
      <c r="C1327" t="s">
        <v>737</v>
      </c>
      <c r="D1327" t="s">
        <v>738</v>
      </c>
      <c r="E1327" t="s">
        <v>748</v>
      </c>
      <c r="F1327" t="s">
        <v>11</v>
      </c>
      <c r="G1327" t="s">
        <v>630</v>
      </c>
      <c r="H1327" s="3">
        <f>IF(Tabla_CMS_Data[[#This Row],[PDFName]]=C1326,Tabla_CMS_Data[[#This Row],[Date]]-B1326,0)</f>
        <v>7.5231480877846479E-4</v>
      </c>
    </row>
    <row r="1328" spans="1:8" x14ac:dyDescent="0.3">
      <c r="A1328">
        <v>1553</v>
      </c>
      <c r="B1328" s="5">
        <v>44784.440960648149</v>
      </c>
      <c r="C1328" t="s">
        <v>737</v>
      </c>
      <c r="D1328" t="s">
        <v>738</v>
      </c>
      <c r="E1328" t="s">
        <v>748</v>
      </c>
      <c r="F1328" t="s">
        <v>16</v>
      </c>
      <c r="G1328" t="s">
        <v>630</v>
      </c>
      <c r="H1328" s="3">
        <f>IF(Tabla_CMS_Data[[#This Row],[PDFName]]=C1327,Tabla_CMS_Data[[#This Row],[Date]]-B1327,0)</f>
        <v>2.6620370772434399E-4</v>
      </c>
    </row>
    <row r="1329" spans="1:8" x14ac:dyDescent="0.3">
      <c r="A1329">
        <v>1554</v>
      </c>
      <c r="B1329" s="5">
        <v>44784.441759259258</v>
      </c>
      <c r="C1329" t="s">
        <v>737</v>
      </c>
      <c r="D1329" t="s">
        <v>738</v>
      </c>
      <c r="E1329" t="s">
        <v>749</v>
      </c>
      <c r="F1329" t="s">
        <v>11</v>
      </c>
      <c r="G1329" t="s">
        <v>630</v>
      </c>
      <c r="H1329" s="3">
        <f>IF(Tabla_CMS_Data[[#This Row],[PDFName]]=C1328,Tabla_CMS_Data[[#This Row],[Date]]-B1328,0)</f>
        <v>7.9861110862111673E-4</v>
      </c>
    </row>
    <row r="1330" spans="1:8" x14ac:dyDescent="0.3">
      <c r="A1330">
        <v>1555</v>
      </c>
      <c r="B1330" s="5">
        <v>44784.442499999997</v>
      </c>
      <c r="C1330" t="s">
        <v>737</v>
      </c>
      <c r="D1330" t="s">
        <v>738</v>
      </c>
      <c r="E1330" t="s">
        <v>750</v>
      </c>
      <c r="F1330" t="s">
        <v>11</v>
      </c>
      <c r="G1330" t="s">
        <v>630</v>
      </c>
      <c r="H1330" s="3">
        <f>IF(Tabla_CMS_Data[[#This Row],[PDFName]]=C1329,Tabla_CMS_Data[[#This Row],[Date]]-B1329,0)</f>
        <v>7.4074073927477002E-4</v>
      </c>
    </row>
    <row r="1331" spans="1:8" x14ac:dyDescent="0.3">
      <c r="A1331">
        <v>1556</v>
      </c>
      <c r="B1331" s="5">
        <v>44784.443252314813</v>
      </c>
      <c r="C1331" t="s">
        <v>737</v>
      </c>
      <c r="D1331" t="s">
        <v>738</v>
      </c>
      <c r="E1331" t="s">
        <v>751</v>
      </c>
      <c r="F1331" t="s">
        <v>11</v>
      </c>
      <c r="G1331" t="s">
        <v>630</v>
      </c>
      <c r="H1331" s="3">
        <f>IF(Tabla_CMS_Data[[#This Row],[PDFName]]=C1330,Tabla_CMS_Data[[#This Row],[Date]]-B1330,0)</f>
        <v>7.5231481605442241E-4</v>
      </c>
    </row>
    <row r="1332" spans="1:8" x14ac:dyDescent="0.3">
      <c r="A1332">
        <v>1557</v>
      </c>
      <c r="B1332" s="5">
        <v>44784.443993055553</v>
      </c>
      <c r="C1332" t="s">
        <v>737</v>
      </c>
      <c r="D1332" t="s">
        <v>738</v>
      </c>
      <c r="E1332" t="s">
        <v>749</v>
      </c>
      <c r="F1332" t="s">
        <v>16</v>
      </c>
      <c r="G1332" t="s">
        <v>630</v>
      </c>
      <c r="H1332" s="3">
        <f>IF(Tabla_CMS_Data[[#This Row],[PDFName]]=C1331,Tabla_CMS_Data[[#This Row],[Date]]-B1331,0)</f>
        <v>7.4074073927477002E-4</v>
      </c>
    </row>
    <row r="1333" spans="1:8" x14ac:dyDescent="0.3">
      <c r="A1333">
        <v>1558</v>
      </c>
      <c r="B1333" s="5">
        <v>44784.444618055553</v>
      </c>
      <c r="C1333" t="s">
        <v>737</v>
      </c>
      <c r="D1333" t="s">
        <v>738</v>
      </c>
      <c r="E1333" t="s">
        <v>750</v>
      </c>
      <c r="F1333" t="s">
        <v>16</v>
      </c>
      <c r="G1333" t="s">
        <v>630</v>
      </c>
      <c r="H1333" s="3">
        <f>IF(Tabla_CMS_Data[[#This Row],[PDFName]]=C1332,Tabla_CMS_Data[[#This Row],[Date]]-B1332,0)</f>
        <v>6.2500000058207661E-4</v>
      </c>
    </row>
    <row r="1334" spans="1:8" x14ac:dyDescent="0.3">
      <c r="A1334">
        <v>1559</v>
      </c>
      <c r="B1334" s="5">
        <v>44784.445219907408</v>
      </c>
      <c r="C1334" t="s">
        <v>737</v>
      </c>
      <c r="D1334" t="s">
        <v>738</v>
      </c>
      <c r="E1334" t="s">
        <v>751</v>
      </c>
      <c r="F1334" t="s">
        <v>16</v>
      </c>
      <c r="G1334" t="s">
        <v>630</v>
      </c>
      <c r="H1334" s="3">
        <f>IF(Tabla_CMS_Data[[#This Row],[PDFName]]=C1333,Tabla_CMS_Data[[#This Row],[Date]]-B1333,0)</f>
        <v>6.0185185429872945E-4</v>
      </c>
    </row>
    <row r="1335" spans="1:8" x14ac:dyDescent="0.3">
      <c r="A1335">
        <v>1560</v>
      </c>
      <c r="B1335" s="5">
        <v>44784.445729166669</v>
      </c>
      <c r="C1335" t="s">
        <v>737</v>
      </c>
      <c r="D1335" t="s">
        <v>738</v>
      </c>
      <c r="E1335" t="s">
        <v>749</v>
      </c>
      <c r="F1335" t="s">
        <v>73</v>
      </c>
      <c r="G1335" t="s">
        <v>468</v>
      </c>
      <c r="H1335" s="3">
        <f>IF(Tabla_CMS_Data[[#This Row],[PDFName]]=C1334,Tabla_CMS_Data[[#This Row],[Date]]-B1334,0)</f>
        <v>5.092592618893832E-4</v>
      </c>
    </row>
    <row r="1336" spans="1:8" x14ac:dyDescent="0.3">
      <c r="A1336">
        <v>1561</v>
      </c>
      <c r="B1336" s="5">
        <v>44784.446111111109</v>
      </c>
      <c r="C1336" t="s">
        <v>737</v>
      </c>
      <c r="D1336" t="s">
        <v>738</v>
      </c>
      <c r="E1336" t="s">
        <v>750</v>
      </c>
      <c r="F1336" t="s">
        <v>73</v>
      </c>
      <c r="G1336" t="s">
        <v>468</v>
      </c>
      <c r="H1336" s="3">
        <f>IF(Tabla_CMS_Data[[#This Row],[PDFName]]=C1335,Tabla_CMS_Data[[#This Row],[Date]]-B1335,0)</f>
        <v>3.8194443914107978E-4</v>
      </c>
    </row>
    <row r="1337" spans="1:8" x14ac:dyDescent="0.3">
      <c r="A1337">
        <v>1562</v>
      </c>
      <c r="B1337" s="5">
        <v>44784.446504629632</v>
      </c>
      <c r="C1337" t="s">
        <v>737</v>
      </c>
      <c r="D1337" t="s">
        <v>738</v>
      </c>
      <c r="E1337" t="s">
        <v>751</v>
      </c>
      <c r="F1337" t="s">
        <v>73</v>
      </c>
      <c r="G1337" t="s">
        <v>468</v>
      </c>
      <c r="H1337" s="3">
        <f>IF(Tabla_CMS_Data[[#This Row],[PDFName]]=C1336,Tabla_CMS_Data[[#This Row],[Date]]-B1336,0)</f>
        <v>3.9351852319668978E-4</v>
      </c>
    </row>
    <row r="1338" spans="1:8" x14ac:dyDescent="0.3">
      <c r="A1338">
        <v>1563</v>
      </c>
      <c r="B1338" s="5">
        <v>44784.446898148148</v>
      </c>
      <c r="C1338" t="s">
        <v>737</v>
      </c>
      <c r="D1338" t="s">
        <v>738</v>
      </c>
      <c r="E1338" t="s">
        <v>749</v>
      </c>
      <c r="F1338" t="s">
        <v>74</v>
      </c>
      <c r="G1338" t="s">
        <v>468</v>
      </c>
      <c r="H1338" s="3">
        <f>IF(Tabla_CMS_Data[[#This Row],[PDFName]]=C1337,Tabla_CMS_Data[[#This Row],[Date]]-B1337,0)</f>
        <v>3.9351851592073217E-4</v>
      </c>
    </row>
    <row r="1339" spans="1:8" x14ac:dyDescent="0.3">
      <c r="A1339">
        <v>1564</v>
      </c>
      <c r="B1339" s="5">
        <v>44784.447291666664</v>
      </c>
      <c r="C1339" t="s">
        <v>737</v>
      </c>
      <c r="D1339" t="s">
        <v>738</v>
      </c>
      <c r="E1339" t="s">
        <v>750</v>
      </c>
      <c r="F1339" t="s">
        <v>74</v>
      </c>
      <c r="G1339" t="s">
        <v>468</v>
      </c>
      <c r="H1339" s="3">
        <f>IF(Tabla_CMS_Data[[#This Row],[PDFName]]=C1338,Tabla_CMS_Data[[#This Row],[Date]]-B1338,0)</f>
        <v>3.9351851592073217E-4</v>
      </c>
    </row>
    <row r="1340" spans="1:8" x14ac:dyDescent="0.3">
      <c r="A1340">
        <v>1565</v>
      </c>
      <c r="B1340" s="5">
        <v>44784.44767361111</v>
      </c>
      <c r="C1340" t="s">
        <v>737</v>
      </c>
      <c r="D1340" t="s">
        <v>738</v>
      </c>
      <c r="E1340" t="s">
        <v>751</v>
      </c>
      <c r="F1340" t="s">
        <v>74</v>
      </c>
      <c r="G1340" t="s">
        <v>468</v>
      </c>
      <c r="H1340" s="3">
        <f>IF(Tabla_CMS_Data[[#This Row],[PDFName]]=C1339,Tabla_CMS_Data[[#This Row],[Date]]-B1339,0)</f>
        <v>3.819444464170374E-4</v>
      </c>
    </row>
    <row r="1341" spans="1:8" x14ac:dyDescent="0.3">
      <c r="A1341">
        <v>1566</v>
      </c>
      <c r="B1341" s="5">
        <v>44784.448067129626</v>
      </c>
      <c r="C1341" t="s">
        <v>737</v>
      </c>
      <c r="D1341" t="s">
        <v>738</v>
      </c>
      <c r="E1341" t="s">
        <v>749</v>
      </c>
      <c r="F1341" t="s">
        <v>75</v>
      </c>
      <c r="G1341" t="s">
        <v>468</v>
      </c>
      <c r="H1341" s="3">
        <f>IF(Tabla_CMS_Data[[#This Row],[PDFName]]=C1340,Tabla_CMS_Data[[#This Row],[Date]]-B1340,0)</f>
        <v>3.9351851592073217E-4</v>
      </c>
    </row>
    <row r="1342" spans="1:8" x14ac:dyDescent="0.3">
      <c r="A1342">
        <v>1567</v>
      </c>
      <c r="B1342" s="5">
        <v>44784.448460648149</v>
      </c>
      <c r="C1342" t="s">
        <v>737</v>
      </c>
      <c r="D1342" t="s">
        <v>738</v>
      </c>
      <c r="E1342" t="s">
        <v>750</v>
      </c>
      <c r="F1342" t="s">
        <v>75</v>
      </c>
      <c r="G1342" t="s">
        <v>468</v>
      </c>
      <c r="H1342" s="3">
        <f>IF(Tabla_CMS_Data[[#This Row],[PDFName]]=C1341,Tabla_CMS_Data[[#This Row],[Date]]-B1341,0)</f>
        <v>3.9351852319668978E-4</v>
      </c>
    </row>
    <row r="1343" spans="1:8" x14ac:dyDescent="0.3">
      <c r="A1343">
        <v>1568</v>
      </c>
      <c r="B1343" s="5">
        <v>44784.448842592596</v>
      </c>
      <c r="C1343" t="s">
        <v>737</v>
      </c>
      <c r="D1343" t="s">
        <v>738</v>
      </c>
      <c r="E1343" t="s">
        <v>751</v>
      </c>
      <c r="F1343" t="s">
        <v>75</v>
      </c>
      <c r="G1343" t="s">
        <v>468</v>
      </c>
      <c r="H1343" s="3">
        <f>IF(Tabla_CMS_Data[[#This Row],[PDFName]]=C1342,Tabla_CMS_Data[[#This Row],[Date]]-B1342,0)</f>
        <v>3.819444464170374E-4</v>
      </c>
    </row>
    <row r="1344" spans="1:8" x14ac:dyDescent="0.3">
      <c r="A1344">
        <v>1569</v>
      </c>
      <c r="B1344" s="5">
        <v>44784.449236111112</v>
      </c>
      <c r="C1344" t="s">
        <v>737</v>
      </c>
      <c r="D1344" t="s">
        <v>738</v>
      </c>
      <c r="E1344" t="s">
        <v>749</v>
      </c>
      <c r="F1344" t="s">
        <v>77</v>
      </c>
      <c r="G1344" t="s">
        <v>468</v>
      </c>
      <c r="H1344" s="3">
        <f>IF(Tabla_CMS_Data[[#This Row],[PDFName]]=C1343,Tabla_CMS_Data[[#This Row],[Date]]-B1343,0)</f>
        <v>3.9351851592073217E-4</v>
      </c>
    </row>
    <row r="1345" spans="1:8" x14ac:dyDescent="0.3">
      <c r="A1345">
        <v>1570</v>
      </c>
      <c r="B1345" s="5">
        <v>44784.449629629627</v>
      </c>
      <c r="C1345" t="s">
        <v>737</v>
      </c>
      <c r="D1345" t="s">
        <v>738</v>
      </c>
      <c r="E1345" t="s">
        <v>750</v>
      </c>
      <c r="F1345" t="s">
        <v>77</v>
      </c>
      <c r="G1345" t="s">
        <v>468</v>
      </c>
      <c r="H1345" s="3">
        <f>IF(Tabla_CMS_Data[[#This Row],[PDFName]]=C1344,Tabla_CMS_Data[[#This Row],[Date]]-B1344,0)</f>
        <v>3.9351851592073217E-4</v>
      </c>
    </row>
    <row r="1346" spans="1:8" x14ac:dyDescent="0.3">
      <c r="A1346">
        <v>1571</v>
      </c>
      <c r="B1346" s="5">
        <v>44784.450023148151</v>
      </c>
      <c r="C1346" t="s">
        <v>737</v>
      </c>
      <c r="D1346" t="s">
        <v>738</v>
      </c>
      <c r="E1346" t="s">
        <v>751</v>
      </c>
      <c r="F1346" t="s">
        <v>77</v>
      </c>
      <c r="G1346" t="s">
        <v>468</v>
      </c>
      <c r="H1346" s="3">
        <f>IF(Tabla_CMS_Data[[#This Row],[PDFName]]=C1345,Tabla_CMS_Data[[#This Row],[Date]]-B1345,0)</f>
        <v>3.9351852319668978E-4</v>
      </c>
    </row>
    <row r="1347" spans="1:8" x14ac:dyDescent="0.3">
      <c r="A1347">
        <v>1572</v>
      </c>
      <c r="B1347" s="5">
        <v>44784.455763888887</v>
      </c>
      <c r="C1347" t="s">
        <v>752</v>
      </c>
      <c r="D1347" t="s">
        <v>753</v>
      </c>
      <c r="E1347" t="s">
        <v>754</v>
      </c>
      <c r="F1347" t="s">
        <v>11</v>
      </c>
      <c r="G1347" t="s">
        <v>630</v>
      </c>
      <c r="H1347" s="3">
        <f>IF(Tabla_CMS_Data[[#This Row],[PDFName]]=C1346,Tabla_CMS_Data[[#This Row],[Date]]-B1346,0)</f>
        <v>0</v>
      </c>
    </row>
    <row r="1348" spans="1:8" x14ac:dyDescent="0.3">
      <c r="A1348">
        <v>1573</v>
      </c>
      <c r="B1348" s="5">
        <v>44784.456076388888</v>
      </c>
      <c r="C1348" t="s">
        <v>752</v>
      </c>
      <c r="D1348" t="s">
        <v>753</v>
      </c>
      <c r="E1348" t="s">
        <v>754</v>
      </c>
      <c r="F1348" t="s">
        <v>16</v>
      </c>
      <c r="G1348" t="s">
        <v>630</v>
      </c>
      <c r="H1348" s="3">
        <f>IF(Tabla_CMS_Data[[#This Row],[PDFName]]=C1347,Tabla_CMS_Data[[#This Row],[Date]]-B1347,0)</f>
        <v>3.125000002910383E-4</v>
      </c>
    </row>
    <row r="1349" spans="1:8" x14ac:dyDescent="0.3">
      <c r="A1349">
        <v>1574</v>
      </c>
      <c r="B1349" s="5">
        <v>44784.456956018519</v>
      </c>
      <c r="C1349" t="s">
        <v>752</v>
      </c>
      <c r="D1349" t="s">
        <v>753</v>
      </c>
      <c r="E1349" t="s">
        <v>755</v>
      </c>
      <c r="F1349" t="s">
        <v>11</v>
      </c>
      <c r="G1349" t="s">
        <v>630</v>
      </c>
      <c r="H1349" s="3">
        <f>IF(Tabla_CMS_Data[[#This Row],[PDFName]]=C1348,Tabla_CMS_Data[[#This Row],[Date]]-B1348,0)</f>
        <v>8.7962963152676821E-4</v>
      </c>
    </row>
    <row r="1350" spans="1:8" x14ac:dyDescent="0.3">
      <c r="A1350">
        <v>1575</v>
      </c>
      <c r="B1350" s="5">
        <v>44784.457268518519</v>
      </c>
      <c r="C1350" t="s">
        <v>752</v>
      </c>
      <c r="D1350" t="s">
        <v>753</v>
      </c>
      <c r="E1350" t="s">
        <v>755</v>
      </c>
      <c r="F1350" t="s">
        <v>16</v>
      </c>
      <c r="G1350" t="s">
        <v>630</v>
      </c>
      <c r="H1350" s="3">
        <f>IF(Tabla_CMS_Data[[#This Row],[PDFName]]=C1349,Tabla_CMS_Data[[#This Row],[Date]]-B1349,0)</f>
        <v>3.125000002910383E-4</v>
      </c>
    </row>
    <row r="1351" spans="1:8" x14ac:dyDescent="0.3">
      <c r="A1351">
        <v>1576</v>
      </c>
      <c r="B1351" s="5">
        <v>44784.45815972222</v>
      </c>
      <c r="C1351" t="s">
        <v>752</v>
      </c>
      <c r="D1351" t="s">
        <v>753</v>
      </c>
      <c r="E1351" t="s">
        <v>756</v>
      </c>
      <c r="F1351" t="s">
        <v>11</v>
      </c>
      <c r="G1351" t="s">
        <v>630</v>
      </c>
      <c r="H1351" s="3">
        <f>IF(Tabla_CMS_Data[[#This Row],[PDFName]]=C1350,Tabla_CMS_Data[[#This Row],[Date]]-B1350,0)</f>
        <v>8.9120370103046298E-4</v>
      </c>
    </row>
    <row r="1352" spans="1:8" x14ac:dyDescent="0.3">
      <c r="A1352">
        <v>1577</v>
      </c>
      <c r="B1352" s="5">
        <v>44784.458472222221</v>
      </c>
      <c r="C1352" t="s">
        <v>752</v>
      </c>
      <c r="D1352" t="s">
        <v>753</v>
      </c>
      <c r="E1352" t="s">
        <v>756</v>
      </c>
      <c r="F1352" t="s">
        <v>16</v>
      </c>
      <c r="G1352" t="s">
        <v>630</v>
      </c>
      <c r="H1352" s="3">
        <f>IF(Tabla_CMS_Data[[#This Row],[PDFName]]=C1351,Tabla_CMS_Data[[#This Row],[Date]]-B1351,0)</f>
        <v>3.125000002910383E-4</v>
      </c>
    </row>
    <row r="1353" spans="1:8" x14ac:dyDescent="0.3">
      <c r="A1353">
        <v>1578</v>
      </c>
      <c r="B1353" s="5">
        <v>44784.459351851852</v>
      </c>
      <c r="C1353" t="s">
        <v>752</v>
      </c>
      <c r="D1353" t="s">
        <v>753</v>
      </c>
      <c r="E1353" t="s">
        <v>757</v>
      </c>
      <c r="F1353" t="s">
        <v>11</v>
      </c>
      <c r="G1353" t="s">
        <v>630</v>
      </c>
      <c r="H1353" s="3">
        <f>IF(Tabla_CMS_Data[[#This Row],[PDFName]]=C1352,Tabla_CMS_Data[[#This Row],[Date]]-B1352,0)</f>
        <v>8.7962963152676821E-4</v>
      </c>
    </row>
    <row r="1354" spans="1:8" x14ac:dyDescent="0.3">
      <c r="A1354">
        <v>1579</v>
      </c>
      <c r="B1354" s="5">
        <v>44784.459664351853</v>
      </c>
      <c r="C1354" t="s">
        <v>752</v>
      </c>
      <c r="D1354" t="s">
        <v>753</v>
      </c>
      <c r="E1354" t="s">
        <v>757</v>
      </c>
      <c r="F1354" t="s">
        <v>16</v>
      </c>
      <c r="G1354" t="s">
        <v>630</v>
      </c>
      <c r="H1354" s="3">
        <f>IF(Tabla_CMS_Data[[#This Row],[PDFName]]=C1353,Tabla_CMS_Data[[#This Row],[Date]]-B1353,0)</f>
        <v>3.125000002910383E-4</v>
      </c>
    </row>
    <row r="1355" spans="1:8" x14ac:dyDescent="0.3">
      <c r="A1355">
        <v>1580</v>
      </c>
      <c r="B1355" s="5">
        <v>44785.449120370373</v>
      </c>
      <c r="C1355" t="s">
        <v>758</v>
      </c>
      <c r="D1355" t="s">
        <v>759</v>
      </c>
      <c r="E1355" t="s">
        <v>760</v>
      </c>
      <c r="F1355" t="s">
        <v>11</v>
      </c>
      <c r="G1355" t="s">
        <v>630</v>
      </c>
      <c r="H1355" s="3">
        <f>IF(Tabla_CMS_Data[[#This Row],[PDFName]]=C1354,Tabla_CMS_Data[[#This Row],[Date]]-B1354,0)</f>
        <v>0</v>
      </c>
    </row>
    <row r="1356" spans="1:8" x14ac:dyDescent="0.3">
      <c r="A1356">
        <v>1581</v>
      </c>
      <c r="B1356" s="5">
        <v>44785.449444444443</v>
      </c>
      <c r="C1356" t="s">
        <v>758</v>
      </c>
      <c r="D1356" t="s">
        <v>759</v>
      </c>
      <c r="E1356" t="s">
        <v>760</v>
      </c>
      <c r="F1356" t="s">
        <v>16</v>
      </c>
      <c r="G1356" t="s">
        <v>630</v>
      </c>
      <c r="H1356" s="3">
        <f>IF(Tabla_CMS_Data[[#This Row],[PDFName]]=C1355,Tabla_CMS_Data[[#This Row],[Date]]-B1355,0)</f>
        <v>3.2407406979473308E-4</v>
      </c>
    </row>
    <row r="1357" spans="1:8" x14ac:dyDescent="0.3">
      <c r="A1357">
        <v>1582</v>
      </c>
      <c r="B1357" s="5">
        <v>44785.450196759259</v>
      </c>
      <c r="C1357" t="s">
        <v>758</v>
      </c>
      <c r="D1357" t="s">
        <v>759</v>
      </c>
      <c r="E1357" t="s">
        <v>761</v>
      </c>
      <c r="F1357" t="s">
        <v>11</v>
      </c>
      <c r="G1357" t="s">
        <v>630</v>
      </c>
      <c r="H1357" s="3">
        <f>IF(Tabla_CMS_Data[[#This Row],[PDFName]]=C1356,Tabla_CMS_Data[[#This Row],[Date]]-B1356,0)</f>
        <v>7.5231481605442241E-4</v>
      </c>
    </row>
    <row r="1358" spans="1:8" x14ac:dyDescent="0.3">
      <c r="A1358">
        <v>1583</v>
      </c>
      <c r="B1358" s="5">
        <v>44785.450509259259</v>
      </c>
      <c r="C1358" t="s">
        <v>758</v>
      </c>
      <c r="D1358" t="s">
        <v>759</v>
      </c>
      <c r="E1358" t="s">
        <v>761</v>
      </c>
      <c r="F1358" t="s">
        <v>16</v>
      </c>
      <c r="G1358" t="s">
        <v>630</v>
      </c>
      <c r="H1358" s="3">
        <f>IF(Tabla_CMS_Data[[#This Row],[PDFName]]=C1357,Tabla_CMS_Data[[#This Row],[Date]]-B1357,0)</f>
        <v>3.125000002910383E-4</v>
      </c>
    </row>
    <row r="1359" spans="1:8" x14ac:dyDescent="0.3">
      <c r="A1359">
        <v>1584</v>
      </c>
      <c r="B1359" s="5">
        <v>44785.451261574075</v>
      </c>
      <c r="C1359" t="s">
        <v>758</v>
      </c>
      <c r="D1359" t="s">
        <v>759</v>
      </c>
      <c r="E1359" t="s">
        <v>762</v>
      </c>
      <c r="F1359" t="s">
        <v>11</v>
      </c>
      <c r="G1359" t="s">
        <v>630</v>
      </c>
      <c r="H1359" s="3">
        <f>IF(Tabla_CMS_Data[[#This Row],[PDFName]]=C1358,Tabla_CMS_Data[[#This Row],[Date]]-B1358,0)</f>
        <v>7.5231481605442241E-4</v>
      </c>
    </row>
    <row r="1360" spans="1:8" x14ac:dyDescent="0.3">
      <c r="A1360">
        <v>1585</v>
      </c>
      <c r="B1360" s="5">
        <v>44785.451585648145</v>
      </c>
      <c r="C1360" t="s">
        <v>758</v>
      </c>
      <c r="D1360" t="s">
        <v>759</v>
      </c>
      <c r="E1360" t="s">
        <v>762</v>
      </c>
      <c r="F1360" t="s">
        <v>16</v>
      </c>
      <c r="G1360" t="s">
        <v>630</v>
      </c>
      <c r="H1360" s="3">
        <f>IF(Tabla_CMS_Data[[#This Row],[PDFName]]=C1359,Tabla_CMS_Data[[#This Row],[Date]]-B1359,0)</f>
        <v>3.2407406979473308E-4</v>
      </c>
    </row>
    <row r="1361" spans="1:8" x14ac:dyDescent="0.3">
      <c r="A1361">
        <v>1586</v>
      </c>
      <c r="B1361" s="5">
        <v>44785.452499999999</v>
      </c>
      <c r="C1361" t="s">
        <v>758</v>
      </c>
      <c r="D1361" t="s">
        <v>759</v>
      </c>
      <c r="E1361" t="s">
        <v>763</v>
      </c>
      <c r="F1361" t="s">
        <v>11</v>
      </c>
      <c r="G1361" t="s">
        <v>630</v>
      </c>
      <c r="H1361" s="3">
        <f>IF(Tabla_CMS_Data[[#This Row],[PDFName]]=C1360,Tabla_CMS_Data[[#This Row],[Date]]-B1360,0)</f>
        <v>9.1435185458976775E-4</v>
      </c>
    </row>
    <row r="1362" spans="1:8" x14ac:dyDescent="0.3">
      <c r="A1362">
        <v>1587</v>
      </c>
      <c r="B1362" s="5">
        <v>44785.4528125</v>
      </c>
      <c r="C1362" t="s">
        <v>758</v>
      </c>
      <c r="D1362" t="s">
        <v>759</v>
      </c>
      <c r="E1362" t="s">
        <v>763</v>
      </c>
      <c r="F1362" t="s">
        <v>16</v>
      </c>
      <c r="G1362" t="s">
        <v>630</v>
      </c>
      <c r="H1362" s="3">
        <f>IF(Tabla_CMS_Data[[#This Row],[PDFName]]=C1361,Tabla_CMS_Data[[#This Row],[Date]]-B1361,0)</f>
        <v>3.125000002910383E-4</v>
      </c>
    </row>
    <row r="1363" spans="1:8" x14ac:dyDescent="0.3">
      <c r="A1363">
        <v>1588</v>
      </c>
      <c r="B1363" s="5">
        <v>44785.453136574077</v>
      </c>
      <c r="C1363" t="s">
        <v>758</v>
      </c>
      <c r="D1363" t="s">
        <v>759</v>
      </c>
      <c r="E1363" t="s">
        <v>763</v>
      </c>
      <c r="F1363" t="s">
        <v>73</v>
      </c>
      <c r="G1363" t="s">
        <v>630</v>
      </c>
      <c r="H1363" s="3">
        <f>IF(Tabla_CMS_Data[[#This Row],[PDFName]]=C1362,Tabla_CMS_Data[[#This Row],[Date]]-B1362,0)</f>
        <v>3.2407407707069069E-4</v>
      </c>
    </row>
    <row r="1364" spans="1:8" x14ac:dyDescent="0.3">
      <c r="A1364">
        <v>1589</v>
      </c>
      <c r="B1364" s="5">
        <v>44785.453460648147</v>
      </c>
      <c r="C1364" t="s">
        <v>758</v>
      </c>
      <c r="D1364" t="s">
        <v>759</v>
      </c>
      <c r="E1364" t="s">
        <v>763</v>
      </c>
      <c r="F1364" t="s">
        <v>74</v>
      </c>
      <c r="G1364" t="s">
        <v>630</v>
      </c>
      <c r="H1364" s="3">
        <f>IF(Tabla_CMS_Data[[#This Row],[PDFName]]=C1363,Tabla_CMS_Data[[#This Row],[Date]]-B1363,0)</f>
        <v>3.2407406979473308E-4</v>
      </c>
    </row>
    <row r="1365" spans="1:8" x14ac:dyDescent="0.3">
      <c r="A1365">
        <v>1590</v>
      </c>
      <c r="B1365" s="5">
        <v>44785.453796296293</v>
      </c>
      <c r="C1365" t="s">
        <v>758</v>
      </c>
      <c r="D1365" t="s">
        <v>759</v>
      </c>
      <c r="E1365" t="s">
        <v>763</v>
      </c>
      <c r="F1365" t="s">
        <v>75</v>
      </c>
      <c r="G1365" t="s">
        <v>630</v>
      </c>
      <c r="H1365" s="3">
        <f>IF(Tabla_CMS_Data[[#This Row],[PDFName]]=C1364,Tabla_CMS_Data[[#This Row],[Date]]-B1364,0)</f>
        <v>3.3564814657438546E-4</v>
      </c>
    </row>
    <row r="1366" spans="1:8" x14ac:dyDescent="0.3">
      <c r="A1366">
        <v>1591</v>
      </c>
      <c r="B1366" s="5">
        <v>44785.45412037037</v>
      </c>
      <c r="C1366" t="s">
        <v>758</v>
      </c>
      <c r="D1366" t="s">
        <v>759</v>
      </c>
      <c r="E1366" t="s">
        <v>763</v>
      </c>
      <c r="F1366" t="s">
        <v>76</v>
      </c>
      <c r="G1366" t="s">
        <v>630</v>
      </c>
      <c r="H1366" s="3">
        <f>IF(Tabla_CMS_Data[[#This Row],[PDFName]]=C1365,Tabla_CMS_Data[[#This Row],[Date]]-B1365,0)</f>
        <v>3.2407407707069069E-4</v>
      </c>
    </row>
    <row r="1367" spans="1:8" x14ac:dyDescent="0.3">
      <c r="A1367">
        <v>1592</v>
      </c>
      <c r="B1367" s="5">
        <v>44785.454432870371</v>
      </c>
      <c r="C1367" t="s">
        <v>758</v>
      </c>
      <c r="D1367" t="s">
        <v>759</v>
      </c>
      <c r="E1367" t="s">
        <v>763</v>
      </c>
      <c r="F1367" t="s">
        <v>77</v>
      </c>
      <c r="G1367" t="s">
        <v>630</v>
      </c>
      <c r="H1367" s="3">
        <f>IF(Tabla_CMS_Data[[#This Row],[PDFName]]=C1366,Tabla_CMS_Data[[#This Row],[Date]]-B1366,0)</f>
        <v>3.125000002910383E-4</v>
      </c>
    </row>
    <row r="1368" spans="1:8" x14ac:dyDescent="0.3">
      <c r="A1368">
        <v>1593</v>
      </c>
      <c r="B1368" s="5">
        <v>44785.456122685187</v>
      </c>
      <c r="C1368" t="s">
        <v>764</v>
      </c>
      <c r="D1368" t="s">
        <v>765</v>
      </c>
      <c r="E1368" t="s">
        <v>766</v>
      </c>
      <c r="F1368" t="s">
        <v>11</v>
      </c>
      <c r="G1368" t="s">
        <v>630</v>
      </c>
      <c r="H1368" s="3">
        <f>IF(Tabla_CMS_Data[[#This Row],[PDFName]]=C1367,Tabla_CMS_Data[[#This Row],[Date]]-B1367,0)</f>
        <v>0</v>
      </c>
    </row>
    <row r="1369" spans="1:8" x14ac:dyDescent="0.3">
      <c r="A1369">
        <v>1594</v>
      </c>
      <c r="B1369" s="5">
        <v>44785.456377314818</v>
      </c>
      <c r="C1369" t="s">
        <v>764</v>
      </c>
      <c r="D1369" t="s">
        <v>765</v>
      </c>
      <c r="E1369" t="s">
        <v>766</v>
      </c>
      <c r="F1369" t="s">
        <v>16</v>
      </c>
      <c r="G1369" t="s">
        <v>630</v>
      </c>
      <c r="H1369" s="3">
        <f>IF(Tabla_CMS_Data[[#This Row],[PDFName]]=C1368,Tabla_CMS_Data[[#This Row],[Date]]-B1368,0)</f>
        <v>2.546296309446916E-4</v>
      </c>
    </row>
    <row r="1370" spans="1:8" x14ac:dyDescent="0.3">
      <c r="A1370">
        <v>1595</v>
      </c>
      <c r="B1370" s="5">
        <v>44785.457094907404</v>
      </c>
      <c r="C1370" t="s">
        <v>764</v>
      </c>
      <c r="D1370" t="s">
        <v>765</v>
      </c>
      <c r="E1370" t="s">
        <v>767</v>
      </c>
      <c r="F1370" t="s">
        <v>11</v>
      </c>
      <c r="G1370" t="s">
        <v>630</v>
      </c>
      <c r="H1370" s="3">
        <f>IF(Tabla_CMS_Data[[#This Row],[PDFName]]=C1369,Tabla_CMS_Data[[#This Row],[Date]]-B1369,0)</f>
        <v>7.1759258571546525E-4</v>
      </c>
    </row>
    <row r="1371" spans="1:8" x14ac:dyDescent="0.3">
      <c r="A1371">
        <v>1596</v>
      </c>
      <c r="B1371" s="5">
        <v>44785.457349537035</v>
      </c>
      <c r="C1371" t="s">
        <v>764</v>
      </c>
      <c r="D1371" t="s">
        <v>765</v>
      </c>
      <c r="E1371" t="s">
        <v>767</v>
      </c>
      <c r="F1371" t="s">
        <v>16</v>
      </c>
      <c r="G1371" t="s">
        <v>630</v>
      </c>
      <c r="H1371" s="3">
        <f>IF(Tabla_CMS_Data[[#This Row],[PDFName]]=C1370,Tabla_CMS_Data[[#This Row],[Date]]-B1370,0)</f>
        <v>2.546296309446916E-4</v>
      </c>
    </row>
    <row r="1372" spans="1:8" x14ac:dyDescent="0.3">
      <c r="A1372">
        <v>1597</v>
      </c>
      <c r="B1372" s="5">
        <v>44785.458067129628</v>
      </c>
      <c r="C1372" t="s">
        <v>764</v>
      </c>
      <c r="D1372" t="s">
        <v>765</v>
      </c>
      <c r="E1372" t="s">
        <v>768</v>
      </c>
      <c r="F1372" t="s">
        <v>11</v>
      </c>
      <c r="G1372" t="s">
        <v>630</v>
      </c>
      <c r="H1372" s="3">
        <f>IF(Tabla_CMS_Data[[#This Row],[PDFName]]=C1371,Tabla_CMS_Data[[#This Row],[Date]]-B1371,0)</f>
        <v>7.1759259299142286E-4</v>
      </c>
    </row>
    <row r="1373" spans="1:8" x14ac:dyDescent="0.3">
      <c r="A1373">
        <v>1598</v>
      </c>
      <c r="B1373" s="5">
        <v>44785.458321759259</v>
      </c>
      <c r="C1373" t="s">
        <v>764</v>
      </c>
      <c r="D1373" t="s">
        <v>765</v>
      </c>
      <c r="E1373" t="s">
        <v>768</v>
      </c>
      <c r="F1373" t="s">
        <v>16</v>
      </c>
      <c r="G1373" t="s">
        <v>630</v>
      </c>
      <c r="H1373" s="3">
        <f>IF(Tabla_CMS_Data[[#This Row],[PDFName]]=C1372,Tabla_CMS_Data[[#This Row],[Date]]-B1372,0)</f>
        <v>2.546296309446916E-4</v>
      </c>
    </row>
    <row r="1374" spans="1:8" x14ac:dyDescent="0.3">
      <c r="A1374">
        <v>1599</v>
      </c>
      <c r="B1374" s="5">
        <v>44785.459039351852</v>
      </c>
      <c r="C1374" t="s">
        <v>764</v>
      </c>
      <c r="D1374" t="s">
        <v>765</v>
      </c>
      <c r="E1374" t="s">
        <v>769</v>
      </c>
      <c r="F1374" t="s">
        <v>11</v>
      </c>
      <c r="G1374" t="s">
        <v>630</v>
      </c>
      <c r="H1374" s="3">
        <f>IF(Tabla_CMS_Data[[#This Row],[PDFName]]=C1373,Tabla_CMS_Data[[#This Row],[Date]]-B1373,0)</f>
        <v>7.1759259299142286E-4</v>
      </c>
    </row>
    <row r="1375" spans="1:8" x14ac:dyDescent="0.3">
      <c r="A1375">
        <v>1600</v>
      </c>
      <c r="B1375" s="5">
        <v>44785.459293981483</v>
      </c>
      <c r="C1375" t="s">
        <v>764</v>
      </c>
      <c r="D1375" t="s">
        <v>765</v>
      </c>
      <c r="E1375" t="s">
        <v>769</v>
      </c>
      <c r="F1375" t="s">
        <v>16</v>
      </c>
      <c r="G1375" t="s">
        <v>630</v>
      </c>
      <c r="H1375" s="3">
        <f>IF(Tabla_CMS_Data[[#This Row],[PDFName]]=C1374,Tabla_CMS_Data[[#This Row],[Date]]-B1374,0)</f>
        <v>2.546296309446916E-4</v>
      </c>
    </row>
    <row r="1376" spans="1:8" x14ac:dyDescent="0.3">
      <c r="A1376">
        <v>1601</v>
      </c>
      <c r="B1376" s="5">
        <v>44785.460011574076</v>
      </c>
      <c r="C1376" t="s">
        <v>764</v>
      </c>
      <c r="D1376" t="s">
        <v>765</v>
      </c>
      <c r="E1376" t="s">
        <v>770</v>
      </c>
      <c r="F1376" t="s">
        <v>11</v>
      </c>
      <c r="G1376" t="s">
        <v>630</v>
      </c>
      <c r="H1376" s="3">
        <f>IF(Tabla_CMS_Data[[#This Row],[PDFName]]=C1375,Tabla_CMS_Data[[#This Row],[Date]]-B1375,0)</f>
        <v>7.1759259299142286E-4</v>
      </c>
    </row>
    <row r="1377" spans="1:8" x14ac:dyDescent="0.3">
      <c r="A1377">
        <v>1602</v>
      </c>
      <c r="B1377" s="5">
        <v>44785.460266203707</v>
      </c>
      <c r="C1377" t="s">
        <v>764</v>
      </c>
      <c r="D1377" t="s">
        <v>765</v>
      </c>
      <c r="E1377" t="s">
        <v>770</v>
      </c>
      <c r="F1377" t="s">
        <v>16</v>
      </c>
      <c r="G1377" t="s">
        <v>630</v>
      </c>
      <c r="H1377" s="3">
        <f>IF(Tabla_CMS_Data[[#This Row],[PDFName]]=C1376,Tabla_CMS_Data[[#This Row],[Date]]-B1376,0)</f>
        <v>2.546296309446916E-4</v>
      </c>
    </row>
    <row r="1378" spans="1:8" x14ac:dyDescent="0.3">
      <c r="A1378">
        <v>1603</v>
      </c>
      <c r="B1378" s="5">
        <v>44785.461018518516</v>
      </c>
      <c r="C1378" t="s">
        <v>764</v>
      </c>
      <c r="D1378" t="s">
        <v>765</v>
      </c>
      <c r="E1378" t="s">
        <v>771</v>
      </c>
      <c r="F1378" t="s">
        <v>11</v>
      </c>
      <c r="G1378" t="s">
        <v>630</v>
      </c>
      <c r="H1378" s="3">
        <f>IF(Tabla_CMS_Data[[#This Row],[PDFName]]=C1377,Tabla_CMS_Data[[#This Row],[Date]]-B1377,0)</f>
        <v>7.5231480877846479E-4</v>
      </c>
    </row>
    <row r="1379" spans="1:8" x14ac:dyDescent="0.3">
      <c r="A1379">
        <v>1604</v>
      </c>
      <c r="B1379" s="5">
        <v>44785.46130787037</v>
      </c>
      <c r="C1379" t="s">
        <v>764</v>
      </c>
      <c r="D1379" t="s">
        <v>765</v>
      </c>
      <c r="E1379" t="s">
        <v>771</v>
      </c>
      <c r="F1379" t="s">
        <v>16</v>
      </c>
      <c r="G1379" t="s">
        <v>630</v>
      </c>
      <c r="H1379" s="3">
        <f>IF(Tabla_CMS_Data[[#This Row],[PDFName]]=C1378,Tabla_CMS_Data[[#This Row],[Date]]-B1378,0)</f>
        <v>2.8935185400769114E-4</v>
      </c>
    </row>
    <row r="1380" spans="1:8" x14ac:dyDescent="0.3">
      <c r="A1380">
        <v>1605</v>
      </c>
      <c r="B1380" s="5">
        <v>44785.469282407408</v>
      </c>
      <c r="C1380" t="s">
        <v>764</v>
      </c>
      <c r="D1380" t="s">
        <v>765</v>
      </c>
      <c r="E1380" t="s">
        <v>772</v>
      </c>
      <c r="F1380" t="s">
        <v>11</v>
      </c>
      <c r="G1380" t="s">
        <v>630</v>
      </c>
      <c r="H1380" s="3">
        <f>IF(Tabla_CMS_Data[[#This Row],[PDFName]]=C1379,Tabla_CMS_Data[[#This Row],[Date]]-B1379,0)</f>
        <v>7.9745370385353453E-3</v>
      </c>
    </row>
    <row r="1381" spans="1:8" x14ac:dyDescent="0.3">
      <c r="A1381">
        <v>1606</v>
      </c>
      <c r="B1381" s="5">
        <v>44785.469560185185</v>
      </c>
      <c r="C1381" t="s">
        <v>764</v>
      </c>
      <c r="D1381" t="s">
        <v>765</v>
      </c>
      <c r="E1381" t="s">
        <v>772</v>
      </c>
      <c r="F1381" t="s">
        <v>16</v>
      </c>
      <c r="G1381" t="s">
        <v>630</v>
      </c>
      <c r="H1381" s="3">
        <f>IF(Tabla_CMS_Data[[#This Row],[PDFName]]=C1380,Tabla_CMS_Data[[#This Row],[Date]]-B1380,0)</f>
        <v>2.7777777722803876E-4</v>
      </c>
    </row>
    <row r="1382" spans="1:8" x14ac:dyDescent="0.3">
      <c r="A1382">
        <v>1607</v>
      </c>
      <c r="B1382" s="5">
        <v>44785.470277777778</v>
      </c>
      <c r="C1382" t="s">
        <v>764</v>
      </c>
      <c r="D1382" t="s">
        <v>765</v>
      </c>
      <c r="E1382" t="s">
        <v>773</v>
      </c>
      <c r="F1382" t="s">
        <v>11</v>
      </c>
      <c r="G1382" t="s">
        <v>630</v>
      </c>
      <c r="H1382" s="3">
        <f>IF(Tabla_CMS_Data[[#This Row],[PDFName]]=C1381,Tabla_CMS_Data[[#This Row],[Date]]-B1381,0)</f>
        <v>7.1759259299142286E-4</v>
      </c>
    </row>
    <row r="1383" spans="1:8" x14ac:dyDescent="0.3">
      <c r="A1383">
        <v>1608</v>
      </c>
      <c r="B1383" s="5">
        <v>44785.470532407409</v>
      </c>
      <c r="C1383" t="s">
        <v>764</v>
      </c>
      <c r="D1383" t="s">
        <v>765</v>
      </c>
      <c r="E1383" t="s">
        <v>773</v>
      </c>
      <c r="F1383" t="s">
        <v>16</v>
      </c>
      <c r="G1383" t="s">
        <v>630</v>
      </c>
      <c r="H1383" s="3">
        <f>IF(Tabla_CMS_Data[[#This Row],[PDFName]]=C1382,Tabla_CMS_Data[[#This Row],[Date]]-B1382,0)</f>
        <v>2.546296309446916E-4</v>
      </c>
    </row>
    <row r="1384" spans="1:8" x14ac:dyDescent="0.3">
      <c r="A1384">
        <v>1609</v>
      </c>
      <c r="B1384" s="5">
        <v>44785.471122685187</v>
      </c>
      <c r="C1384" t="s">
        <v>764</v>
      </c>
      <c r="D1384" t="s">
        <v>765</v>
      </c>
      <c r="E1384" t="s">
        <v>727</v>
      </c>
      <c r="F1384" t="s">
        <v>11</v>
      </c>
      <c r="G1384" t="s">
        <v>630</v>
      </c>
      <c r="H1384" s="3">
        <f>IF(Tabla_CMS_Data[[#This Row],[PDFName]]=C1383,Tabla_CMS_Data[[#This Row],[Date]]-B1383,0)</f>
        <v>5.9027777751907706E-4</v>
      </c>
    </row>
    <row r="1385" spans="1:8" x14ac:dyDescent="0.3">
      <c r="A1385">
        <v>1610</v>
      </c>
      <c r="B1385" s="5">
        <v>44785.471365740741</v>
      </c>
      <c r="C1385" t="s">
        <v>764</v>
      </c>
      <c r="D1385" t="s">
        <v>765</v>
      </c>
      <c r="E1385" t="s">
        <v>727</v>
      </c>
      <c r="F1385" t="s">
        <v>16</v>
      </c>
      <c r="G1385" t="s">
        <v>630</v>
      </c>
      <c r="H1385" s="3">
        <f>IF(Tabla_CMS_Data[[#This Row],[PDFName]]=C1384,Tabla_CMS_Data[[#This Row],[Date]]-B1384,0)</f>
        <v>2.4305555416503921E-4</v>
      </c>
    </row>
    <row r="1386" spans="1:8" x14ac:dyDescent="0.3">
      <c r="A1386">
        <v>1611</v>
      </c>
      <c r="B1386" s="5">
        <v>44785.471990740742</v>
      </c>
      <c r="C1386" t="s">
        <v>764</v>
      </c>
      <c r="D1386" t="s">
        <v>765</v>
      </c>
      <c r="E1386" t="s">
        <v>774</v>
      </c>
      <c r="F1386" t="s">
        <v>11</v>
      </c>
      <c r="G1386" t="s">
        <v>630</v>
      </c>
      <c r="H1386" s="3">
        <f>IF(Tabla_CMS_Data[[#This Row],[PDFName]]=C1385,Tabla_CMS_Data[[#This Row],[Date]]-B1385,0)</f>
        <v>6.2500000058207661E-4</v>
      </c>
    </row>
    <row r="1387" spans="1:8" x14ac:dyDescent="0.3">
      <c r="A1387">
        <v>1612</v>
      </c>
      <c r="B1387" s="5">
        <v>44785.472280092596</v>
      </c>
      <c r="C1387" t="s">
        <v>764</v>
      </c>
      <c r="D1387" t="s">
        <v>765</v>
      </c>
      <c r="E1387" t="s">
        <v>774</v>
      </c>
      <c r="F1387" t="s">
        <v>16</v>
      </c>
      <c r="G1387" t="s">
        <v>630</v>
      </c>
      <c r="H1387" s="3">
        <f>IF(Tabla_CMS_Data[[#This Row],[PDFName]]=C1386,Tabla_CMS_Data[[#This Row],[Date]]-B1386,0)</f>
        <v>2.8935185400769114E-4</v>
      </c>
    </row>
    <row r="1388" spans="1:8" x14ac:dyDescent="0.3">
      <c r="A1388">
        <v>1613</v>
      </c>
      <c r="B1388" s="5">
        <v>44785.473032407404</v>
      </c>
      <c r="C1388" t="s">
        <v>764</v>
      </c>
      <c r="D1388" t="s">
        <v>765</v>
      </c>
      <c r="E1388" t="s">
        <v>775</v>
      </c>
      <c r="F1388" t="s">
        <v>11</v>
      </c>
      <c r="G1388" t="s">
        <v>630</v>
      </c>
      <c r="H1388" s="3">
        <f>IF(Tabla_CMS_Data[[#This Row],[PDFName]]=C1387,Tabla_CMS_Data[[#This Row],[Date]]-B1387,0)</f>
        <v>7.5231480877846479E-4</v>
      </c>
    </row>
    <row r="1389" spans="1:8" x14ac:dyDescent="0.3">
      <c r="A1389">
        <v>1614</v>
      </c>
      <c r="B1389" s="5">
        <v>44785.473310185182</v>
      </c>
      <c r="C1389" t="s">
        <v>764</v>
      </c>
      <c r="D1389" t="s">
        <v>765</v>
      </c>
      <c r="E1389" t="s">
        <v>775</v>
      </c>
      <c r="F1389" t="s">
        <v>16</v>
      </c>
      <c r="G1389" t="s">
        <v>630</v>
      </c>
      <c r="H1389" s="3">
        <f>IF(Tabla_CMS_Data[[#This Row],[PDFName]]=C1388,Tabla_CMS_Data[[#This Row],[Date]]-B1388,0)</f>
        <v>2.7777777722803876E-4</v>
      </c>
    </row>
    <row r="1390" spans="1:8" x14ac:dyDescent="0.3">
      <c r="A1390">
        <v>1615</v>
      </c>
      <c r="B1390" s="5">
        <v>44785.474074074074</v>
      </c>
      <c r="C1390" t="s">
        <v>764</v>
      </c>
      <c r="D1390" t="s">
        <v>765</v>
      </c>
      <c r="E1390" t="s">
        <v>776</v>
      </c>
      <c r="F1390" t="s">
        <v>11</v>
      </c>
      <c r="G1390" t="s">
        <v>630</v>
      </c>
      <c r="H1390" s="3">
        <f>IF(Tabla_CMS_Data[[#This Row],[PDFName]]=C1389,Tabla_CMS_Data[[#This Row],[Date]]-B1389,0)</f>
        <v>7.638888928340748E-4</v>
      </c>
    </row>
    <row r="1391" spans="1:8" x14ac:dyDescent="0.3">
      <c r="A1391">
        <v>1616</v>
      </c>
      <c r="B1391" s="5">
        <v>44785.474351851852</v>
      </c>
      <c r="C1391" t="s">
        <v>764</v>
      </c>
      <c r="D1391" t="s">
        <v>765</v>
      </c>
      <c r="E1391" t="s">
        <v>776</v>
      </c>
      <c r="F1391" t="s">
        <v>16</v>
      </c>
      <c r="G1391" t="s">
        <v>630</v>
      </c>
      <c r="H1391" s="3">
        <f>IF(Tabla_CMS_Data[[#This Row],[PDFName]]=C1390,Tabla_CMS_Data[[#This Row],[Date]]-B1390,0)</f>
        <v>2.7777777722803876E-4</v>
      </c>
    </row>
    <row r="1392" spans="1:8" x14ac:dyDescent="0.3">
      <c r="A1392">
        <v>1617</v>
      </c>
      <c r="B1392" s="5">
        <v>44785.47515046296</v>
      </c>
      <c r="C1392" t="s">
        <v>764</v>
      </c>
      <c r="D1392" t="s">
        <v>765</v>
      </c>
      <c r="E1392" t="s">
        <v>777</v>
      </c>
      <c r="F1392" t="s">
        <v>11</v>
      </c>
      <c r="G1392" t="s">
        <v>630</v>
      </c>
      <c r="H1392" s="3">
        <f>IF(Tabla_CMS_Data[[#This Row],[PDFName]]=C1391,Tabla_CMS_Data[[#This Row],[Date]]-B1391,0)</f>
        <v>7.9861110862111673E-4</v>
      </c>
    </row>
    <row r="1393" spans="1:8" x14ac:dyDescent="0.3">
      <c r="A1393">
        <v>1618</v>
      </c>
      <c r="B1393" s="5">
        <v>44785.475439814814</v>
      </c>
      <c r="C1393" t="s">
        <v>764</v>
      </c>
      <c r="D1393" t="s">
        <v>765</v>
      </c>
      <c r="E1393" t="s">
        <v>777</v>
      </c>
      <c r="F1393" t="s">
        <v>16</v>
      </c>
      <c r="G1393" t="s">
        <v>630</v>
      </c>
      <c r="H1393" s="3">
        <f>IF(Tabla_CMS_Data[[#This Row],[PDFName]]=C1392,Tabla_CMS_Data[[#This Row],[Date]]-B1392,0)</f>
        <v>2.8935185400769114E-4</v>
      </c>
    </row>
    <row r="1394" spans="1:8" x14ac:dyDescent="0.3">
      <c r="A1394">
        <v>1619</v>
      </c>
      <c r="B1394" s="5">
        <v>44785.476157407407</v>
      </c>
      <c r="C1394" t="s">
        <v>764</v>
      </c>
      <c r="D1394" t="s">
        <v>765</v>
      </c>
      <c r="E1394" t="s">
        <v>739</v>
      </c>
      <c r="F1394" t="s">
        <v>11</v>
      </c>
      <c r="G1394" t="s">
        <v>630</v>
      </c>
      <c r="H1394" s="3">
        <f>IF(Tabla_CMS_Data[[#This Row],[PDFName]]=C1393,Tabla_CMS_Data[[#This Row],[Date]]-B1393,0)</f>
        <v>7.1759259299142286E-4</v>
      </c>
    </row>
    <row r="1395" spans="1:8" x14ac:dyDescent="0.3">
      <c r="A1395">
        <v>1620</v>
      </c>
      <c r="B1395" s="5">
        <v>44785.476412037038</v>
      </c>
      <c r="C1395" t="s">
        <v>764</v>
      </c>
      <c r="D1395" t="s">
        <v>765</v>
      </c>
      <c r="E1395" t="s">
        <v>739</v>
      </c>
      <c r="F1395" t="s">
        <v>16</v>
      </c>
      <c r="G1395" t="s">
        <v>630</v>
      </c>
      <c r="H1395" s="3">
        <f>IF(Tabla_CMS_Data[[#This Row],[PDFName]]=C1394,Tabla_CMS_Data[[#This Row],[Date]]-B1394,0)</f>
        <v>2.546296309446916E-4</v>
      </c>
    </row>
    <row r="1396" spans="1:8" x14ac:dyDescent="0.3">
      <c r="A1396">
        <v>1621</v>
      </c>
      <c r="B1396" s="5">
        <v>44785.477025462962</v>
      </c>
      <c r="C1396" t="s">
        <v>764</v>
      </c>
      <c r="D1396" t="s">
        <v>765</v>
      </c>
      <c r="E1396" t="s">
        <v>778</v>
      </c>
      <c r="F1396" t="s">
        <v>11</v>
      </c>
      <c r="G1396" t="s">
        <v>630</v>
      </c>
      <c r="H1396" s="3">
        <f>IF(Tabla_CMS_Data[[#This Row],[PDFName]]=C1395,Tabla_CMS_Data[[#This Row],[Date]]-B1395,0)</f>
        <v>6.1342592380242422E-4</v>
      </c>
    </row>
    <row r="1397" spans="1:8" x14ac:dyDescent="0.3">
      <c r="A1397">
        <v>1622</v>
      </c>
      <c r="B1397" s="5">
        <v>44785.477337962962</v>
      </c>
      <c r="C1397" t="s">
        <v>764</v>
      </c>
      <c r="D1397" t="s">
        <v>765</v>
      </c>
      <c r="E1397" t="s">
        <v>778</v>
      </c>
      <c r="F1397" t="s">
        <v>16</v>
      </c>
      <c r="G1397" t="s">
        <v>630</v>
      </c>
      <c r="H1397" s="3">
        <f>IF(Tabla_CMS_Data[[#This Row],[PDFName]]=C1396,Tabla_CMS_Data[[#This Row],[Date]]-B1396,0)</f>
        <v>3.125000002910383E-4</v>
      </c>
    </row>
    <row r="1398" spans="1:8" x14ac:dyDescent="0.3">
      <c r="A1398">
        <v>1623</v>
      </c>
      <c r="B1398" s="5">
        <v>44785.478101851855</v>
      </c>
      <c r="C1398" t="s">
        <v>764</v>
      </c>
      <c r="D1398" t="s">
        <v>765</v>
      </c>
      <c r="E1398" t="s">
        <v>779</v>
      </c>
      <c r="F1398" t="s">
        <v>11</v>
      </c>
      <c r="G1398" t="s">
        <v>630</v>
      </c>
      <c r="H1398" s="3">
        <f>IF(Tabla_CMS_Data[[#This Row],[PDFName]]=C1397,Tabla_CMS_Data[[#This Row],[Date]]-B1397,0)</f>
        <v>7.638888928340748E-4</v>
      </c>
    </row>
    <row r="1399" spans="1:8" x14ac:dyDescent="0.3">
      <c r="A1399">
        <v>1624</v>
      </c>
      <c r="B1399" s="5">
        <v>44785.478379629632</v>
      </c>
      <c r="C1399" t="s">
        <v>764</v>
      </c>
      <c r="D1399" t="s">
        <v>765</v>
      </c>
      <c r="E1399" t="s">
        <v>779</v>
      </c>
      <c r="F1399" t="s">
        <v>16</v>
      </c>
      <c r="G1399" t="s">
        <v>630</v>
      </c>
      <c r="H1399" s="3">
        <f>IF(Tabla_CMS_Data[[#This Row],[PDFName]]=C1398,Tabla_CMS_Data[[#This Row],[Date]]-B1398,0)</f>
        <v>2.7777777722803876E-4</v>
      </c>
    </row>
    <row r="1400" spans="1:8" x14ac:dyDescent="0.3">
      <c r="A1400">
        <v>1625</v>
      </c>
      <c r="B1400" s="5">
        <v>44785.478437500002</v>
      </c>
      <c r="C1400" t="s">
        <v>764</v>
      </c>
      <c r="D1400" t="s">
        <v>765</v>
      </c>
      <c r="E1400" t="s">
        <v>779</v>
      </c>
      <c r="F1400" t="s">
        <v>73</v>
      </c>
      <c r="G1400" t="s">
        <v>468</v>
      </c>
      <c r="H1400" s="3">
        <f>IF(Tabla_CMS_Data[[#This Row],[PDFName]]=C1399,Tabla_CMS_Data[[#This Row],[Date]]-B1399,0)</f>
        <v>5.7870369346346706E-5</v>
      </c>
    </row>
    <row r="1401" spans="1:8" x14ac:dyDescent="0.3">
      <c r="A1401">
        <v>1626</v>
      </c>
      <c r="B1401" s="5">
        <v>44785.478506944448</v>
      </c>
      <c r="C1401" t="s">
        <v>764</v>
      </c>
      <c r="D1401" t="s">
        <v>765</v>
      </c>
      <c r="E1401" t="s">
        <v>779</v>
      </c>
      <c r="F1401" t="s">
        <v>74</v>
      </c>
      <c r="G1401" t="s">
        <v>468</v>
      </c>
      <c r="H1401" s="3">
        <f>IF(Tabla_CMS_Data[[#This Row],[PDFName]]=C1400,Tabla_CMS_Data[[#This Row],[Date]]-B1400,0)</f>
        <v>6.9444446125999093E-5</v>
      </c>
    </row>
    <row r="1402" spans="1:8" x14ac:dyDescent="0.3">
      <c r="A1402">
        <v>1627</v>
      </c>
      <c r="B1402" s="5">
        <v>44785.478564814817</v>
      </c>
      <c r="C1402" t="s">
        <v>764</v>
      </c>
      <c r="D1402" t="s">
        <v>765</v>
      </c>
      <c r="E1402" t="s">
        <v>779</v>
      </c>
      <c r="F1402" t="s">
        <v>75</v>
      </c>
      <c r="G1402" t="s">
        <v>468</v>
      </c>
      <c r="H1402" s="3">
        <f>IF(Tabla_CMS_Data[[#This Row],[PDFName]]=C1401,Tabla_CMS_Data[[#This Row],[Date]]-B1401,0)</f>
        <v>5.7870369346346706E-5</v>
      </c>
    </row>
    <row r="1403" spans="1:8" x14ac:dyDescent="0.3">
      <c r="A1403">
        <v>1628</v>
      </c>
      <c r="B1403" s="5">
        <v>44785.478622685187</v>
      </c>
      <c r="C1403" t="s">
        <v>764</v>
      </c>
      <c r="D1403" t="s">
        <v>765</v>
      </c>
      <c r="E1403" t="s">
        <v>779</v>
      </c>
      <c r="F1403" t="s">
        <v>77</v>
      </c>
      <c r="G1403" t="s">
        <v>468</v>
      </c>
      <c r="H1403" s="3">
        <f>IF(Tabla_CMS_Data[[#This Row],[PDFName]]=C1402,Tabla_CMS_Data[[#This Row],[Date]]-B1402,0)</f>
        <v>5.7870369346346706E-5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E334"/>
  <sheetViews>
    <sheetView workbookViewId="0">
      <selection activeCell="D1" sqref="D1"/>
    </sheetView>
  </sheetViews>
  <sheetFormatPr baseColWidth="10" defaultColWidth="11.44140625" defaultRowHeight="14.4" x14ac:dyDescent="0.3"/>
  <cols>
    <col min="1" max="1" width="5.109375" bestFit="1" customWidth="1"/>
    <col min="2" max="2" width="15.33203125" style="5" bestFit="1" customWidth="1"/>
    <col min="3" max="3" width="13.109375" bestFit="1" customWidth="1"/>
    <col min="4" max="4" width="17" bestFit="1" customWidth="1"/>
    <col min="5" max="5" width="42.5546875" bestFit="1" customWidth="1"/>
  </cols>
  <sheetData>
    <row r="1" spans="1:5" x14ac:dyDescent="0.3">
      <c r="A1" s="1" t="s">
        <v>0</v>
      </c>
      <c r="B1" s="6" t="s">
        <v>1</v>
      </c>
      <c r="C1" s="1" t="s">
        <v>3</v>
      </c>
      <c r="D1" s="1" t="s">
        <v>780</v>
      </c>
      <c r="E1" s="1" t="s">
        <v>6</v>
      </c>
    </row>
    <row r="2" spans="1:5" x14ac:dyDescent="0.3">
      <c r="A2">
        <v>156</v>
      </c>
      <c r="B2" s="5">
        <v>44764.258842592593</v>
      </c>
      <c r="C2" t="s">
        <v>781</v>
      </c>
      <c r="D2" t="s">
        <v>782</v>
      </c>
      <c r="E2" t="s">
        <v>783</v>
      </c>
    </row>
    <row r="3" spans="1:5" x14ac:dyDescent="0.3">
      <c r="A3">
        <v>281</v>
      </c>
      <c r="B3" s="5">
        <v>44778.746967592589</v>
      </c>
      <c r="C3" t="s">
        <v>781</v>
      </c>
      <c r="D3" t="s">
        <v>782</v>
      </c>
      <c r="E3" t="s">
        <v>784</v>
      </c>
    </row>
    <row r="4" spans="1:5" x14ac:dyDescent="0.3">
      <c r="A4">
        <v>323</v>
      </c>
      <c r="B4" s="5">
        <v>44781.964594907404</v>
      </c>
      <c r="C4" t="s">
        <v>781</v>
      </c>
      <c r="D4" t="s">
        <v>782</v>
      </c>
      <c r="E4" t="s">
        <v>630</v>
      </c>
    </row>
    <row r="5" spans="1:5" x14ac:dyDescent="0.3">
      <c r="A5">
        <v>155</v>
      </c>
      <c r="B5" s="5">
        <v>44764.258842592593</v>
      </c>
      <c r="C5" t="s">
        <v>785</v>
      </c>
      <c r="D5" t="s">
        <v>786</v>
      </c>
      <c r="E5" t="s">
        <v>783</v>
      </c>
    </row>
    <row r="6" spans="1:5" x14ac:dyDescent="0.3">
      <c r="A6">
        <v>280</v>
      </c>
      <c r="B6" s="5">
        <v>44778.744525462964</v>
      </c>
      <c r="C6" t="s">
        <v>785</v>
      </c>
      <c r="D6" t="s">
        <v>786</v>
      </c>
      <c r="E6" t="s">
        <v>784</v>
      </c>
    </row>
    <row r="7" spans="1:5" x14ac:dyDescent="0.3">
      <c r="A7">
        <v>322</v>
      </c>
      <c r="B7" s="5">
        <v>44781.963356481479</v>
      </c>
      <c r="C7" t="s">
        <v>785</v>
      </c>
      <c r="D7" t="s">
        <v>786</v>
      </c>
      <c r="E7" t="s">
        <v>630</v>
      </c>
    </row>
    <row r="8" spans="1:5" x14ac:dyDescent="0.3">
      <c r="A8">
        <v>153</v>
      </c>
      <c r="B8" s="5">
        <v>44764.258842592593</v>
      </c>
      <c r="C8" t="s">
        <v>787</v>
      </c>
      <c r="D8" t="s">
        <v>788</v>
      </c>
      <c r="E8" t="s">
        <v>783</v>
      </c>
    </row>
    <row r="9" spans="1:5" x14ac:dyDescent="0.3">
      <c r="A9">
        <v>279</v>
      </c>
      <c r="B9" s="5">
        <v>44778.744259259256</v>
      </c>
      <c r="C9" t="s">
        <v>787</v>
      </c>
      <c r="D9" t="s">
        <v>788</v>
      </c>
      <c r="E9" t="s">
        <v>784</v>
      </c>
    </row>
    <row r="10" spans="1:5" x14ac:dyDescent="0.3">
      <c r="A10">
        <v>321</v>
      </c>
      <c r="B10" s="5">
        <v>44781.914768518516</v>
      </c>
      <c r="C10" t="s">
        <v>787</v>
      </c>
      <c r="D10" t="s">
        <v>788</v>
      </c>
      <c r="E10" t="s">
        <v>784</v>
      </c>
    </row>
    <row r="11" spans="1:5" x14ac:dyDescent="0.3">
      <c r="A11">
        <v>336</v>
      </c>
      <c r="B11" s="5">
        <v>44783.793692129628</v>
      </c>
      <c r="C11" t="s">
        <v>789</v>
      </c>
      <c r="D11" t="s">
        <v>788</v>
      </c>
      <c r="E11" t="s">
        <v>630</v>
      </c>
    </row>
    <row r="12" spans="1:5" x14ac:dyDescent="0.3">
      <c r="A12">
        <v>154</v>
      </c>
      <c r="B12" s="5">
        <v>44764.258842592593</v>
      </c>
      <c r="C12" t="s">
        <v>790</v>
      </c>
      <c r="D12" t="s">
        <v>791</v>
      </c>
      <c r="E12" t="s">
        <v>783</v>
      </c>
    </row>
    <row r="13" spans="1:5" x14ac:dyDescent="0.3">
      <c r="A13">
        <v>152</v>
      </c>
      <c r="B13" s="5">
        <v>44764.258842592593</v>
      </c>
      <c r="C13" t="s">
        <v>792</v>
      </c>
      <c r="D13" t="s">
        <v>793</v>
      </c>
      <c r="E13" t="s">
        <v>783</v>
      </c>
    </row>
    <row r="14" spans="1:5" x14ac:dyDescent="0.3">
      <c r="A14">
        <v>149</v>
      </c>
      <c r="B14" s="5">
        <v>44764.258842592593</v>
      </c>
      <c r="C14" t="s">
        <v>794</v>
      </c>
      <c r="D14" t="s">
        <v>795</v>
      </c>
      <c r="E14" t="s">
        <v>783</v>
      </c>
    </row>
    <row r="15" spans="1:5" x14ac:dyDescent="0.3">
      <c r="A15">
        <v>278</v>
      </c>
      <c r="B15" s="5">
        <v>44778.742372685185</v>
      </c>
      <c r="C15" t="s">
        <v>794</v>
      </c>
      <c r="D15" t="s">
        <v>795</v>
      </c>
      <c r="E15" t="s">
        <v>630</v>
      </c>
    </row>
    <row r="16" spans="1:5" x14ac:dyDescent="0.3">
      <c r="A16">
        <v>150</v>
      </c>
      <c r="B16" s="5">
        <v>44764.258842592593</v>
      </c>
      <c r="C16" t="s">
        <v>796</v>
      </c>
      <c r="D16" t="s">
        <v>797</v>
      </c>
      <c r="E16" t="s">
        <v>783</v>
      </c>
    </row>
    <row r="17" spans="1:5" x14ac:dyDescent="0.3">
      <c r="A17">
        <v>277</v>
      </c>
      <c r="B17" s="5">
        <v>44778.73878472222</v>
      </c>
      <c r="C17" t="s">
        <v>796</v>
      </c>
      <c r="D17" t="s">
        <v>797</v>
      </c>
      <c r="E17" t="s">
        <v>630</v>
      </c>
    </row>
    <row r="18" spans="1:5" x14ac:dyDescent="0.3">
      <c r="A18">
        <v>151</v>
      </c>
      <c r="B18" s="5">
        <v>44764.258842592593</v>
      </c>
      <c r="C18" t="s">
        <v>798</v>
      </c>
      <c r="D18" t="s">
        <v>799</v>
      </c>
      <c r="E18" t="s">
        <v>783</v>
      </c>
    </row>
    <row r="19" spans="1:5" x14ac:dyDescent="0.3">
      <c r="A19">
        <v>276</v>
      </c>
      <c r="B19" s="5">
        <v>44778.737916666665</v>
      </c>
      <c r="C19" t="s">
        <v>798</v>
      </c>
      <c r="D19" t="s">
        <v>799</v>
      </c>
      <c r="E19" t="s">
        <v>800</v>
      </c>
    </row>
    <row r="20" spans="1:5" x14ac:dyDescent="0.3">
      <c r="A20">
        <v>57</v>
      </c>
      <c r="B20" s="5">
        <v>44769.063692129632</v>
      </c>
      <c r="C20" t="s">
        <v>801</v>
      </c>
      <c r="D20" t="s">
        <v>802</v>
      </c>
      <c r="E20" t="s">
        <v>784</v>
      </c>
    </row>
    <row r="21" spans="1:5" x14ac:dyDescent="0.3">
      <c r="A21">
        <v>116</v>
      </c>
      <c r="B21" s="5">
        <v>44770.06722222222</v>
      </c>
      <c r="C21" t="s">
        <v>801</v>
      </c>
      <c r="D21" t="s">
        <v>802</v>
      </c>
      <c r="E21" t="s">
        <v>630</v>
      </c>
    </row>
    <row r="22" spans="1:5" x14ac:dyDescent="0.3">
      <c r="A22">
        <v>56</v>
      </c>
      <c r="B22" s="5">
        <v>44769.062847222223</v>
      </c>
      <c r="C22" t="s">
        <v>803</v>
      </c>
      <c r="D22" t="s">
        <v>804</v>
      </c>
      <c r="E22" t="s">
        <v>784</v>
      </c>
    </row>
    <row r="23" spans="1:5" x14ac:dyDescent="0.3">
      <c r="A23">
        <v>115</v>
      </c>
      <c r="B23" s="5">
        <v>44770.06559027778</v>
      </c>
      <c r="C23" t="s">
        <v>803</v>
      </c>
      <c r="D23" t="s">
        <v>804</v>
      </c>
      <c r="E23" t="s">
        <v>630</v>
      </c>
    </row>
    <row r="24" spans="1:5" x14ac:dyDescent="0.3">
      <c r="A24">
        <v>55</v>
      </c>
      <c r="B24" s="5">
        <v>44769.062430555554</v>
      </c>
      <c r="C24" t="s">
        <v>805</v>
      </c>
      <c r="D24" t="s">
        <v>806</v>
      </c>
      <c r="E24" t="s">
        <v>784</v>
      </c>
    </row>
    <row r="25" spans="1:5" x14ac:dyDescent="0.3">
      <c r="A25">
        <v>114</v>
      </c>
      <c r="B25" s="5">
        <v>44770.064756944441</v>
      </c>
      <c r="C25" t="s">
        <v>805</v>
      </c>
      <c r="D25" t="s">
        <v>806</v>
      </c>
      <c r="E25" t="s">
        <v>630</v>
      </c>
    </row>
    <row r="26" spans="1:5" x14ac:dyDescent="0.3">
      <c r="A26">
        <v>54</v>
      </c>
      <c r="B26" s="5">
        <v>44769.061701388891</v>
      </c>
      <c r="C26" t="s">
        <v>807</v>
      </c>
      <c r="D26" t="s">
        <v>808</v>
      </c>
      <c r="E26" t="s">
        <v>784</v>
      </c>
    </row>
    <row r="27" spans="1:5" x14ac:dyDescent="0.3">
      <c r="A27">
        <v>113</v>
      </c>
      <c r="B27" s="5">
        <v>44770.063935185186</v>
      </c>
      <c r="C27" t="s">
        <v>807</v>
      </c>
      <c r="D27" t="s">
        <v>808</v>
      </c>
      <c r="E27" t="s">
        <v>630</v>
      </c>
    </row>
    <row r="28" spans="1:5" x14ac:dyDescent="0.3">
      <c r="A28">
        <v>53</v>
      </c>
      <c r="B28" s="5">
        <v>44769.020578703705</v>
      </c>
      <c r="C28" t="s">
        <v>809</v>
      </c>
      <c r="D28" t="s">
        <v>810</v>
      </c>
      <c r="E28" t="s">
        <v>784</v>
      </c>
    </row>
    <row r="29" spans="1:5" x14ac:dyDescent="0.3">
      <c r="A29">
        <v>112</v>
      </c>
      <c r="B29" s="5">
        <v>44770.0625462963</v>
      </c>
      <c r="C29" t="s">
        <v>809</v>
      </c>
      <c r="D29" t="s">
        <v>810</v>
      </c>
      <c r="E29" t="s">
        <v>630</v>
      </c>
    </row>
    <row r="30" spans="1:5" x14ac:dyDescent="0.3">
      <c r="A30">
        <v>52</v>
      </c>
      <c r="B30" s="5">
        <v>44769.020266203705</v>
      </c>
      <c r="C30" t="s">
        <v>811</v>
      </c>
      <c r="D30" t="s">
        <v>812</v>
      </c>
      <c r="E30" t="s">
        <v>784</v>
      </c>
    </row>
    <row r="31" spans="1:5" x14ac:dyDescent="0.3">
      <c r="A31">
        <v>111</v>
      </c>
      <c r="B31" s="5">
        <v>44770.061724537038</v>
      </c>
      <c r="C31" t="s">
        <v>811</v>
      </c>
      <c r="D31" t="s">
        <v>812</v>
      </c>
      <c r="E31" t="s">
        <v>630</v>
      </c>
    </row>
    <row r="32" spans="1:5" x14ac:dyDescent="0.3">
      <c r="A32">
        <v>51</v>
      </c>
      <c r="B32" s="5">
        <v>44769.019965277781</v>
      </c>
      <c r="C32" t="s">
        <v>813</v>
      </c>
      <c r="D32" t="s">
        <v>814</v>
      </c>
      <c r="E32" t="s">
        <v>784</v>
      </c>
    </row>
    <row r="33" spans="1:5" x14ac:dyDescent="0.3">
      <c r="A33">
        <v>110</v>
      </c>
      <c r="B33" s="5">
        <v>44770.060219907406</v>
      </c>
      <c r="C33" t="s">
        <v>813</v>
      </c>
      <c r="D33" t="s">
        <v>814</v>
      </c>
      <c r="E33" t="s">
        <v>630</v>
      </c>
    </row>
    <row r="34" spans="1:5" x14ac:dyDescent="0.3">
      <c r="A34">
        <v>50</v>
      </c>
      <c r="B34" s="5">
        <v>44769.019652777781</v>
      </c>
      <c r="C34" t="s">
        <v>815</v>
      </c>
      <c r="D34" t="s">
        <v>816</v>
      </c>
      <c r="E34" t="s">
        <v>784</v>
      </c>
    </row>
    <row r="35" spans="1:5" x14ac:dyDescent="0.3">
      <c r="A35">
        <v>109</v>
      </c>
      <c r="B35" s="5">
        <v>44770.059386574074</v>
      </c>
      <c r="C35" t="s">
        <v>815</v>
      </c>
      <c r="D35" t="s">
        <v>816</v>
      </c>
      <c r="E35" t="s">
        <v>630</v>
      </c>
    </row>
    <row r="36" spans="1:5" x14ac:dyDescent="0.3">
      <c r="A36">
        <v>49</v>
      </c>
      <c r="B36" s="5">
        <v>44769.01934027778</v>
      </c>
      <c r="C36" t="s">
        <v>817</v>
      </c>
      <c r="D36" t="s">
        <v>818</v>
      </c>
      <c r="E36" t="s">
        <v>784</v>
      </c>
    </row>
    <row r="37" spans="1:5" x14ac:dyDescent="0.3">
      <c r="A37">
        <v>108</v>
      </c>
      <c r="B37" s="5">
        <v>44770.058541666665</v>
      </c>
      <c r="C37" t="s">
        <v>817</v>
      </c>
      <c r="D37" t="s">
        <v>818</v>
      </c>
      <c r="E37" t="s">
        <v>630</v>
      </c>
    </row>
    <row r="38" spans="1:5" x14ac:dyDescent="0.3">
      <c r="A38">
        <v>48</v>
      </c>
      <c r="B38" s="5">
        <v>44769.01902777778</v>
      </c>
      <c r="C38" t="s">
        <v>819</v>
      </c>
      <c r="D38" t="s">
        <v>820</v>
      </c>
      <c r="E38" t="s">
        <v>784</v>
      </c>
    </row>
    <row r="39" spans="1:5" x14ac:dyDescent="0.3">
      <c r="A39">
        <v>107</v>
      </c>
      <c r="B39" s="5">
        <v>44770.057106481479</v>
      </c>
      <c r="C39" t="s">
        <v>819</v>
      </c>
      <c r="D39" t="s">
        <v>820</v>
      </c>
      <c r="E39" t="s">
        <v>630</v>
      </c>
    </row>
    <row r="40" spans="1:5" x14ac:dyDescent="0.3">
      <c r="A40">
        <v>47</v>
      </c>
      <c r="B40" s="5">
        <v>44769.018726851849</v>
      </c>
      <c r="C40" t="s">
        <v>821</v>
      </c>
      <c r="D40" t="s">
        <v>822</v>
      </c>
      <c r="E40" t="s">
        <v>784</v>
      </c>
    </row>
    <row r="41" spans="1:5" x14ac:dyDescent="0.3">
      <c r="A41">
        <v>106</v>
      </c>
      <c r="B41" s="5">
        <v>44770.056273148148</v>
      </c>
      <c r="C41" t="s">
        <v>821</v>
      </c>
      <c r="D41" t="s">
        <v>822</v>
      </c>
      <c r="E41" t="s">
        <v>630</v>
      </c>
    </row>
    <row r="42" spans="1:5" x14ac:dyDescent="0.3">
      <c r="A42">
        <v>46</v>
      </c>
      <c r="B42" s="5">
        <v>44769.018414351849</v>
      </c>
      <c r="C42" t="s">
        <v>823</v>
      </c>
      <c r="D42" t="s">
        <v>824</v>
      </c>
      <c r="E42" t="s">
        <v>784</v>
      </c>
    </row>
    <row r="43" spans="1:5" x14ac:dyDescent="0.3">
      <c r="A43">
        <v>105</v>
      </c>
      <c r="B43" s="5">
        <v>44770.055011574077</v>
      </c>
      <c r="C43" t="s">
        <v>823</v>
      </c>
      <c r="D43" t="s">
        <v>824</v>
      </c>
      <c r="E43" t="s">
        <v>630</v>
      </c>
    </row>
    <row r="44" spans="1:5" x14ac:dyDescent="0.3">
      <c r="A44">
        <v>44</v>
      </c>
      <c r="B44" s="5">
        <v>44769.00209490741</v>
      </c>
      <c r="C44" t="s">
        <v>825</v>
      </c>
      <c r="D44" t="s">
        <v>826</v>
      </c>
      <c r="E44" t="s">
        <v>784</v>
      </c>
    </row>
    <row r="45" spans="1:5" x14ac:dyDescent="0.3">
      <c r="A45">
        <v>104</v>
      </c>
      <c r="B45" s="5">
        <v>44770.054178240738</v>
      </c>
      <c r="C45" t="s">
        <v>825</v>
      </c>
      <c r="D45" t="s">
        <v>826</v>
      </c>
      <c r="E45" t="s">
        <v>630</v>
      </c>
    </row>
    <row r="46" spans="1:5" x14ac:dyDescent="0.3">
      <c r="A46">
        <v>246</v>
      </c>
      <c r="B46" s="5">
        <v>44778.623553240737</v>
      </c>
      <c r="C46" t="s">
        <v>827</v>
      </c>
      <c r="D46" t="s">
        <v>828</v>
      </c>
      <c r="E46" t="s">
        <v>784</v>
      </c>
    </row>
    <row r="47" spans="1:5" x14ac:dyDescent="0.3">
      <c r="A47">
        <v>252</v>
      </c>
      <c r="B47" s="5">
        <v>44778.626898148148</v>
      </c>
      <c r="C47" t="s">
        <v>827</v>
      </c>
      <c r="D47" t="s">
        <v>828</v>
      </c>
      <c r="E47" t="s">
        <v>784</v>
      </c>
    </row>
    <row r="48" spans="1:5" x14ac:dyDescent="0.3">
      <c r="A48">
        <v>257</v>
      </c>
      <c r="B48" s="5">
        <v>44778.629236111112</v>
      </c>
      <c r="C48" t="s">
        <v>827</v>
      </c>
      <c r="D48" t="s">
        <v>828</v>
      </c>
      <c r="E48" t="s">
        <v>784</v>
      </c>
    </row>
    <row r="49" spans="1:5" x14ac:dyDescent="0.3">
      <c r="A49">
        <v>262</v>
      </c>
      <c r="B49" s="5">
        <v>44778.63208333333</v>
      </c>
      <c r="C49" t="s">
        <v>827</v>
      </c>
      <c r="D49" t="s">
        <v>828</v>
      </c>
      <c r="E49" t="s">
        <v>784</v>
      </c>
    </row>
    <row r="50" spans="1:5" x14ac:dyDescent="0.3">
      <c r="A50">
        <v>267</v>
      </c>
      <c r="B50" s="5">
        <v>44778.634884259256</v>
      </c>
      <c r="C50" t="s">
        <v>827</v>
      </c>
      <c r="D50" t="s">
        <v>828</v>
      </c>
      <c r="E50" t="s">
        <v>784</v>
      </c>
    </row>
    <row r="51" spans="1:5" x14ac:dyDescent="0.3">
      <c r="A51">
        <v>320</v>
      </c>
      <c r="B51" s="5">
        <v>44781.899976851855</v>
      </c>
      <c r="C51" t="s">
        <v>827</v>
      </c>
      <c r="D51" t="s">
        <v>828</v>
      </c>
      <c r="E51" t="s">
        <v>800</v>
      </c>
    </row>
    <row r="52" spans="1:5" x14ac:dyDescent="0.3">
      <c r="A52">
        <v>43</v>
      </c>
      <c r="B52" s="5">
        <v>44769.001782407409</v>
      </c>
      <c r="C52" t="s">
        <v>829</v>
      </c>
      <c r="D52" t="s">
        <v>830</v>
      </c>
      <c r="E52" t="s">
        <v>784</v>
      </c>
    </row>
    <row r="53" spans="1:5" x14ac:dyDescent="0.3">
      <c r="A53">
        <v>103</v>
      </c>
      <c r="B53" s="5">
        <v>44770.053356481483</v>
      </c>
      <c r="C53" t="s">
        <v>829</v>
      </c>
      <c r="D53" t="s">
        <v>830</v>
      </c>
      <c r="E53" t="s">
        <v>630</v>
      </c>
    </row>
    <row r="54" spans="1:5" x14ac:dyDescent="0.3">
      <c r="A54">
        <v>42</v>
      </c>
      <c r="B54" s="5">
        <v>44769.001111111109</v>
      </c>
      <c r="C54" t="s">
        <v>831</v>
      </c>
      <c r="D54" t="s">
        <v>832</v>
      </c>
      <c r="E54" t="s">
        <v>784</v>
      </c>
    </row>
    <row r="55" spans="1:5" x14ac:dyDescent="0.3">
      <c r="A55">
        <v>102</v>
      </c>
      <c r="B55" s="5">
        <v>44770.052523148152</v>
      </c>
      <c r="C55" t="s">
        <v>831</v>
      </c>
      <c r="D55" t="s">
        <v>832</v>
      </c>
      <c r="E55" t="s">
        <v>630</v>
      </c>
    </row>
    <row r="56" spans="1:5" x14ac:dyDescent="0.3">
      <c r="A56">
        <v>41</v>
      </c>
      <c r="B56" s="5">
        <v>44769.000509259262</v>
      </c>
      <c r="C56" t="s">
        <v>833</v>
      </c>
      <c r="D56" t="s">
        <v>834</v>
      </c>
      <c r="E56" t="s">
        <v>784</v>
      </c>
    </row>
    <row r="57" spans="1:5" x14ac:dyDescent="0.3">
      <c r="A57">
        <v>101</v>
      </c>
      <c r="B57" s="5">
        <v>44770.05133101852</v>
      </c>
      <c r="C57" t="s">
        <v>833</v>
      </c>
      <c r="D57" t="s">
        <v>834</v>
      </c>
      <c r="E57" t="s">
        <v>630</v>
      </c>
    </row>
    <row r="58" spans="1:5" x14ac:dyDescent="0.3">
      <c r="A58">
        <v>40</v>
      </c>
      <c r="B58" s="5">
        <v>44769.000196759262</v>
      </c>
      <c r="C58" t="s">
        <v>835</v>
      </c>
      <c r="D58" t="s">
        <v>836</v>
      </c>
      <c r="E58" t="s">
        <v>784</v>
      </c>
    </row>
    <row r="59" spans="1:5" x14ac:dyDescent="0.3">
      <c r="A59">
        <v>100</v>
      </c>
      <c r="B59" s="5">
        <v>44770.050208333334</v>
      </c>
      <c r="C59" t="s">
        <v>835</v>
      </c>
      <c r="D59" t="s">
        <v>836</v>
      </c>
      <c r="E59" t="s">
        <v>630</v>
      </c>
    </row>
    <row r="60" spans="1:5" x14ac:dyDescent="0.3">
      <c r="A60">
        <v>39</v>
      </c>
      <c r="B60" s="5">
        <v>44768.999884259261</v>
      </c>
      <c r="C60" t="s">
        <v>837</v>
      </c>
      <c r="D60" t="s">
        <v>838</v>
      </c>
      <c r="E60" t="s">
        <v>784</v>
      </c>
    </row>
    <row r="61" spans="1:5" x14ac:dyDescent="0.3">
      <c r="A61">
        <v>99</v>
      </c>
      <c r="B61" s="5">
        <v>44770.048946759256</v>
      </c>
      <c r="C61" t="s">
        <v>837</v>
      </c>
      <c r="D61" t="s">
        <v>838</v>
      </c>
      <c r="E61" t="s">
        <v>630</v>
      </c>
    </row>
    <row r="62" spans="1:5" x14ac:dyDescent="0.3">
      <c r="A62">
        <v>38</v>
      </c>
      <c r="B62" s="5">
        <v>44768.999097222222</v>
      </c>
      <c r="C62" t="s">
        <v>839</v>
      </c>
      <c r="D62" t="s">
        <v>840</v>
      </c>
      <c r="E62" t="s">
        <v>784</v>
      </c>
    </row>
    <row r="63" spans="1:5" x14ac:dyDescent="0.3">
      <c r="A63">
        <v>98</v>
      </c>
      <c r="B63" s="5">
        <v>44770.048043981478</v>
      </c>
      <c r="C63" t="s">
        <v>839</v>
      </c>
      <c r="D63" t="s">
        <v>840</v>
      </c>
      <c r="E63" t="s">
        <v>630</v>
      </c>
    </row>
    <row r="64" spans="1:5" x14ac:dyDescent="0.3">
      <c r="A64">
        <v>12</v>
      </c>
      <c r="B64" s="5">
        <v>44767.831585648149</v>
      </c>
      <c r="C64" t="s">
        <v>841</v>
      </c>
      <c r="D64" t="s">
        <v>842</v>
      </c>
      <c r="E64" t="s">
        <v>12</v>
      </c>
    </row>
    <row r="65" spans="1:5" x14ac:dyDescent="0.3">
      <c r="A65">
        <v>245</v>
      </c>
      <c r="B65" s="5">
        <v>44778.623460648145</v>
      </c>
      <c r="C65" t="s">
        <v>841</v>
      </c>
      <c r="D65" t="s">
        <v>842</v>
      </c>
      <c r="E65" t="s">
        <v>630</v>
      </c>
    </row>
    <row r="66" spans="1:5" x14ac:dyDescent="0.3">
      <c r="A66">
        <v>37</v>
      </c>
      <c r="B66" s="5">
        <v>44768.998854166668</v>
      </c>
      <c r="C66" t="s">
        <v>843</v>
      </c>
      <c r="D66" t="s">
        <v>844</v>
      </c>
      <c r="E66" t="s">
        <v>784</v>
      </c>
    </row>
    <row r="67" spans="1:5" x14ac:dyDescent="0.3">
      <c r="A67">
        <v>97</v>
      </c>
      <c r="B67" s="5">
        <v>44770.046678240738</v>
      </c>
      <c r="C67" t="s">
        <v>843</v>
      </c>
      <c r="D67" t="s">
        <v>844</v>
      </c>
      <c r="E67" t="s">
        <v>630</v>
      </c>
    </row>
    <row r="68" spans="1:5" x14ac:dyDescent="0.3">
      <c r="A68">
        <v>36</v>
      </c>
      <c r="B68" s="5">
        <v>44768.998240740744</v>
      </c>
      <c r="C68" t="s">
        <v>845</v>
      </c>
      <c r="D68" t="s">
        <v>846</v>
      </c>
      <c r="E68" t="s">
        <v>784</v>
      </c>
    </row>
    <row r="69" spans="1:5" x14ac:dyDescent="0.3">
      <c r="A69">
        <v>96</v>
      </c>
      <c r="B69" s="5">
        <v>44770.045844907407</v>
      </c>
      <c r="C69" t="s">
        <v>845</v>
      </c>
      <c r="D69" t="s">
        <v>846</v>
      </c>
      <c r="E69" t="s">
        <v>630</v>
      </c>
    </row>
    <row r="70" spans="1:5" x14ac:dyDescent="0.3">
      <c r="A70">
        <v>11</v>
      </c>
      <c r="B70" s="5">
        <v>44767.830011574071</v>
      </c>
      <c r="C70" t="s">
        <v>847</v>
      </c>
      <c r="D70" t="s">
        <v>848</v>
      </c>
      <c r="E70" t="s">
        <v>12</v>
      </c>
    </row>
    <row r="71" spans="1:5" x14ac:dyDescent="0.3">
      <c r="A71">
        <v>244</v>
      </c>
      <c r="B71" s="5">
        <v>44778.622557870367</v>
      </c>
      <c r="C71" t="s">
        <v>847</v>
      </c>
      <c r="D71" t="s">
        <v>848</v>
      </c>
      <c r="E71" t="s">
        <v>800</v>
      </c>
    </row>
    <row r="72" spans="1:5" x14ac:dyDescent="0.3">
      <c r="A72">
        <v>251</v>
      </c>
      <c r="B72" s="5">
        <v>44778.626817129632</v>
      </c>
      <c r="C72" t="s">
        <v>847</v>
      </c>
      <c r="D72" t="s">
        <v>848</v>
      </c>
      <c r="E72" t="s">
        <v>800</v>
      </c>
    </row>
    <row r="73" spans="1:5" x14ac:dyDescent="0.3">
      <c r="A73">
        <v>35</v>
      </c>
      <c r="B73" s="5">
        <v>44768.99763888889</v>
      </c>
      <c r="C73" t="s">
        <v>849</v>
      </c>
      <c r="D73" t="s">
        <v>850</v>
      </c>
      <c r="E73" t="s">
        <v>784</v>
      </c>
    </row>
    <row r="74" spans="1:5" x14ac:dyDescent="0.3">
      <c r="A74">
        <v>95</v>
      </c>
      <c r="B74" s="5">
        <v>44770.045023148145</v>
      </c>
      <c r="C74" t="s">
        <v>849</v>
      </c>
      <c r="D74" t="s">
        <v>850</v>
      </c>
      <c r="E74" t="s">
        <v>630</v>
      </c>
    </row>
    <row r="75" spans="1:5" x14ac:dyDescent="0.3">
      <c r="A75">
        <v>30</v>
      </c>
      <c r="B75" s="5">
        <v>44768.988009259258</v>
      </c>
      <c r="C75" t="s">
        <v>851</v>
      </c>
      <c r="D75" t="s">
        <v>852</v>
      </c>
      <c r="E75" t="s">
        <v>784</v>
      </c>
    </row>
    <row r="76" spans="1:5" x14ac:dyDescent="0.3">
      <c r="A76">
        <v>94</v>
      </c>
      <c r="B76" s="5">
        <v>44770.04383101852</v>
      </c>
      <c r="C76" t="s">
        <v>851</v>
      </c>
      <c r="D76" t="s">
        <v>852</v>
      </c>
      <c r="E76" t="s">
        <v>630</v>
      </c>
    </row>
    <row r="77" spans="1:5" x14ac:dyDescent="0.3">
      <c r="A77">
        <v>29</v>
      </c>
      <c r="B77" s="5">
        <v>44768.984085648146</v>
      </c>
      <c r="C77" t="s">
        <v>853</v>
      </c>
      <c r="D77" t="s">
        <v>854</v>
      </c>
      <c r="E77" t="s">
        <v>784</v>
      </c>
    </row>
    <row r="78" spans="1:5" x14ac:dyDescent="0.3">
      <c r="A78">
        <v>93</v>
      </c>
      <c r="B78" s="5">
        <v>44770.042696759258</v>
      </c>
      <c r="C78" t="s">
        <v>853</v>
      </c>
      <c r="D78" t="s">
        <v>854</v>
      </c>
      <c r="E78" t="s">
        <v>630</v>
      </c>
    </row>
    <row r="79" spans="1:5" x14ac:dyDescent="0.3">
      <c r="A79">
        <v>10</v>
      </c>
      <c r="B79" s="5">
        <v>44767.827824074076</v>
      </c>
      <c r="C79" t="s">
        <v>855</v>
      </c>
      <c r="D79" t="s">
        <v>856</v>
      </c>
      <c r="E79" t="s">
        <v>12</v>
      </c>
    </row>
    <row r="80" spans="1:5" x14ac:dyDescent="0.3">
      <c r="A80">
        <v>239</v>
      </c>
      <c r="B80" s="5">
        <v>44778.618576388886</v>
      </c>
      <c r="C80" t="s">
        <v>855</v>
      </c>
      <c r="D80" t="s">
        <v>856</v>
      </c>
      <c r="E80" t="s">
        <v>630</v>
      </c>
    </row>
    <row r="81" spans="1:5" x14ac:dyDescent="0.3">
      <c r="A81">
        <v>28</v>
      </c>
      <c r="B81" s="5">
        <v>44768.972442129627</v>
      </c>
      <c r="C81" t="s">
        <v>857</v>
      </c>
      <c r="D81" t="s">
        <v>858</v>
      </c>
      <c r="E81" t="s">
        <v>784</v>
      </c>
    </row>
    <row r="82" spans="1:5" x14ac:dyDescent="0.3">
      <c r="A82">
        <v>92</v>
      </c>
      <c r="B82" s="5">
        <v>44770.041863425926</v>
      </c>
      <c r="C82" t="s">
        <v>857</v>
      </c>
      <c r="D82" t="s">
        <v>858</v>
      </c>
      <c r="E82" t="s">
        <v>630</v>
      </c>
    </row>
    <row r="83" spans="1:5" x14ac:dyDescent="0.3">
      <c r="A83">
        <v>27</v>
      </c>
      <c r="B83" s="5">
        <v>44768.970266203702</v>
      </c>
      <c r="C83" t="s">
        <v>859</v>
      </c>
      <c r="D83" t="s">
        <v>860</v>
      </c>
      <c r="E83" t="s">
        <v>784</v>
      </c>
    </row>
    <row r="84" spans="1:5" x14ac:dyDescent="0.3">
      <c r="A84">
        <v>91</v>
      </c>
      <c r="B84" s="5">
        <v>44770.040671296294</v>
      </c>
      <c r="C84" t="s">
        <v>859</v>
      </c>
      <c r="D84" t="s">
        <v>860</v>
      </c>
      <c r="E84" t="s">
        <v>630</v>
      </c>
    </row>
    <row r="85" spans="1:5" x14ac:dyDescent="0.3">
      <c r="A85">
        <v>8</v>
      </c>
      <c r="B85" s="5">
        <v>44767.820752314816</v>
      </c>
      <c r="C85" t="s">
        <v>861</v>
      </c>
      <c r="D85" t="s">
        <v>862</v>
      </c>
      <c r="E85" t="s">
        <v>12</v>
      </c>
    </row>
    <row r="86" spans="1:5" x14ac:dyDescent="0.3">
      <c r="A86">
        <v>238</v>
      </c>
      <c r="B86" s="5">
        <v>44778.617800925924</v>
      </c>
      <c r="C86" t="s">
        <v>863</v>
      </c>
      <c r="D86" t="s">
        <v>864</v>
      </c>
      <c r="E86" t="s">
        <v>784</v>
      </c>
    </row>
    <row r="87" spans="1:5" x14ac:dyDescent="0.3">
      <c r="A87">
        <v>243</v>
      </c>
      <c r="B87" s="5">
        <v>44778.621678240743</v>
      </c>
      <c r="C87" t="s">
        <v>863</v>
      </c>
      <c r="D87" t="s">
        <v>864</v>
      </c>
      <c r="E87" t="s">
        <v>784</v>
      </c>
    </row>
    <row r="88" spans="1:5" x14ac:dyDescent="0.3">
      <c r="A88">
        <v>250</v>
      </c>
      <c r="B88" s="5">
        <v>44778.625914351855</v>
      </c>
      <c r="C88" t="s">
        <v>863</v>
      </c>
      <c r="D88" t="s">
        <v>864</v>
      </c>
      <c r="E88" t="s">
        <v>784</v>
      </c>
    </row>
    <row r="89" spans="1:5" x14ac:dyDescent="0.3">
      <c r="A89">
        <v>256</v>
      </c>
      <c r="B89" s="5">
        <v>44778.628819444442</v>
      </c>
      <c r="C89" t="s">
        <v>863</v>
      </c>
      <c r="D89" t="s">
        <v>864</v>
      </c>
      <c r="E89" t="s">
        <v>784</v>
      </c>
    </row>
    <row r="90" spans="1:5" x14ac:dyDescent="0.3">
      <c r="A90">
        <v>261</v>
      </c>
      <c r="B90" s="5">
        <v>44778.631828703707</v>
      </c>
      <c r="C90" t="s">
        <v>863</v>
      </c>
      <c r="D90" t="s">
        <v>864</v>
      </c>
      <c r="E90" t="s">
        <v>784</v>
      </c>
    </row>
    <row r="91" spans="1:5" x14ac:dyDescent="0.3">
      <c r="A91">
        <v>266</v>
      </c>
      <c r="B91" s="5">
        <v>44778.634641203702</v>
      </c>
      <c r="C91" t="s">
        <v>863</v>
      </c>
      <c r="D91" t="s">
        <v>864</v>
      </c>
      <c r="E91" t="s">
        <v>784</v>
      </c>
    </row>
    <row r="92" spans="1:5" x14ac:dyDescent="0.3">
      <c r="A92">
        <v>273</v>
      </c>
      <c r="B92" s="5">
        <v>44778.721168981479</v>
      </c>
      <c r="C92" t="s">
        <v>863</v>
      </c>
      <c r="D92" t="s">
        <v>864</v>
      </c>
      <c r="E92" t="s">
        <v>784</v>
      </c>
    </row>
    <row r="93" spans="1:5" x14ac:dyDescent="0.3">
      <c r="A93">
        <v>319</v>
      </c>
      <c r="B93" s="5">
        <v>44781.899571759262</v>
      </c>
      <c r="C93" t="s">
        <v>863</v>
      </c>
      <c r="D93" t="s">
        <v>864</v>
      </c>
      <c r="E93" t="s">
        <v>630</v>
      </c>
    </row>
    <row r="94" spans="1:5" x14ac:dyDescent="0.3">
      <c r="A94">
        <v>7</v>
      </c>
      <c r="B94" s="5">
        <v>44767.817303240743</v>
      </c>
      <c r="C94" t="s">
        <v>865</v>
      </c>
      <c r="D94" t="s">
        <v>866</v>
      </c>
      <c r="E94" t="s">
        <v>12</v>
      </c>
    </row>
    <row r="95" spans="1:5" x14ac:dyDescent="0.3">
      <c r="A95">
        <v>6</v>
      </c>
      <c r="B95" s="5">
        <v>44767.816643518519</v>
      </c>
      <c r="C95" t="s">
        <v>867</v>
      </c>
      <c r="D95" t="s">
        <v>868</v>
      </c>
      <c r="E95" t="s">
        <v>12</v>
      </c>
    </row>
    <row r="96" spans="1:5" x14ac:dyDescent="0.3">
      <c r="A96">
        <v>237</v>
      </c>
      <c r="B96" s="5">
        <v>44778.617534722223</v>
      </c>
      <c r="C96" t="s">
        <v>869</v>
      </c>
      <c r="D96" t="s">
        <v>870</v>
      </c>
      <c r="E96" t="s">
        <v>784</v>
      </c>
    </row>
    <row r="97" spans="1:5" x14ac:dyDescent="0.3">
      <c r="A97">
        <v>242</v>
      </c>
      <c r="B97" s="5">
        <v>44778.621307870373</v>
      </c>
      <c r="C97" t="s">
        <v>869</v>
      </c>
      <c r="D97" t="s">
        <v>870</v>
      </c>
      <c r="E97" t="s">
        <v>784</v>
      </c>
    </row>
    <row r="98" spans="1:5" x14ac:dyDescent="0.3">
      <c r="A98">
        <v>249</v>
      </c>
      <c r="B98" s="5">
        <v>44778.625636574077</v>
      </c>
      <c r="C98" t="s">
        <v>869</v>
      </c>
      <c r="D98" t="s">
        <v>870</v>
      </c>
      <c r="E98" t="s">
        <v>784</v>
      </c>
    </row>
    <row r="99" spans="1:5" x14ac:dyDescent="0.3">
      <c r="A99">
        <v>255</v>
      </c>
      <c r="B99" s="5">
        <v>44778.628472222219</v>
      </c>
      <c r="C99" t="s">
        <v>869</v>
      </c>
      <c r="D99" t="s">
        <v>870</v>
      </c>
      <c r="E99" t="s">
        <v>784</v>
      </c>
    </row>
    <row r="100" spans="1:5" x14ac:dyDescent="0.3">
      <c r="A100">
        <v>260</v>
      </c>
      <c r="B100" s="5">
        <v>44778.63144675926</v>
      </c>
      <c r="C100" t="s">
        <v>869</v>
      </c>
      <c r="D100" t="s">
        <v>870</v>
      </c>
      <c r="E100" t="s">
        <v>784</v>
      </c>
    </row>
    <row r="101" spans="1:5" x14ac:dyDescent="0.3">
      <c r="A101">
        <v>265</v>
      </c>
      <c r="B101" s="5">
        <v>44778.634386574071</v>
      </c>
      <c r="C101" t="s">
        <v>869</v>
      </c>
      <c r="D101" t="s">
        <v>870</v>
      </c>
      <c r="E101" t="s">
        <v>784</v>
      </c>
    </row>
    <row r="102" spans="1:5" x14ac:dyDescent="0.3">
      <c r="A102">
        <v>272</v>
      </c>
      <c r="B102" s="5">
        <v>44778.720914351848</v>
      </c>
      <c r="C102" t="s">
        <v>869</v>
      </c>
      <c r="D102" t="s">
        <v>870</v>
      </c>
      <c r="E102" t="s">
        <v>784</v>
      </c>
    </row>
    <row r="103" spans="1:5" x14ac:dyDescent="0.3">
      <c r="A103">
        <v>293</v>
      </c>
      <c r="B103" s="5">
        <v>44779.754791666666</v>
      </c>
      <c r="C103" t="s">
        <v>869</v>
      </c>
      <c r="D103" t="s">
        <v>870</v>
      </c>
      <c r="E103" t="s">
        <v>784</v>
      </c>
    </row>
    <row r="104" spans="1:5" x14ac:dyDescent="0.3">
      <c r="A104">
        <v>316</v>
      </c>
      <c r="B104" s="5">
        <v>44781.817685185182</v>
      </c>
      <c r="C104" t="s">
        <v>869</v>
      </c>
      <c r="D104" t="s">
        <v>870</v>
      </c>
      <c r="E104" t="s">
        <v>630</v>
      </c>
    </row>
    <row r="105" spans="1:5" x14ac:dyDescent="0.3">
      <c r="A105">
        <v>317</v>
      </c>
      <c r="B105" s="5">
        <v>44781.840648148151</v>
      </c>
      <c r="C105" t="s">
        <v>869</v>
      </c>
      <c r="D105" t="s">
        <v>870</v>
      </c>
      <c r="E105" t="s">
        <v>800</v>
      </c>
    </row>
    <row r="106" spans="1:5" x14ac:dyDescent="0.3">
      <c r="A106">
        <v>318</v>
      </c>
      <c r="B106" s="5">
        <v>44781.898888888885</v>
      </c>
      <c r="C106" t="s">
        <v>869</v>
      </c>
      <c r="D106" t="s">
        <v>870</v>
      </c>
      <c r="E106" t="s">
        <v>800</v>
      </c>
    </row>
    <row r="107" spans="1:5" x14ac:dyDescent="0.3">
      <c r="A107">
        <v>328</v>
      </c>
      <c r="B107" s="5">
        <v>44782.75409722222</v>
      </c>
      <c r="C107" t="s">
        <v>869</v>
      </c>
      <c r="D107" t="s">
        <v>870</v>
      </c>
      <c r="E107" t="s">
        <v>800</v>
      </c>
    </row>
    <row r="108" spans="1:5" x14ac:dyDescent="0.3">
      <c r="A108">
        <v>236</v>
      </c>
      <c r="B108" s="5">
        <v>44778.617442129631</v>
      </c>
      <c r="C108" t="s">
        <v>871</v>
      </c>
      <c r="D108" t="s">
        <v>872</v>
      </c>
      <c r="E108" t="s">
        <v>784</v>
      </c>
    </row>
    <row r="109" spans="1:5" x14ac:dyDescent="0.3">
      <c r="A109">
        <v>241</v>
      </c>
      <c r="B109" s="5">
        <v>44778.621030092596</v>
      </c>
      <c r="C109" t="s">
        <v>871</v>
      </c>
      <c r="D109" t="s">
        <v>872</v>
      </c>
      <c r="E109" t="s">
        <v>784</v>
      </c>
    </row>
    <row r="110" spans="1:5" x14ac:dyDescent="0.3">
      <c r="A110">
        <v>248</v>
      </c>
      <c r="B110" s="5">
        <v>44778.625381944446</v>
      </c>
      <c r="C110" t="s">
        <v>871</v>
      </c>
      <c r="D110" t="s">
        <v>872</v>
      </c>
      <c r="E110" t="s">
        <v>784</v>
      </c>
    </row>
    <row r="111" spans="1:5" x14ac:dyDescent="0.3">
      <c r="A111">
        <v>254</v>
      </c>
      <c r="B111" s="5">
        <v>44778.628171296295</v>
      </c>
      <c r="C111" t="s">
        <v>871</v>
      </c>
      <c r="D111" t="s">
        <v>872</v>
      </c>
      <c r="E111" t="s">
        <v>784</v>
      </c>
    </row>
    <row r="112" spans="1:5" x14ac:dyDescent="0.3">
      <c r="A112">
        <v>259</v>
      </c>
      <c r="B112" s="5">
        <v>44778.631168981483</v>
      </c>
      <c r="C112" t="s">
        <v>871</v>
      </c>
      <c r="D112" t="s">
        <v>872</v>
      </c>
      <c r="E112" t="s">
        <v>784</v>
      </c>
    </row>
    <row r="113" spans="1:5" x14ac:dyDescent="0.3">
      <c r="A113">
        <v>264</v>
      </c>
      <c r="B113" s="5">
        <v>44778.633946759262</v>
      </c>
      <c r="C113" t="s">
        <v>871</v>
      </c>
      <c r="D113" t="s">
        <v>872</v>
      </c>
      <c r="E113" t="s">
        <v>784</v>
      </c>
    </row>
    <row r="114" spans="1:5" x14ac:dyDescent="0.3">
      <c r="A114">
        <v>271</v>
      </c>
      <c r="B114" s="5">
        <v>44778.720543981479</v>
      </c>
      <c r="C114" t="s">
        <v>871</v>
      </c>
      <c r="D114" t="s">
        <v>872</v>
      </c>
      <c r="E114" t="s">
        <v>784</v>
      </c>
    </row>
    <row r="115" spans="1:5" x14ac:dyDescent="0.3">
      <c r="A115">
        <v>275</v>
      </c>
      <c r="B115" s="5">
        <v>44778.723483796297</v>
      </c>
      <c r="C115" t="s">
        <v>871</v>
      </c>
      <c r="D115" t="s">
        <v>872</v>
      </c>
      <c r="E115" t="s">
        <v>784</v>
      </c>
    </row>
    <row r="116" spans="1:5" x14ac:dyDescent="0.3">
      <c r="A116">
        <v>292</v>
      </c>
      <c r="B116" s="5">
        <v>44779.754537037035</v>
      </c>
      <c r="C116" t="s">
        <v>871</v>
      </c>
      <c r="D116" t="s">
        <v>872</v>
      </c>
      <c r="E116" t="s">
        <v>784</v>
      </c>
    </row>
    <row r="117" spans="1:5" x14ac:dyDescent="0.3">
      <c r="A117">
        <v>315</v>
      </c>
      <c r="B117" s="5">
        <v>44781.816840277781</v>
      </c>
      <c r="C117" t="s">
        <v>871</v>
      </c>
      <c r="D117" t="s">
        <v>872</v>
      </c>
      <c r="E117" t="s">
        <v>630</v>
      </c>
    </row>
    <row r="118" spans="1:5" x14ac:dyDescent="0.3">
      <c r="A118">
        <v>2</v>
      </c>
      <c r="B118" s="5">
        <v>44767.788888888892</v>
      </c>
      <c r="C118" t="s">
        <v>873</v>
      </c>
      <c r="D118" t="s">
        <v>874</v>
      </c>
      <c r="E118" t="s">
        <v>12</v>
      </c>
    </row>
    <row r="119" spans="1:5" x14ac:dyDescent="0.3">
      <c r="A119">
        <v>1</v>
      </c>
      <c r="B119" s="5">
        <v>44767.761805555558</v>
      </c>
      <c r="C119" t="s">
        <v>875</v>
      </c>
      <c r="D119" t="s">
        <v>876</v>
      </c>
      <c r="E119" t="s">
        <v>12</v>
      </c>
    </row>
    <row r="120" spans="1:5" x14ac:dyDescent="0.3">
      <c r="A120">
        <v>5</v>
      </c>
      <c r="B120" s="5">
        <v>44767.814606481479</v>
      </c>
      <c r="C120" t="s">
        <v>877</v>
      </c>
      <c r="D120" t="s">
        <v>878</v>
      </c>
      <c r="E120" t="s">
        <v>12</v>
      </c>
    </row>
    <row r="121" spans="1:5" x14ac:dyDescent="0.3">
      <c r="A121">
        <v>4</v>
      </c>
      <c r="B121" s="5">
        <v>44767.809027777781</v>
      </c>
      <c r="C121" t="s">
        <v>879</v>
      </c>
      <c r="D121" t="s">
        <v>880</v>
      </c>
      <c r="E121" t="s">
        <v>12</v>
      </c>
    </row>
    <row r="122" spans="1:5" x14ac:dyDescent="0.3">
      <c r="A122">
        <v>26</v>
      </c>
      <c r="B122" s="5">
        <v>44768.969965277778</v>
      </c>
      <c r="C122" t="s">
        <v>881</v>
      </c>
      <c r="D122" t="s">
        <v>882</v>
      </c>
      <c r="E122" t="s">
        <v>784</v>
      </c>
    </row>
    <row r="123" spans="1:5" x14ac:dyDescent="0.3">
      <c r="A123">
        <v>90</v>
      </c>
      <c r="B123" s="5">
        <v>44770.039594907408</v>
      </c>
      <c r="C123" t="s">
        <v>881</v>
      </c>
      <c r="D123" t="s">
        <v>882</v>
      </c>
      <c r="E123" t="s">
        <v>630</v>
      </c>
    </row>
    <row r="124" spans="1:5" x14ac:dyDescent="0.3">
      <c r="A124">
        <v>3</v>
      </c>
      <c r="B124" s="5">
        <v>44767.804282407407</v>
      </c>
      <c r="C124" t="s">
        <v>883</v>
      </c>
      <c r="D124" t="s">
        <v>884</v>
      </c>
      <c r="E124" t="s">
        <v>12</v>
      </c>
    </row>
    <row r="125" spans="1:5" x14ac:dyDescent="0.3">
      <c r="A125">
        <v>235</v>
      </c>
      <c r="B125" s="5">
        <v>44778.617280092592</v>
      </c>
      <c r="C125" t="s">
        <v>885</v>
      </c>
      <c r="D125" t="s">
        <v>886</v>
      </c>
      <c r="E125" t="s">
        <v>784</v>
      </c>
    </row>
    <row r="126" spans="1:5" x14ac:dyDescent="0.3">
      <c r="A126">
        <v>240</v>
      </c>
      <c r="B126" s="5">
        <v>44778.620740740742</v>
      </c>
      <c r="C126" t="s">
        <v>885</v>
      </c>
      <c r="D126" t="s">
        <v>886</v>
      </c>
      <c r="E126" t="s">
        <v>784</v>
      </c>
    </row>
    <row r="127" spans="1:5" x14ac:dyDescent="0.3">
      <c r="A127">
        <v>247</v>
      </c>
      <c r="B127" s="5">
        <v>44778.624918981484</v>
      </c>
      <c r="C127" t="s">
        <v>885</v>
      </c>
      <c r="D127" t="s">
        <v>886</v>
      </c>
      <c r="E127" t="s">
        <v>784</v>
      </c>
    </row>
    <row r="128" spans="1:5" x14ac:dyDescent="0.3">
      <c r="A128">
        <v>253</v>
      </c>
      <c r="B128" s="5">
        <v>44778.627928240741</v>
      </c>
      <c r="C128" t="s">
        <v>885</v>
      </c>
      <c r="D128" t="s">
        <v>886</v>
      </c>
      <c r="E128" t="s">
        <v>784</v>
      </c>
    </row>
    <row r="129" spans="1:5" x14ac:dyDescent="0.3">
      <c r="A129">
        <v>258</v>
      </c>
      <c r="B129" s="5">
        <v>44778.630787037036</v>
      </c>
      <c r="C129" t="s">
        <v>885</v>
      </c>
      <c r="D129" t="s">
        <v>886</v>
      </c>
      <c r="E129" t="s">
        <v>784</v>
      </c>
    </row>
    <row r="130" spans="1:5" x14ac:dyDescent="0.3">
      <c r="A130">
        <v>263</v>
      </c>
      <c r="B130" s="5">
        <v>44778.633506944447</v>
      </c>
      <c r="C130" t="s">
        <v>885</v>
      </c>
      <c r="D130" t="s">
        <v>886</v>
      </c>
      <c r="E130" t="s">
        <v>784</v>
      </c>
    </row>
    <row r="131" spans="1:5" x14ac:dyDescent="0.3">
      <c r="A131">
        <v>268</v>
      </c>
      <c r="B131" s="5">
        <v>44778.71166666667</v>
      </c>
      <c r="C131" t="s">
        <v>885</v>
      </c>
      <c r="D131" t="s">
        <v>886</v>
      </c>
      <c r="E131" t="s">
        <v>784</v>
      </c>
    </row>
    <row r="132" spans="1:5" x14ac:dyDescent="0.3">
      <c r="A132">
        <v>269</v>
      </c>
      <c r="B132" s="5">
        <v>44778.71980324074</v>
      </c>
      <c r="C132" t="s">
        <v>885</v>
      </c>
      <c r="D132" t="s">
        <v>886</v>
      </c>
      <c r="E132" t="s">
        <v>784</v>
      </c>
    </row>
    <row r="133" spans="1:5" x14ac:dyDescent="0.3">
      <c r="A133">
        <v>270</v>
      </c>
      <c r="B133" s="5">
        <v>44778.720254629632</v>
      </c>
      <c r="C133" t="s">
        <v>885</v>
      </c>
      <c r="D133" t="s">
        <v>886</v>
      </c>
      <c r="E133" t="s">
        <v>784</v>
      </c>
    </row>
    <row r="134" spans="1:5" x14ac:dyDescent="0.3">
      <c r="A134">
        <v>274</v>
      </c>
      <c r="B134" s="5">
        <v>44778.723101851851</v>
      </c>
      <c r="C134" t="s">
        <v>885</v>
      </c>
      <c r="D134" t="s">
        <v>886</v>
      </c>
      <c r="E134" t="s">
        <v>784</v>
      </c>
    </row>
    <row r="135" spans="1:5" x14ac:dyDescent="0.3">
      <c r="A135">
        <v>314</v>
      </c>
      <c r="B135" s="5">
        <v>44781.816145833334</v>
      </c>
      <c r="C135" t="s">
        <v>885</v>
      </c>
      <c r="D135" t="s">
        <v>886</v>
      </c>
      <c r="E135" t="s">
        <v>630</v>
      </c>
    </row>
    <row r="136" spans="1:5" x14ac:dyDescent="0.3">
      <c r="A136">
        <v>9</v>
      </c>
      <c r="B136" s="5">
        <v>44767.825833333336</v>
      </c>
      <c r="C136" t="s">
        <v>887</v>
      </c>
      <c r="D136" t="s">
        <v>888</v>
      </c>
      <c r="E136" t="s">
        <v>12</v>
      </c>
    </row>
    <row r="137" spans="1:5" x14ac:dyDescent="0.3">
      <c r="A137">
        <v>13</v>
      </c>
      <c r="B137" s="5">
        <v>44767.834374999999</v>
      </c>
      <c r="C137" t="s">
        <v>889</v>
      </c>
      <c r="D137" t="s">
        <v>890</v>
      </c>
      <c r="E137" t="s">
        <v>12</v>
      </c>
    </row>
    <row r="138" spans="1:5" x14ac:dyDescent="0.3">
      <c r="A138">
        <v>23</v>
      </c>
      <c r="B138" s="5">
        <v>44768.936030092591</v>
      </c>
      <c r="C138" t="s">
        <v>875</v>
      </c>
      <c r="D138" t="s">
        <v>891</v>
      </c>
      <c r="E138" t="s">
        <v>892</v>
      </c>
    </row>
    <row r="139" spans="1:5" x14ac:dyDescent="0.3">
      <c r="A139">
        <v>22</v>
      </c>
      <c r="B139" s="5">
        <v>44768.935543981483</v>
      </c>
      <c r="C139" t="s">
        <v>893</v>
      </c>
      <c r="D139" t="s">
        <v>894</v>
      </c>
      <c r="E139" t="s">
        <v>784</v>
      </c>
    </row>
    <row r="140" spans="1:5" x14ac:dyDescent="0.3">
      <c r="A140">
        <v>88</v>
      </c>
      <c r="B140" s="5">
        <v>44770.025729166664</v>
      </c>
      <c r="C140" t="s">
        <v>893</v>
      </c>
      <c r="D140" t="s">
        <v>894</v>
      </c>
      <c r="E140" t="s">
        <v>630</v>
      </c>
    </row>
    <row r="141" spans="1:5" x14ac:dyDescent="0.3">
      <c r="A141">
        <v>21</v>
      </c>
      <c r="B141" s="5">
        <v>44768.935266203705</v>
      </c>
      <c r="C141" t="s">
        <v>895</v>
      </c>
      <c r="D141" t="s">
        <v>896</v>
      </c>
      <c r="E141" t="s">
        <v>12</v>
      </c>
    </row>
    <row r="142" spans="1:5" x14ac:dyDescent="0.3">
      <c r="A142">
        <v>20</v>
      </c>
      <c r="B142" s="5">
        <v>44768.920370370368</v>
      </c>
      <c r="C142" t="s">
        <v>897</v>
      </c>
      <c r="D142" t="s">
        <v>898</v>
      </c>
      <c r="E142" t="s">
        <v>12</v>
      </c>
    </row>
    <row r="143" spans="1:5" x14ac:dyDescent="0.3">
      <c r="A143">
        <v>19</v>
      </c>
      <c r="B143" s="5">
        <v>44768.919872685183</v>
      </c>
      <c r="C143" t="s">
        <v>899</v>
      </c>
      <c r="D143" t="s">
        <v>900</v>
      </c>
      <c r="E143" t="s">
        <v>12</v>
      </c>
    </row>
    <row r="144" spans="1:5" x14ac:dyDescent="0.3">
      <c r="A144">
        <v>18</v>
      </c>
      <c r="B144" s="5">
        <v>44768.914942129632</v>
      </c>
      <c r="C144" t="s">
        <v>901</v>
      </c>
      <c r="D144" t="s">
        <v>902</v>
      </c>
      <c r="E144" t="s">
        <v>12</v>
      </c>
    </row>
    <row r="145" spans="1:5" x14ac:dyDescent="0.3">
      <c r="A145">
        <v>17</v>
      </c>
      <c r="B145" s="5">
        <v>44768.914386574077</v>
      </c>
      <c r="C145" t="s">
        <v>903</v>
      </c>
      <c r="D145" t="s">
        <v>904</v>
      </c>
      <c r="E145" t="s">
        <v>12</v>
      </c>
    </row>
    <row r="146" spans="1:5" x14ac:dyDescent="0.3">
      <c r="A146">
        <v>16</v>
      </c>
      <c r="B146" s="5">
        <v>44768.908113425925</v>
      </c>
      <c r="C146" t="s">
        <v>905</v>
      </c>
      <c r="D146" t="s">
        <v>906</v>
      </c>
      <c r="E146" t="s">
        <v>784</v>
      </c>
    </row>
    <row r="147" spans="1:5" x14ac:dyDescent="0.3">
      <c r="A147">
        <v>87</v>
      </c>
      <c r="B147" s="5">
        <v>44770.024884259263</v>
      </c>
      <c r="C147" t="s">
        <v>905</v>
      </c>
      <c r="D147" t="s">
        <v>906</v>
      </c>
      <c r="E147" t="s">
        <v>800</v>
      </c>
    </row>
    <row r="148" spans="1:5" x14ac:dyDescent="0.3">
      <c r="A148">
        <v>131</v>
      </c>
      <c r="B148" s="5">
        <v>44770.786631944444</v>
      </c>
      <c r="C148" t="s">
        <v>905</v>
      </c>
      <c r="D148" t="s">
        <v>906</v>
      </c>
      <c r="E148" t="s">
        <v>800</v>
      </c>
    </row>
    <row r="149" spans="1:5" x14ac:dyDescent="0.3">
      <c r="A149">
        <v>144</v>
      </c>
      <c r="B149" s="5">
        <v>44771.759502314817</v>
      </c>
      <c r="C149" t="s">
        <v>905</v>
      </c>
      <c r="D149" t="s">
        <v>906</v>
      </c>
      <c r="E149" t="s">
        <v>800</v>
      </c>
    </row>
    <row r="150" spans="1:5" x14ac:dyDescent="0.3">
      <c r="A150">
        <v>232</v>
      </c>
      <c r="B150" s="5">
        <v>44777.926655092589</v>
      </c>
      <c r="C150" t="s">
        <v>905</v>
      </c>
      <c r="D150" t="s">
        <v>906</v>
      </c>
      <c r="E150" t="s">
        <v>800</v>
      </c>
    </row>
    <row r="151" spans="1:5" x14ac:dyDescent="0.3">
      <c r="A151">
        <v>15</v>
      </c>
      <c r="B151" s="5">
        <v>44768.906122685185</v>
      </c>
      <c r="C151" t="s">
        <v>907</v>
      </c>
      <c r="D151" t="s">
        <v>908</v>
      </c>
      <c r="E151" t="s">
        <v>12</v>
      </c>
    </row>
    <row r="152" spans="1:5" x14ac:dyDescent="0.3">
      <c r="A152">
        <v>14</v>
      </c>
      <c r="B152" s="5">
        <v>44768.905636574076</v>
      </c>
      <c r="C152" t="s">
        <v>909</v>
      </c>
      <c r="D152" t="s">
        <v>910</v>
      </c>
      <c r="E152" t="s">
        <v>12</v>
      </c>
    </row>
    <row r="153" spans="1:5" x14ac:dyDescent="0.3">
      <c r="A153">
        <v>24</v>
      </c>
      <c r="B153" s="5">
        <v>44768.945497685185</v>
      </c>
      <c r="C153" t="s">
        <v>911</v>
      </c>
      <c r="D153" t="s">
        <v>912</v>
      </c>
      <c r="E153" t="s">
        <v>12</v>
      </c>
    </row>
    <row r="154" spans="1:5" x14ac:dyDescent="0.3">
      <c r="A154">
        <v>25</v>
      </c>
      <c r="B154" s="5">
        <v>44768.963750000003</v>
      </c>
      <c r="C154" t="s">
        <v>913</v>
      </c>
      <c r="D154" t="s">
        <v>914</v>
      </c>
      <c r="E154" t="s">
        <v>784</v>
      </c>
    </row>
    <row r="155" spans="1:5" x14ac:dyDescent="0.3">
      <c r="A155">
        <v>68</v>
      </c>
      <c r="B155" s="5">
        <v>44769.827893518515</v>
      </c>
      <c r="C155" t="s">
        <v>913</v>
      </c>
      <c r="D155" t="s">
        <v>914</v>
      </c>
      <c r="E155" t="s">
        <v>12</v>
      </c>
    </row>
    <row r="156" spans="1:5" x14ac:dyDescent="0.3">
      <c r="A156">
        <v>33</v>
      </c>
      <c r="B156" s="5">
        <v>44768.990439814814</v>
      </c>
      <c r="C156" t="s">
        <v>915</v>
      </c>
      <c r="D156" t="s">
        <v>916</v>
      </c>
      <c r="E156" t="s">
        <v>12</v>
      </c>
    </row>
    <row r="157" spans="1:5" x14ac:dyDescent="0.3">
      <c r="A157">
        <v>32</v>
      </c>
      <c r="B157" s="5">
        <v>44768.989386574074</v>
      </c>
      <c r="C157" t="s">
        <v>917</v>
      </c>
      <c r="D157" t="s">
        <v>918</v>
      </c>
      <c r="E157" t="s">
        <v>784</v>
      </c>
    </row>
    <row r="158" spans="1:5" x14ac:dyDescent="0.3">
      <c r="A158">
        <v>34</v>
      </c>
      <c r="B158" s="5">
        <v>44768.9922337963</v>
      </c>
      <c r="C158" t="s">
        <v>917</v>
      </c>
      <c r="D158" t="s">
        <v>918</v>
      </c>
      <c r="E158" t="s">
        <v>784</v>
      </c>
    </row>
    <row r="159" spans="1:5" x14ac:dyDescent="0.3">
      <c r="A159">
        <v>67</v>
      </c>
      <c r="B159" s="5">
        <v>44769.827418981484</v>
      </c>
      <c r="C159" t="s">
        <v>917</v>
      </c>
      <c r="D159" t="s">
        <v>918</v>
      </c>
      <c r="E159" t="s">
        <v>12</v>
      </c>
    </row>
    <row r="160" spans="1:5" x14ac:dyDescent="0.3">
      <c r="A160">
        <v>31</v>
      </c>
      <c r="B160" s="5">
        <v>44768.989062499997</v>
      </c>
      <c r="C160" t="s">
        <v>919</v>
      </c>
      <c r="D160" t="s">
        <v>920</v>
      </c>
      <c r="E160" t="s">
        <v>784</v>
      </c>
    </row>
    <row r="161" spans="1:5" x14ac:dyDescent="0.3">
      <c r="A161">
        <v>66</v>
      </c>
      <c r="B161" s="5">
        <v>44769.826944444445</v>
      </c>
      <c r="C161" t="s">
        <v>919</v>
      </c>
      <c r="D161" t="s">
        <v>920</v>
      </c>
      <c r="E161" t="s">
        <v>12</v>
      </c>
    </row>
    <row r="162" spans="1:5" x14ac:dyDescent="0.3">
      <c r="A162">
        <v>45</v>
      </c>
      <c r="B162" s="5">
        <v>44769.003611111111</v>
      </c>
      <c r="C162" t="s">
        <v>921</v>
      </c>
      <c r="D162" t="s">
        <v>922</v>
      </c>
      <c r="E162" t="s">
        <v>784</v>
      </c>
    </row>
    <row r="163" spans="1:5" x14ac:dyDescent="0.3">
      <c r="A163">
        <v>65</v>
      </c>
      <c r="B163" s="5">
        <v>44769.826319444444</v>
      </c>
      <c r="C163" t="s">
        <v>921</v>
      </c>
      <c r="D163" t="s">
        <v>922</v>
      </c>
      <c r="E163" t="s">
        <v>12</v>
      </c>
    </row>
    <row r="164" spans="1:5" x14ac:dyDescent="0.3">
      <c r="A164">
        <v>62</v>
      </c>
      <c r="B164" s="5">
        <v>44769.799479166664</v>
      </c>
      <c r="C164" t="s">
        <v>923</v>
      </c>
      <c r="D164" t="s">
        <v>924</v>
      </c>
      <c r="E164" t="s">
        <v>12</v>
      </c>
    </row>
    <row r="165" spans="1:5" x14ac:dyDescent="0.3">
      <c r="A165">
        <v>61</v>
      </c>
      <c r="B165" s="5">
        <v>44769.796793981484</v>
      </c>
      <c r="C165" t="s">
        <v>925</v>
      </c>
      <c r="D165" t="s">
        <v>926</v>
      </c>
      <c r="E165" t="s">
        <v>784</v>
      </c>
    </row>
    <row r="166" spans="1:5" x14ac:dyDescent="0.3">
      <c r="A166">
        <v>130</v>
      </c>
      <c r="B166" s="5">
        <v>44770.785914351851</v>
      </c>
      <c r="C166" t="s">
        <v>925</v>
      </c>
      <c r="D166" t="s">
        <v>926</v>
      </c>
      <c r="E166" t="s">
        <v>784</v>
      </c>
    </row>
    <row r="167" spans="1:5" x14ac:dyDescent="0.3">
      <c r="A167">
        <v>143</v>
      </c>
      <c r="B167" s="5">
        <v>44771.758784722224</v>
      </c>
      <c r="C167" t="s">
        <v>925</v>
      </c>
      <c r="D167" t="s">
        <v>926</v>
      </c>
      <c r="E167" t="s">
        <v>784</v>
      </c>
    </row>
    <row r="168" spans="1:5" x14ac:dyDescent="0.3">
      <c r="A168">
        <v>183</v>
      </c>
      <c r="B168" s="5">
        <v>44775.20752314815</v>
      </c>
      <c r="C168" t="s">
        <v>925</v>
      </c>
      <c r="D168" t="s">
        <v>926</v>
      </c>
      <c r="E168" t="s">
        <v>784</v>
      </c>
    </row>
    <row r="169" spans="1:5" x14ac:dyDescent="0.3">
      <c r="A169">
        <v>207</v>
      </c>
      <c r="B169" s="5">
        <v>44775.767291666663</v>
      </c>
      <c r="C169" t="s">
        <v>925</v>
      </c>
      <c r="D169" t="s">
        <v>926</v>
      </c>
      <c r="E169" t="s">
        <v>784</v>
      </c>
    </row>
    <row r="170" spans="1:5" x14ac:dyDescent="0.3">
      <c r="A170">
        <v>221</v>
      </c>
      <c r="B170" s="5">
        <v>44776.757245370369</v>
      </c>
      <c r="C170" t="s">
        <v>925</v>
      </c>
      <c r="D170" t="s">
        <v>926</v>
      </c>
      <c r="E170" t="s">
        <v>784</v>
      </c>
    </row>
    <row r="171" spans="1:5" x14ac:dyDescent="0.3">
      <c r="A171">
        <v>231</v>
      </c>
      <c r="B171" s="5">
        <v>44777.926145833335</v>
      </c>
      <c r="C171" t="s">
        <v>925</v>
      </c>
      <c r="D171" t="s">
        <v>926</v>
      </c>
      <c r="E171" t="s">
        <v>630</v>
      </c>
    </row>
    <row r="172" spans="1:5" x14ac:dyDescent="0.3">
      <c r="A172">
        <v>89</v>
      </c>
      <c r="B172" s="5">
        <v>44769.288865740738</v>
      </c>
      <c r="C172" t="s">
        <v>927</v>
      </c>
      <c r="D172" t="s">
        <v>928</v>
      </c>
      <c r="E172" t="s">
        <v>929</v>
      </c>
    </row>
    <row r="173" spans="1:5" x14ac:dyDescent="0.3">
      <c r="A173">
        <v>129</v>
      </c>
      <c r="B173" s="5">
        <v>44770.785069444442</v>
      </c>
      <c r="C173" t="s">
        <v>927</v>
      </c>
      <c r="D173" t="s">
        <v>928</v>
      </c>
      <c r="E173" t="s">
        <v>929</v>
      </c>
    </row>
    <row r="174" spans="1:5" x14ac:dyDescent="0.3">
      <c r="A174">
        <v>142</v>
      </c>
      <c r="B174" s="5">
        <v>44771.758298611108</v>
      </c>
      <c r="C174" t="s">
        <v>927</v>
      </c>
      <c r="D174" t="s">
        <v>928</v>
      </c>
      <c r="E174" t="s">
        <v>930</v>
      </c>
    </row>
    <row r="175" spans="1:5" x14ac:dyDescent="0.3">
      <c r="A175">
        <v>182</v>
      </c>
      <c r="B175" s="5">
        <v>44775.207268518519</v>
      </c>
      <c r="C175" t="s">
        <v>927</v>
      </c>
      <c r="D175" t="s">
        <v>928</v>
      </c>
      <c r="E175" t="s">
        <v>930</v>
      </c>
    </row>
    <row r="176" spans="1:5" x14ac:dyDescent="0.3">
      <c r="A176">
        <v>206</v>
      </c>
      <c r="B176" s="5">
        <v>44775.76703703704</v>
      </c>
      <c r="C176" t="s">
        <v>927</v>
      </c>
      <c r="D176" t="s">
        <v>928</v>
      </c>
      <c r="E176" t="s">
        <v>930</v>
      </c>
    </row>
    <row r="177" spans="1:5" x14ac:dyDescent="0.3">
      <c r="A177">
        <v>209</v>
      </c>
      <c r="B177" s="5">
        <v>44775.781215277777</v>
      </c>
      <c r="C177" t="s">
        <v>927</v>
      </c>
      <c r="D177" t="s">
        <v>928</v>
      </c>
      <c r="E177" t="s">
        <v>930</v>
      </c>
    </row>
    <row r="178" spans="1:5" x14ac:dyDescent="0.3">
      <c r="A178">
        <v>214</v>
      </c>
      <c r="B178" s="5">
        <v>44776.755231481482</v>
      </c>
      <c r="C178" t="s">
        <v>931</v>
      </c>
      <c r="D178" t="s">
        <v>928</v>
      </c>
      <c r="E178" t="s">
        <v>784</v>
      </c>
    </row>
    <row r="179" spans="1:5" x14ac:dyDescent="0.3">
      <c r="A179">
        <v>223</v>
      </c>
      <c r="B179" s="5">
        <v>44777.92087962963</v>
      </c>
      <c r="C179" t="s">
        <v>931</v>
      </c>
      <c r="D179" t="s">
        <v>928</v>
      </c>
      <c r="E179" t="s">
        <v>630</v>
      </c>
    </row>
    <row r="180" spans="1:5" x14ac:dyDescent="0.3">
      <c r="A180">
        <v>59</v>
      </c>
      <c r="B180" s="5">
        <v>44769.787453703706</v>
      </c>
      <c r="C180" t="s">
        <v>932</v>
      </c>
      <c r="D180" t="s">
        <v>933</v>
      </c>
      <c r="E180" t="s">
        <v>784</v>
      </c>
    </row>
    <row r="181" spans="1:5" x14ac:dyDescent="0.3">
      <c r="A181">
        <v>128</v>
      </c>
      <c r="B181" s="5">
        <v>44770.784583333334</v>
      </c>
      <c r="C181" t="s">
        <v>932</v>
      </c>
      <c r="D181" t="s">
        <v>933</v>
      </c>
      <c r="E181" t="s">
        <v>784</v>
      </c>
    </row>
    <row r="182" spans="1:5" x14ac:dyDescent="0.3">
      <c r="A182">
        <v>141</v>
      </c>
      <c r="B182" s="5">
        <v>44771.757268518515</v>
      </c>
      <c r="C182" t="s">
        <v>932</v>
      </c>
      <c r="D182" t="s">
        <v>933</v>
      </c>
      <c r="E182" t="s">
        <v>784</v>
      </c>
    </row>
    <row r="183" spans="1:5" x14ac:dyDescent="0.3">
      <c r="A183">
        <v>205</v>
      </c>
      <c r="B183" s="5">
        <v>44775.766782407409</v>
      </c>
      <c r="C183" t="s">
        <v>932</v>
      </c>
      <c r="D183" t="s">
        <v>933</v>
      </c>
      <c r="E183" t="s">
        <v>784</v>
      </c>
    </row>
    <row r="184" spans="1:5" x14ac:dyDescent="0.3">
      <c r="A184">
        <v>220</v>
      </c>
      <c r="B184" s="5">
        <v>44776.756793981483</v>
      </c>
      <c r="C184" t="s">
        <v>932</v>
      </c>
      <c r="D184" t="s">
        <v>933</v>
      </c>
      <c r="E184" t="s">
        <v>784</v>
      </c>
    </row>
    <row r="185" spans="1:5" x14ac:dyDescent="0.3">
      <c r="A185">
        <v>230</v>
      </c>
      <c r="B185" s="5">
        <v>44777.925497685188</v>
      </c>
      <c r="C185" t="s">
        <v>932</v>
      </c>
      <c r="D185" t="s">
        <v>933</v>
      </c>
      <c r="E185" t="s">
        <v>630</v>
      </c>
    </row>
    <row r="186" spans="1:5" x14ac:dyDescent="0.3">
      <c r="A186">
        <v>58</v>
      </c>
      <c r="B186" s="5">
        <v>44769.786956018521</v>
      </c>
      <c r="C186" t="s">
        <v>934</v>
      </c>
      <c r="D186" t="s">
        <v>935</v>
      </c>
      <c r="E186" t="s">
        <v>784</v>
      </c>
    </row>
    <row r="187" spans="1:5" x14ac:dyDescent="0.3">
      <c r="A187">
        <v>127</v>
      </c>
      <c r="B187" s="5">
        <v>44770.783194444448</v>
      </c>
      <c r="C187" t="s">
        <v>934</v>
      </c>
      <c r="D187" t="s">
        <v>935</v>
      </c>
      <c r="E187" t="s">
        <v>784</v>
      </c>
    </row>
    <row r="188" spans="1:5" x14ac:dyDescent="0.3">
      <c r="A188">
        <v>140</v>
      </c>
      <c r="B188" s="5">
        <v>44771.756782407407</v>
      </c>
      <c r="C188" t="s">
        <v>934</v>
      </c>
      <c r="D188" t="s">
        <v>935</v>
      </c>
      <c r="E188" t="s">
        <v>784</v>
      </c>
    </row>
    <row r="189" spans="1:5" x14ac:dyDescent="0.3">
      <c r="A189">
        <v>181</v>
      </c>
      <c r="B189" s="5">
        <v>44775.198125000003</v>
      </c>
      <c r="C189" t="s">
        <v>934</v>
      </c>
      <c r="D189" t="s">
        <v>935</v>
      </c>
      <c r="E189" t="s">
        <v>784</v>
      </c>
    </row>
    <row r="190" spans="1:5" x14ac:dyDescent="0.3">
      <c r="A190">
        <v>204</v>
      </c>
      <c r="B190" s="5">
        <v>44775.766527777778</v>
      </c>
      <c r="C190" t="s">
        <v>934</v>
      </c>
      <c r="D190" t="s">
        <v>935</v>
      </c>
      <c r="E190" t="s">
        <v>784</v>
      </c>
    </row>
    <row r="191" spans="1:5" x14ac:dyDescent="0.3">
      <c r="A191">
        <v>219</v>
      </c>
      <c r="B191" s="5">
        <v>44776.756539351853</v>
      </c>
      <c r="C191" t="s">
        <v>934</v>
      </c>
      <c r="D191" t="s">
        <v>935</v>
      </c>
      <c r="E191" t="s">
        <v>784</v>
      </c>
    </row>
    <row r="192" spans="1:5" x14ac:dyDescent="0.3">
      <c r="A192">
        <v>229</v>
      </c>
      <c r="B192" s="5">
        <v>44777.924733796295</v>
      </c>
      <c r="C192" t="s">
        <v>934</v>
      </c>
      <c r="D192" t="s">
        <v>935</v>
      </c>
      <c r="E192" t="s">
        <v>630</v>
      </c>
    </row>
    <row r="193" spans="1:5" x14ac:dyDescent="0.3">
      <c r="A193">
        <v>86</v>
      </c>
      <c r="B193" s="5">
        <v>44770.004641203705</v>
      </c>
      <c r="C193" t="s">
        <v>936</v>
      </c>
      <c r="D193" t="s">
        <v>937</v>
      </c>
      <c r="E193" t="s">
        <v>630</v>
      </c>
    </row>
    <row r="194" spans="1:5" x14ac:dyDescent="0.3">
      <c r="A194">
        <v>80</v>
      </c>
      <c r="B194" s="5">
        <v>44769.967777777776</v>
      </c>
      <c r="C194" t="s">
        <v>938</v>
      </c>
      <c r="D194" t="s">
        <v>939</v>
      </c>
      <c r="E194" t="s">
        <v>800</v>
      </c>
    </row>
    <row r="195" spans="1:5" x14ac:dyDescent="0.3">
      <c r="A195">
        <v>126</v>
      </c>
      <c r="B195" s="5">
        <v>44770.782939814817</v>
      </c>
      <c r="C195" t="s">
        <v>938</v>
      </c>
      <c r="D195" t="s">
        <v>939</v>
      </c>
      <c r="E195" t="s">
        <v>800</v>
      </c>
    </row>
    <row r="196" spans="1:5" x14ac:dyDescent="0.3">
      <c r="A196">
        <v>139</v>
      </c>
      <c r="B196" s="5">
        <v>44771.756527777776</v>
      </c>
      <c r="C196" t="s">
        <v>938</v>
      </c>
      <c r="D196" t="s">
        <v>939</v>
      </c>
      <c r="E196" t="s">
        <v>800</v>
      </c>
    </row>
    <row r="197" spans="1:5" x14ac:dyDescent="0.3">
      <c r="A197">
        <v>180</v>
      </c>
      <c r="B197" s="5">
        <v>44775.19803240741</v>
      </c>
      <c r="C197" t="s">
        <v>938</v>
      </c>
      <c r="D197" t="s">
        <v>939</v>
      </c>
      <c r="E197" t="s">
        <v>800</v>
      </c>
    </row>
    <row r="198" spans="1:5" x14ac:dyDescent="0.3">
      <c r="A198">
        <v>79</v>
      </c>
      <c r="B198" s="5">
        <v>44769.966932870368</v>
      </c>
      <c r="C198" t="s">
        <v>940</v>
      </c>
      <c r="D198" t="s">
        <v>941</v>
      </c>
      <c r="E198" t="s">
        <v>784</v>
      </c>
    </row>
    <row r="199" spans="1:5" x14ac:dyDescent="0.3">
      <c r="A199">
        <v>125</v>
      </c>
      <c r="B199" s="5">
        <v>44770.781851851854</v>
      </c>
      <c r="C199" t="s">
        <v>940</v>
      </c>
      <c r="D199" t="s">
        <v>941</v>
      </c>
      <c r="E199" t="s">
        <v>784</v>
      </c>
    </row>
    <row r="200" spans="1:5" x14ac:dyDescent="0.3">
      <c r="A200">
        <v>138</v>
      </c>
      <c r="B200" s="5">
        <v>44771.755810185183</v>
      </c>
      <c r="C200" t="s">
        <v>940</v>
      </c>
      <c r="D200" t="s">
        <v>941</v>
      </c>
      <c r="E200" t="s">
        <v>784</v>
      </c>
    </row>
    <row r="201" spans="1:5" x14ac:dyDescent="0.3">
      <c r="A201">
        <v>179</v>
      </c>
      <c r="B201" s="5">
        <v>44775.19740740741</v>
      </c>
      <c r="C201" t="s">
        <v>940</v>
      </c>
      <c r="D201" t="s">
        <v>941</v>
      </c>
      <c r="E201" t="s">
        <v>784</v>
      </c>
    </row>
    <row r="202" spans="1:5" x14ac:dyDescent="0.3">
      <c r="A202">
        <v>203</v>
      </c>
      <c r="B202" s="5">
        <v>44775.766076388885</v>
      </c>
      <c r="C202" t="s">
        <v>940</v>
      </c>
      <c r="D202" t="s">
        <v>941</v>
      </c>
      <c r="E202" t="s">
        <v>784</v>
      </c>
    </row>
    <row r="203" spans="1:5" x14ac:dyDescent="0.3">
      <c r="A203">
        <v>218</v>
      </c>
      <c r="B203" s="5">
        <v>44776.756284722222</v>
      </c>
      <c r="C203" t="s">
        <v>940</v>
      </c>
      <c r="D203" t="s">
        <v>941</v>
      </c>
      <c r="E203" t="s">
        <v>784</v>
      </c>
    </row>
    <row r="204" spans="1:5" x14ac:dyDescent="0.3">
      <c r="A204">
        <v>228</v>
      </c>
      <c r="B204" s="5">
        <v>44777.924085648148</v>
      </c>
      <c r="C204" t="s">
        <v>940</v>
      </c>
      <c r="D204" t="s">
        <v>941</v>
      </c>
      <c r="E204" t="s">
        <v>630</v>
      </c>
    </row>
    <row r="205" spans="1:5" x14ac:dyDescent="0.3">
      <c r="A205">
        <v>124</v>
      </c>
      <c r="B205" s="5">
        <v>44770.762962962966</v>
      </c>
      <c r="C205" t="s">
        <v>942</v>
      </c>
      <c r="D205" t="s">
        <v>943</v>
      </c>
      <c r="E205" t="s">
        <v>630</v>
      </c>
    </row>
    <row r="206" spans="1:5" x14ac:dyDescent="0.3">
      <c r="A206">
        <v>123</v>
      </c>
      <c r="B206" s="5">
        <v>44770.761469907404</v>
      </c>
      <c r="C206" t="s">
        <v>944</v>
      </c>
      <c r="D206" t="s">
        <v>945</v>
      </c>
      <c r="E206" t="s">
        <v>630</v>
      </c>
    </row>
    <row r="207" spans="1:5" x14ac:dyDescent="0.3">
      <c r="A207">
        <v>122</v>
      </c>
      <c r="B207" s="5">
        <v>44770.760277777779</v>
      </c>
      <c r="C207" t="s">
        <v>946</v>
      </c>
      <c r="D207" t="s">
        <v>947</v>
      </c>
      <c r="E207" t="s">
        <v>630</v>
      </c>
    </row>
    <row r="208" spans="1:5" x14ac:dyDescent="0.3">
      <c r="A208">
        <v>121</v>
      </c>
      <c r="B208" s="5">
        <v>44770.759386574071</v>
      </c>
      <c r="C208" t="s">
        <v>948</v>
      </c>
      <c r="D208" t="s">
        <v>949</v>
      </c>
      <c r="E208" t="s">
        <v>630</v>
      </c>
    </row>
    <row r="209" spans="1:5" x14ac:dyDescent="0.3">
      <c r="A209">
        <v>120</v>
      </c>
      <c r="B209" s="5">
        <v>44770.758414351854</v>
      </c>
      <c r="C209" t="s">
        <v>950</v>
      </c>
      <c r="D209" t="s">
        <v>951</v>
      </c>
      <c r="E209" t="s">
        <v>630</v>
      </c>
    </row>
    <row r="210" spans="1:5" x14ac:dyDescent="0.3">
      <c r="A210">
        <v>119</v>
      </c>
      <c r="B210" s="5">
        <v>44770.757523148146</v>
      </c>
      <c r="C210" t="s">
        <v>952</v>
      </c>
      <c r="D210" t="s">
        <v>953</v>
      </c>
      <c r="E210" t="s">
        <v>800</v>
      </c>
    </row>
    <row r="211" spans="1:5" x14ac:dyDescent="0.3">
      <c r="A211">
        <v>137</v>
      </c>
      <c r="B211" s="5">
        <v>44771.755555555559</v>
      </c>
      <c r="C211" t="s">
        <v>952</v>
      </c>
      <c r="D211" t="s">
        <v>953</v>
      </c>
      <c r="E211" t="s">
        <v>800</v>
      </c>
    </row>
    <row r="212" spans="1:5" x14ac:dyDescent="0.3">
      <c r="A212">
        <v>178</v>
      </c>
      <c r="B212" s="5">
        <v>44775.197326388887</v>
      </c>
      <c r="C212" t="s">
        <v>952</v>
      </c>
      <c r="D212" t="s">
        <v>953</v>
      </c>
      <c r="E212" t="s">
        <v>800</v>
      </c>
    </row>
    <row r="213" spans="1:5" x14ac:dyDescent="0.3">
      <c r="A213">
        <v>118</v>
      </c>
      <c r="B213" s="5">
        <v>44770.755370370367</v>
      </c>
      <c r="C213" t="s">
        <v>954</v>
      </c>
      <c r="D213" t="s">
        <v>955</v>
      </c>
      <c r="E213" t="s">
        <v>630</v>
      </c>
    </row>
    <row r="214" spans="1:5" x14ac:dyDescent="0.3">
      <c r="A214">
        <v>117</v>
      </c>
      <c r="B214" s="5">
        <v>44770.754537037035</v>
      </c>
      <c r="C214" t="s">
        <v>956</v>
      </c>
      <c r="D214" t="s">
        <v>957</v>
      </c>
      <c r="E214" t="s">
        <v>630</v>
      </c>
    </row>
    <row r="215" spans="1:5" x14ac:dyDescent="0.3">
      <c r="A215">
        <v>132</v>
      </c>
      <c r="B215" s="5">
        <v>44770.931516203702</v>
      </c>
      <c r="C215" t="s">
        <v>958</v>
      </c>
      <c r="D215" t="s">
        <v>959</v>
      </c>
      <c r="E215" t="s">
        <v>630</v>
      </c>
    </row>
    <row r="216" spans="1:5" x14ac:dyDescent="0.3">
      <c r="A216">
        <v>133</v>
      </c>
      <c r="B216" s="5">
        <v>44770.940370370372</v>
      </c>
      <c r="C216" t="s">
        <v>960</v>
      </c>
      <c r="D216" t="s">
        <v>961</v>
      </c>
      <c r="E216" t="s">
        <v>784</v>
      </c>
    </row>
    <row r="217" spans="1:5" x14ac:dyDescent="0.3">
      <c r="A217">
        <v>136</v>
      </c>
      <c r="B217" s="5">
        <v>44771.754374999997</v>
      </c>
      <c r="C217" t="s">
        <v>960</v>
      </c>
      <c r="D217" t="s">
        <v>961</v>
      </c>
      <c r="E217" t="s">
        <v>784</v>
      </c>
    </row>
    <row r="218" spans="1:5" x14ac:dyDescent="0.3">
      <c r="A218">
        <v>177</v>
      </c>
      <c r="B218" s="5">
        <v>44775.196701388886</v>
      </c>
      <c r="C218" t="s">
        <v>960</v>
      </c>
      <c r="D218" t="s">
        <v>961</v>
      </c>
      <c r="E218" t="s">
        <v>784</v>
      </c>
    </row>
    <row r="219" spans="1:5" x14ac:dyDescent="0.3">
      <c r="A219">
        <v>202</v>
      </c>
      <c r="B219" s="5">
        <v>44775.765821759262</v>
      </c>
      <c r="C219" t="s">
        <v>960</v>
      </c>
      <c r="D219" t="s">
        <v>961</v>
      </c>
      <c r="E219" t="s">
        <v>784</v>
      </c>
    </row>
    <row r="220" spans="1:5" x14ac:dyDescent="0.3">
      <c r="A220">
        <v>217</v>
      </c>
      <c r="B220" s="5">
        <v>44776.756018518521</v>
      </c>
      <c r="C220" t="s">
        <v>960</v>
      </c>
      <c r="D220" t="s">
        <v>961</v>
      </c>
      <c r="E220" t="s">
        <v>784</v>
      </c>
    </row>
    <row r="221" spans="1:5" x14ac:dyDescent="0.3">
      <c r="A221">
        <v>227</v>
      </c>
      <c r="B221" s="5">
        <v>44777.923263888886</v>
      </c>
      <c r="C221" t="s">
        <v>960</v>
      </c>
      <c r="D221" t="s">
        <v>961</v>
      </c>
      <c r="E221" t="s">
        <v>630</v>
      </c>
    </row>
    <row r="222" spans="1:5" x14ac:dyDescent="0.3">
      <c r="A222">
        <v>135</v>
      </c>
      <c r="B222" s="5">
        <v>44770.976620370369</v>
      </c>
      <c r="C222" t="s">
        <v>962</v>
      </c>
      <c r="D222" t="s">
        <v>963</v>
      </c>
      <c r="E222" t="s">
        <v>630</v>
      </c>
    </row>
    <row r="223" spans="1:5" x14ac:dyDescent="0.3">
      <c r="A223">
        <v>134</v>
      </c>
      <c r="B223" s="5">
        <v>44770.975729166668</v>
      </c>
      <c r="C223" t="s">
        <v>964</v>
      </c>
      <c r="D223" t="s">
        <v>965</v>
      </c>
      <c r="E223" t="s">
        <v>630</v>
      </c>
    </row>
    <row r="224" spans="1:5" x14ac:dyDescent="0.3">
      <c r="A224">
        <v>176</v>
      </c>
      <c r="B224" s="5">
        <v>44775.196562500001</v>
      </c>
      <c r="C224" t="s">
        <v>966</v>
      </c>
      <c r="D224" t="s">
        <v>967</v>
      </c>
      <c r="E224" t="s">
        <v>630</v>
      </c>
    </row>
    <row r="225" spans="1:5" x14ac:dyDescent="0.3">
      <c r="A225">
        <v>175</v>
      </c>
      <c r="B225" s="5">
        <v>44775.195636574077</v>
      </c>
      <c r="C225" t="s">
        <v>927</v>
      </c>
      <c r="D225" t="s">
        <v>968</v>
      </c>
      <c r="E225" t="s">
        <v>930</v>
      </c>
    </row>
    <row r="226" spans="1:5" x14ac:dyDescent="0.3">
      <c r="A226">
        <v>201</v>
      </c>
      <c r="B226" s="5">
        <v>44775.7653125</v>
      </c>
      <c r="C226" t="s">
        <v>927</v>
      </c>
      <c r="D226" t="s">
        <v>968</v>
      </c>
      <c r="E226" t="s">
        <v>930</v>
      </c>
    </row>
    <row r="227" spans="1:5" x14ac:dyDescent="0.3">
      <c r="A227">
        <v>208</v>
      </c>
      <c r="B227" s="5">
        <v>44775.780173611114</v>
      </c>
      <c r="C227" t="s">
        <v>927</v>
      </c>
      <c r="D227" t="s">
        <v>968</v>
      </c>
      <c r="E227" t="s">
        <v>930</v>
      </c>
    </row>
    <row r="228" spans="1:5" x14ac:dyDescent="0.3">
      <c r="A228">
        <v>174</v>
      </c>
      <c r="B228" s="5">
        <v>44775.195555555554</v>
      </c>
      <c r="C228" t="s">
        <v>969</v>
      </c>
      <c r="D228" t="s">
        <v>970</v>
      </c>
      <c r="E228" t="s">
        <v>630</v>
      </c>
    </row>
    <row r="229" spans="1:5" x14ac:dyDescent="0.3">
      <c r="A229">
        <v>173</v>
      </c>
      <c r="B229" s="5">
        <v>44775.192986111113</v>
      </c>
      <c r="C229" t="s">
        <v>971</v>
      </c>
      <c r="D229" t="s">
        <v>972</v>
      </c>
      <c r="E229" t="s">
        <v>630</v>
      </c>
    </row>
    <row r="230" spans="1:5" x14ac:dyDescent="0.3">
      <c r="A230">
        <v>234</v>
      </c>
      <c r="B230" s="5">
        <v>44778.617060185185</v>
      </c>
      <c r="C230" t="s">
        <v>971</v>
      </c>
      <c r="D230" t="s">
        <v>972</v>
      </c>
      <c r="E230" t="s">
        <v>630</v>
      </c>
    </row>
    <row r="231" spans="1:5" x14ac:dyDescent="0.3">
      <c r="A231">
        <v>172</v>
      </c>
      <c r="B231" s="5">
        <v>44775.192337962966</v>
      </c>
      <c r="C231" t="s">
        <v>973</v>
      </c>
      <c r="D231" t="s">
        <v>974</v>
      </c>
      <c r="E231" t="s">
        <v>800</v>
      </c>
    </row>
    <row r="232" spans="1:5" x14ac:dyDescent="0.3">
      <c r="A232">
        <v>148</v>
      </c>
      <c r="B232" s="5">
        <v>44774.054756944446</v>
      </c>
      <c r="C232" t="s">
        <v>975</v>
      </c>
      <c r="D232" t="s">
        <v>976</v>
      </c>
      <c r="E232" t="s">
        <v>800</v>
      </c>
    </row>
    <row r="233" spans="1:5" x14ac:dyDescent="0.3">
      <c r="A233">
        <v>200</v>
      </c>
      <c r="B233" s="5">
        <v>44775.765231481484</v>
      </c>
      <c r="C233" t="s">
        <v>975</v>
      </c>
      <c r="D233" t="s">
        <v>976</v>
      </c>
      <c r="E233" t="s">
        <v>800</v>
      </c>
    </row>
    <row r="234" spans="1:5" x14ac:dyDescent="0.3">
      <c r="A234">
        <v>147</v>
      </c>
      <c r="B234" s="5">
        <v>44774.049583333333</v>
      </c>
      <c r="C234" t="s">
        <v>977</v>
      </c>
      <c r="D234" t="s">
        <v>978</v>
      </c>
      <c r="E234" t="s">
        <v>800</v>
      </c>
    </row>
    <row r="235" spans="1:5" x14ac:dyDescent="0.3">
      <c r="A235">
        <v>199</v>
      </c>
      <c r="B235" s="5">
        <v>44775.764745370368</v>
      </c>
      <c r="C235" t="s">
        <v>977</v>
      </c>
      <c r="D235" t="s">
        <v>978</v>
      </c>
      <c r="E235" t="s">
        <v>800</v>
      </c>
    </row>
    <row r="236" spans="1:5" x14ac:dyDescent="0.3">
      <c r="A236">
        <v>146</v>
      </c>
      <c r="B236" s="5">
        <v>44774.046215277776</v>
      </c>
      <c r="C236" t="s">
        <v>979</v>
      </c>
      <c r="D236" t="s">
        <v>980</v>
      </c>
      <c r="E236" t="s">
        <v>800</v>
      </c>
    </row>
    <row r="237" spans="1:5" x14ac:dyDescent="0.3">
      <c r="A237">
        <v>198</v>
      </c>
      <c r="B237" s="5">
        <v>44775.764409722222</v>
      </c>
      <c r="C237" t="s">
        <v>979</v>
      </c>
      <c r="D237" t="s">
        <v>980</v>
      </c>
      <c r="E237" t="s">
        <v>800</v>
      </c>
    </row>
    <row r="238" spans="1:5" x14ac:dyDescent="0.3">
      <c r="A238">
        <v>145</v>
      </c>
      <c r="B238" s="5">
        <v>44774.043414351851</v>
      </c>
      <c r="C238" t="s">
        <v>981</v>
      </c>
      <c r="D238" t="s">
        <v>982</v>
      </c>
      <c r="E238" t="s">
        <v>800</v>
      </c>
    </row>
    <row r="239" spans="1:5" x14ac:dyDescent="0.3">
      <c r="A239">
        <v>197</v>
      </c>
      <c r="B239" s="5">
        <v>44775.764074074075</v>
      </c>
      <c r="C239" t="s">
        <v>981</v>
      </c>
      <c r="D239" t="s">
        <v>982</v>
      </c>
      <c r="E239" t="s">
        <v>800</v>
      </c>
    </row>
    <row r="240" spans="1:5" x14ac:dyDescent="0.3">
      <c r="A240">
        <v>163</v>
      </c>
      <c r="B240" s="5">
        <v>44774.952569444446</v>
      </c>
      <c r="C240" t="s">
        <v>983</v>
      </c>
      <c r="D240" t="s">
        <v>984</v>
      </c>
      <c r="E240" t="s">
        <v>630</v>
      </c>
    </row>
    <row r="241" spans="1:5" x14ac:dyDescent="0.3">
      <c r="A241">
        <v>162</v>
      </c>
      <c r="B241" s="5">
        <v>44774.951643518521</v>
      </c>
      <c r="C241" t="s">
        <v>985</v>
      </c>
      <c r="D241" t="s">
        <v>986</v>
      </c>
      <c r="E241" t="s">
        <v>630</v>
      </c>
    </row>
    <row r="242" spans="1:5" x14ac:dyDescent="0.3">
      <c r="A242">
        <v>161</v>
      </c>
      <c r="B242" s="5">
        <v>44774.948009259257</v>
      </c>
      <c r="C242" t="s">
        <v>987</v>
      </c>
      <c r="D242" t="s">
        <v>988</v>
      </c>
      <c r="E242" t="s">
        <v>630</v>
      </c>
    </row>
    <row r="243" spans="1:5" x14ac:dyDescent="0.3">
      <c r="A243">
        <v>196</v>
      </c>
      <c r="B243" s="5">
        <v>44775.763738425929</v>
      </c>
      <c r="C243" t="s">
        <v>987</v>
      </c>
      <c r="D243" t="s">
        <v>988</v>
      </c>
      <c r="E243" t="s">
        <v>800</v>
      </c>
    </row>
    <row r="244" spans="1:5" x14ac:dyDescent="0.3">
      <c r="A244">
        <v>160</v>
      </c>
      <c r="B244" s="5">
        <v>44774.947094907409</v>
      </c>
      <c r="C244" t="s">
        <v>989</v>
      </c>
      <c r="D244" t="s">
        <v>990</v>
      </c>
      <c r="E244" t="s">
        <v>630</v>
      </c>
    </row>
    <row r="245" spans="1:5" x14ac:dyDescent="0.3">
      <c r="A245">
        <v>159</v>
      </c>
      <c r="B245" s="5">
        <v>44774.944606481484</v>
      </c>
      <c r="C245" t="s">
        <v>991</v>
      </c>
      <c r="D245" t="s">
        <v>992</v>
      </c>
      <c r="E245" t="s">
        <v>800</v>
      </c>
    </row>
    <row r="246" spans="1:5" x14ac:dyDescent="0.3">
      <c r="A246">
        <v>158</v>
      </c>
      <c r="B246" s="5">
        <v>44774.938310185185</v>
      </c>
      <c r="C246" t="s">
        <v>993</v>
      </c>
      <c r="D246" t="s">
        <v>994</v>
      </c>
      <c r="E246" t="s">
        <v>892</v>
      </c>
    </row>
    <row r="247" spans="1:5" x14ac:dyDescent="0.3">
      <c r="A247">
        <v>157</v>
      </c>
      <c r="B247" s="5">
        <v>44774.937245370369</v>
      </c>
      <c r="C247" t="s">
        <v>995</v>
      </c>
      <c r="D247" t="s">
        <v>996</v>
      </c>
      <c r="E247" t="s">
        <v>630</v>
      </c>
    </row>
    <row r="248" spans="1:5" x14ac:dyDescent="0.3">
      <c r="A248">
        <v>166</v>
      </c>
      <c r="B248" s="5">
        <v>44774.966215277775</v>
      </c>
      <c r="C248" t="s">
        <v>997</v>
      </c>
      <c r="D248" t="s">
        <v>998</v>
      </c>
      <c r="E248" t="s">
        <v>630</v>
      </c>
    </row>
    <row r="249" spans="1:5" x14ac:dyDescent="0.3">
      <c r="A249">
        <v>165</v>
      </c>
      <c r="B249" s="5">
        <v>44774.965219907404</v>
      </c>
      <c r="C249" t="s">
        <v>999</v>
      </c>
      <c r="D249" t="s">
        <v>1000</v>
      </c>
      <c r="E249" t="s">
        <v>630</v>
      </c>
    </row>
    <row r="250" spans="1:5" x14ac:dyDescent="0.3">
      <c r="A250">
        <v>164</v>
      </c>
      <c r="B250" s="5">
        <v>44774.959050925929</v>
      </c>
      <c r="C250" t="s">
        <v>1001</v>
      </c>
      <c r="D250" t="s">
        <v>1002</v>
      </c>
      <c r="E250" t="s">
        <v>630</v>
      </c>
    </row>
    <row r="251" spans="1:5" x14ac:dyDescent="0.3">
      <c r="A251">
        <v>167</v>
      </c>
      <c r="B251" s="5">
        <v>44775.001203703701</v>
      </c>
      <c r="C251" t="s">
        <v>1003</v>
      </c>
      <c r="D251" t="s">
        <v>1004</v>
      </c>
      <c r="E251" t="s">
        <v>630</v>
      </c>
    </row>
    <row r="252" spans="1:5" x14ac:dyDescent="0.3">
      <c r="A252">
        <v>171</v>
      </c>
      <c r="B252" s="5">
        <v>44775.138495370367</v>
      </c>
      <c r="C252" t="s">
        <v>1005</v>
      </c>
      <c r="D252" t="s">
        <v>1006</v>
      </c>
      <c r="E252" t="s">
        <v>784</v>
      </c>
    </row>
    <row r="253" spans="1:5" x14ac:dyDescent="0.3">
      <c r="A253">
        <v>193</v>
      </c>
      <c r="B253" s="5">
        <v>44775.76158564815</v>
      </c>
      <c r="C253" t="s">
        <v>1005</v>
      </c>
      <c r="D253" t="s">
        <v>1006</v>
      </c>
      <c r="E253" t="s">
        <v>784</v>
      </c>
    </row>
    <row r="254" spans="1:5" x14ac:dyDescent="0.3">
      <c r="A254">
        <v>195</v>
      </c>
      <c r="B254" s="5">
        <v>44775.762858796297</v>
      </c>
      <c r="C254" t="s">
        <v>1005</v>
      </c>
      <c r="D254" t="s">
        <v>1006</v>
      </c>
      <c r="E254" t="s">
        <v>784</v>
      </c>
    </row>
    <row r="255" spans="1:5" x14ac:dyDescent="0.3">
      <c r="A255">
        <v>216</v>
      </c>
      <c r="B255" s="5">
        <v>44776.75576388889</v>
      </c>
      <c r="C255" t="s">
        <v>1005</v>
      </c>
      <c r="D255" t="s">
        <v>1006</v>
      </c>
      <c r="E255" t="s">
        <v>784</v>
      </c>
    </row>
    <row r="256" spans="1:5" x14ac:dyDescent="0.3">
      <c r="A256">
        <v>226</v>
      </c>
      <c r="B256" s="5">
        <v>44777.922372685185</v>
      </c>
      <c r="C256" t="s">
        <v>1005</v>
      </c>
      <c r="D256" t="s">
        <v>1006</v>
      </c>
      <c r="E256" t="s">
        <v>784</v>
      </c>
    </row>
    <row r="257" spans="1:5" x14ac:dyDescent="0.3">
      <c r="A257">
        <v>290</v>
      </c>
      <c r="B257" s="5">
        <v>44778.792905092596</v>
      </c>
      <c r="C257" t="s">
        <v>1005</v>
      </c>
      <c r="D257" t="s">
        <v>1006</v>
      </c>
      <c r="E257" t="s">
        <v>784</v>
      </c>
    </row>
    <row r="258" spans="1:5" x14ac:dyDescent="0.3">
      <c r="A258">
        <v>291</v>
      </c>
      <c r="B258" s="5">
        <v>44779.754259259258</v>
      </c>
      <c r="C258" t="s">
        <v>1005</v>
      </c>
      <c r="D258" t="s">
        <v>1006</v>
      </c>
      <c r="E258" t="s">
        <v>784</v>
      </c>
    </row>
    <row r="259" spans="1:5" x14ac:dyDescent="0.3">
      <c r="A259">
        <v>294</v>
      </c>
      <c r="B259" s="5">
        <v>44781.754270833335</v>
      </c>
      <c r="C259" t="s">
        <v>1005</v>
      </c>
      <c r="D259" t="s">
        <v>1006</v>
      </c>
      <c r="E259" t="s">
        <v>784</v>
      </c>
    </row>
    <row r="260" spans="1:5" x14ac:dyDescent="0.3">
      <c r="A260">
        <v>295</v>
      </c>
      <c r="B260" s="5">
        <v>44781.755578703705</v>
      </c>
      <c r="C260" t="s">
        <v>1005</v>
      </c>
      <c r="D260" t="s">
        <v>1006</v>
      </c>
      <c r="E260" t="s">
        <v>784</v>
      </c>
    </row>
    <row r="261" spans="1:5" x14ac:dyDescent="0.3">
      <c r="A261">
        <v>296</v>
      </c>
      <c r="B261" s="5">
        <v>44781.756979166668</v>
      </c>
      <c r="C261" t="s">
        <v>1005</v>
      </c>
      <c r="D261" t="s">
        <v>1006</v>
      </c>
      <c r="E261" t="s">
        <v>784</v>
      </c>
    </row>
    <row r="262" spans="1:5" x14ac:dyDescent="0.3">
      <c r="A262">
        <v>297</v>
      </c>
      <c r="B262" s="5">
        <v>44781.75854166667</v>
      </c>
      <c r="C262" t="s">
        <v>1005</v>
      </c>
      <c r="D262" t="s">
        <v>1006</v>
      </c>
      <c r="E262" t="s">
        <v>784</v>
      </c>
    </row>
    <row r="263" spans="1:5" x14ac:dyDescent="0.3">
      <c r="A263">
        <v>298</v>
      </c>
      <c r="B263" s="5">
        <v>44781.759976851848</v>
      </c>
      <c r="C263" t="s">
        <v>1005</v>
      </c>
      <c r="D263" t="s">
        <v>1006</v>
      </c>
      <c r="E263" t="s">
        <v>784</v>
      </c>
    </row>
    <row r="264" spans="1:5" x14ac:dyDescent="0.3">
      <c r="A264">
        <v>299</v>
      </c>
      <c r="B264" s="5">
        <v>44781.763692129629</v>
      </c>
      <c r="C264" t="s">
        <v>1005</v>
      </c>
      <c r="D264" t="s">
        <v>1006</v>
      </c>
      <c r="E264" t="s">
        <v>784</v>
      </c>
    </row>
    <row r="265" spans="1:5" x14ac:dyDescent="0.3">
      <c r="A265">
        <v>300</v>
      </c>
      <c r="B265" s="5">
        <v>44781.767256944448</v>
      </c>
      <c r="C265" t="s">
        <v>1005</v>
      </c>
      <c r="D265" t="s">
        <v>1006</v>
      </c>
      <c r="E265" t="s">
        <v>784</v>
      </c>
    </row>
    <row r="266" spans="1:5" x14ac:dyDescent="0.3">
      <c r="A266">
        <v>301</v>
      </c>
      <c r="B266" s="5">
        <v>44781.770729166667</v>
      </c>
      <c r="C266" t="s">
        <v>1005</v>
      </c>
      <c r="D266" t="s">
        <v>1006</v>
      </c>
      <c r="E266" t="s">
        <v>784</v>
      </c>
    </row>
    <row r="267" spans="1:5" x14ac:dyDescent="0.3">
      <c r="A267">
        <v>302</v>
      </c>
      <c r="B267" s="5">
        <v>44781.774212962962</v>
      </c>
      <c r="C267" t="s">
        <v>1005</v>
      </c>
      <c r="D267" t="s">
        <v>1006</v>
      </c>
      <c r="E267" t="s">
        <v>784</v>
      </c>
    </row>
    <row r="268" spans="1:5" x14ac:dyDescent="0.3">
      <c r="A268">
        <v>303</v>
      </c>
      <c r="B268" s="5">
        <v>44781.777731481481</v>
      </c>
      <c r="C268" t="s">
        <v>1005</v>
      </c>
      <c r="D268" t="s">
        <v>1006</v>
      </c>
      <c r="E268" t="s">
        <v>784</v>
      </c>
    </row>
    <row r="269" spans="1:5" x14ac:dyDescent="0.3">
      <c r="A269">
        <v>304</v>
      </c>
      <c r="B269" s="5">
        <v>44781.781284722223</v>
      </c>
      <c r="C269" t="s">
        <v>1005</v>
      </c>
      <c r="D269" t="s">
        <v>1006</v>
      </c>
      <c r="E269" t="s">
        <v>784</v>
      </c>
    </row>
    <row r="270" spans="1:5" x14ac:dyDescent="0.3">
      <c r="A270">
        <v>305</v>
      </c>
      <c r="B270" s="5">
        <v>44781.784791666665</v>
      </c>
      <c r="C270" t="s">
        <v>1005</v>
      </c>
      <c r="D270" t="s">
        <v>1006</v>
      </c>
      <c r="E270" t="s">
        <v>784</v>
      </c>
    </row>
    <row r="271" spans="1:5" x14ac:dyDescent="0.3">
      <c r="A271">
        <v>306</v>
      </c>
      <c r="B271" s="5">
        <v>44781.788287037038</v>
      </c>
      <c r="C271" t="s">
        <v>1005</v>
      </c>
      <c r="D271" t="s">
        <v>1006</v>
      </c>
      <c r="E271" t="s">
        <v>784</v>
      </c>
    </row>
    <row r="272" spans="1:5" x14ac:dyDescent="0.3">
      <c r="A272">
        <v>307</v>
      </c>
      <c r="B272" s="5">
        <v>44781.791666666664</v>
      </c>
      <c r="C272" t="s">
        <v>1005</v>
      </c>
      <c r="D272" t="s">
        <v>1006</v>
      </c>
      <c r="E272" t="s">
        <v>784</v>
      </c>
    </row>
    <row r="273" spans="1:5" x14ac:dyDescent="0.3">
      <c r="A273">
        <v>308</v>
      </c>
      <c r="B273" s="5">
        <v>44781.794988425929</v>
      </c>
      <c r="C273" t="s">
        <v>1005</v>
      </c>
      <c r="D273" t="s">
        <v>1006</v>
      </c>
      <c r="E273" t="s">
        <v>784</v>
      </c>
    </row>
    <row r="274" spans="1:5" x14ac:dyDescent="0.3">
      <c r="A274">
        <v>309</v>
      </c>
      <c r="B274" s="5">
        <v>44781.798310185186</v>
      </c>
      <c r="C274" t="s">
        <v>1005</v>
      </c>
      <c r="D274" t="s">
        <v>1006</v>
      </c>
      <c r="E274" t="s">
        <v>784</v>
      </c>
    </row>
    <row r="275" spans="1:5" x14ac:dyDescent="0.3">
      <c r="A275">
        <v>310</v>
      </c>
      <c r="B275" s="5">
        <v>44781.801863425928</v>
      </c>
      <c r="C275" t="s">
        <v>1005</v>
      </c>
      <c r="D275" t="s">
        <v>1006</v>
      </c>
      <c r="E275" t="s">
        <v>784</v>
      </c>
    </row>
    <row r="276" spans="1:5" x14ac:dyDescent="0.3">
      <c r="A276">
        <v>311</v>
      </c>
      <c r="B276" s="5">
        <v>44781.805393518516</v>
      </c>
      <c r="C276" t="s">
        <v>1005</v>
      </c>
      <c r="D276" t="s">
        <v>1006</v>
      </c>
      <c r="E276" t="s">
        <v>784</v>
      </c>
    </row>
    <row r="277" spans="1:5" x14ac:dyDescent="0.3">
      <c r="A277">
        <v>312</v>
      </c>
      <c r="B277" s="5">
        <v>44781.809050925927</v>
      </c>
      <c r="C277" t="s">
        <v>1005</v>
      </c>
      <c r="D277" t="s">
        <v>1006</v>
      </c>
      <c r="E277" t="s">
        <v>784</v>
      </c>
    </row>
    <row r="278" spans="1:5" x14ac:dyDescent="0.3">
      <c r="A278">
        <v>313</v>
      </c>
      <c r="B278" s="5">
        <v>44781.812442129631</v>
      </c>
      <c r="C278" t="s">
        <v>1005</v>
      </c>
      <c r="D278" t="s">
        <v>1006</v>
      </c>
      <c r="E278" t="s">
        <v>784</v>
      </c>
    </row>
    <row r="279" spans="1:5" x14ac:dyDescent="0.3">
      <c r="A279">
        <v>327</v>
      </c>
      <c r="B279" s="5">
        <v>44782.753611111111</v>
      </c>
      <c r="C279" t="s">
        <v>1005</v>
      </c>
      <c r="D279" t="s">
        <v>1006</v>
      </c>
      <c r="E279" t="s">
        <v>784</v>
      </c>
    </row>
    <row r="280" spans="1:5" x14ac:dyDescent="0.3">
      <c r="A280">
        <v>339</v>
      </c>
      <c r="B280" s="5">
        <v>44783.795439814814</v>
      </c>
      <c r="C280" t="s">
        <v>1005</v>
      </c>
      <c r="D280" t="s">
        <v>1006</v>
      </c>
      <c r="E280" t="s">
        <v>784</v>
      </c>
    </row>
    <row r="281" spans="1:5" x14ac:dyDescent="0.3">
      <c r="A281">
        <v>347</v>
      </c>
      <c r="B281" s="5">
        <v>44784.752083333333</v>
      </c>
      <c r="C281" t="s">
        <v>1005</v>
      </c>
      <c r="D281" t="s">
        <v>1006</v>
      </c>
      <c r="E281" t="s">
        <v>784</v>
      </c>
    </row>
    <row r="282" spans="1:5" x14ac:dyDescent="0.3">
      <c r="A282">
        <v>348</v>
      </c>
      <c r="B282" s="5">
        <v>44785.041273148148</v>
      </c>
      <c r="C282" t="s">
        <v>1007</v>
      </c>
      <c r="D282" t="s">
        <v>1006</v>
      </c>
      <c r="E282" t="s">
        <v>630</v>
      </c>
    </row>
    <row r="283" spans="1:5" x14ac:dyDescent="0.3">
      <c r="A283">
        <v>170</v>
      </c>
      <c r="B283" s="5">
        <v>44775.137233796297</v>
      </c>
      <c r="C283" t="s">
        <v>1008</v>
      </c>
      <c r="D283" t="s">
        <v>1009</v>
      </c>
      <c r="E283" t="s">
        <v>630</v>
      </c>
    </row>
    <row r="284" spans="1:5" x14ac:dyDescent="0.3">
      <c r="A284">
        <v>169</v>
      </c>
      <c r="B284" s="5">
        <v>44775.095694444448</v>
      </c>
      <c r="C284" t="s">
        <v>1010</v>
      </c>
      <c r="D284" t="s">
        <v>1011</v>
      </c>
      <c r="E284" t="s">
        <v>630</v>
      </c>
    </row>
    <row r="285" spans="1:5" x14ac:dyDescent="0.3">
      <c r="A285">
        <v>168</v>
      </c>
      <c r="B285" s="5">
        <v>44775.094687500001</v>
      </c>
      <c r="C285" t="s">
        <v>1012</v>
      </c>
      <c r="D285" t="s">
        <v>1013</v>
      </c>
      <c r="E285" t="s">
        <v>630</v>
      </c>
    </row>
    <row r="286" spans="1:5" x14ac:dyDescent="0.3">
      <c r="A286">
        <v>192</v>
      </c>
      <c r="B286" s="5">
        <v>44775.761504629627</v>
      </c>
      <c r="C286" t="s">
        <v>1014</v>
      </c>
      <c r="D286" t="s">
        <v>1015</v>
      </c>
      <c r="E286" t="s">
        <v>630</v>
      </c>
    </row>
    <row r="287" spans="1:5" x14ac:dyDescent="0.3">
      <c r="A287">
        <v>233</v>
      </c>
      <c r="B287" s="5">
        <v>44778.616377314815</v>
      </c>
      <c r="C287" t="s">
        <v>1014</v>
      </c>
      <c r="D287" t="s">
        <v>1015</v>
      </c>
      <c r="E287" t="s">
        <v>630</v>
      </c>
    </row>
    <row r="288" spans="1:5" x14ac:dyDescent="0.3">
      <c r="A288">
        <v>225</v>
      </c>
      <c r="B288" s="5">
        <v>44777.922291666669</v>
      </c>
      <c r="C288" t="s">
        <v>1016</v>
      </c>
      <c r="D288" t="s">
        <v>1017</v>
      </c>
      <c r="E288" t="s">
        <v>630</v>
      </c>
    </row>
    <row r="289" spans="1:5" x14ac:dyDescent="0.3">
      <c r="A289">
        <v>191</v>
      </c>
      <c r="B289" s="5">
        <v>44775.760763888888</v>
      </c>
      <c r="C289" t="s">
        <v>1018</v>
      </c>
      <c r="D289" t="s">
        <v>1019</v>
      </c>
      <c r="E289" t="s">
        <v>630</v>
      </c>
    </row>
    <row r="290" spans="1:5" x14ac:dyDescent="0.3">
      <c r="A290">
        <v>190</v>
      </c>
      <c r="B290" s="5">
        <v>44775.759895833333</v>
      </c>
      <c r="C290" t="s">
        <v>1020</v>
      </c>
      <c r="D290" t="s">
        <v>1021</v>
      </c>
      <c r="E290" t="s">
        <v>630</v>
      </c>
    </row>
    <row r="291" spans="1:5" x14ac:dyDescent="0.3">
      <c r="A291">
        <v>189</v>
      </c>
      <c r="B291" s="5">
        <v>44775.759143518517</v>
      </c>
      <c r="C291" t="s">
        <v>1022</v>
      </c>
      <c r="D291" t="s">
        <v>1023</v>
      </c>
      <c r="E291" t="s">
        <v>630</v>
      </c>
    </row>
    <row r="292" spans="1:5" x14ac:dyDescent="0.3">
      <c r="A292">
        <v>188</v>
      </c>
      <c r="B292" s="5">
        <v>44775.758379629631</v>
      </c>
      <c r="C292" t="s">
        <v>1024</v>
      </c>
      <c r="D292" t="s">
        <v>1025</v>
      </c>
      <c r="E292" t="s">
        <v>630</v>
      </c>
    </row>
    <row r="293" spans="1:5" x14ac:dyDescent="0.3">
      <c r="A293">
        <v>187</v>
      </c>
      <c r="B293" s="5">
        <v>44775.757488425923</v>
      </c>
      <c r="C293" t="s">
        <v>1026</v>
      </c>
      <c r="D293" t="s">
        <v>1027</v>
      </c>
      <c r="E293" t="s">
        <v>630</v>
      </c>
    </row>
    <row r="294" spans="1:5" x14ac:dyDescent="0.3">
      <c r="A294">
        <v>186</v>
      </c>
      <c r="B294" s="5">
        <v>44775.756504629629</v>
      </c>
      <c r="C294" t="s">
        <v>1028</v>
      </c>
      <c r="D294" t="s">
        <v>1029</v>
      </c>
      <c r="E294" t="s">
        <v>784</v>
      </c>
    </row>
    <row r="295" spans="1:5" x14ac:dyDescent="0.3">
      <c r="A295">
        <v>194</v>
      </c>
      <c r="B295" s="5">
        <v>44775.762407407405</v>
      </c>
      <c r="C295" t="s">
        <v>1028</v>
      </c>
      <c r="D295" t="s">
        <v>1029</v>
      </c>
      <c r="E295" t="s">
        <v>784</v>
      </c>
    </row>
    <row r="296" spans="1:5" x14ac:dyDescent="0.3">
      <c r="A296">
        <v>215</v>
      </c>
      <c r="B296" s="5">
        <v>44776.755439814813</v>
      </c>
      <c r="C296" t="s">
        <v>1028</v>
      </c>
      <c r="D296" t="s">
        <v>1029</v>
      </c>
      <c r="E296" t="s">
        <v>784</v>
      </c>
    </row>
    <row r="297" spans="1:5" x14ac:dyDescent="0.3">
      <c r="A297">
        <v>224</v>
      </c>
      <c r="B297" s="5">
        <v>44777.921539351853</v>
      </c>
      <c r="C297" t="s">
        <v>1028</v>
      </c>
      <c r="D297" t="s">
        <v>1029</v>
      </c>
      <c r="E297" t="s">
        <v>630</v>
      </c>
    </row>
    <row r="298" spans="1:5" x14ac:dyDescent="0.3">
      <c r="A298">
        <v>185</v>
      </c>
      <c r="B298" s="5">
        <v>44775.756307870368</v>
      </c>
      <c r="C298" t="s">
        <v>993</v>
      </c>
      <c r="D298" t="s">
        <v>1030</v>
      </c>
      <c r="E298" t="s">
        <v>630</v>
      </c>
    </row>
    <row r="299" spans="1:5" x14ac:dyDescent="0.3">
      <c r="A299">
        <v>184</v>
      </c>
      <c r="B299" s="5">
        <v>44775.755636574075</v>
      </c>
      <c r="C299" t="s">
        <v>1031</v>
      </c>
      <c r="D299" t="s">
        <v>1032</v>
      </c>
      <c r="E299" t="s">
        <v>630</v>
      </c>
    </row>
    <row r="300" spans="1:5" x14ac:dyDescent="0.3">
      <c r="A300">
        <v>213</v>
      </c>
      <c r="B300" s="5">
        <v>44776.75513888889</v>
      </c>
      <c r="C300" t="s">
        <v>1033</v>
      </c>
      <c r="D300" t="s">
        <v>1034</v>
      </c>
      <c r="E300" t="s">
        <v>630</v>
      </c>
    </row>
    <row r="301" spans="1:5" x14ac:dyDescent="0.3">
      <c r="A301">
        <v>212</v>
      </c>
      <c r="B301" s="5">
        <v>44776.75439814815</v>
      </c>
      <c r="C301" t="s">
        <v>1035</v>
      </c>
      <c r="D301" t="s">
        <v>1036</v>
      </c>
      <c r="E301" t="s">
        <v>630</v>
      </c>
    </row>
    <row r="302" spans="1:5" x14ac:dyDescent="0.3">
      <c r="A302">
        <v>211</v>
      </c>
      <c r="B302" s="5">
        <v>44776.753541666665</v>
      </c>
      <c r="C302" t="s">
        <v>1037</v>
      </c>
      <c r="D302" t="s">
        <v>1038</v>
      </c>
      <c r="E302" t="s">
        <v>630</v>
      </c>
    </row>
    <row r="303" spans="1:5" x14ac:dyDescent="0.3">
      <c r="A303">
        <v>210</v>
      </c>
      <c r="B303" s="5">
        <v>44776.752847222226</v>
      </c>
      <c r="C303" t="s">
        <v>1039</v>
      </c>
      <c r="D303" t="s">
        <v>1040</v>
      </c>
      <c r="E303" t="s">
        <v>630</v>
      </c>
    </row>
    <row r="304" spans="1:5" x14ac:dyDescent="0.3">
      <c r="A304">
        <v>222</v>
      </c>
      <c r="B304" s="5">
        <v>44776.762002314812</v>
      </c>
      <c r="C304" t="s">
        <v>1041</v>
      </c>
      <c r="D304" t="s">
        <v>1042</v>
      </c>
      <c r="E304" t="s">
        <v>630</v>
      </c>
    </row>
    <row r="305" spans="1:5" x14ac:dyDescent="0.3">
      <c r="A305">
        <v>289</v>
      </c>
      <c r="B305" s="5">
        <v>44778.792824074073</v>
      </c>
      <c r="C305" t="s">
        <v>1043</v>
      </c>
      <c r="D305" t="s">
        <v>1044</v>
      </c>
      <c r="E305" t="s">
        <v>630</v>
      </c>
    </row>
    <row r="306" spans="1:5" x14ac:dyDescent="0.3">
      <c r="A306">
        <v>288</v>
      </c>
      <c r="B306" s="5">
        <v>44778.791875000003</v>
      </c>
      <c r="C306" t="s">
        <v>1045</v>
      </c>
      <c r="D306" t="s">
        <v>1046</v>
      </c>
      <c r="E306" t="s">
        <v>630</v>
      </c>
    </row>
    <row r="307" spans="1:5" x14ac:dyDescent="0.3">
      <c r="A307">
        <v>287</v>
      </c>
      <c r="B307" s="5">
        <v>44778.790983796294</v>
      </c>
      <c r="C307" t="s">
        <v>1047</v>
      </c>
      <c r="D307" t="s">
        <v>1048</v>
      </c>
      <c r="E307" t="s">
        <v>630</v>
      </c>
    </row>
    <row r="308" spans="1:5" x14ac:dyDescent="0.3">
      <c r="A308">
        <v>286</v>
      </c>
      <c r="B308" s="5">
        <v>44778.790335648147</v>
      </c>
      <c r="C308" t="s">
        <v>1039</v>
      </c>
      <c r="D308" t="s">
        <v>1049</v>
      </c>
      <c r="E308" t="s">
        <v>630</v>
      </c>
    </row>
    <row r="309" spans="1:5" x14ac:dyDescent="0.3">
      <c r="A309">
        <v>285</v>
      </c>
      <c r="B309" s="5">
        <v>44778.789606481485</v>
      </c>
      <c r="C309" t="s">
        <v>1050</v>
      </c>
      <c r="D309" t="s">
        <v>1051</v>
      </c>
      <c r="E309" t="s">
        <v>630</v>
      </c>
    </row>
    <row r="310" spans="1:5" x14ac:dyDescent="0.3">
      <c r="A310">
        <v>284</v>
      </c>
      <c r="B310" s="5">
        <v>44778.788865740738</v>
      </c>
      <c r="C310" t="s">
        <v>1052</v>
      </c>
      <c r="D310" t="s">
        <v>1053</v>
      </c>
      <c r="E310" t="s">
        <v>630</v>
      </c>
    </row>
    <row r="311" spans="1:5" x14ac:dyDescent="0.3">
      <c r="A311">
        <v>283</v>
      </c>
      <c r="B311" s="5">
        <v>44778.788148148145</v>
      </c>
      <c r="C311" t="s">
        <v>1054</v>
      </c>
      <c r="D311" t="s">
        <v>1055</v>
      </c>
      <c r="E311" t="s">
        <v>630</v>
      </c>
    </row>
    <row r="312" spans="1:5" x14ac:dyDescent="0.3">
      <c r="A312">
        <v>282</v>
      </c>
      <c r="B312" s="5">
        <v>44778.787488425929</v>
      </c>
      <c r="C312" t="s">
        <v>1056</v>
      </c>
      <c r="D312" t="s">
        <v>1057</v>
      </c>
      <c r="E312" t="s">
        <v>630</v>
      </c>
    </row>
    <row r="313" spans="1:5" x14ac:dyDescent="0.3">
      <c r="A313">
        <v>326</v>
      </c>
      <c r="B313" s="5">
        <v>44782.753530092596</v>
      </c>
      <c r="C313" t="s">
        <v>1058</v>
      </c>
      <c r="D313" t="s">
        <v>1059</v>
      </c>
      <c r="E313" t="s">
        <v>630</v>
      </c>
    </row>
    <row r="314" spans="1:5" x14ac:dyDescent="0.3">
      <c r="A314">
        <v>325</v>
      </c>
      <c r="B314" s="5">
        <v>44782.752893518518</v>
      </c>
      <c r="C314" t="s">
        <v>1060</v>
      </c>
      <c r="D314" t="s">
        <v>1061</v>
      </c>
      <c r="E314" t="s">
        <v>630</v>
      </c>
    </row>
    <row r="315" spans="1:5" x14ac:dyDescent="0.3">
      <c r="A315">
        <v>324</v>
      </c>
      <c r="B315" s="5">
        <v>44782.751712962963</v>
      </c>
      <c r="C315" t="s">
        <v>1062</v>
      </c>
      <c r="D315" t="s">
        <v>1063</v>
      </c>
      <c r="E315" t="s">
        <v>784</v>
      </c>
    </row>
    <row r="316" spans="1:5" x14ac:dyDescent="0.3">
      <c r="A316">
        <v>338</v>
      </c>
      <c r="B316" s="5">
        <v>44783.794988425929</v>
      </c>
      <c r="C316" t="s">
        <v>1062</v>
      </c>
      <c r="D316" t="s">
        <v>1063</v>
      </c>
      <c r="E316" t="s">
        <v>784</v>
      </c>
    </row>
    <row r="317" spans="1:5" x14ac:dyDescent="0.3">
      <c r="A317">
        <v>346</v>
      </c>
      <c r="B317" s="5">
        <v>44784.751782407409</v>
      </c>
      <c r="C317" t="s">
        <v>1062</v>
      </c>
      <c r="D317" t="s">
        <v>1063</v>
      </c>
      <c r="E317" t="s">
        <v>784</v>
      </c>
    </row>
    <row r="318" spans="1:5" x14ac:dyDescent="0.3">
      <c r="A318">
        <v>353</v>
      </c>
      <c r="B318" s="5">
        <v>44785.756921296299</v>
      </c>
      <c r="C318" t="s">
        <v>1062</v>
      </c>
      <c r="D318" t="s">
        <v>1063</v>
      </c>
      <c r="E318" t="s">
        <v>784</v>
      </c>
    </row>
    <row r="319" spans="1:5" x14ac:dyDescent="0.3">
      <c r="A319">
        <v>337</v>
      </c>
      <c r="B319" s="5">
        <v>44783.794722222221</v>
      </c>
      <c r="C319" t="s">
        <v>1064</v>
      </c>
      <c r="D319" t="s">
        <v>1065</v>
      </c>
      <c r="E319" t="s">
        <v>630</v>
      </c>
    </row>
    <row r="320" spans="1:5" x14ac:dyDescent="0.3">
      <c r="A320">
        <v>335</v>
      </c>
      <c r="B320" s="5">
        <v>44783.785567129627</v>
      </c>
      <c r="C320" t="s">
        <v>1066</v>
      </c>
      <c r="D320" t="s">
        <v>1067</v>
      </c>
      <c r="E320" t="s">
        <v>630</v>
      </c>
    </row>
    <row r="321" spans="1:5" x14ac:dyDescent="0.3">
      <c r="A321">
        <v>334</v>
      </c>
      <c r="B321" s="5">
        <v>44783.784641203703</v>
      </c>
      <c r="C321" t="s">
        <v>1068</v>
      </c>
      <c r="D321" t="s">
        <v>1069</v>
      </c>
      <c r="E321" t="s">
        <v>630</v>
      </c>
    </row>
    <row r="322" spans="1:5" x14ac:dyDescent="0.3">
      <c r="A322">
        <v>333</v>
      </c>
      <c r="B322" s="5">
        <v>44783.783715277779</v>
      </c>
      <c r="C322" t="s">
        <v>1070</v>
      </c>
      <c r="D322" t="s">
        <v>1071</v>
      </c>
      <c r="E322" t="s">
        <v>630</v>
      </c>
    </row>
    <row r="323" spans="1:5" x14ac:dyDescent="0.3">
      <c r="A323">
        <v>330</v>
      </c>
      <c r="B323" s="5">
        <v>44783.756782407407</v>
      </c>
      <c r="C323" t="s">
        <v>1072</v>
      </c>
      <c r="D323" t="s">
        <v>1073</v>
      </c>
      <c r="E323" t="s">
        <v>630</v>
      </c>
    </row>
    <row r="324" spans="1:5" x14ac:dyDescent="0.3">
      <c r="A324">
        <v>329</v>
      </c>
      <c r="B324" s="5">
        <v>44783.754386574074</v>
      </c>
      <c r="C324" t="s">
        <v>1074</v>
      </c>
      <c r="D324" t="s">
        <v>1075</v>
      </c>
      <c r="E324" t="s">
        <v>630</v>
      </c>
    </row>
    <row r="325" spans="1:5" x14ac:dyDescent="0.3">
      <c r="A325">
        <v>341</v>
      </c>
      <c r="B325" s="5">
        <v>44783.810162037036</v>
      </c>
      <c r="C325" t="s">
        <v>1043</v>
      </c>
      <c r="D325" t="s">
        <v>1076</v>
      </c>
      <c r="E325" t="s">
        <v>630</v>
      </c>
    </row>
    <row r="326" spans="1:5" x14ac:dyDescent="0.3">
      <c r="A326">
        <v>340</v>
      </c>
      <c r="B326" s="5">
        <v>44783.80945601852</v>
      </c>
      <c r="C326" t="s">
        <v>1077</v>
      </c>
      <c r="D326" t="s">
        <v>1078</v>
      </c>
      <c r="E326" t="s">
        <v>630</v>
      </c>
    </row>
    <row r="327" spans="1:5" x14ac:dyDescent="0.3">
      <c r="A327">
        <v>342</v>
      </c>
      <c r="B327" s="5">
        <v>44783.981539351851</v>
      </c>
      <c r="C327" t="s">
        <v>1079</v>
      </c>
      <c r="D327" t="s">
        <v>1080</v>
      </c>
      <c r="E327" t="s">
        <v>630</v>
      </c>
    </row>
    <row r="328" spans="1:5" x14ac:dyDescent="0.3">
      <c r="A328">
        <v>345</v>
      </c>
      <c r="B328" s="5">
        <v>44783.987893518519</v>
      </c>
      <c r="C328" t="s">
        <v>1081</v>
      </c>
      <c r="D328" t="s">
        <v>1082</v>
      </c>
      <c r="E328" t="s">
        <v>630</v>
      </c>
    </row>
    <row r="329" spans="1:5" x14ac:dyDescent="0.3">
      <c r="A329">
        <v>344</v>
      </c>
      <c r="B329" s="5">
        <v>44783.987245370372</v>
      </c>
      <c r="C329" t="s">
        <v>1083</v>
      </c>
      <c r="D329" t="s">
        <v>1084</v>
      </c>
      <c r="E329" t="s">
        <v>630</v>
      </c>
    </row>
    <row r="330" spans="1:5" x14ac:dyDescent="0.3">
      <c r="A330">
        <v>343</v>
      </c>
      <c r="B330" s="5">
        <v>44783.98636574074</v>
      </c>
      <c r="C330" t="s">
        <v>1085</v>
      </c>
      <c r="D330" t="s">
        <v>1086</v>
      </c>
      <c r="E330" t="s">
        <v>630</v>
      </c>
    </row>
    <row r="331" spans="1:5" x14ac:dyDescent="0.3">
      <c r="A331">
        <v>352</v>
      </c>
      <c r="B331" s="5">
        <v>44785.756840277776</v>
      </c>
      <c r="C331" t="s">
        <v>1087</v>
      </c>
      <c r="D331" t="s">
        <v>1088</v>
      </c>
      <c r="E331" t="s">
        <v>630</v>
      </c>
    </row>
    <row r="332" spans="1:5" x14ac:dyDescent="0.3">
      <c r="A332">
        <v>351</v>
      </c>
      <c r="B332" s="5">
        <v>44785.756076388891</v>
      </c>
      <c r="C332" t="s">
        <v>1089</v>
      </c>
      <c r="D332" t="s">
        <v>1090</v>
      </c>
      <c r="E332" t="s">
        <v>630</v>
      </c>
    </row>
    <row r="333" spans="1:5" x14ac:dyDescent="0.3">
      <c r="A333">
        <v>350</v>
      </c>
      <c r="B333" s="5">
        <v>44785.755347222221</v>
      </c>
      <c r="C333" t="s">
        <v>1091</v>
      </c>
      <c r="D333" t="s">
        <v>1092</v>
      </c>
      <c r="E333" t="s">
        <v>630</v>
      </c>
    </row>
    <row r="334" spans="1:5" x14ac:dyDescent="0.3">
      <c r="A334">
        <v>349</v>
      </c>
      <c r="B334" s="5">
        <v>44785.754699074074</v>
      </c>
      <c r="C334" t="s">
        <v>1093</v>
      </c>
      <c r="D334" t="s">
        <v>1094</v>
      </c>
      <c r="E334" t="s">
        <v>630</v>
      </c>
    </row>
  </sheetData>
  <dataConsolidate function="count" topLabels="1">
    <dataRefs count="1">
      <dataRef ref="D4:D152" sheet="QB_Data"/>
    </dataRefs>
  </dataConsolid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K169"/>
  <sheetViews>
    <sheetView tabSelected="1" workbookViewId="0">
      <pane ySplit="3" topLeftCell="A4" activePane="bottomLeft" state="frozen"/>
      <selection pane="bottomLeft" activeCell="C5" sqref="C5"/>
    </sheetView>
  </sheetViews>
  <sheetFormatPr baseColWidth="10" defaultColWidth="11.44140625" defaultRowHeight="14.4" x14ac:dyDescent="0.3"/>
  <cols>
    <col min="1" max="1" width="5.109375" customWidth="1"/>
    <col min="2" max="2" width="14.109375" customWidth="1"/>
    <col min="3" max="3" width="22.5546875" style="5" customWidth="1"/>
    <col min="4" max="5" width="42.33203125" customWidth="1"/>
    <col min="6" max="6" width="18" customWidth="1"/>
    <col min="7" max="7" width="12.33203125" style="26" customWidth="1"/>
    <col min="8" max="8" width="23.88671875" style="5" customWidth="1"/>
    <col min="9" max="9" width="29.109375" style="5" customWidth="1"/>
    <col min="10" max="10" width="11.33203125" customWidth="1"/>
    <col min="11" max="11" width="12.33203125" customWidth="1"/>
  </cols>
  <sheetData>
    <row r="1" spans="1:11" ht="15" customHeight="1" x14ac:dyDescent="0.3">
      <c r="A1" s="37" t="s">
        <v>1095</v>
      </c>
      <c r="B1" s="38"/>
      <c r="C1" s="19" t="s">
        <v>1096</v>
      </c>
      <c r="D1" s="19">
        <f>SUBTOTAL(2,Tabla_MasterData[ID])</f>
        <v>166</v>
      </c>
      <c r="E1" s="7" t="s">
        <v>1097</v>
      </c>
      <c r="F1" s="8"/>
      <c r="G1" s="34"/>
      <c r="H1" s="9" t="s">
        <v>1098</v>
      </c>
      <c r="I1" s="10" t="s">
        <v>1099</v>
      </c>
      <c r="J1" s="41" t="s">
        <v>1100</v>
      </c>
      <c r="K1" s="41"/>
    </row>
    <row r="2" spans="1:11" ht="15" customHeight="1" x14ac:dyDescent="0.3">
      <c r="A2" s="39"/>
      <c r="B2" s="40"/>
      <c r="C2" s="20" t="s">
        <v>1101</v>
      </c>
      <c r="D2" s="20">
        <f>SUBTOTAL(2,Tabla_MasterData[PO_Qty])</f>
        <v>166</v>
      </c>
      <c r="E2" s="21">
        <f>SUBTOTAL(2,Tabla_MasterData[Date_CSM_Processed])</f>
        <v>163</v>
      </c>
      <c r="F2" s="11"/>
      <c r="G2" s="35"/>
      <c r="H2" s="12">
        <f>SUBTOTAL(2,Tabla_MasterData[Invoice_Number])</f>
        <v>154</v>
      </c>
      <c r="I2" s="13">
        <f>SUBTOTAL(2,Tabla_MasterData[Delay QB Process])</f>
        <v>151</v>
      </c>
      <c r="J2" s="42">
        <f ca="1">SUBTOTAL(2,Tabla_MasterData[days since recived])</f>
        <v>3</v>
      </c>
      <c r="K2" s="42"/>
    </row>
    <row r="3" spans="1:11" s="14" customFormat="1" ht="28.8" x14ac:dyDescent="0.3">
      <c r="A3" s="14" t="s">
        <v>0</v>
      </c>
      <c r="B3" s="14" t="s">
        <v>1102</v>
      </c>
      <c r="C3" s="15" t="s">
        <v>1103</v>
      </c>
      <c r="D3" s="14" t="s">
        <v>1104</v>
      </c>
      <c r="E3" s="14" t="s">
        <v>1105</v>
      </c>
      <c r="F3" s="14" t="s">
        <v>1106</v>
      </c>
      <c r="G3" s="36" t="s">
        <v>1107</v>
      </c>
      <c r="H3" s="16" t="s">
        <v>1108</v>
      </c>
      <c r="I3" s="17" t="s">
        <v>1109</v>
      </c>
      <c r="J3" s="18" t="s">
        <v>1110</v>
      </c>
      <c r="K3" s="22" t="s">
        <v>1111</v>
      </c>
    </row>
    <row r="4" spans="1:11" x14ac:dyDescent="0.3">
      <c r="A4">
        <v>8</v>
      </c>
      <c r="B4" t="s">
        <v>792</v>
      </c>
      <c r="C4" s="5">
        <v>44718.489583333336</v>
      </c>
      <c r="D4" t="s">
        <v>1112</v>
      </c>
      <c r="E4" t="s">
        <v>1113</v>
      </c>
      <c r="F4">
        <v>47217</v>
      </c>
      <c r="G4" s="26">
        <f>IF(Tabla_MasterData[[#This Row],[PO_Number]]="","",1)</f>
        <v>1</v>
      </c>
      <c r="H4" s="5">
        <v>44763.779861111114</v>
      </c>
      <c r="I4" s="5">
        <v>44763.779861111114</v>
      </c>
      <c r="J4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4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5" spans="1:11" x14ac:dyDescent="0.3">
      <c r="A5">
        <v>15</v>
      </c>
      <c r="B5" t="s">
        <v>790</v>
      </c>
      <c r="C5" s="5">
        <v>44719.145833333336</v>
      </c>
      <c r="D5" t="s">
        <v>1114</v>
      </c>
      <c r="E5" t="s">
        <v>1115</v>
      </c>
      <c r="F5">
        <v>47215</v>
      </c>
      <c r="G5" s="26">
        <f>IF(Tabla_MasterData[[#This Row],[PO_Number]]="","",1)</f>
        <v>1</v>
      </c>
      <c r="H5" s="5">
        <v>44763.780555555553</v>
      </c>
      <c r="I5" s="5">
        <v>44763.780555555553</v>
      </c>
      <c r="J5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5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6" spans="1:11" x14ac:dyDescent="0.3">
      <c r="A6">
        <v>16</v>
      </c>
      <c r="B6" t="s">
        <v>790</v>
      </c>
      <c r="C6" s="5">
        <v>44719.192361111112</v>
      </c>
      <c r="D6" t="s">
        <v>1114</v>
      </c>
      <c r="E6" t="s">
        <v>927</v>
      </c>
      <c r="G6" s="26">
        <f>IF(Tabla_MasterData[[#This Row],[PO_Number]]="","",1)</f>
        <v>1</v>
      </c>
      <c r="J6" s="2" t="str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/>
      </c>
      <c r="K6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7" spans="1:11" x14ac:dyDescent="0.3">
      <c r="A7">
        <v>216</v>
      </c>
      <c r="B7" t="s">
        <v>1116</v>
      </c>
      <c r="C7" s="5">
        <v>44720.094444444447</v>
      </c>
      <c r="D7" t="s">
        <v>1117</v>
      </c>
      <c r="E7" t="s">
        <v>927</v>
      </c>
      <c r="G7" s="26">
        <f>IF(Tabla_MasterData[[#This Row],[PO_Number]]="","",1)</f>
        <v>1</v>
      </c>
      <c r="J7" s="2" t="str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/>
      </c>
      <c r="K7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8" spans="1:11" x14ac:dyDescent="0.3">
      <c r="A8">
        <v>282</v>
      </c>
      <c r="B8" t="s">
        <v>847</v>
      </c>
      <c r="C8" s="5">
        <v>44721.101388888892</v>
      </c>
      <c r="D8" t="s">
        <v>1118</v>
      </c>
      <c r="E8" t="s">
        <v>1119</v>
      </c>
      <c r="F8">
        <v>47449</v>
      </c>
      <c r="G8" s="26">
        <f>IF(Tabla_MasterData[[#This Row],[PO_Number]]="","",1)</f>
        <v>1</v>
      </c>
      <c r="H8" s="5">
        <v>44778.626805555556</v>
      </c>
      <c r="I8" s="5">
        <v>44778.626805555556</v>
      </c>
      <c r="J8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8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9" spans="1:11" x14ac:dyDescent="0.3">
      <c r="A9">
        <v>301</v>
      </c>
      <c r="B9" t="s">
        <v>847</v>
      </c>
      <c r="C9" s="5">
        <v>44722.206944444442</v>
      </c>
      <c r="D9" t="s">
        <v>1118</v>
      </c>
      <c r="E9" t="s">
        <v>927</v>
      </c>
      <c r="G9" s="26">
        <f>IF(Tabla_MasterData[[#This Row],[PO_Number]]="","",1)</f>
        <v>1</v>
      </c>
      <c r="J9" s="2" t="str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/>
      </c>
      <c r="K9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10" spans="1:11" x14ac:dyDescent="0.3">
      <c r="A10">
        <v>309</v>
      </c>
      <c r="B10" t="s">
        <v>1120</v>
      </c>
      <c r="C10" s="5">
        <v>44722.234027777777</v>
      </c>
      <c r="D10" t="s">
        <v>1121</v>
      </c>
      <c r="E10" t="s">
        <v>927</v>
      </c>
      <c r="G10" s="26">
        <f>IF(Tabla_MasterData[[#This Row],[PO_Number]]="","",1)</f>
        <v>1</v>
      </c>
      <c r="J10" s="2" t="str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/>
      </c>
      <c r="K10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11" spans="1:11" x14ac:dyDescent="0.3">
      <c r="A11">
        <v>343</v>
      </c>
      <c r="B11" t="s">
        <v>841</v>
      </c>
      <c r="C11" s="5">
        <v>44729.426388888889</v>
      </c>
      <c r="D11" t="s">
        <v>1122</v>
      </c>
      <c r="E11" t="s">
        <v>1123</v>
      </c>
      <c r="F11">
        <v>47434</v>
      </c>
      <c r="G11" s="26">
        <f>IF(Tabla_MasterData[[#This Row],[PO_Number]]="","",1)</f>
        <v>1</v>
      </c>
      <c r="H11" s="5">
        <v>44778.623449074075</v>
      </c>
      <c r="I11" s="5">
        <v>44778.623449074075</v>
      </c>
      <c r="J11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11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12" spans="1:11" x14ac:dyDescent="0.3">
      <c r="A12">
        <v>362</v>
      </c>
      <c r="B12" t="s">
        <v>1124</v>
      </c>
      <c r="C12" s="5">
        <v>44729.599999999999</v>
      </c>
      <c r="D12" t="s">
        <v>1125</v>
      </c>
      <c r="E12" t="s">
        <v>927</v>
      </c>
      <c r="G12" s="26">
        <f>IF(Tabla_MasterData[[#This Row],[PO_Number]]="","",1)</f>
        <v>1</v>
      </c>
      <c r="J12" s="2" t="str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/>
      </c>
      <c r="K12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13" spans="1:11" x14ac:dyDescent="0.3">
      <c r="A13">
        <v>363</v>
      </c>
      <c r="B13" t="s">
        <v>855</v>
      </c>
      <c r="C13" s="5">
        <v>44733.2</v>
      </c>
      <c r="D13" t="s">
        <v>1126</v>
      </c>
      <c r="E13" t="s">
        <v>1127</v>
      </c>
      <c r="F13">
        <v>47495</v>
      </c>
      <c r="G13" s="26">
        <f>IF(Tabla_MasterData[[#This Row],[PO_Number]]="","",1)</f>
        <v>1</v>
      </c>
      <c r="H13" s="5">
        <v>44778.618564814817</v>
      </c>
      <c r="I13" s="5">
        <v>44778.618564814817</v>
      </c>
      <c r="J13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13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14" spans="1:11" x14ac:dyDescent="0.3">
      <c r="A14">
        <v>370</v>
      </c>
      <c r="B14" t="s">
        <v>875</v>
      </c>
      <c r="C14" s="5">
        <v>44733.230555555558</v>
      </c>
      <c r="D14" t="s">
        <v>1128</v>
      </c>
      <c r="E14" t="s">
        <v>1129</v>
      </c>
      <c r="F14">
        <v>47548</v>
      </c>
      <c r="G14" s="26">
        <f>IF(Tabla_MasterData[[#This Row],[PO_Number]]="","",1)</f>
        <v>1</v>
      </c>
      <c r="H14" s="5">
        <v>44768.935416666667</v>
      </c>
      <c r="I14" s="5">
        <v>44768.935416666667</v>
      </c>
      <c r="J14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14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15" spans="1:11" x14ac:dyDescent="0.3">
      <c r="A15">
        <v>374</v>
      </c>
      <c r="B15" t="s">
        <v>861</v>
      </c>
      <c r="C15" s="5">
        <v>44734.443749999999</v>
      </c>
      <c r="D15" t="s">
        <v>1130</v>
      </c>
      <c r="E15" t="s">
        <v>1131</v>
      </c>
      <c r="F15">
        <v>47498</v>
      </c>
      <c r="G15" s="26">
        <f>IF(Tabla_MasterData[[#This Row],[PO_Number]]="","",1)</f>
        <v>1</v>
      </c>
      <c r="H15" s="5">
        <v>44767.820138888892</v>
      </c>
      <c r="I15" s="5">
        <v>44767.820138888892</v>
      </c>
      <c r="J15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15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16" spans="1:11" x14ac:dyDescent="0.3">
      <c r="A16">
        <v>380</v>
      </c>
      <c r="B16" t="s">
        <v>877</v>
      </c>
      <c r="C16" s="5">
        <v>44734.463194444441</v>
      </c>
      <c r="D16" t="s">
        <v>1132</v>
      </c>
      <c r="E16" t="s">
        <v>1133</v>
      </c>
      <c r="F16">
        <v>47582</v>
      </c>
      <c r="G16" s="26">
        <f>IF(Tabla_MasterData[[#This Row],[PO_Number]]="","",1)</f>
        <v>1</v>
      </c>
      <c r="H16" s="5">
        <v>44767.813888888886</v>
      </c>
      <c r="I16" s="5">
        <v>44767.813888888886</v>
      </c>
      <c r="J16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16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17" spans="1:11" x14ac:dyDescent="0.3">
      <c r="A17">
        <v>381</v>
      </c>
      <c r="B17" t="s">
        <v>865</v>
      </c>
      <c r="C17" s="5">
        <v>44734.48541666667</v>
      </c>
      <c r="D17" t="s">
        <v>1134</v>
      </c>
      <c r="E17" t="s">
        <v>1135</v>
      </c>
      <c r="F17">
        <v>47532</v>
      </c>
      <c r="G17" s="26">
        <f>IF(Tabla_MasterData[[#This Row],[PO_Number]]="","",1)</f>
        <v>1</v>
      </c>
      <c r="H17" s="5">
        <v>44767.816666666666</v>
      </c>
      <c r="I17" s="5">
        <v>44767.816666666666</v>
      </c>
      <c r="J17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17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18" spans="1:11" x14ac:dyDescent="0.3">
      <c r="A18">
        <v>386</v>
      </c>
      <c r="B18" t="s">
        <v>867</v>
      </c>
      <c r="C18" s="5">
        <v>44734.493055555555</v>
      </c>
      <c r="D18" t="s">
        <v>1136</v>
      </c>
      <c r="E18" t="s">
        <v>1137</v>
      </c>
      <c r="F18">
        <v>47533</v>
      </c>
      <c r="G18" s="26">
        <f>IF(Tabla_MasterData[[#This Row],[PO_Number]]="","",1)</f>
        <v>1</v>
      </c>
      <c r="H18" s="5">
        <v>44767.815972222219</v>
      </c>
      <c r="I18" s="5">
        <v>44767.815972222219</v>
      </c>
      <c r="J18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18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19" spans="1:11" x14ac:dyDescent="0.3">
      <c r="A19">
        <v>394</v>
      </c>
      <c r="B19" t="s">
        <v>873</v>
      </c>
      <c r="C19" s="5">
        <v>44736.53125</v>
      </c>
      <c r="D19" t="s">
        <v>1138</v>
      </c>
      <c r="E19" t="s">
        <v>1139</v>
      </c>
      <c r="F19">
        <v>47547</v>
      </c>
      <c r="G19" s="26">
        <f>IF(Tabla_MasterData[[#This Row],[PO_Number]]="","",1)</f>
        <v>1</v>
      </c>
      <c r="H19" s="5">
        <v>44767.788888888892</v>
      </c>
      <c r="I19" s="5">
        <v>44767.788888888892</v>
      </c>
      <c r="J19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19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20" spans="1:11" x14ac:dyDescent="0.3">
      <c r="A20">
        <v>395</v>
      </c>
      <c r="B20" t="s">
        <v>887</v>
      </c>
      <c r="C20" s="5">
        <v>44736.051388888889</v>
      </c>
      <c r="D20" t="s">
        <v>1140</v>
      </c>
      <c r="E20" t="s">
        <v>1141</v>
      </c>
      <c r="F20">
        <v>47599</v>
      </c>
      <c r="G20" s="26">
        <f>IF(Tabla_MasterData[[#This Row],[PO_Number]]="","",1)</f>
        <v>1</v>
      </c>
      <c r="H20" s="5">
        <v>44767.825694444444</v>
      </c>
      <c r="I20" s="5">
        <v>44767.825694444444</v>
      </c>
      <c r="J20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20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21" spans="1:11" x14ac:dyDescent="0.3">
      <c r="A21">
        <v>396</v>
      </c>
      <c r="B21" t="s">
        <v>883</v>
      </c>
      <c r="C21" s="5">
        <v>44739.04583333333</v>
      </c>
      <c r="D21" t="s">
        <v>1142</v>
      </c>
      <c r="E21" t="s">
        <v>1143</v>
      </c>
      <c r="F21">
        <v>47585</v>
      </c>
      <c r="G21" s="26">
        <f>IF(Tabla_MasterData[[#This Row],[PO_Number]]="","",1)</f>
        <v>1</v>
      </c>
      <c r="H21" s="5">
        <v>44767.804166666669</v>
      </c>
      <c r="I21" s="5">
        <v>44767.804166666669</v>
      </c>
      <c r="J21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21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22" spans="1:11" x14ac:dyDescent="0.3">
      <c r="A22">
        <v>397</v>
      </c>
      <c r="B22" t="s">
        <v>879</v>
      </c>
      <c r="C22" s="5">
        <v>44739.059027777781</v>
      </c>
      <c r="D22" t="s">
        <v>1144</v>
      </c>
      <c r="E22" t="s">
        <v>1145</v>
      </c>
      <c r="F22">
        <v>47583</v>
      </c>
      <c r="G22" s="26">
        <f>IF(Tabla_MasterData[[#This Row],[PO_Number]]="","",1)</f>
        <v>1</v>
      </c>
      <c r="H22" s="5">
        <v>44767.809027777781</v>
      </c>
      <c r="I22" s="5">
        <v>44767.809027777781</v>
      </c>
      <c r="J22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22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23" spans="1:11" x14ac:dyDescent="0.3">
      <c r="A23">
        <v>398</v>
      </c>
      <c r="B23" t="s">
        <v>889</v>
      </c>
      <c r="C23" s="5">
        <v>44740.511805555558</v>
      </c>
      <c r="D23" t="s">
        <v>1146</v>
      </c>
      <c r="E23" t="s">
        <v>1147</v>
      </c>
      <c r="F23">
        <v>47601</v>
      </c>
      <c r="G23" s="26">
        <f>IF(Tabla_MasterData[[#This Row],[PO_Number]]="","",1)</f>
        <v>1</v>
      </c>
      <c r="H23" s="5">
        <v>44767.834027777775</v>
      </c>
      <c r="I23" s="5">
        <v>44767.834027777775</v>
      </c>
      <c r="J23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23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24" spans="1:11" x14ac:dyDescent="0.3">
      <c r="A24">
        <v>399</v>
      </c>
      <c r="B24" t="s">
        <v>903</v>
      </c>
      <c r="C24" s="5">
        <v>44740.102777777778</v>
      </c>
      <c r="D24" t="s">
        <v>1148</v>
      </c>
      <c r="E24" t="s">
        <v>1149</v>
      </c>
      <c r="F24">
        <v>47663</v>
      </c>
      <c r="G24" s="26">
        <f>IF(Tabla_MasterData[[#This Row],[PO_Number]]="","",1)</f>
        <v>1</v>
      </c>
      <c r="H24" s="5">
        <v>44768.913888888892</v>
      </c>
      <c r="I24" s="5">
        <v>44768.913888888892</v>
      </c>
      <c r="J24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24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25" spans="1:11" x14ac:dyDescent="0.3">
      <c r="A25">
        <v>400</v>
      </c>
      <c r="B25" t="s">
        <v>897</v>
      </c>
      <c r="C25" s="5">
        <v>44741.130555555559</v>
      </c>
      <c r="D25" t="s">
        <v>1150</v>
      </c>
      <c r="E25" t="s">
        <v>1151</v>
      </c>
      <c r="F25">
        <v>47626</v>
      </c>
      <c r="G25" s="26">
        <f>IF(Tabla_MasterData[[#This Row],[PO_Number]]="","",1)</f>
        <v>1</v>
      </c>
      <c r="H25" s="5">
        <v>44768.920138888891</v>
      </c>
      <c r="I25" s="5">
        <v>44768.920138888891</v>
      </c>
      <c r="J25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25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26" spans="1:11" x14ac:dyDescent="0.3">
      <c r="A26">
        <v>401</v>
      </c>
      <c r="B26" t="s">
        <v>895</v>
      </c>
      <c r="C26" s="5">
        <v>44741.13958333333</v>
      </c>
      <c r="D26" t="s">
        <v>1152</v>
      </c>
      <c r="E26" t="s">
        <v>1153</v>
      </c>
      <c r="F26">
        <v>47624</v>
      </c>
      <c r="G26" s="26">
        <f>IF(Tabla_MasterData[[#This Row],[PO_Number]]="","",1)</f>
        <v>1</v>
      </c>
      <c r="H26" s="5">
        <v>44768.93472222222</v>
      </c>
      <c r="I26" s="5">
        <v>44768.93472222222</v>
      </c>
      <c r="J26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26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27" spans="1:11" x14ac:dyDescent="0.3">
      <c r="A27">
        <v>402</v>
      </c>
      <c r="B27" t="s">
        <v>901</v>
      </c>
      <c r="C27" s="5">
        <v>44742.493055555555</v>
      </c>
      <c r="D27" t="s">
        <v>1154</v>
      </c>
      <c r="E27" t="s">
        <v>1155</v>
      </c>
      <c r="F27">
        <v>47661</v>
      </c>
      <c r="G27" s="26">
        <f>IF(Tabla_MasterData[[#This Row],[PO_Number]]="","",1)</f>
        <v>1</v>
      </c>
      <c r="H27" s="5">
        <v>44768.914583333331</v>
      </c>
      <c r="I27" s="5">
        <v>44768.914583333331</v>
      </c>
      <c r="J27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27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28" spans="1:11" x14ac:dyDescent="0.3">
      <c r="A28">
        <v>403</v>
      </c>
      <c r="B28" t="s">
        <v>899</v>
      </c>
      <c r="C28" s="5">
        <v>44742.520833333336</v>
      </c>
      <c r="D28" t="s">
        <v>1156</v>
      </c>
      <c r="E28" t="s">
        <v>1157</v>
      </c>
      <c r="F28">
        <v>47660</v>
      </c>
      <c r="G28" s="26">
        <f>IF(Tabla_MasterData[[#This Row],[PO_Number]]="","",1)</f>
        <v>1</v>
      </c>
      <c r="H28" s="5">
        <v>44768.919444444444</v>
      </c>
      <c r="I28" s="5">
        <v>44768.919444444444</v>
      </c>
      <c r="J28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28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29" spans="1:11" x14ac:dyDescent="0.3">
      <c r="A29">
        <v>404</v>
      </c>
      <c r="B29" t="s">
        <v>907</v>
      </c>
      <c r="C29" s="5">
        <v>44742.07708333333</v>
      </c>
      <c r="D29" t="s">
        <v>1158</v>
      </c>
      <c r="E29" t="s">
        <v>1159</v>
      </c>
      <c r="F29">
        <v>47674</v>
      </c>
      <c r="G29" s="26">
        <f>IF(Tabla_MasterData[[#This Row],[PO_Number]]="","",1)</f>
        <v>1</v>
      </c>
      <c r="H29" s="5">
        <v>44768.905555555553</v>
      </c>
      <c r="I29" s="5">
        <v>44768.905555555553</v>
      </c>
      <c r="J29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29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30" spans="1:11" x14ac:dyDescent="0.3">
      <c r="A30">
        <v>405</v>
      </c>
      <c r="B30" t="s">
        <v>911</v>
      </c>
      <c r="C30" s="5">
        <v>44743.513194444444</v>
      </c>
      <c r="D30" t="s">
        <v>1160</v>
      </c>
      <c r="E30" t="s">
        <v>1161</v>
      </c>
      <c r="F30">
        <v>47676</v>
      </c>
      <c r="G30" s="26">
        <f>IF(Tabla_MasterData[[#This Row],[PO_Number]]="","",1)</f>
        <v>1</v>
      </c>
      <c r="H30" s="5">
        <v>44768.945138888892</v>
      </c>
      <c r="I30" s="5">
        <v>44768.945138888892</v>
      </c>
      <c r="J30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30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31" spans="1:11" x14ac:dyDescent="0.3">
      <c r="A31">
        <v>406</v>
      </c>
      <c r="B31" t="s">
        <v>909</v>
      </c>
      <c r="C31" s="5">
        <v>44749.438888888886</v>
      </c>
      <c r="D31" t="s">
        <v>1162</v>
      </c>
      <c r="E31" t="s">
        <v>1163</v>
      </c>
      <c r="F31">
        <v>47675</v>
      </c>
      <c r="G31" s="26">
        <f>IF(Tabla_MasterData[[#This Row],[PO_Number]]="","",1)</f>
        <v>1</v>
      </c>
      <c r="H31" s="5">
        <v>44768.905555555553</v>
      </c>
      <c r="I31" s="5">
        <v>44768.905555555553</v>
      </c>
      <c r="J31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31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32" spans="1:11" x14ac:dyDescent="0.3">
      <c r="A32">
        <v>407</v>
      </c>
      <c r="B32" t="s">
        <v>915</v>
      </c>
      <c r="C32" s="5">
        <v>44749.462500000001</v>
      </c>
      <c r="D32" t="s">
        <v>1164</v>
      </c>
      <c r="E32" t="s">
        <v>1165</v>
      </c>
      <c r="F32">
        <v>47711</v>
      </c>
      <c r="G32" s="26">
        <f>IF(Tabla_MasterData[[#This Row],[PO_Number]]="","",1)</f>
        <v>1</v>
      </c>
      <c r="H32" s="5">
        <v>44768.990277777775</v>
      </c>
      <c r="I32" s="5">
        <v>44768.990277777775</v>
      </c>
      <c r="J32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32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33" spans="1:11" x14ac:dyDescent="0.3">
      <c r="A33">
        <v>408</v>
      </c>
      <c r="B33" t="s">
        <v>923</v>
      </c>
      <c r="C33" s="5">
        <v>44749.481944444444</v>
      </c>
      <c r="D33" t="s">
        <v>1166</v>
      </c>
      <c r="E33" t="s">
        <v>1167</v>
      </c>
      <c r="F33">
        <v>47744</v>
      </c>
      <c r="G33" s="26">
        <f>IF(Tabla_MasterData[[#This Row],[PO_Number]]="","",1)</f>
        <v>1</v>
      </c>
      <c r="H33" s="5">
        <v>44769.799305555556</v>
      </c>
      <c r="I33" s="5">
        <v>44769.799305555556</v>
      </c>
      <c r="J33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33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34" spans="1:11" x14ac:dyDescent="0.3">
      <c r="A34">
        <v>409</v>
      </c>
      <c r="B34" t="s">
        <v>946</v>
      </c>
      <c r="C34" s="5">
        <v>44749.503472222219</v>
      </c>
      <c r="D34" t="s">
        <v>1168</v>
      </c>
      <c r="E34" t="s">
        <v>1169</v>
      </c>
      <c r="F34">
        <v>47835</v>
      </c>
      <c r="G34" s="26">
        <f>IF(Tabla_MasterData[[#This Row],[PO_Number]]="","",1)</f>
        <v>1</v>
      </c>
      <c r="H34" s="5">
        <v>44770.759722222225</v>
      </c>
      <c r="I34" s="5">
        <v>44770.759722222225</v>
      </c>
      <c r="J34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34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35" spans="1:11" x14ac:dyDescent="0.3">
      <c r="A35">
        <v>410</v>
      </c>
      <c r="B35" t="s">
        <v>938</v>
      </c>
      <c r="C35" s="5">
        <v>44750.46875</v>
      </c>
      <c r="D35" t="s">
        <v>1170</v>
      </c>
      <c r="E35" t="s">
        <v>1171</v>
      </c>
      <c r="F35">
        <v>47789</v>
      </c>
      <c r="G35" s="26">
        <f>IF(Tabla_MasterData[[#This Row],[PO_Number]]="","",1)</f>
        <v>1</v>
      </c>
      <c r="H35" s="5">
        <v>44775.198020833333</v>
      </c>
      <c r="I35" s="5">
        <v>44775.198020833333</v>
      </c>
      <c r="J35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35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36" spans="1:11" x14ac:dyDescent="0.3">
      <c r="A36">
        <v>411</v>
      </c>
      <c r="B36" t="s">
        <v>936</v>
      </c>
      <c r="C36" s="5">
        <v>44750.50277777778</v>
      </c>
      <c r="D36" t="s">
        <v>1172</v>
      </c>
      <c r="E36" t="s">
        <v>1173</v>
      </c>
      <c r="F36">
        <v>47788</v>
      </c>
      <c r="G36" s="26">
        <f>IF(Tabla_MasterData[[#This Row],[PO_Number]]="","",1)</f>
        <v>1</v>
      </c>
      <c r="H36" s="5">
        <v>44770.004166666666</v>
      </c>
      <c r="I36" s="5">
        <v>44770.004166666666</v>
      </c>
      <c r="J36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36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37" spans="1:11" x14ac:dyDescent="0.3">
      <c r="A37">
        <v>412</v>
      </c>
      <c r="B37" t="s">
        <v>942</v>
      </c>
      <c r="C37" s="5">
        <v>44754.511111111111</v>
      </c>
      <c r="D37" t="s">
        <v>1174</v>
      </c>
      <c r="E37" t="s">
        <v>1175</v>
      </c>
      <c r="F37">
        <v>47817</v>
      </c>
      <c r="G37" s="26">
        <f>IF(Tabla_MasterData[[#This Row],[PO_Number]]="","",1)</f>
        <v>1</v>
      </c>
      <c r="H37" s="5">
        <v>44770.762499999997</v>
      </c>
      <c r="I37" s="5">
        <v>44770.762499999997</v>
      </c>
      <c r="J37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37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38" spans="1:11" x14ac:dyDescent="0.3">
      <c r="A38">
        <v>413</v>
      </c>
      <c r="B38" t="s">
        <v>944</v>
      </c>
      <c r="C38" s="5">
        <v>44754.118055555555</v>
      </c>
      <c r="D38" t="s">
        <v>1176</v>
      </c>
      <c r="E38" t="s">
        <v>1177</v>
      </c>
      <c r="F38">
        <v>47819</v>
      </c>
      <c r="G38" s="26">
        <f>IF(Tabla_MasterData[[#This Row],[PO_Number]]="","",1)</f>
        <v>1</v>
      </c>
      <c r="H38" s="5">
        <v>44770.761111111111</v>
      </c>
      <c r="I38" s="5">
        <v>44770.761111111111</v>
      </c>
      <c r="J38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38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39" spans="1:11" x14ac:dyDescent="0.3">
      <c r="A39">
        <v>414</v>
      </c>
      <c r="B39" t="s">
        <v>950</v>
      </c>
      <c r="C39" s="5">
        <v>44755.490972222222</v>
      </c>
      <c r="D39" t="s">
        <v>1178</v>
      </c>
      <c r="E39" t="s">
        <v>1179</v>
      </c>
      <c r="F39">
        <v>47837</v>
      </c>
      <c r="G39" s="26">
        <f>IF(Tabla_MasterData[[#This Row],[PO_Number]]="","",1)</f>
        <v>1</v>
      </c>
      <c r="H39" s="5">
        <v>44770.758333333331</v>
      </c>
      <c r="I39" s="5">
        <v>44770.758333333331</v>
      </c>
      <c r="J39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39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40" spans="1:11" x14ac:dyDescent="0.3">
      <c r="A40">
        <v>415</v>
      </c>
      <c r="B40" t="s">
        <v>948</v>
      </c>
      <c r="C40" s="5">
        <v>44755.059027777781</v>
      </c>
      <c r="D40" t="s">
        <v>1180</v>
      </c>
      <c r="E40" t="s">
        <v>1181</v>
      </c>
      <c r="F40">
        <v>47836</v>
      </c>
      <c r="G40" s="26">
        <f>IF(Tabla_MasterData[[#This Row],[PO_Number]]="","",1)</f>
        <v>1</v>
      </c>
      <c r="H40" s="5">
        <v>44770.759027777778</v>
      </c>
      <c r="I40" s="5">
        <v>44770.759027777778</v>
      </c>
      <c r="J40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40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41" spans="1:11" x14ac:dyDescent="0.3">
      <c r="A41">
        <v>416</v>
      </c>
      <c r="B41" t="s">
        <v>956</v>
      </c>
      <c r="C41" s="5">
        <v>44756.084722222222</v>
      </c>
      <c r="D41" t="s">
        <v>1182</v>
      </c>
      <c r="E41" t="s">
        <v>1183</v>
      </c>
      <c r="F41">
        <v>47859</v>
      </c>
      <c r="G41" s="26">
        <f>IF(Tabla_MasterData[[#This Row],[PO_Number]]="","",1)</f>
        <v>1</v>
      </c>
      <c r="H41" s="5">
        <v>44770.754166666666</v>
      </c>
      <c r="I41" s="5">
        <v>44770.754166666666</v>
      </c>
      <c r="J41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41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42" spans="1:11" x14ac:dyDescent="0.3">
      <c r="A42">
        <v>417</v>
      </c>
      <c r="B42" t="s">
        <v>954</v>
      </c>
      <c r="C42" s="5">
        <v>44757.477083333331</v>
      </c>
      <c r="D42" t="s">
        <v>1184</v>
      </c>
      <c r="E42" t="s">
        <v>1185</v>
      </c>
      <c r="F42">
        <v>47858</v>
      </c>
      <c r="G42" s="26">
        <f>IF(Tabla_MasterData[[#This Row],[PO_Number]]="","",1)</f>
        <v>1</v>
      </c>
      <c r="H42" s="5">
        <v>44770.754861111112</v>
      </c>
      <c r="I42" s="5">
        <v>44770.754861111112</v>
      </c>
      <c r="J42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42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43" spans="1:11" x14ac:dyDescent="0.3">
      <c r="A43">
        <v>418</v>
      </c>
      <c r="B43" t="s">
        <v>958</v>
      </c>
      <c r="C43" s="5">
        <v>44760.131249999999</v>
      </c>
      <c r="D43" t="s">
        <v>1186</v>
      </c>
      <c r="E43" t="s">
        <v>1187</v>
      </c>
      <c r="F43">
        <v>47891</v>
      </c>
      <c r="G43" s="26">
        <f>IF(Tabla_MasterData[[#This Row],[PO_Number]]="","",1)</f>
        <v>1</v>
      </c>
      <c r="H43" s="5">
        <v>44770.931250000001</v>
      </c>
      <c r="I43" s="5">
        <v>44770.931250000001</v>
      </c>
      <c r="J43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43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44" spans="1:11" x14ac:dyDescent="0.3">
      <c r="A44">
        <v>419</v>
      </c>
      <c r="B44" t="s">
        <v>964</v>
      </c>
      <c r="C44" s="5">
        <v>44760.072222222225</v>
      </c>
      <c r="D44" t="s">
        <v>1188</v>
      </c>
      <c r="E44" t="s">
        <v>1189</v>
      </c>
      <c r="F44">
        <v>47913</v>
      </c>
      <c r="G44" s="26">
        <f>IF(Tabla_MasterData[[#This Row],[PO_Number]]="","",1)</f>
        <v>1</v>
      </c>
      <c r="H44" s="5">
        <v>44770.975694444445</v>
      </c>
      <c r="I44" s="5">
        <v>44770.975694444445</v>
      </c>
      <c r="J44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44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45" spans="1:11" x14ac:dyDescent="0.3">
      <c r="A45">
        <v>420</v>
      </c>
      <c r="B45" t="s">
        <v>962</v>
      </c>
      <c r="C45" s="5">
        <v>44775.181261574071</v>
      </c>
      <c r="D45" t="s">
        <v>1190</v>
      </c>
      <c r="E45" t="s">
        <v>1191</v>
      </c>
      <c r="F45">
        <v>47912</v>
      </c>
      <c r="G45" s="26">
        <f>IF(Tabla_MasterData[[#This Row],[PO_Number]]="","",1)</f>
        <v>1</v>
      </c>
      <c r="H45" s="5">
        <v>44770.976388888892</v>
      </c>
      <c r="I45" s="5">
        <v>44770.976388888892</v>
      </c>
      <c r="J45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45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46" spans="1:11" x14ac:dyDescent="0.3">
      <c r="A46">
        <v>421</v>
      </c>
      <c r="B46" t="s">
        <v>1192</v>
      </c>
      <c r="C46" s="5">
        <v>44761.53125</v>
      </c>
      <c r="D46" t="s">
        <v>1193</v>
      </c>
      <c r="E46" t="s">
        <v>927</v>
      </c>
      <c r="G46" s="26">
        <f>IF(Tabla_MasterData[[#This Row],[PO_Number]]="","",1)</f>
        <v>1</v>
      </c>
      <c r="J46" s="2" t="str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/>
      </c>
      <c r="K46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47" spans="1:11" x14ac:dyDescent="0.3">
      <c r="A47">
        <v>422</v>
      </c>
      <c r="B47" t="s">
        <v>966</v>
      </c>
      <c r="C47" s="5">
        <v>44761.054166666669</v>
      </c>
      <c r="D47" t="s">
        <v>1194</v>
      </c>
      <c r="E47" t="s">
        <v>1195</v>
      </c>
      <c r="F47">
        <v>47966</v>
      </c>
      <c r="G47" s="26">
        <f>IF(Tabla_MasterData[[#This Row],[PO_Number]]="","",1)</f>
        <v>1</v>
      </c>
      <c r="H47" s="5">
        <v>44775.196539351855</v>
      </c>
      <c r="I47" s="5">
        <v>44775.196539351855</v>
      </c>
      <c r="J47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47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48" spans="1:11" x14ac:dyDescent="0.3">
      <c r="A48">
        <v>423</v>
      </c>
      <c r="B48" t="s">
        <v>975</v>
      </c>
      <c r="C48" s="5">
        <v>44761.082638888889</v>
      </c>
      <c r="D48" t="s">
        <v>1196</v>
      </c>
      <c r="E48" t="s">
        <v>1197</v>
      </c>
      <c r="F48">
        <v>47983</v>
      </c>
      <c r="G48" s="26">
        <f>IF(Tabla_MasterData[[#This Row],[PO_Number]]="","",1)</f>
        <v>1</v>
      </c>
      <c r="H48" s="5">
        <v>44775.765219907407</v>
      </c>
      <c r="I48" s="5">
        <v>44775.765219907407</v>
      </c>
      <c r="J48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48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49" spans="1:11" x14ac:dyDescent="0.3">
      <c r="A49">
        <v>424</v>
      </c>
      <c r="B49" t="s">
        <v>971</v>
      </c>
      <c r="C49" s="5">
        <v>44762.513194444444</v>
      </c>
      <c r="D49" t="s">
        <v>1198</v>
      </c>
      <c r="E49" t="s">
        <v>1199</v>
      </c>
      <c r="F49">
        <v>47980</v>
      </c>
      <c r="G49" s="26">
        <f>IF(Tabla_MasterData[[#This Row],[PO_Number]]="","",1)</f>
        <v>1</v>
      </c>
      <c r="H49" s="5">
        <v>44778.617048611108</v>
      </c>
      <c r="I49" s="5">
        <v>44778.617048611108</v>
      </c>
      <c r="J49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49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50" spans="1:11" x14ac:dyDescent="0.3">
      <c r="A50">
        <v>425</v>
      </c>
      <c r="B50" t="s">
        <v>973</v>
      </c>
      <c r="C50" s="5">
        <v>44762.490277777775</v>
      </c>
      <c r="D50" t="s">
        <v>1200</v>
      </c>
      <c r="E50" t="s">
        <v>1201</v>
      </c>
      <c r="F50">
        <v>47982</v>
      </c>
      <c r="G50" s="26">
        <f>IF(Tabla_MasterData[[#This Row],[PO_Number]]="","",1)</f>
        <v>1</v>
      </c>
      <c r="H50" s="5">
        <v>44775.192326388889</v>
      </c>
      <c r="I50" s="5">
        <v>44775.192326388889</v>
      </c>
      <c r="J50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50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51" spans="1:11" x14ac:dyDescent="0.3">
      <c r="A51">
        <v>426</v>
      </c>
      <c r="B51" t="s">
        <v>979</v>
      </c>
      <c r="C51" s="5">
        <v>44763.529861111114</v>
      </c>
      <c r="D51" t="s">
        <v>1202</v>
      </c>
      <c r="E51" t="s">
        <v>1203</v>
      </c>
      <c r="F51">
        <v>47999</v>
      </c>
      <c r="G51" s="26">
        <f>IF(Tabla_MasterData[[#This Row],[PO_Number]]="","",1)</f>
        <v>1</v>
      </c>
      <c r="H51" s="5">
        <v>44775.764398148145</v>
      </c>
      <c r="I51" s="5">
        <v>44775.764398148145</v>
      </c>
      <c r="J51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51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52" spans="1:11" x14ac:dyDescent="0.3">
      <c r="A52">
        <v>427</v>
      </c>
      <c r="B52" t="s">
        <v>981</v>
      </c>
      <c r="C52" s="5">
        <v>44762.48541666667</v>
      </c>
      <c r="D52" t="s">
        <v>1204</v>
      </c>
      <c r="E52" t="s">
        <v>1205</v>
      </c>
      <c r="F52">
        <v>48000</v>
      </c>
      <c r="G52" s="26">
        <f>IF(Tabla_MasterData[[#This Row],[PO_Number]]="","",1)</f>
        <v>1</v>
      </c>
      <c r="H52" s="5">
        <v>44775.764062499999</v>
      </c>
      <c r="I52" s="5">
        <v>44775.764062499999</v>
      </c>
      <c r="J52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52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53" spans="1:11" x14ac:dyDescent="0.3">
      <c r="A53">
        <v>428</v>
      </c>
      <c r="B53" t="s">
        <v>991</v>
      </c>
      <c r="C53" s="5">
        <v>44762.517361111109</v>
      </c>
      <c r="D53" t="s">
        <v>1206</v>
      </c>
      <c r="E53" t="s">
        <v>1207</v>
      </c>
      <c r="F53">
        <v>48056</v>
      </c>
      <c r="G53" s="26">
        <f>IF(Tabla_MasterData[[#This Row],[PO_Number]]="","",1)</f>
        <v>1</v>
      </c>
      <c r="H53" s="5">
        <v>44774.944571759261</v>
      </c>
      <c r="I53" s="5">
        <v>44774.944571759261</v>
      </c>
      <c r="J53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53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54" spans="1:11" x14ac:dyDescent="0.3">
      <c r="A54">
        <v>429</v>
      </c>
      <c r="B54" t="s">
        <v>794</v>
      </c>
      <c r="C54" s="5">
        <v>44764.758333333331</v>
      </c>
      <c r="D54" t="s">
        <v>1208</v>
      </c>
      <c r="E54" t="s">
        <v>1209</v>
      </c>
      <c r="F54">
        <v>47227</v>
      </c>
      <c r="G54" s="26">
        <f>IF(Tabla_MasterData[[#This Row],[PO_Number]]="","",1)</f>
        <v>1</v>
      </c>
      <c r="H54" s="5">
        <v>44778.742361111108</v>
      </c>
      <c r="I54" s="5">
        <v>44778.742361111108</v>
      </c>
      <c r="J54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54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55" spans="1:11" x14ac:dyDescent="0.3">
      <c r="A55">
        <v>430</v>
      </c>
      <c r="B55" t="s">
        <v>796</v>
      </c>
      <c r="C55" s="5">
        <v>44764.758333333331</v>
      </c>
      <c r="D55" t="s">
        <v>1210</v>
      </c>
      <c r="E55" t="s">
        <v>1211</v>
      </c>
      <c r="F55">
        <v>47228</v>
      </c>
      <c r="G55" s="26">
        <f>IF(Tabla_MasterData[[#This Row],[PO_Number]]="","",1)</f>
        <v>1</v>
      </c>
      <c r="H55" s="5">
        <v>44778.73877314815</v>
      </c>
      <c r="I55" s="5">
        <v>44778.73877314815</v>
      </c>
      <c r="J55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55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56" spans="1:11" x14ac:dyDescent="0.3">
      <c r="A56">
        <v>431</v>
      </c>
      <c r="B56" t="s">
        <v>798</v>
      </c>
      <c r="C56" s="5">
        <v>44764.758333333331</v>
      </c>
      <c r="D56" t="s">
        <v>1212</v>
      </c>
      <c r="E56" t="s">
        <v>1213</v>
      </c>
      <c r="F56">
        <v>47229</v>
      </c>
      <c r="G56" s="26">
        <f>IF(Tabla_MasterData[[#This Row],[PO_Number]]="","",1)</f>
        <v>1</v>
      </c>
      <c r="H56" s="5">
        <v>44778.737743055557</v>
      </c>
      <c r="I56" s="5">
        <v>44778.737754629627</v>
      </c>
      <c r="J56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1.1574069503694773E-5</v>
      </c>
      <c r="K56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57" spans="1:11" x14ac:dyDescent="0.3">
      <c r="A57">
        <v>432</v>
      </c>
      <c r="B57" t="s">
        <v>792</v>
      </c>
      <c r="C57" s="5">
        <v>44764.758333333331</v>
      </c>
      <c r="D57" t="s">
        <v>1214</v>
      </c>
      <c r="E57" t="s">
        <v>1214</v>
      </c>
      <c r="F57">
        <v>47217</v>
      </c>
      <c r="G57" s="26">
        <f>IF(Tabla_MasterData[[#This Row],[PO_Number]]="","",1)</f>
        <v>1</v>
      </c>
      <c r="H57" s="5">
        <v>44762.759722222225</v>
      </c>
      <c r="I57" s="5">
        <v>44764.758333333331</v>
      </c>
      <c r="J57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1.9986111111065838</v>
      </c>
      <c r="K57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58" spans="1:11" x14ac:dyDescent="0.3">
      <c r="A58">
        <v>433</v>
      </c>
      <c r="B58" t="s">
        <v>789</v>
      </c>
      <c r="C58" s="5">
        <v>44764.758333333331</v>
      </c>
      <c r="D58" t="s">
        <v>1215</v>
      </c>
      <c r="E58" t="s">
        <v>1216</v>
      </c>
      <c r="F58">
        <v>47146</v>
      </c>
      <c r="G58" s="26">
        <f>IF(Tabla_MasterData[[#This Row],[PO_Number]]="","",1)</f>
        <v>1</v>
      </c>
      <c r="H58" s="5">
        <v>44783.793657407405</v>
      </c>
      <c r="I58" s="5">
        <v>44783.793657407405</v>
      </c>
      <c r="J58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58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59" spans="1:11" x14ac:dyDescent="0.3">
      <c r="A59">
        <v>434</v>
      </c>
      <c r="B59" t="s">
        <v>790</v>
      </c>
      <c r="C59" s="5">
        <v>44764.758333333331</v>
      </c>
      <c r="D59" t="s">
        <v>1217</v>
      </c>
      <c r="E59" t="s">
        <v>1217</v>
      </c>
      <c r="F59">
        <v>47215</v>
      </c>
      <c r="G59" s="26">
        <f>IF(Tabla_MasterData[[#This Row],[PO_Number]]="","",1)</f>
        <v>1</v>
      </c>
      <c r="H59" s="5">
        <v>44762.759722222225</v>
      </c>
      <c r="I59" s="5">
        <v>44764.758333333331</v>
      </c>
      <c r="J59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1.9986111111065838</v>
      </c>
      <c r="K59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60" spans="1:11" x14ac:dyDescent="0.3">
      <c r="A60">
        <v>435</v>
      </c>
      <c r="B60" t="s">
        <v>785</v>
      </c>
      <c r="C60" s="5">
        <v>44764.758333333331</v>
      </c>
      <c r="D60" t="s">
        <v>1218</v>
      </c>
      <c r="E60" t="s">
        <v>1219</v>
      </c>
      <c r="F60">
        <v>47145</v>
      </c>
      <c r="G60" s="26">
        <f>IF(Tabla_MasterData[[#This Row],[PO_Number]]="","",1)</f>
        <v>1</v>
      </c>
      <c r="H60" s="5">
        <v>44781.962731481479</v>
      </c>
      <c r="I60" s="5">
        <v>44781.962731481479</v>
      </c>
      <c r="J60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60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61" spans="1:11" x14ac:dyDescent="0.3">
      <c r="A61">
        <v>436</v>
      </c>
      <c r="B61" t="s">
        <v>781</v>
      </c>
      <c r="C61" s="5">
        <v>44764.758333333331</v>
      </c>
      <c r="D61" t="s">
        <v>1220</v>
      </c>
      <c r="E61" t="s">
        <v>1221</v>
      </c>
      <c r="F61">
        <v>47144</v>
      </c>
      <c r="G61" s="26">
        <f>IF(Tabla_MasterData[[#This Row],[PO_Number]]="","",1)</f>
        <v>1</v>
      </c>
      <c r="H61" s="5">
        <v>44781.964456018519</v>
      </c>
      <c r="I61" s="5">
        <v>44781.964456018519</v>
      </c>
      <c r="J61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61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62" spans="1:11" x14ac:dyDescent="0.3">
      <c r="A62">
        <v>437</v>
      </c>
      <c r="B62" t="s">
        <v>983</v>
      </c>
      <c r="C62" s="5">
        <v>44763.495138888888</v>
      </c>
      <c r="D62" t="s">
        <v>1222</v>
      </c>
      <c r="E62" t="s">
        <v>1223</v>
      </c>
      <c r="F62">
        <v>48033</v>
      </c>
      <c r="G62" s="26">
        <f>IF(Tabla_MasterData[[#This Row],[PO_Number]]="","",1)</f>
        <v>1</v>
      </c>
      <c r="H62" s="5">
        <v>44774.952546296299</v>
      </c>
      <c r="I62" s="5">
        <v>44774.952546296299</v>
      </c>
      <c r="J62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62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63" spans="1:11" x14ac:dyDescent="0.3">
      <c r="A63">
        <v>438</v>
      </c>
      <c r="B63" t="s">
        <v>985</v>
      </c>
      <c r="C63" s="5">
        <v>44763.506249999999</v>
      </c>
      <c r="D63" t="s">
        <v>1224</v>
      </c>
      <c r="E63" t="s">
        <v>1225</v>
      </c>
      <c r="F63">
        <v>48035</v>
      </c>
      <c r="G63" s="26">
        <f>IF(Tabla_MasterData[[#This Row],[PO_Number]]="","",1)</f>
        <v>1</v>
      </c>
      <c r="H63" s="5">
        <v>44774.951620370368</v>
      </c>
      <c r="I63" s="5">
        <v>44774.951620370368</v>
      </c>
      <c r="J63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63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64" spans="1:11" x14ac:dyDescent="0.3">
      <c r="A64">
        <v>439</v>
      </c>
      <c r="B64" t="s">
        <v>825</v>
      </c>
      <c r="C64" s="5">
        <v>44769.711111111108</v>
      </c>
      <c r="D64" t="s">
        <v>1226</v>
      </c>
      <c r="E64" t="s">
        <v>1227</v>
      </c>
      <c r="F64">
        <v>47332</v>
      </c>
      <c r="G64" s="26">
        <f>IF(Tabla_MasterData[[#This Row],[PO_Number]]="","",1)</f>
        <v>1</v>
      </c>
      <c r="H64" s="5">
        <v>44763.949305555558</v>
      </c>
      <c r="I64" s="5">
        <v>44770.054166666669</v>
      </c>
      <c r="J64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6.1048611111109494</v>
      </c>
      <c r="K64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65" spans="1:11" x14ac:dyDescent="0.3">
      <c r="A65">
        <v>440</v>
      </c>
      <c r="B65" t="s">
        <v>823</v>
      </c>
      <c r="C65" s="5">
        <v>44769.724999999999</v>
      </c>
      <c r="D65" t="s">
        <v>1228</v>
      </c>
      <c r="E65" t="s">
        <v>1229</v>
      </c>
      <c r="F65">
        <v>47331</v>
      </c>
      <c r="G65" s="26">
        <f>IF(Tabla_MasterData[[#This Row],[PO_Number]]="","",1)</f>
        <v>1</v>
      </c>
      <c r="H65" s="5">
        <v>44763.949305555558</v>
      </c>
      <c r="I65" s="5">
        <v>44770.054861111108</v>
      </c>
      <c r="J65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6.1055555555503815</v>
      </c>
      <c r="K65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66" spans="1:11" x14ac:dyDescent="0.3">
      <c r="A66">
        <v>441</v>
      </c>
      <c r="B66" t="s">
        <v>821</v>
      </c>
      <c r="C66" s="5">
        <v>44769.724999999999</v>
      </c>
      <c r="D66" t="s">
        <v>1230</v>
      </c>
      <c r="E66" t="s">
        <v>1231</v>
      </c>
      <c r="F66">
        <v>47330</v>
      </c>
      <c r="G66" s="26">
        <f>IF(Tabla_MasterData[[#This Row],[PO_Number]]="","",1)</f>
        <v>1</v>
      </c>
      <c r="H66" s="5">
        <v>44763.949305555558</v>
      </c>
      <c r="I66" s="5">
        <v>44770.056250000001</v>
      </c>
      <c r="J66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6.1069444444437977</v>
      </c>
      <c r="K66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67" spans="1:11" x14ac:dyDescent="0.3">
      <c r="A67">
        <v>442</v>
      </c>
      <c r="B67" t="s">
        <v>819</v>
      </c>
      <c r="C67" s="5">
        <v>44769.724999999999</v>
      </c>
      <c r="D67" t="s">
        <v>1232</v>
      </c>
      <c r="E67" t="s">
        <v>1233</v>
      </c>
      <c r="F67">
        <v>47329</v>
      </c>
      <c r="G67" s="26">
        <f>IF(Tabla_MasterData[[#This Row],[PO_Number]]="","",1)</f>
        <v>1</v>
      </c>
      <c r="H67" s="5">
        <v>44763.949305555558</v>
      </c>
      <c r="I67" s="5">
        <v>44770.056944444441</v>
      </c>
      <c r="J67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6.1076388888832298</v>
      </c>
      <c r="K67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68" spans="1:11" x14ac:dyDescent="0.3">
      <c r="A68">
        <v>443</v>
      </c>
      <c r="B68" t="s">
        <v>817</v>
      </c>
      <c r="C68" s="5">
        <v>44769.724999999999</v>
      </c>
      <c r="D68" t="s">
        <v>1234</v>
      </c>
      <c r="E68" t="s">
        <v>1235</v>
      </c>
      <c r="F68">
        <v>47308</v>
      </c>
      <c r="G68" s="26">
        <f>IF(Tabla_MasterData[[#This Row],[PO_Number]]="","",1)</f>
        <v>1</v>
      </c>
      <c r="H68" s="5">
        <v>44763.949305555558</v>
      </c>
      <c r="I68" s="5">
        <v>44770.058333333334</v>
      </c>
      <c r="J68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6.109027777776646</v>
      </c>
      <c r="K68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69" spans="1:11" x14ac:dyDescent="0.3">
      <c r="A69">
        <v>444</v>
      </c>
      <c r="B69" t="s">
        <v>815</v>
      </c>
      <c r="C69" s="5">
        <v>44769.724999999999</v>
      </c>
      <c r="D69" t="s">
        <v>1236</v>
      </c>
      <c r="E69" t="s">
        <v>1237</v>
      </c>
      <c r="F69">
        <v>47307</v>
      </c>
      <c r="G69" s="26">
        <f>IF(Tabla_MasterData[[#This Row],[PO_Number]]="","",1)</f>
        <v>1</v>
      </c>
      <c r="H69" s="5">
        <v>44763.949305555558</v>
      </c>
      <c r="I69" s="5">
        <v>44770.059027777781</v>
      </c>
      <c r="J69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6.109722222223354</v>
      </c>
      <c r="K69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70" spans="1:11" x14ac:dyDescent="0.3">
      <c r="A70">
        <v>445</v>
      </c>
      <c r="B70" t="s">
        <v>813</v>
      </c>
      <c r="C70" s="5">
        <v>44769.724999999999</v>
      </c>
      <c r="D70" t="s">
        <v>1238</v>
      </c>
      <c r="E70" t="s">
        <v>1239</v>
      </c>
      <c r="F70">
        <v>47306</v>
      </c>
      <c r="G70" s="26">
        <f>IF(Tabla_MasterData[[#This Row],[PO_Number]]="","",1)</f>
        <v>1</v>
      </c>
      <c r="H70" s="5">
        <v>44763.949305555558</v>
      </c>
      <c r="I70" s="5">
        <v>44770.05972222222</v>
      </c>
      <c r="J70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6.1104166666627862</v>
      </c>
      <c r="K70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71" spans="1:11" x14ac:dyDescent="0.3">
      <c r="A71">
        <v>446</v>
      </c>
      <c r="B71" t="s">
        <v>811</v>
      </c>
      <c r="C71" s="5">
        <v>44769.724999999999</v>
      </c>
      <c r="D71" t="s">
        <v>1240</v>
      </c>
      <c r="E71" t="s">
        <v>1241</v>
      </c>
      <c r="F71">
        <v>47284</v>
      </c>
      <c r="G71" s="26">
        <f>IF(Tabla_MasterData[[#This Row],[PO_Number]]="","",1)</f>
        <v>1</v>
      </c>
      <c r="H71" s="5">
        <v>44763.949305555558</v>
      </c>
      <c r="I71" s="5">
        <v>44770.061111111114</v>
      </c>
      <c r="J71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6.1118055555562023</v>
      </c>
      <c r="K71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72" spans="1:11" x14ac:dyDescent="0.3">
      <c r="A72">
        <v>447</v>
      </c>
      <c r="B72" t="s">
        <v>809</v>
      </c>
      <c r="C72" s="5">
        <v>44769.724999999999</v>
      </c>
      <c r="D72" t="s">
        <v>1242</v>
      </c>
      <c r="E72" t="s">
        <v>1243</v>
      </c>
      <c r="F72">
        <v>47283</v>
      </c>
      <c r="G72" s="26">
        <f>IF(Tabla_MasterData[[#This Row],[PO_Number]]="","",1)</f>
        <v>1</v>
      </c>
      <c r="H72" s="5">
        <v>44763.95</v>
      </c>
      <c r="I72" s="5">
        <v>44770.0625</v>
      </c>
      <c r="J72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6.1125000000029104</v>
      </c>
      <c r="K72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73" spans="1:11" x14ac:dyDescent="0.3">
      <c r="A73">
        <v>448</v>
      </c>
      <c r="B73" t="s">
        <v>807</v>
      </c>
      <c r="C73" s="5">
        <v>44769.724999999999</v>
      </c>
      <c r="D73" t="s">
        <v>1244</v>
      </c>
      <c r="E73" t="s">
        <v>1245</v>
      </c>
      <c r="F73">
        <v>47281</v>
      </c>
      <c r="G73" s="26">
        <f>IF(Tabla_MasterData[[#This Row],[PO_Number]]="","",1)</f>
        <v>1</v>
      </c>
      <c r="H73" s="5">
        <v>44763.950694444444</v>
      </c>
      <c r="I73" s="5">
        <v>44770.063888888886</v>
      </c>
      <c r="J73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6.1131944444423425</v>
      </c>
      <c r="K73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74" spans="1:11" x14ac:dyDescent="0.3">
      <c r="A74">
        <v>449</v>
      </c>
      <c r="B74" t="s">
        <v>805</v>
      </c>
      <c r="C74" s="5">
        <v>44769.724999999999</v>
      </c>
      <c r="D74" t="s">
        <v>1246</v>
      </c>
      <c r="E74" t="s">
        <v>1247</v>
      </c>
      <c r="F74">
        <v>47280</v>
      </c>
      <c r="G74" s="26">
        <f>IF(Tabla_MasterData[[#This Row],[PO_Number]]="","",1)</f>
        <v>1</v>
      </c>
      <c r="H74" s="5">
        <v>44763.950694444444</v>
      </c>
      <c r="I74" s="5">
        <v>44770.064583333333</v>
      </c>
      <c r="J74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6.1138888888890506</v>
      </c>
      <c r="K74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75" spans="1:11" x14ac:dyDescent="0.3">
      <c r="A75">
        <v>450</v>
      </c>
      <c r="B75" t="s">
        <v>803</v>
      </c>
      <c r="C75" s="5">
        <v>44764.518055555556</v>
      </c>
      <c r="D75" t="s">
        <v>1248</v>
      </c>
      <c r="E75" t="s">
        <v>1249</v>
      </c>
      <c r="F75">
        <v>47272</v>
      </c>
      <c r="G75" s="26">
        <f>IF(Tabla_MasterData[[#This Row],[PO_Number]]="","",1)</f>
        <v>1</v>
      </c>
      <c r="H75" s="5">
        <v>44763.950694444444</v>
      </c>
      <c r="I75" s="5">
        <v>44770.06527777778</v>
      </c>
      <c r="J75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6.1145833333357587</v>
      </c>
      <c r="K75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76" spans="1:11" x14ac:dyDescent="0.3">
      <c r="A76">
        <v>451</v>
      </c>
      <c r="B76" t="s">
        <v>801</v>
      </c>
      <c r="C76" s="5">
        <v>44764.518055555556</v>
      </c>
      <c r="D76" t="s">
        <v>1250</v>
      </c>
      <c r="E76" t="s">
        <v>1251</v>
      </c>
      <c r="F76">
        <v>47248</v>
      </c>
      <c r="G76" s="26">
        <f>IF(Tabla_MasterData[[#This Row],[PO_Number]]="","",1)</f>
        <v>1</v>
      </c>
      <c r="H76" s="5">
        <v>44763.950694444444</v>
      </c>
      <c r="I76" s="5">
        <v>44770.066666666666</v>
      </c>
      <c r="J76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6.1159722222218988</v>
      </c>
      <c r="K76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77" spans="1:11" x14ac:dyDescent="0.3">
      <c r="A77">
        <v>452</v>
      </c>
      <c r="B77" t="s">
        <v>987</v>
      </c>
      <c r="C77" s="5">
        <v>44764.518055555556</v>
      </c>
      <c r="D77" t="s">
        <v>1252</v>
      </c>
      <c r="E77" t="s">
        <v>1253</v>
      </c>
      <c r="F77">
        <v>48054</v>
      </c>
      <c r="G77" s="26">
        <f>IF(Tabla_MasterData[[#This Row],[PO_Number]]="","",1)</f>
        <v>1</v>
      </c>
      <c r="H77" s="5">
        <v>44775.763726851852</v>
      </c>
      <c r="I77" s="5">
        <v>44775.763726851852</v>
      </c>
      <c r="J77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77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78" spans="1:11" x14ac:dyDescent="0.3">
      <c r="A78">
        <v>453</v>
      </c>
      <c r="B78" t="s">
        <v>989</v>
      </c>
      <c r="C78" s="5">
        <v>44764.493750000001</v>
      </c>
      <c r="D78" t="s">
        <v>1254</v>
      </c>
      <c r="E78" t="s">
        <v>1255</v>
      </c>
      <c r="F78">
        <v>48055</v>
      </c>
      <c r="G78" s="26">
        <f>IF(Tabla_MasterData[[#This Row],[PO_Number]]="","",1)</f>
        <v>1</v>
      </c>
      <c r="H78" s="5">
        <v>44774.947071759256</v>
      </c>
      <c r="I78" s="5">
        <v>44774.947071759256</v>
      </c>
      <c r="J78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78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79" spans="1:11" x14ac:dyDescent="0.3">
      <c r="A79">
        <v>454</v>
      </c>
      <c r="B79" t="s">
        <v>833</v>
      </c>
      <c r="C79" s="5">
        <v>44769.698611111111</v>
      </c>
      <c r="D79" t="s">
        <v>1256</v>
      </c>
      <c r="E79" t="s">
        <v>1257</v>
      </c>
      <c r="F79">
        <v>47378</v>
      </c>
      <c r="G79" s="26">
        <f>IF(Tabla_MasterData[[#This Row],[PO_Number]]="","",1)</f>
        <v>1</v>
      </c>
      <c r="H79" s="5">
        <v>44764.754166666666</v>
      </c>
      <c r="I79" s="5">
        <v>44770.050694444442</v>
      </c>
      <c r="J79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5.296527777776646</v>
      </c>
      <c r="K79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80" spans="1:11" x14ac:dyDescent="0.3">
      <c r="A80">
        <v>455</v>
      </c>
      <c r="B80" t="s">
        <v>831</v>
      </c>
      <c r="C80" s="5">
        <v>44769.698611111111</v>
      </c>
      <c r="D80" t="s">
        <v>1258</v>
      </c>
      <c r="E80" t="s">
        <v>1259</v>
      </c>
      <c r="F80">
        <v>47377</v>
      </c>
      <c r="G80" s="26">
        <f>IF(Tabla_MasterData[[#This Row],[PO_Number]]="","",1)</f>
        <v>1</v>
      </c>
      <c r="H80" s="5">
        <v>44764.754861111112</v>
      </c>
      <c r="I80" s="5">
        <v>44770.052083333336</v>
      </c>
      <c r="J80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5.297222222223354</v>
      </c>
      <c r="K80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81" spans="1:11" x14ac:dyDescent="0.3">
      <c r="A81">
        <v>456</v>
      </c>
      <c r="B81" t="s">
        <v>829</v>
      </c>
      <c r="C81" s="5">
        <v>44769.698611111111</v>
      </c>
      <c r="D81" t="s">
        <v>1260</v>
      </c>
      <c r="E81" t="s">
        <v>1261</v>
      </c>
      <c r="F81">
        <v>47376</v>
      </c>
      <c r="G81" s="26">
        <f>IF(Tabla_MasterData[[#This Row],[PO_Number]]="","",1)</f>
        <v>1</v>
      </c>
      <c r="H81" s="5">
        <v>44764.754861111112</v>
      </c>
      <c r="I81" s="5">
        <v>44770.052777777775</v>
      </c>
      <c r="J81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5.2979166666627862</v>
      </c>
      <c r="K81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82" spans="1:11" x14ac:dyDescent="0.3">
      <c r="A82">
        <v>457</v>
      </c>
      <c r="B82" t="s">
        <v>995</v>
      </c>
      <c r="C82" s="5">
        <v>44767.06527777778</v>
      </c>
      <c r="D82" t="s">
        <v>1262</v>
      </c>
      <c r="E82" t="s">
        <v>1263</v>
      </c>
      <c r="F82">
        <v>48094</v>
      </c>
      <c r="G82" s="26">
        <f>IF(Tabla_MasterData[[#This Row],[PO_Number]]="","",1)</f>
        <v>1</v>
      </c>
      <c r="H82" s="5">
        <v>44774.937210648146</v>
      </c>
      <c r="I82" s="5">
        <v>44774.937210648146</v>
      </c>
      <c r="J82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82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83" spans="1:11" x14ac:dyDescent="0.3">
      <c r="A83">
        <v>458</v>
      </c>
      <c r="B83" t="s">
        <v>993</v>
      </c>
      <c r="C83" s="5">
        <v>44767.229166666664</v>
      </c>
      <c r="D83" t="s">
        <v>1264</v>
      </c>
      <c r="E83" t="s">
        <v>1265</v>
      </c>
      <c r="F83">
        <v>48212</v>
      </c>
      <c r="G83" s="26">
        <f>IF(Tabla_MasterData[[#This Row],[PO_Number]]="","",1)</f>
        <v>1</v>
      </c>
      <c r="H83" s="5">
        <v>44775.756296296298</v>
      </c>
      <c r="I83" s="5">
        <v>44775.756296296298</v>
      </c>
      <c r="J83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83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84" spans="1:11" x14ac:dyDescent="0.3">
      <c r="A84">
        <v>459</v>
      </c>
      <c r="B84" t="s">
        <v>881</v>
      </c>
      <c r="C84" s="5">
        <v>44769.698611111111</v>
      </c>
      <c r="D84" t="s">
        <v>1266</v>
      </c>
      <c r="E84" t="s">
        <v>1267</v>
      </c>
      <c r="F84">
        <v>47584</v>
      </c>
      <c r="G84" s="26">
        <f>IF(Tabla_MasterData[[#This Row],[PO_Number]]="","",1)</f>
        <v>1</v>
      </c>
      <c r="H84" s="5">
        <v>44767.808333333334</v>
      </c>
      <c r="I84" s="5">
        <v>44770.038888888892</v>
      </c>
      <c r="J84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2.2305555555576575</v>
      </c>
      <c r="K84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85" spans="1:11" x14ac:dyDescent="0.3">
      <c r="A85">
        <v>460</v>
      </c>
      <c r="B85" t="s">
        <v>859</v>
      </c>
      <c r="C85" s="5">
        <v>44769.698611111111</v>
      </c>
      <c r="D85" t="s">
        <v>1268</v>
      </c>
      <c r="E85" t="s">
        <v>1269</v>
      </c>
      <c r="F85">
        <v>47497</v>
      </c>
      <c r="G85" s="26">
        <f>IF(Tabla_MasterData[[#This Row],[PO_Number]]="","",1)</f>
        <v>1</v>
      </c>
      <c r="H85" s="5">
        <v>44767.826388888891</v>
      </c>
      <c r="I85" s="5">
        <v>44770.040277777778</v>
      </c>
      <c r="J85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2.2138888888875954</v>
      </c>
      <c r="K85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86" spans="1:11" x14ac:dyDescent="0.3">
      <c r="A86">
        <v>461</v>
      </c>
      <c r="B86" t="s">
        <v>857</v>
      </c>
      <c r="C86" s="5">
        <v>44769.698611111111</v>
      </c>
      <c r="D86" t="s">
        <v>1270</v>
      </c>
      <c r="E86" t="s">
        <v>1271</v>
      </c>
      <c r="F86">
        <v>47496</v>
      </c>
      <c r="G86" s="26">
        <f>IF(Tabla_MasterData[[#This Row],[PO_Number]]="","",1)</f>
        <v>1</v>
      </c>
      <c r="H86" s="5">
        <v>44767.82708333333</v>
      </c>
      <c r="I86" s="5">
        <v>44770.041666666664</v>
      </c>
      <c r="J86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2.2145833333343035</v>
      </c>
      <c r="K86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87" spans="1:11" x14ac:dyDescent="0.3">
      <c r="A87">
        <v>462</v>
      </c>
      <c r="B87" t="s">
        <v>853</v>
      </c>
      <c r="C87" s="5">
        <v>44769.698611111111</v>
      </c>
      <c r="D87" t="s">
        <v>1272</v>
      </c>
      <c r="E87" t="s">
        <v>1273</v>
      </c>
      <c r="F87">
        <v>47464</v>
      </c>
      <c r="G87" s="26">
        <f>IF(Tabla_MasterData[[#This Row],[PO_Number]]="","",1)</f>
        <v>1</v>
      </c>
      <c r="H87" s="5">
        <v>44767.827777777777</v>
      </c>
      <c r="I87" s="5">
        <v>44770.042361111111</v>
      </c>
      <c r="J87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2.2145833333343035</v>
      </c>
      <c r="K87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88" spans="1:11" x14ac:dyDescent="0.3">
      <c r="A88">
        <v>463</v>
      </c>
      <c r="B88" t="s">
        <v>851</v>
      </c>
      <c r="C88" s="5">
        <v>44769.698611111111</v>
      </c>
      <c r="D88" t="s">
        <v>1274</v>
      </c>
      <c r="E88" t="s">
        <v>1275</v>
      </c>
      <c r="F88">
        <v>47463</v>
      </c>
      <c r="G88" s="26">
        <f>IF(Tabla_MasterData[[#This Row],[PO_Number]]="","",1)</f>
        <v>1</v>
      </c>
      <c r="H88" s="5">
        <v>44767.828472222223</v>
      </c>
      <c r="I88" s="5">
        <v>44770.043749999997</v>
      </c>
      <c r="J88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2.2152777777737356</v>
      </c>
      <c r="K88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89" spans="1:11" x14ac:dyDescent="0.3">
      <c r="A89">
        <v>464</v>
      </c>
      <c r="B89" t="s">
        <v>849</v>
      </c>
      <c r="C89" s="5">
        <v>44769.698611111111</v>
      </c>
      <c r="D89" t="s">
        <v>1276</v>
      </c>
      <c r="E89" t="s">
        <v>1277</v>
      </c>
      <c r="F89">
        <v>47452</v>
      </c>
      <c r="G89" s="26">
        <f>IF(Tabla_MasterData[[#This Row],[PO_Number]]="","",1)</f>
        <v>1</v>
      </c>
      <c r="H89" s="5">
        <v>44767.82916666667</v>
      </c>
      <c r="I89" s="5">
        <v>44770.044444444444</v>
      </c>
      <c r="J89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2.2152777777737356</v>
      </c>
      <c r="K89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90" spans="1:11" x14ac:dyDescent="0.3">
      <c r="A90">
        <v>465</v>
      </c>
      <c r="B90" t="s">
        <v>845</v>
      </c>
      <c r="C90" s="5">
        <v>44769.698611111111</v>
      </c>
      <c r="D90" t="s">
        <v>1278</v>
      </c>
      <c r="E90" t="s">
        <v>1279</v>
      </c>
      <c r="F90">
        <v>47436</v>
      </c>
      <c r="G90" s="26">
        <f>IF(Tabla_MasterData[[#This Row],[PO_Number]]="","",1)</f>
        <v>1</v>
      </c>
      <c r="H90" s="5">
        <v>44767.829861111109</v>
      </c>
      <c r="I90" s="5">
        <v>44770.045138888891</v>
      </c>
      <c r="J90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2.2152777777810115</v>
      </c>
      <c r="K90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91" spans="1:11" x14ac:dyDescent="0.3">
      <c r="A91">
        <v>466</v>
      </c>
      <c r="B91" t="s">
        <v>843</v>
      </c>
      <c r="C91" s="5">
        <v>44769.698611111111</v>
      </c>
      <c r="D91" t="s">
        <v>1280</v>
      </c>
      <c r="E91" t="s">
        <v>1281</v>
      </c>
      <c r="F91">
        <v>47435</v>
      </c>
      <c r="G91" s="26">
        <f>IF(Tabla_MasterData[[#This Row],[PO_Number]]="","",1)</f>
        <v>1</v>
      </c>
      <c r="H91" s="5">
        <v>44767.830555555556</v>
      </c>
      <c r="I91" s="5">
        <v>44770.046527777777</v>
      </c>
      <c r="J91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2.2159722222204437</v>
      </c>
      <c r="K91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92" spans="1:11" x14ac:dyDescent="0.3">
      <c r="A92">
        <v>467</v>
      </c>
      <c r="B92" t="s">
        <v>839</v>
      </c>
      <c r="C92" s="5">
        <v>44769.698611111111</v>
      </c>
      <c r="D92" t="s">
        <v>1282</v>
      </c>
      <c r="E92" t="s">
        <v>1283</v>
      </c>
      <c r="F92">
        <v>47431</v>
      </c>
      <c r="G92" s="26">
        <f>IF(Tabla_MasterData[[#This Row],[PO_Number]]="","",1)</f>
        <v>1</v>
      </c>
      <c r="H92" s="5">
        <v>44767.831250000003</v>
      </c>
      <c r="I92" s="5">
        <v>44770.04791666667</v>
      </c>
      <c r="J92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2.2166666666671517</v>
      </c>
      <c r="K92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93" spans="1:11" x14ac:dyDescent="0.3">
      <c r="A93">
        <v>468</v>
      </c>
      <c r="B93" t="s">
        <v>837</v>
      </c>
      <c r="C93" s="5">
        <v>44769.698611111111</v>
      </c>
      <c r="D93" t="s">
        <v>1284</v>
      </c>
      <c r="E93" t="s">
        <v>1285</v>
      </c>
      <c r="F93">
        <v>47406</v>
      </c>
      <c r="G93" s="26">
        <f>IF(Tabla_MasterData[[#This Row],[PO_Number]]="","",1)</f>
        <v>1</v>
      </c>
      <c r="H93" s="5">
        <v>44767.831944444442</v>
      </c>
      <c r="I93" s="5">
        <v>44770.048611111109</v>
      </c>
      <c r="J93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2.2166666666671517</v>
      </c>
      <c r="K93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94" spans="1:11" x14ac:dyDescent="0.3">
      <c r="A94">
        <v>469</v>
      </c>
      <c r="B94" t="s">
        <v>835</v>
      </c>
      <c r="C94" s="5">
        <v>44769.698611111111</v>
      </c>
      <c r="D94" t="s">
        <v>1286</v>
      </c>
      <c r="E94" t="s">
        <v>1287</v>
      </c>
      <c r="F94">
        <v>47405</v>
      </c>
      <c r="G94" s="26">
        <f>IF(Tabla_MasterData[[#This Row],[PO_Number]]="","",1)</f>
        <v>1</v>
      </c>
      <c r="H94" s="5">
        <v>44767.831944444442</v>
      </c>
      <c r="I94" s="5">
        <v>44770.05</v>
      </c>
      <c r="J94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2.2180555555605679</v>
      </c>
      <c r="K94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95" spans="1:11" x14ac:dyDescent="0.3">
      <c r="A95">
        <v>470</v>
      </c>
      <c r="B95" t="s">
        <v>1003</v>
      </c>
      <c r="C95" s="5">
        <v>44768.504861111112</v>
      </c>
      <c r="D95" t="s">
        <v>1288</v>
      </c>
      <c r="E95" t="s">
        <v>1289</v>
      </c>
      <c r="F95">
        <v>48127</v>
      </c>
      <c r="G95" s="26">
        <f>IF(Tabla_MasterData[[#This Row],[PO_Number]]="","",1)</f>
        <v>1</v>
      </c>
      <c r="H95" s="5">
        <v>44775.001168981478</v>
      </c>
      <c r="I95" s="5">
        <v>44775.001168981478</v>
      </c>
      <c r="J95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95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96" spans="1:11" x14ac:dyDescent="0.3">
      <c r="A96">
        <v>471</v>
      </c>
      <c r="B96" t="s">
        <v>977</v>
      </c>
      <c r="C96" s="5">
        <v>44768.504861111112</v>
      </c>
      <c r="D96" t="s">
        <v>1290</v>
      </c>
      <c r="E96" t="s">
        <v>1291</v>
      </c>
      <c r="F96">
        <v>47984</v>
      </c>
      <c r="G96" s="26">
        <f>IF(Tabla_MasterData[[#This Row],[PO_Number]]="","",1)</f>
        <v>1</v>
      </c>
      <c r="H96" s="5">
        <v>44775.764733796299</v>
      </c>
      <c r="I96" s="5">
        <v>44775.764733796299</v>
      </c>
      <c r="J96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96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97" spans="1:11" x14ac:dyDescent="0.3">
      <c r="A97">
        <v>472</v>
      </c>
      <c r="B97" t="s">
        <v>969</v>
      </c>
      <c r="C97" s="5">
        <v>44768.504861111112</v>
      </c>
      <c r="D97" t="s">
        <v>1292</v>
      </c>
      <c r="E97" t="s">
        <v>1293</v>
      </c>
      <c r="F97">
        <v>47969</v>
      </c>
      <c r="G97" s="26">
        <f>IF(Tabla_MasterData[[#This Row],[PO_Number]]="","",1)</f>
        <v>1</v>
      </c>
      <c r="H97" s="5">
        <v>44775.195543981485</v>
      </c>
      <c r="I97" s="5">
        <v>44775.195543981485</v>
      </c>
      <c r="J97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97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98" spans="1:11" x14ac:dyDescent="0.3">
      <c r="A98">
        <v>473</v>
      </c>
      <c r="B98" t="s">
        <v>952</v>
      </c>
      <c r="C98" s="5">
        <v>44768.504861111112</v>
      </c>
      <c r="D98" t="s">
        <v>1294</v>
      </c>
      <c r="E98" t="s">
        <v>1295</v>
      </c>
      <c r="F98">
        <v>47856</v>
      </c>
      <c r="G98" s="26">
        <f>IF(Tabla_MasterData[[#This Row],[PO_Number]]="","",1)</f>
        <v>1</v>
      </c>
      <c r="H98" s="5">
        <v>44770.755555555559</v>
      </c>
      <c r="I98" s="5">
        <v>44775.197314814817</v>
      </c>
      <c r="J98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4.4417592592581059</v>
      </c>
      <c r="K98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99" spans="1:11" x14ac:dyDescent="0.3">
      <c r="A99">
        <v>474</v>
      </c>
      <c r="B99" t="s">
        <v>905</v>
      </c>
      <c r="C99" s="5">
        <v>44769.540972222225</v>
      </c>
      <c r="D99" t="s">
        <v>1296</v>
      </c>
      <c r="E99" t="s">
        <v>1297</v>
      </c>
      <c r="F99">
        <v>47673</v>
      </c>
      <c r="G99" s="26">
        <f>IF(Tabla_MasterData[[#This Row],[PO_Number]]="","",1)</f>
        <v>1</v>
      </c>
      <c r="H99" s="5">
        <v>44777.92664351852</v>
      </c>
      <c r="I99" s="5">
        <v>44777.92664351852</v>
      </c>
      <c r="J99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99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100" spans="1:11" x14ac:dyDescent="0.3">
      <c r="A100">
        <v>475</v>
      </c>
      <c r="B100" t="s">
        <v>893</v>
      </c>
      <c r="C100" s="5">
        <v>44769.695138888892</v>
      </c>
      <c r="D100" t="s">
        <v>1298</v>
      </c>
      <c r="E100" t="s">
        <v>1299</v>
      </c>
      <c r="F100">
        <v>47622</v>
      </c>
      <c r="G100" s="26">
        <f>IF(Tabla_MasterData[[#This Row],[PO_Number]]="","",1)</f>
        <v>1</v>
      </c>
      <c r="H100" s="5">
        <v>44768.935416666667</v>
      </c>
      <c r="I100" s="5">
        <v>44770.025694444441</v>
      </c>
      <c r="J100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1.0902777777737356</v>
      </c>
      <c r="K100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101" spans="1:11" x14ac:dyDescent="0.3">
      <c r="A101">
        <v>476</v>
      </c>
      <c r="B101" t="s">
        <v>913</v>
      </c>
      <c r="C101" s="5">
        <v>44769.695138888892</v>
      </c>
      <c r="D101" t="s">
        <v>1300</v>
      </c>
      <c r="E101" t="s">
        <v>1301</v>
      </c>
      <c r="F101">
        <v>47706</v>
      </c>
      <c r="G101" s="26">
        <f>IF(Tabla_MasterData[[#This Row],[PO_Number]]="","",1)</f>
        <v>1</v>
      </c>
      <c r="H101" s="5">
        <v>44768.963194444441</v>
      </c>
      <c r="I101" s="5">
        <v>44769.827777777777</v>
      </c>
      <c r="J101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0.86458333333575865</v>
      </c>
      <c r="K101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102" spans="1:11" x14ac:dyDescent="0.3">
      <c r="A102">
        <v>477</v>
      </c>
      <c r="B102" t="s">
        <v>919</v>
      </c>
      <c r="C102" s="5">
        <v>44769.695138888892</v>
      </c>
      <c r="D102" t="s">
        <v>1302</v>
      </c>
      <c r="E102" t="s">
        <v>1303</v>
      </c>
      <c r="F102">
        <v>47721</v>
      </c>
      <c r="G102" s="26">
        <f>IF(Tabla_MasterData[[#This Row],[PO_Number]]="","",1)</f>
        <v>1</v>
      </c>
      <c r="H102" s="5">
        <v>44768.988888888889</v>
      </c>
      <c r="I102" s="5">
        <v>44769.826388888891</v>
      </c>
      <c r="J102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0.83750000000145519</v>
      </c>
      <c r="K102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103" spans="1:11" x14ac:dyDescent="0.3">
      <c r="A103">
        <v>478</v>
      </c>
      <c r="B103" t="s">
        <v>917</v>
      </c>
      <c r="C103" s="5">
        <v>44769.695138888892</v>
      </c>
      <c r="D103" t="s">
        <v>1304</v>
      </c>
      <c r="E103" t="s">
        <v>1305</v>
      </c>
      <c r="F103">
        <v>47718</v>
      </c>
      <c r="G103" s="26">
        <f>IF(Tabla_MasterData[[#This Row],[PO_Number]]="","",1)</f>
        <v>1</v>
      </c>
      <c r="H103" s="5">
        <v>44768.988888888889</v>
      </c>
      <c r="I103" s="5">
        <v>44769.82708333333</v>
      </c>
      <c r="J103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0.83819444444088731</v>
      </c>
      <c r="K103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104" spans="1:11" x14ac:dyDescent="0.3">
      <c r="A104">
        <v>479</v>
      </c>
      <c r="B104" t="s">
        <v>921</v>
      </c>
      <c r="C104" s="5">
        <v>44769.695138888892</v>
      </c>
      <c r="D104" t="s">
        <v>1306</v>
      </c>
      <c r="E104" t="s">
        <v>1307</v>
      </c>
      <c r="F104">
        <v>47725</v>
      </c>
      <c r="G104" s="26">
        <f>IF(Tabla_MasterData[[#This Row],[PO_Number]]="","",1)</f>
        <v>1</v>
      </c>
      <c r="H104" s="5">
        <v>44769.003472222219</v>
      </c>
      <c r="I104" s="5">
        <v>44769.825694444444</v>
      </c>
      <c r="J104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0.82222222222480923</v>
      </c>
      <c r="K104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105" spans="1:11" x14ac:dyDescent="0.3">
      <c r="A105">
        <v>480</v>
      </c>
      <c r="B105" t="s">
        <v>1018</v>
      </c>
      <c r="C105" s="5">
        <v>44769.450694444444</v>
      </c>
      <c r="D105" t="s">
        <v>1308</v>
      </c>
      <c r="E105" t="s">
        <v>1309</v>
      </c>
      <c r="F105">
        <v>48177</v>
      </c>
      <c r="G105" s="26">
        <f>IF(Tabla_MasterData[[#This Row],[PO_Number]]="","",1)</f>
        <v>1</v>
      </c>
      <c r="H105" s="5">
        <v>44775.760752314818</v>
      </c>
      <c r="I105" s="5">
        <v>44775.760752314818</v>
      </c>
      <c r="J105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105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106" spans="1:11" x14ac:dyDescent="0.3">
      <c r="A106">
        <v>481</v>
      </c>
      <c r="B106" t="s">
        <v>1024</v>
      </c>
      <c r="C106" s="5">
        <v>44769.459722222222</v>
      </c>
      <c r="D106" t="s">
        <v>1310</v>
      </c>
      <c r="E106" t="s">
        <v>1311</v>
      </c>
      <c r="F106">
        <v>48180</v>
      </c>
      <c r="G106" s="26">
        <f>IF(Tabla_MasterData[[#This Row],[PO_Number]]="","",1)</f>
        <v>1</v>
      </c>
      <c r="H106" s="5">
        <v>44775.758368055554</v>
      </c>
      <c r="I106" s="5">
        <v>44775.758368055554</v>
      </c>
      <c r="J106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106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107" spans="1:11" x14ac:dyDescent="0.3">
      <c r="A107">
        <v>482</v>
      </c>
      <c r="B107" t="s">
        <v>997</v>
      </c>
      <c r="C107" s="5">
        <v>44769.547222222223</v>
      </c>
      <c r="D107" t="s">
        <v>1312</v>
      </c>
      <c r="E107" t="s">
        <v>1313</v>
      </c>
      <c r="F107">
        <v>48104</v>
      </c>
      <c r="G107" s="26">
        <f>IF(Tabla_MasterData[[#This Row],[PO_Number]]="","",1)</f>
        <v>1</v>
      </c>
      <c r="H107" s="5">
        <v>44774.966192129628</v>
      </c>
      <c r="I107" s="5">
        <v>44774.966192129628</v>
      </c>
      <c r="J107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107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108" spans="1:11" x14ac:dyDescent="0.3">
      <c r="A108">
        <v>483</v>
      </c>
      <c r="B108" t="s">
        <v>999</v>
      </c>
      <c r="C108" s="5">
        <v>44769.55</v>
      </c>
      <c r="D108" t="s">
        <v>1314</v>
      </c>
      <c r="E108" t="s">
        <v>1315</v>
      </c>
      <c r="F108">
        <v>48105</v>
      </c>
      <c r="G108" s="26">
        <f>IF(Tabla_MasterData[[#This Row],[PO_Number]]="","",1)</f>
        <v>1</v>
      </c>
      <c r="H108" s="5">
        <v>44774.965196759258</v>
      </c>
      <c r="I108" s="5">
        <v>44774.965196759258</v>
      </c>
      <c r="J108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108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109" spans="1:11" x14ac:dyDescent="0.3">
      <c r="A109">
        <v>484</v>
      </c>
      <c r="B109" t="s">
        <v>1001</v>
      </c>
      <c r="C109" s="5">
        <v>44769.552777777775</v>
      </c>
      <c r="D109" t="s">
        <v>1316</v>
      </c>
      <c r="E109" t="s">
        <v>1317</v>
      </c>
      <c r="F109">
        <v>48106</v>
      </c>
      <c r="G109" s="26">
        <f>IF(Tabla_MasterData[[#This Row],[PO_Number]]="","",1)</f>
        <v>1</v>
      </c>
      <c r="H109" s="5">
        <v>44774.959027777775</v>
      </c>
      <c r="I109" s="5">
        <v>44774.959027777775</v>
      </c>
      <c r="J109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109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110" spans="1:11" x14ac:dyDescent="0.3">
      <c r="A110">
        <v>485</v>
      </c>
      <c r="B110" t="s">
        <v>1008</v>
      </c>
      <c r="C110" s="5">
        <v>44769.152083333334</v>
      </c>
      <c r="D110" t="s">
        <v>1318</v>
      </c>
      <c r="E110" t="s">
        <v>1319</v>
      </c>
      <c r="F110">
        <v>48129</v>
      </c>
      <c r="G110" s="26">
        <f>IF(Tabla_MasterData[[#This Row],[PO_Number]]="","",1)</f>
        <v>1</v>
      </c>
      <c r="H110" s="5">
        <v>44775.13722222222</v>
      </c>
      <c r="I110" s="5">
        <v>44775.13722222222</v>
      </c>
      <c r="J110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110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111" spans="1:11" x14ac:dyDescent="0.3">
      <c r="A111">
        <v>486</v>
      </c>
      <c r="B111" t="s">
        <v>1010</v>
      </c>
      <c r="C111" s="5">
        <v>44769.163888888892</v>
      </c>
      <c r="D111" t="s">
        <v>1320</v>
      </c>
      <c r="E111" t="s">
        <v>1321</v>
      </c>
      <c r="F111">
        <v>48130</v>
      </c>
      <c r="G111" s="26">
        <f>IF(Tabla_MasterData[[#This Row],[PO_Number]]="","",1)</f>
        <v>1</v>
      </c>
      <c r="H111" s="5">
        <v>44775.095659722225</v>
      </c>
      <c r="I111" s="5">
        <v>44775.095659722225</v>
      </c>
      <c r="J111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111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112" spans="1:11" x14ac:dyDescent="0.3">
      <c r="A112">
        <v>487</v>
      </c>
      <c r="B112" t="s">
        <v>1007</v>
      </c>
      <c r="C112" s="5">
        <v>44769.173611111109</v>
      </c>
      <c r="D112" t="s">
        <v>1322</v>
      </c>
      <c r="E112" t="s">
        <v>1323</v>
      </c>
      <c r="F112">
        <v>48128</v>
      </c>
      <c r="G112" s="26">
        <f>IF(Tabla_MasterData[[#This Row],[PO_Number]]="","",1)</f>
        <v>1</v>
      </c>
      <c r="H112" s="5">
        <v>44785.041250000002</v>
      </c>
      <c r="I112" s="5">
        <v>44785.041250000002</v>
      </c>
      <c r="J112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112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113" spans="1:11" x14ac:dyDescent="0.3">
      <c r="A113">
        <v>488</v>
      </c>
      <c r="B113" t="s">
        <v>1012</v>
      </c>
      <c r="C113" s="5">
        <v>44769.174305555556</v>
      </c>
      <c r="D113" t="s">
        <v>1324</v>
      </c>
      <c r="E113" t="s">
        <v>1325</v>
      </c>
      <c r="F113">
        <v>48131</v>
      </c>
      <c r="G113" s="26">
        <f>IF(Tabla_MasterData[[#This Row],[PO_Number]]="","",1)</f>
        <v>1</v>
      </c>
      <c r="H113" s="5">
        <v>44775.094664351855</v>
      </c>
      <c r="I113" s="5">
        <v>44775.094664351855</v>
      </c>
      <c r="J113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113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114" spans="1:11" x14ac:dyDescent="0.3">
      <c r="A114">
        <v>489</v>
      </c>
      <c r="B114" t="s">
        <v>1022</v>
      </c>
      <c r="C114" s="5">
        <v>44769.175000000003</v>
      </c>
      <c r="D114" t="s">
        <v>1326</v>
      </c>
      <c r="E114" t="s">
        <v>1327</v>
      </c>
      <c r="F114">
        <v>48179</v>
      </c>
      <c r="G114" s="26">
        <f>IF(Tabla_MasterData[[#This Row],[PO_Number]]="","",1)</f>
        <v>1</v>
      </c>
      <c r="H114" s="5">
        <v>44775.759131944447</v>
      </c>
      <c r="I114" s="5">
        <v>44775.759131944447</v>
      </c>
      <c r="J114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114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115" spans="1:11" x14ac:dyDescent="0.3">
      <c r="A115">
        <v>490</v>
      </c>
      <c r="B115" t="s">
        <v>934</v>
      </c>
      <c r="C115" s="5">
        <v>44768.175312500003</v>
      </c>
      <c r="D115" t="s">
        <v>1328</v>
      </c>
      <c r="E115" t="s">
        <v>1329</v>
      </c>
      <c r="F115">
        <v>47766</v>
      </c>
      <c r="G115" s="26">
        <f>IF(Tabla_MasterData[[#This Row],[PO_Number]]="","",1)</f>
        <v>1</v>
      </c>
      <c r="H115" s="5">
        <v>44777.924722222226</v>
      </c>
      <c r="I115" s="5">
        <v>44777.924722222226</v>
      </c>
      <c r="J115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115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116" spans="1:11" x14ac:dyDescent="0.3">
      <c r="A116">
        <v>491</v>
      </c>
      <c r="B116" t="s">
        <v>932</v>
      </c>
      <c r="C116" s="5">
        <v>44768.175312500003</v>
      </c>
      <c r="D116" t="s">
        <v>1330</v>
      </c>
      <c r="E116" t="s">
        <v>1331</v>
      </c>
      <c r="F116">
        <v>47764</v>
      </c>
      <c r="G116" s="26">
        <f>IF(Tabla_MasterData[[#This Row],[PO_Number]]="","",1)</f>
        <v>1</v>
      </c>
      <c r="H116" s="5">
        <v>44777.925474537034</v>
      </c>
      <c r="I116" s="5">
        <v>44777.925474537034</v>
      </c>
      <c r="J116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116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117" spans="1:11" x14ac:dyDescent="0.3">
      <c r="A117">
        <v>493</v>
      </c>
      <c r="B117" t="s">
        <v>925</v>
      </c>
      <c r="C117" s="5">
        <v>44747.175312500003</v>
      </c>
      <c r="D117" t="s">
        <v>1332</v>
      </c>
      <c r="E117" t="s">
        <v>1333</v>
      </c>
      <c r="F117">
        <v>47745</v>
      </c>
      <c r="G117" s="26">
        <f>IF(Tabla_MasterData[[#This Row],[PO_Number]]="","",1)</f>
        <v>1</v>
      </c>
      <c r="H117" s="5">
        <v>44777.926134259258</v>
      </c>
      <c r="I117" s="5">
        <v>44777.926134259258</v>
      </c>
      <c r="J117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117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118" spans="1:11" x14ac:dyDescent="0.3">
      <c r="A118">
        <v>494</v>
      </c>
      <c r="B118" t="s">
        <v>940</v>
      </c>
      <c r="C118" s="5">
        <v>44747.175312500003</v>
      </c>
      <c r="D118" t="s">
        <v>1334</v>
      </c>
      <c r="E118" t="s">
        <v>1335</v>
      </c>
      <c r="F118">
        <v>47790</v>
      </c>
      <c r="G118" s="26">
        <f>IF(Tabla_MasterData[[#This Row],[PO_Number]]="","",1)</f>
        <v>1</v>
      </c>
      <c r="H118" s="5">
        <v>44777.924074074072</v>
      </c>
      <c r="I118" s="5">
        <v>44777.924074074072</v>
      </c>
      <c r="J118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118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119" spans="1:11" x14ac:dyDescent="0.3">
      <c r="A119">
        <v>495</v>
      </c>
      <c r="B119" t="s">
        <v>1014</v>
      </c>
      <c r="C119" s="5">
        <v>44770.056250000001</v>
      </c>
      <c r="D119" t="s">
        <v>1336</v>
      </c>
      <c r="E119" t="s">
        <v>1337</v>
      </c>
      <c r="F119">
        <v>48167</v>
      </c>
      <c r="G119" s="26">
        <f>IF(Tabla_MasterData[[#This Row],[PO_Number]]="","",1)</f>
        <v>1</v>
      </c>
      <c r="H119" s="5">
        <v>44778.616365740738</v>
      </c>
      <c r="I119" s="5">
        <v>44778.616365740738</v>
      </c>
      <c r="J119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119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120" spans="1:11" x14ac:dyDescent="0.3">
      <c r="A120">
        <v>496</v>
      </c>
      <c r="B120" t="s">
        <v>1016</v>
      </c>
      <c r="C120" s="5">
        <v>44770.0625</v>
      </c>
      <c r="D120" t="s">
        <v>1338</v>
      </c>
      <c r="E120" t="s">
        <v>1339</v>
      </c>
      <c r="F120">
        <v>48168</v>
      </c>
      <c r="G120" s="26">
        <f>IF(Tabla_MasterData[[#This Row],[PO_Number]]="","",1)</f>
        <v>1</v>
      </c>
      <c r="H120" s="5">
        <v>44777.922280092593</v>
      </c>
      <c r="I120" s="5">
        <v>44777.922280092593</v>
      </c>
      <c r="J120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120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121" spans="1:11" x14ac:dyDescent="0.3">
      <c r="A121">
        <v>497</v>
      </c>
      <c r="B121" t="s">
        <v>960</v>
      </c>
      <c r="C121" s="5">
        <v>44756.063020833331</v>
      </c>
      <c r="D121" t="s">
        <v>1340</v>
      </c>
      <c r="E121" t="s">
        <v>1341</v>
      </c>
      <c r="F121">
        <v>47892</v>
      </c>
      <c r="G121" s="26">
        <f>IF(Tabla_MasterData[[#This Row],[PO_Number]]="","",1)</f>
        <v>1</v>
      </c>
      <c r="H121" s="5">
        <v>44777.923252314817</v>
      </c>
      <c r="I121" s="5">
        <v>44777.923252314817</v>
      </c>
      <c r="J121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121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122" spans="1:11" x14ac:dyDescent="0.3">
      <c r="A122">
        <v>498</v>
      </c>
      <c r="B122" t="s">
        <v>1026</v>
      </c>
      <c r="C122" s="5">
        <v>44771.477777777778</v>
      </c>
      <c r="D122" t="s">
        <v>1342</v>
      </c>
      <c r="E122" t="s">
        <v>1343</v>
      </c>
      <c r="F122">
        <v>48181</v>
      </c>
      <c r="G122" s="26">
        <f>IF(Tabla_MasterData[[#This Row],[PO_Number]]="","",1)</f>
        <v>1</v>
      </c>
      <c r="H122" s="5">
        <v>44775.757476851853</v>
      </c>
      <c r="I122" s="5">
        <v>44775.757476851853</v>
      </c>
      <c r="J122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122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123" spans="1:11" x14ac:dyDescent="0.3">
      <c r="A123">
        <v>499</v>
      </c>
      <c r="B123" t="s">
        <v>1031</v>
      </c>
      <c r="C123" s="5">
        <v>44771.481249999997</v>
      </c>
      <c r="D123" t="s">
        <v>1344</v>
      </c>
      <c r="E123" t="s">
        <v>1345</v>
      </c>
      <c r="F123">
        <v>48219</v>
      </c>
      <c r="G123" s="26">
        <f>IF(Tabla_MasterData[[#This Row],[PO_Number]]="","",1)</f>
        <v>1</v>
      </c>
      <c r="H123" s="5">
        <v>44775.755613425928</v>
      </c>
      <c r="I123" s="5">
        <v>44775.755613425928</v>
      </c>
      <c r="J123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123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124" spans="1:11" x14ac:dyDescent="0.3">
      <c r="A124">
        <v>500</v>
      </c>
      <c r="B124" t="s">
        <v>1020</v>
      </c>
      <c r="C124" s="5">
        <v>44771.515277777777</v>
      </c>
      <c r="D124" t="s">
        <v>1346</v>
      </c>
      <c r="E124" t="s">
        <v>1347</v>
      </c>
      <c r="F124">
        <v>48178</v>
      </c>
      <c r="G124" s="26">
        <f>IF(Tabla_MasterData[[#This Row],[PO_Number]]="","",1)</f>
        <v>1</v>
      </c>
      <c r="H124" s="5">
        <v>44775.759884259256</v>
      </c>
      <c r="I124" s="5">
        <v>44775.759884259256</v>
      </c>
      <c r="J124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124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125" spans="1:11" x14ac:dyDescent="0.3">
      <c r="A125">
        <v>512</v>
      </c>
      <c r="B125" t="s">
        <v>1041</v>
      </c>
      <c r="C125" s="5">
        <v>44774.504224537035</v>
      </c>
      <c r="D125" t="s">
        <v>1348</v>
      </c>
      <c r="E125" t="s">
        <v>1349</v>
      </c>
      <c r="F125">
        <v>48261</v>
      </c>
      <c r="G125" s="26">
        <f>IF(Tabla_MasterData[[#This Row],[PO_Number]]="","",1)</f>
        <v>1</v>
      </c>
      <c r="H125" s="5">
        <v>44776.761990740742</v>
      </c>
      <c r="I125" s="5">
        <v>44776.761990740742</v>
      </c>
      <c r="J125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125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126" spans="1:11" x14ac:dyDescent="0.3">
      <c r="A126">
        <v>513</v>
      </c>
      <c r="B126" t="s">
        <v>1033</v>
      </c>
      <c r="C126" s="5">
        <v>44774.534826388888</v>
      </c>
      <c r="D126" t="s">
        <v>1350</v>
      </c>
      <c r="E126" t="s">
        <v>1351</v>
      </c>
      <c r="F126">
        <v>48245</v>
      </c>
      <c r="G126" s="26">
        <f>IF(Tabla_MasterData[[#This Row],[PO_Number]]="","",1)</f>
        <v>1</v>
      </c>
      <c r="H126" s="5">
        <v>44776.755115740743</v>
      </c>
      <c r="I126" s="5">
        <v>44776.755115740743</v>
      </c>
      <c r="J126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126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127" spans="1:11" x14ac:dyDescent="0.3">
      <c r="A127">
        <v>514</v>
      </c>
      <c r="B127" t="s">
        <v>1035</v>
      </c>
      <c r="C127" s="5">
        <v>44774.537951388891</v>
      </c>
      <c r="D127" t="s">
        <v>1352</v>
      </c>
      <c r="E127" t="s">
        <v>1353</v>
      </c>
      <c r="F127">
        <v>48248</v>
      </c>
      <c r="G127" s="26">
        <f>IF(Tabla_MasterData[[#This Row],[PO_Number]]="","",1)</f>
        <v>1</v>
      </c>
      <c r="H127" s="5">
        <v>44776.754386574074</v>
      </c>
      <c r="I127" s="5">
        <v>44776.754386574074</v>
      </c>
      <c r="J127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127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128" spans="1:11" x14ac:dyDescent="0.3">
      <c r="A128">
        <v>515</v>
      </c>
      <c r="B128" t="s">
        <v>1005</v>
      </c>
      <c r="D128" t="s">
        <v>927</v>
      </c>
      <c r="F128">
        <v>48128</v>
      </c>
      <c r="G128" s="26">
        <f>IF(Tabla_MasterData[[#This Row],[PO_Number]]="","",1)</f>
        <v>1</v>
      </c>
      <c r="H128" s="5">
        <v>44775.138460648152</v>
      </c>
      <c r="J128" s="2" t="str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/>
      </c>
      <c r="K128" s="2">
        <f ca="1">IF(AND(ISNUMBER(Tabla_MasterData[[#This Row],[Date_invoice_recieved]]),IF(Tabla_MasterData[[#This Row],[Date_Quickbooks_Processed]]="",TRUE)),IFERROR(NOW()-Tabla_MasterData[[#This Row],[Date_invoice_recieved]],""),"")</f>
        <v>14.27375358795689</v>
      </c>
    </row>
    <row r="129" spans="1:11" x14ac:dyDescent="0.3">
      <c r="A129">
        <v>516</v>
      </c>
      <c r="B129" t="s">
        <v>1039</v>
      </c>
      <c r="C129" s="5">
        <v>44775.519826388889</v>
      </c>
      <c r="D129" t="s">
        <v>1354</v>
      </c>
      <c r="E129" t="s">
        <v>1355</v>
      </c>
      <c r="F129">
        <v>48302</v>
      </c>
      <c r="G129" s="26">
        <f>IF(Tabla_MasterData[[#This Row],[PO_Number]]="","",1)</f>
        <v>1</v>
      </c>
      <c r="H129" s="5">
        <v>44778.790312500001</v>
      </c>
      <c r="I129" s="5">
        <v>44778.790324074071</v>
      </c>
      <c r="J129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1.1574069503694773E-5</v>
      </c>
      <c r="K129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130" spans="1:11" x14ac:dyDescent="0.3">
      <c r="A130">
        <v>517</v>
      </c>
      <c r="B130" t="s">
        <v>1037</v>
      </c>
      <c r="C130" s="5">
        <v>44775.054675925923</v>
      </c>
      <c r="D130" t="s">
        <v>1356</v>
      </c>
      <c r="E130" t="s">
        <v>1357</v>
      </c>
      <c r="F130">
        <v>48256</v>
      </c>
      <c r="G130" s="26">
        <f>IF(Tabla_MasterData[[#This Row],[PO_Number]]="","",1)</f>
        <v>1</v>
      </c>
      <c r="H130" s="5">
        <v>44776.753530092596</v>
      </c>
      <c r="I130" s="5">
        <v>44776.753530092596</v>
      </c>
      <c r="J130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130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131" spans="1:11" x14ac:dyDescent="0.3">
      <c r="A131">
        <v>518</v>
      </c>
      <c r="B131" t="s">
        <v>1028</v>
      </c>
      <c r="C131" s="5">
        <v>44770.515277777777</v>
      </c>
      <c r="D131" t="s">
        <v>1358</v>
      </c>
      <c r="E131" t="s">
        <v>1359</v>
      </c>
      <c r="F131">
        <v>48201</v>
      </c>
      <c r="G131" s="26">
        <f>IF(Tabla_MasterData[[#This Row],[PO_Number]]="","",1)</f>
        <v>1</v>
      </c>
      <c r="H131" s="5">
        <v>44777.921527777777</v>
      </c>
      <c r="I131" s="5">
        <v>44777.921527777777</v>
      </c>
      <c r="J131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131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132" spans="1:11" x14ac:dyDescent="0.3">
      <c r="A132">
        <v>519</v>
      </c>
      <c r="B132" t="s">
        <v>1047</v>
      </c>
      <c r="C132" s="5">
        <v>44776.462824074071</v>
      </c>
      <c r="D132" t="s">
        <v>1360</v>
      </c>
      <c r="E132" t="s">
        <v>1361</v>
      </c>
      <c r="F132">
        <v>48289</v>
      </c>
      <c r="G132" s="26">
        <f>IF(Tabla_MasterData[[#This Row],[PO_Number]]="","",1)</f>
        <v>1</v>
      </c>
      <c r="H132" s="5">
        <v>44778.790972222225</v>
      </c>
      <c r="I132" s="5">
        <v>44778.790972222225</v>
      </c>
      <c r="J132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132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133" spans="1:11" x14ac:dyDescent="0.3">
      <c r="A133">
        <v>520</v>
      </c>
      <c r="B133" t="s">
        <v>1045</v>
      </c>
      <c r="C133" s="5">
        <v>44776.48646990741</v>
      </c>
      <c r="D133" t="s">
        <v>1362</v>
      </c>
      <c r="E133" t="s">
        <v>1363</v>
      </c>
      <c r="F133">
        <v>48288</v>
      </c>
      <c r="G133" s="26">
        <f>IF(Tabla_MasterData[[#This Row],[PO_Number]]="","",1)</f>
        <v>1</v>
      </c>
      <c r="H133" s="5">
        <v>44778.791863425926</v>
      </c>
      <c r="I133" s="5">
        <v>44778.791863425926</v>
      </c>
      <c r="J133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133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134" spans="1:11" x14ac:dyDescent="0.3">
      <c r="A134">
        <v>522</v>
      </c>
      <c r="B134" t="s">
        <v>1043</v>
      </c>
      <c r="C134" s="5">
        <v>44776.495243055557</v>
      </c>
      <c r="D134" t="s">
        <v>1364</v>
      </c>
      <c r="E134" t="s">
        <v>1365</v>
      </c>
      <c r="F134">
        <v>48422</v>
      </c>
      <c r="G134" s="26">
        <f>IF(Tabla_MasterData[[#This Row],[PO_Number]]="","",1)</f>
        <v>1</v>
      </c>
      <c r="H134" s="5">
        <v>44783.810150462959</v>
      </c>
      <c r="I134" s="5">
        <v>44783.810150462959</v>
      </c>
      <c r="J134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134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135" spans="1:11" x14ac:dyDescent="0.3">
      <c r="A135">
        <v>523</v>
      </c>
      <c r="B135" t="s">
        <v>931</v>
      </c>
      <c r="C135" s="5">
        <v>44747.515277777777</v>
      </c>
      <c r="D135" t="s">
        <v>1366</v>
      </c>
      <c r="E135" t="s">
        <v>1367</v>
      </c>
      <c r="F135">
        <v>47746</v>
      </c>
      <c r="G135" s="26">
        <f>IF(Tabla_MasterData[[#This Row],[PO_Number]]="","",1)</f>
        <v>1</v>
      </c>
      <c r="H135" s="5">
        <v>44777.920868055553</v>
      </c>
      <c r="I135" s="5">
        <v>44777.920868055553</v>
      </c>
      <c r="J135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135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136" spans="1:11" x14ac:dyDescent="0.3">
      <c r="A136">
        <v>524</v>
      </c>
      <c r="B136" t="s">
        <v>1056</v>
      </c>
      <c r="C136" s="5">
        <v>44777.483206018522</v>
      </c>
      <c r="D136" t="s">
        <v>1368</v>
      </c>
      <c r="E136" t="s">
        <v>1369</v>
      </c>
      <c r="F136">
        <v>48326</v>
      </c>
      <c r="G136" s="26">
        <f>IF(Tabla_MasterData[[#This Row],[PO_Number]]="","",1)</f>
        <v>1</v>
      </c>
      <c r="H136" s="5">
        <v>44778.787476851852</v>
      </c>
      <c r="I136" s="5">
        <v>44778.787476851852</v>
      </c>
      <c r="J136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136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137" spans="1:11" x14ac:dyDescent="0.3">
      <c r="A137">
        <v>525</v>
      </c>
      <c r="B137" t="s">
        <v>1054</v>
      </c>
      <c r="C137" s="5">
        <v>44777.483206018522</v>
      </c>
      <c r="D137" t="s">
        <v>1370</v>
      </c>
      <c r="E137" t="s">
        <v>1371</v>
      </c>
      <c r="F137">
        <v>48325</v>
      </c>
      <c r="G137" s="26">
        <f>IF(Tabla_MasterData[[#This Row],[PO_Number]]="","",1)</f>
        <v>1</v>
      </c>
      <c r="H137" s="5">
        <v>44778.788136574076</v>
      </c>
      <c r="I137" s="5">
        <v>44778.788136574076</v>
      </c>
      <c r="J137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137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138" spans="1:11" x14ac:dyDescent="0.3">
      <c r="A138">
        <v>526</v>
      </c>
      <c r="B138" t="s">
        <v>1052</v>
      </c>
      <c r="C138" s="5">
        <v>44777.483206018522</v>
      </c>
      <c r="D138" t="s">
        <v>1372</v>
      </c>
      <c r="E138" t="s">
        <v>1373</v>
      </c>
      <c r="F138">
        <v>48304</v>
      </c>
      <c r="G138" s="26">
        <f>IF(Tabla_MasterData[[#This Row],[PO_Number]]="","",1)</f>
        <v>1</v>
      </c>
      <c r="H138" s="5">
        <v>44778.788854166669</v>
      </c>
      <c r="I138" s="5">
        <v>44778.788854166669</v>
      </c>
      <c r="J138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138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139" spans="1:11" x14ac:dyDescent="0.3">
      <c r="A139">
        <v>527</v>
      </c>
      <c r="B139" t="s">
        <v>1039</v>
      </c>
      <c r="C139" s="5">
        <v>44777.483206018522</v>
      </c>
      <c r="D139" t="s">
        <v>1374</v>
      </c>
      <c r="G139" s="26">
        <f>IF(Tabla_MasterData[[#This Row],[PO_Number]]="","",1)</f>
        <v>1</v>
      </c>
      <c r="J139" s="2" t="str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/>
      </c>
      <c r="K139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140" spans="1:11" x14ac:dyDescent="0.3">
      <c r="A140">
        <v>528</v>
      </c>
      <c r="B140" t="s">
        <v>1050</v>
      </c>
      <c r="C140" s="5">
        <v>44777.513020833336</v>
      </c>
      <c r="D140" t="s">
        <v>1375</v>
      </c>
      <c r="E140" t="s">
        <v>1376</v>
      </c>
      <c r="F140">
        <v>48303</v>
      </c>
      <c r="G140" s="26">
        <f>IF(Tabla_MasterData[[#This Row],[PO_Number]]="","",1)</f>
        <v>1</v>
      </c>
      <c r="H140" s="5">
        <v>44778.789594907408</v>
      </c>
      <c r="I140" s="5">
        <v>44778.789594907408</v>
      </c>
      <c r="J140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140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141" spans="1:11" x14ac:dyDescent="0.3">
      <c r="A141">
        <v>529</v>
      </c>
      <c r="B141" t="s">
        <v>1058</v>
      </c>
      <c r="C141" s="5">
        <v>44778.449143518519</v>
      </c>
      <c r="D141" t="s">
        <v>1377</v>
      </c>
      <c r="E141" t="s">
        <v>1378</v>
      </c>
      <c r="F141">
        <v>48339</v>
      </c>
      <c r="G141" s="26">
        <f>IF(Tabla_MasterData[[#This Row],[PO_Number]]="","",1)</f>
        <v>1</v>
      </c>
      <c r="H141" s="5">
        <v>44782.753518518519</v>
      </c>
      <c r="I141" s="5">
        <v>44782.753518518519</v>
      </c>
      <c r="J141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141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142" spans="1:11" x14ac:dyDescent="0.3">
      <c r="A142">
        <v>530</v>
      </c>
      <c r="B142" t="s">
        <v>1060</v>
      </c>
      <c r="C142" s="5">
        <v>44778.478310185186</v>
      </c>
      <c r="D142" t="s">
        <v>1379</v>
      </c>
      <c r="E142" t="s">
        <v>1380</v>
      </c>
      <c r="F142">
        <v>48340</v>
      </c>
      <c r="G142" s="26">
        <f>IF(Tabla_MasterData[[#This Row],[PO_Number]]="","",1)</f>
        <v>1</v>
      </c>
      <c r="H142" s="5">
        <v>44782.752881944441</v>
      </c>
      <c r="I142" s="5">
        <v>44782.752881944441</v>
      </c>
      <c r="J142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142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143" spans="1:11" x14ac:dyDescent="0.3">
      <c r="A143">
        <v>531</v>
      </c>
      <c r="B143" t="s">
        <v>1381</v>
      </c>
      <c r="C143" s="5">
        <v>44778.500335648147</v>
      </c>
      <c r="D143" t="s">
        <v>1382</v>
      </c>
      <c r="G143" s="26">
        <f>IF(Tabla_MasterData[[#This Row],[PO_Number]]="","",1)</f>
        <v>1</v>
      </c>
      <c r="J143" s="2" t="str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/>
      </c>
      <c r="K143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144" spans="1:11" x14ac:dyDescent="0.3">
      <c r="A144">
        <v>532</v>
      </c>
      <c r="B144" t="s">
        <v>885</v>
      </c>
      <c r="C144" s="5">
        <v>44729.500324074077</v>
      </c>
      <c r="D144" t="s">
        <v>1383</v>
      </c>
      <c r="E144" t="s">
        <v>1384</v>
      </c>
      <c r="F144">
        <v>47586</v>
      </c>
      <c r="G144" s="26">
        <f>IF(Tabla_MasterData[[#This Row],[PO_Number]]="","",1)</f>
        <v>1</v>
      </c>
      <c r="H144" s="5">
        <v>44781.816134259258</v>
      </c>
      <c r="I144" s="5">
        <v>44781.816134259258</v>
      </c>
      <c r="J144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144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145" spans="1:11" x14ac:dyDescent="0.3">
      <c r="A145">
        <v>533</v>
      </c>
      <c r="B145" t="s">
        <v>871</v>
      </c>
      <c r="C145" s="5">
        <v>44735.500324074077</v>
      </c>
      <c r="D145" t="s">
        <v>1385</v>
      </c>
      <c r="E145" t="s">
        <v>1386</v>
      </c>
      <c r="F145">
        <v>47546</v>
      </c>
      <c r="G145" s="26">
        <f>IF(Tabla_MasterData[[#This Row],[PO_Number]]="","",1)</f>
        <v>1</v>
      </c>
      <c r="H145" s="5">
        <v>44781.816828703704</v>
      </c>
      <c r="I145" s="5">
        <v>44781.816828703704</v>
      </c>
      <c r="J145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145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146" spans="1:11" x14ac:dyDescent="0.3">
      <c r="A146">
        <v>534</v>
      </c>
      <c r="B146" t="s">
        <v>869</v>
      </c>
      <c r="C146" s="5">
        <v>44727.500324074077</v>
      </c>
      <c r="D146" t="s">
        <v>1387</v>
      </c>
      <c r="E146" t="s">
        <v>1388</v>
      </c>
      <c r="F146">
        <v>47534</v>
      </c>
      <c r="G146" s="26">
        <f>IF(Tabla_MasterData[[#This Row],[PO_Number]]="","",1)</f>
        <v>1</v>
      </c>
      <c r="H146" s="5">
        <v>44782.75408564815</v>
      </c>
      <c r="I146" s="5">
        <v>44782.75408564815</v>
      </c>
      <c r="J146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146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147" spans="1:11" x14ac:dyDescent="0.3">
      <c r="A147">
        <v>535</v>
      </c>
      <c r="B147" t="s">
        <v>863</v>
      </c>
      <c r="C147" s="5">
        <v>44726.500324074077</v>
      </c>
      <c r="D147" t="s">
        <v>1389</v>
      </c>
      <c r="E147" t="s">
        <v>1390</v>
      </c>
      <c r="F147">
        <v>47499</v>
      </c>
      <c r="G147" s="26">
        <f>IF(Tabla_MasterData[[#This Row],[PO_Number]]="","",1)</f>
        <v>1</v>
      </c>
      <c r="H147" s="5">
        <v>44781.899560185186</v>
      </c>
      <c r="I147" s="5">
        <v>44781.899560185186</v>
      </c>
      <c r="J147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147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148" spans="1:11" x14ac:dyDescent="0.3">
      <c r="A148">
        <v>536</v>
      </c>
      <c r="B148" t="s">
        <v>827</v>
      </c>
      <c r="C148" s="5">
        <v>44719.500324074077</v>
      </c>
      <c r="D148" t="s">
        <v>1391</v>
      </c>
      <c r="E148" t="s">
        <v>1392</v>
      </c>
      <c r="F148">
        <v>47352</v>
      </c>
      <c r="G148" s="26">
        <f>IF(Tabla_MasterData[[#This Row],[PO_Number]]="","",1)</f>
        <v>1</v>
      </c>
      <c r="H148" s="5">
        <v>44781.899965277778</v>
      </c>
      <c r="I148" s="5">
        <v>44781.899965277778</v>
      </c>
      <c r="J148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148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149" spans="1:11" x14ac:dyDescent="0.3">
      <c r="A149">
        <v>537</v>
      </c>
      <c r="B149" t="s">
        <v>1066</v>
      </c>
      <c r="C149" s="5">
        <v>44781.519456018519</v>
      </c>
      <c r="D149" t="s">
        <v>1393</v>
      </c>
      <c r="E149" t="s">
        <v>1394</v>
      </c>
      <c r="F149">
        <v>48387</v>
      </c>
      <c r="G149" s="26">
        <f>IF(Tabla_MasterData[[#This Row],[PO_Number]]="","",1)</f>
        <v>1</v>
      </c>
      <c r="H149" s="5">
        <v>44783.785532407404</v>
      </c>
      <c r="I149" s="5">
        <v>44783.785532407404</v>
      </c>
      <c r="J149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149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150" spans="1:11" x14ac:dyDescent="0.3">
      <c r="A150">
        <v>538</v>
      </c>
      <c r="B150" t="s">
        <v>1064</v>
      </c>
      <c r="C150" s="5">
        <v>44781.04515046296</v>
      </c>
      <c r="D150" t="s">
        <v>1395</v>
      </c>
      <c r="E150" t="s">
        <v>1396</v>
      </c>
      <c r="F150">
        <v>48386</v>
      </c>
      <c r="G150" s="26">
        <f>IF(Tabla_MasterData[[#This Row],[PO_Number]]="","",1)</f>
        <v>1</v>
      </c>
      <c r="H150" s="5">
        <v>44783.794699074075</v>
      </c>
      <c r="I150" s="5">
        <v>44783.794699074075</v>
      </c>
      <c r="J150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150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151" spans="1:11" x14ac:dyDescent="0.3">
      <c r="A151">
        <v>539</v>
      </c>
      <c r="B151" t="s">
        <v>1077</v>
      </c>
      <c r="C151" s="5">
        <v>44781.176620370374</v>
      </c>
      <c r="D151" t="s">
        <v>1397</v>
      </c>
      <c r="E151" t="s">
        <v>1398</v>
      </c>
      <c r="F151">
        <v>48423</v>
      </c>
      <c r="G151" s="26">
        <f>IF(Tabla_MasterData[[#This Row],[PO_Number]]="","",1)</f>
        <v>1</v>
      </c>
      <c r="H151" s="5">
        <v>44783.809444444443</v>
      </c>
      <c r="I151" s="5">
        <v>44783.809444444443</v>
      </c>
      <c r="J151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151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152" spans="1:11" x14ac:dyDescent="0.3">
      <c r="A152">
        <v>540</v>
      </c>
      <c r="B152" t="s">
        <v>787</v>
      </c>
      <c r="D152" t="s">
        <v>927</v>
      </c>
      <c r="F152">
        <v>47146</v>
      </c>
      <c r="G152" s="26">
        <f>IF(Tabla_MasterData[[#This Row],[PO_Number]]="","",1)</f>
        <v>1</v>
      </c>
      <c r="H152" s="5">
        <v>44781.914756944447</v>
      </c>
      <c r="J152" s="2" t="str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/>
      </c>
      <c r="K152" s="2">
        <f ca="1">IF(AND(ISNUMBER(Tabla_MasterData[[#This Row],[Date_invoice_recieved]]),IF(Tabla_MasterData[[#This Row],[Date_Quickbooks_Processed]]="",TRUE)),IFERROR(NOW()-Tabla_MasterData[[#This Row],[Date_invoice_recieved]],""),"")</f>
        <v>7.4974572916617035</v>
      </c>
    </row>
    <row r="153" spans="1:11" x14ac:dyDescent="0.3">
      <c r="A153">
        <v>541</v>
      </c>
      <c r="B153" t="s">
        <v>1072</v>
      </c>
      <c r="C153" s="5">
        <v>44782.13212962963</v>
      </c>
      <c r="D153" t="s">
        <v>1399</v>
      </c>
      <c r="E153" t="s">
        <v>1400</v>
      </c>
      <c r="F153">
        <v>48401</v>
      </c>
      <c r="G153" s="26">
        <f>IF(Tabla_MasterData[[#This Row],[PO_Number]]="","",1)</f>
        <v>1</v>
      </c>
      <c r="H153" s="5">
        <v>44783.776898148149</v>
      </c>
      <c r="I153" s="5">
        <v>44783.776898148149</v>
      </c>
      <c r="J153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153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154" spans="1:11" x14ac:dyDescent="0.3">
      <c r="A154">
        <v>542</v>
      </c>
      <c r="B154" t="s">
        <v>1074</v>
      </c>
      <c r="C154" s="5">
        <v>44782.087256944447</v>
      </c>
      <c r="D154" t="s">
        <v>1401</v>
      </c>
      <c r="E154" t="s">
        <v>1402</v>
      </c>
      <c r="F154">
        <v>48402</v>
      </c>
      <c r="G154" s="26">
        <f>IF(Tabla_MasterData[[#This Row],[PO_Number]]="","",1)</f>
        <v>1</v>
      </c>
      <c r="H154" s="5">
        <v>44783.754340277781</v>
      </c>
      <c r="I154" s="5">
        <v>44783.754351851851</v>
      </c>
      <c r="J154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1.1574069503694773E-5</v>
      </c>
      <c r="K154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155" spans="1:11" x14ac:dyDescent="0.3">
      <c r="A155">
        <v>543</v>
      </c>
      <c r="B155" t="s">
        <v>1068</v>
      </c>
      <c r="C155" s="5">
        <v>44782.093472222223</v>
      </c>
      <c r="D155" t="s">
        <v>1403</v>
      </c>
      <c r="E155" t="s">
        <v>1404</v>
      </c>
      <c r="F155">
        <v>48399</v>
      </c>
      <c r="G155" s="26">
        <f>IF(Tabla_MasterData[[#This Row],[PO_Number]]="","",1)</f>
        <v>1</v>
      </c>
      <c r="H155" s="5">
        <v>44783.78460648148</v>
      </c>
      <c r="I155" s="5">
        <v>44783.78460648148</v>
      </c>
      <c r="J155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155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156" spans="1:11" x14ac:dyDescent="0.3">
      <c r="A156">
        <v>544</v>
      </c>
      <c r="B156" t="s">
        <v>1070</v>
      </c>
      <c r="C156" s="5">
        <v>44782.103576388887</v>
      </c>
      <c r="D156" t="s">
        <v>1405</v>
      </c>
      <c r="E156" t="s">
        <v>1406</v>
      </c>
      <c r="F156">
        <v>48400</v>
      </c>
      <c r="G156" s="26">
        <f>IF(Tabla_MasterData[[#This Row],[PO_Number]]="","",1)</f>
        <v>1</v>
      </c>
      <c r="H156" s="5">
        <v>44783.783680555556</v>
      </c>
      <c r="I156" s="5">
        <v>44783.783680555556</v>
      </c>
      <c r="J156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156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157" spans="1:11" x14ac:dyDescent="0.3">
      <c r="A157">
        <v>545</v>
      </c>
      <c r="B157" t="s">
        <v>1062</v>
      </c>
      <c r="D157" t="s">
        <v>927</v>
      </c>
      <c r="F157">
        <v>48341</v>
      </c>
      <c r="G157" s="26">
        <f>IF(Tabla_MasterData[[#This Row],[PO_Number]]="","",1)</f>
        <v>1</v>
      </c>
      <c r="H157" s="5">
        <v>44782.751701388886</v>
      </c>
      <c r="J157" s="2" t="str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/>
      </c>
      <c r="K157" s="2">
        <f ca="1">IF(AND(ISNUMBER(Tabla_MasterData[[#This Row],[Date_invoice_recieved]]),IF(Tabla_MasterData[[#This Row],[Date_Quickbooks_Processed]]="",TRUE)),IFERROR(NOW()-Tabla_MasterData[[#This Row],[Date_invoice_recieved]],""),"")</f>
        <v>6.6605128472219803</v>
      </c>
    </row>
    <row r="158" spans="1:11" x14ac:dyDescent="0.3">
      <c r="A158">
        <v>546</v>
      </c>
      <c r="B158" t="s">
        <v>1081</v>
      </c>
      <c r="C158" s="5">
        <v>44783.065289351849</v>
      </c>
      <c r="D158" t="s">
        <v>1407</v>
      </c>
      <c r="E158" t="s">
        <v>1408</v>
      </c>
      <c r="F158">
        <v>48440</v>
      </c>
      <c r="G158" s="26">
        <f>IF(Tabla_MasterData[[#This Row],[PO_Number]]="","",1)</f>
        <v>1</v>
      </c>
      <c r="H158" s="5">
        <v>44783.987881944442</v>
      </c>
      <c r="I158" s="5">
        <v>44783.987881944442</v>
      </c>
      <c r="J158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158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159" spans="1:11" x14ac:dyDescent="0.3">
      <c r="A159">
        <v>547</v>
      </c>
      <c r="B159" t="s">
        <v>1079</v>
      </c>
      <c r="C159" s="5">
        <v>44783.067256944443</v>
      </c>
      <c r="D159" t="s">
        <v>1409</v>
      </c>
      <c r="E159" t="s">
        <v>1410</v>
      </c>
      <c r="F159">
        <v>48439</v>
      </c>
      <c r="G159" s="26">
        <f>IF(Tabla_MasterData[[#This Row],[PO_Number]]="","",1)</f>
        <v>1</v>
      </c>
      <c r="H159" s="5">
        <v>44783.981527777774</v>
      </c>
      <c r="I159" s="5">
        <v>44783.981527777774</v>
      </c>
      <c r="J159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159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160" spans="1:11" x14ac:dyDescent="0.3">
      <c r="A160">
        <v>548</v>
      </c>
      <c r="B160" t="s">
        <v>1085</v>
      </c>
      <c r="C160" s="5">
        <v>44783.098958333336</v>
      </c>
      <c r="D160" t="s">
        <v>1411</v>
      </c>
      <c r="E160" t="s">
        <v>1412</v>
      </c>
      <c r="F160">
        <v>48442</v>
      </c>
      <c r="G160" s="26">
        <f>IF(Tabla_MasterData[[#This Row],[PO_Number]]="","",1)</f>
        <v>1</v>
      </c>
      <c r="H160" s="5">
        <v>44783.986354166664</v>
      </c>
      <c r="I160" s="5">
        <v>44783.986354166664</v>
      </c>
      <c r="J160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160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161" spans="1:11" x14ac:dyDescent="0.3">
      <c r="A161">
        <v>549</v>
      </c>
      <c r="B161" t="s">
        <v>1083</v>
      </c>
      <c r="C161" s="5">
        <v>44783.133796296293</v>
      </c>
      <c r="D161" t="s">
        <v>1413</v>
      </c>
      <c r="E161" t="s">
        <v>1414</v>
      </c>
      <c r="F161">
        <v>48441</v>
      </c>
      <c r="G161" s="26">
        <f>IF(Tabla_MasterData[[#This Row],[PO_Number]]="","",1)</f>
        <v>1</v>
      </c>
      <c r="H161" s="5">
        <v>44783.987233796295</v>
      </c>
      <c r="I161" s="5">
        <v>44783.987233796295</v>
      </c>
      <c r="J161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161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162" spans="1:11" x14ac:dyDescent="0.3">
      <c r="A162">
        <v>551</v>
      </c>
      <c r="B162" t="s">
        <v>1089</v>
      </c>
      <c r="C162" s="5">
        <v>44784.449733796297</v>
      </c>
      <c r="D162" t="s">
        <v>1415</v>
      </c>
      <c r="E162" t="s">
        <v>1416</v>
      </c>
      <c r="F162">
        <v>48464</v>
      </c>
      <c r="G162" s="26">
        <f>IF(Tabla_MasterData[[#This Row],[PO_Number]]="","",1)</f>
        <v>1</v>
      </c>
      <c r="H162" s="5">
        <v>44785.756064814814</v>
      </c>
      <c r="I162" s="5">
        <v>44785.756064814814</v>
      </c>
      <c r="J162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162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163" spans="1:11" x14ac:dyDescent="0.3">
      <c r="A163">
        <v>552</v>
      </c>
      <c r="B163" t="s">
        <v>1087</v>
      </c>
      <c r="C163" s="5">
        <v>44784.454247685186</v>
      </c>
      <c r="D163" t="s">
        <v>1417</v>
      </c>
      <c r="E163" t="s">
        <v>1418</v>
      </c>
      <c r="F163">
        <v>48463</v>
      </c>
      <c r="G163" s="26">
        <f>IF(Tabla_MasterData[[#This Row],[PO_Number]]="","",1)</f>
        <v>1</v>
      </c>
      <c r="H163" s="5">
        <v>44785.756828703707</v>
      </c>
      <c r="I163" s="5">
        <v>44785.756828703707</v>
      </c>
      <c r="J163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163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164" spans="1:11" x14ac:dyDescent="0.3">
      <c r="A164">
        <v>553</v>
      </c>
      <c r="B164" t="s">
        <v>1091</v>
      </c>
      <c r="C164" s="5">
        <v>44784.459768518522</v>
      </c>
      <c r="D164" t="s">
        <v>1419</v>
      </c>
      <c r="E164" t="s">
        <v>1420</v>
      </c>
      <c r="F164">
        <v>48465</v>
      </c>
      <c r="G164" s="26">
        <f>IF(Tabla_MasterData[[#This Row],[PO_Number]]="","",1)</f>
        <v>1</v>
      </c>
      <c r="H164" s="5">
        <v>44785.755335648151</v>
      </c>
      <c r="I164" s="5">
        <v>44785.755335648151</v>
      </c>
      <c r="J164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164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165" spans="1:11" x14ac:dyDescent="0.3">
      <c r="A165">
        <v>554</v>
      </c>
      <c r="B165" t="s">
        <v>1093</v>
      </c>
      <c r="C165" s="5">
        <v>44784.062152777777</v>
      </c>
      <c r="D165" t="s">
        <v>1421</v>
      </c>
      <c r="E165" t="s">
        <v>1422</v>
      </c>
      <c r="F165">
        <v>48480</v>
      </c>
      <c r="G165" s="26">
        <f>IF(Tabla_MasterData[[#This Row],[PO_Number]]="","",1)</f>
        <v>1</v>
      </c>
      <c r="H165" s="5">
        <v>44785.754687499997</v>
      </c>
      <c r="I165" s="5">
        <v>44785.754687499997</v>
      </c>
      <c r="J165" s="2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>0</v>
      </c>
      <c r="K165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166" spans="1:11" x14ac:dyDescent="0.3">
      <c r="A166">
        <v>555</v>
      </c>
      <c r="B166" t="s">
        <v>1423</v>
      </c>
      <c r="C166" s="5">
        <v>44785.454687500001</v>
      </c>
      <c r="D166" t="s">
        <v>1424</v>
      </c>
      <c r="G166" s="26">
        <f>IF(Tabla_MasterData[[#This Row],[PO_Number]]="","",1)</f>
        <v>1</v>
      </c>
      <c r="J166" s="2" t="str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/>
      </c>
      <c r="K166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167" spans="1:11" x14ac:dyDescent="0.3">
      <c r="A167">
        <v>556</v>
      </c>
      <c r="B167" t="s">
        <v>1425</v>
      </c>
      <c r="C167" s="5">
        <v>44785.477592592593</v>
      </c>
      <c r="D167" t="s">
        <v>1426</v>
      </c>
      <c r="G167" s="26">
        <f>IF(Tabla_MasterData[[#This Row],[PO_Number]]="","",1)</f>
        <v>1</v>
      </c>
      <c r="J167" s="2" t="str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/>
      </c>
      <c r="K167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168" spans="1:11" x14ac:dyDescent="0.3">
      <c r="A168">
        <v>557</v>
      </c>
      <c r="B168" t="s">
        <v>1427</v>
      </c>
      <c r="C168" s="5">
        <v>44785.465821759259</v>
      </c>
      <c r="D168" t="s">
        <v>1428</v>
      </c>
      <c r="G168" s="26">
        <f>IF(Tabla_MasterData[[#This Row],[PO_Number]]="","",1)</f>
        <v>1</v>
      </c>
      <c r="J168" s="2" t="str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/>
      </c>
      <c r="K168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  <row r="169" spans="1:11" x14ac:dyDescent="0.3">
      <c r="A169">
        <v>558</v>
      </c>
      <c r="B169" t="s">
        <v>1429</v>
      </c>
      <c r="C169" s="5">
        <v>44785.466064814813</v>
      </c>
      <c r="D169" t="s">
        <v>1430</v>
      </c>
      <c r="G169" s="26">
        <f>IF(Tabla_MasterData[[#This Row],[PO_Number]]="","",1)</f>
        <v>1</v>
      </c>
      <c r="J169" s="2" t="str">
        <f>IF(AND(IF(Tabla_MasterData[[#This Row],[Date_Quickbooks_Processed]]="",TRUE),IF(Tabla_MasterData[[#This Row],[Date_invoice_recieved]]="",TRUE)),"",IF(Tabla_MasterData[[#This Row],[Date_Quickbooks_Processed]]-Tabla_MasterData[[#This Row],[Date_invoice_recieved]]&gt;=0,Tabla_MasterData[[#This Row],[Date_Quickbooks_Processed]]-Tabla_MasterData[[#This Row],[Date_invoice_recieved]],""))</f>
        <v/>
      </c>
      <c r="K169" s="2" t="str">
        <f ca="1">IF(AND(ISNUMBER(Tabla_MasterData[[#This Row],[Date_invoice_recieved]]),IF(Tabla_MasterData[[#This Row],[Date_Quickbooks_Processed]]="",TRUE)),IFERROR(NOW()-Tabla_MasterData[[#This Row],[Date_invoice_recieved]],""),"")</f>
        <v/>
      </c>
    </row>
  </sheetData>
  <mergeCells count="3">
    <mergeCell ref="A1:B2"/>
    <mergeCell ref="J1:K1"/>
    <mergeCell ref="J2:K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I76"/>
  <sheetViews>
    <sheetView workbookViewId="0">
      <pane ySplit="3" topLeftCell="A4" activePane="bottomLeft" state="frozen"/>
      <selection pane="bottomLeft" activeCell="D17" sqref="D17"/>
    </sheetView>
  </sheetViews>
  <sheetFormatPr baseColWidth="10" defaultColWidth="11.44140625" defaultRowHeight="14.4" x14ac:dyDescent="0.3"/>
  <cols>
    <col min="1" max="1" width="17.109375" bestFit="1" customWidth="1"/>
    <col min="2" max="2" width="13.109375" customWidth="1"/>
    <col min="3" max="4" width="15.33203125" style="5" customWidth="1"/>
    <col min="5" max="5" width="11.109375" customWidth="1"/>
    <col min="6" max="6" width="15.44140625" customWidth="1"/>
    <col min="7" max="7" width="12.33203125" customWidth="1"/>
    <col min="8" max="8" width="13.109375" customWidth="1"/>
    <col min="9" max="9" width="11" style="4" customWidth="1"/>
    <col min="10" max="10" width="13.109375" bestFit="1" customWidth="1"/>
    <col min="11" max="11" width="14.6640625" bestFit="1" customWidth="1"/>
    <col min="12" max="12" width="23.88671875" bestFit="1" customWidth="1"/>
    <col min="13" max="13" width="27.88671875" bestFit="1" customWidth="1"/>
  </cols>
  <sheetData>
    <row r="1" spans="1:9" ht="30" customHeight="1" x14ac:dyDescent="0.3">
      <c r="A1" s="43" t="s">
        <v>1431</v>
      </c>
      <c r="B1" s="43"/>
      <c r="C1" s="44" t="s">
        <v>1432</v>
      </c>
      <c r="D1" s="44"/>
      <c r="E1" s="31" t="s">
        <v>1433</v>
      </c>
      <c r="F1" s="31" t="s">
        <v>1434</v>
      </c>
      <c r="G1" s="31" t="s">
        <v>1435</v>
      </c>
      <c r="H1" s="31" t="s">
        <v>1436</v>
      </c>
      <c r="I1" s="31" t="s">
        <v>1437</v>
      </c>
    </row>
    <row r="2" spans="1:9" x14ac:dyDescent="0.3">
      <c r="A2" s="43"/>
      <c r="B2" s="43"/>
      <c r="C2" s="45" t="str">
        <f ca="1">CONCATENATE(TEXT(INT(NOW()-MIN(Tabla_CMS_Data[Date])),"##")," days and ",TEXT((NOW()-MIN(Tabla_CMS_Data[Date]))-INT(NOW()-MIN(Tabla_CMS_Data[Date])),"[h]:mm:ss"))</f>
        <v>52 days and 22:14:35</v>
      </c>
      <c r="D2" s="45"/>
      <c r="E2" s="31">
        <f>SUBTOTAL(9,Tabla_CMS_performance[CountPO])</f>
        <v>73</v>
      </c>
      <c r="F2" s="31">
        <f>SUBTOTAL(9,Tabla_CMS_performance[CountSublote])</f>
        <v>613</v>
      </c>
      <c r="G2" s="31">
        <f>SUBTOTAL(9,Tabla_CMS_performance[TestCount])</f>
        <v>1402</v>
      </c>
      <c r="H2" s="31">
        <f>SUBTOTAL(9,Tabla_CMS_performance[CountIssue])</f>
        <v>351</v>
      </c>
      <c r="I2" s="32">
        <f>SUBTOTAL(9,Tabla_CMS_performance[Duration])</f>
        <v>2.2276273147872416</v>
      </c>
    </row>
    <row r="3" spans="1:9" x14ac:dyDescent="0.3">
      <c r="A3" t="s">
        <v>2</v>
      </c>
      <c r="B3" t="s">
        <v>3</v>
      </c>
      <c r="C3" s="5" t="s">
        <v>1438</v>
      </c>
      <c r="D3" s="5" t="s">
        <v>1439</v>
      </c>
      <c r="E3" t="s">
        <v>1440</v>
      </c>
      <c r="F3" t="s">
        <v>1441</v>
      </c>
      <c r="G3" t="s">
        <v>1442</v>
      </c>
      <c r="H3" t="s">
        <v>1443</v>
      </c>
      <c r="I3" s="4" t="s">
        <v>1444</v>
      </c>
    </row>
    <row r="4" spans="1:9" x14ac:dyDescent="0.3">
      <c r="A4" t="s">
        <v>764</v>
      </c>
      <c r="B4" t="s">
        <v>765</v>
      </c>
      <c r="C4" s="5">
        <v>44785.456122685187</v>
      </c>
      <c r="D4" s="5">
        <v>44785.478622685187</v>
      </c>
      <c r="E4">
        <v>1</v>
      </c>
      <c r="F4">
        <v>16</v>
      </c>
      <c r="G4">
        <v>36</v>
      </c>
      <c r="H4">
        <v>36</v>
      </c>
      <c r="I4" s="3">
        <f>SUMIFS(Tabla_CMS_Data[Duracion],Tabla_CMS_Data[PDFName],Tabla_CMS_performance[[#This Row],[PDFName]])</f>
        <v>2.2499999999126885E-2</v>
      </c>
    </row>
    <row r="5" spans="1:9" x14ac:dyDescent="0.3">
      <c r="A5" t="s">
        <v>758</v>
      </c>
      <c r="B5" t="s">
        <v>759</v>
      </c>
      <c r="C5" s="5">
        <v>44785.449120370373</v>
      </c>
      <c r="D5" s="5">
        <v>44785.454432870371</v>
      </c>
      <c r="E5">
        <v>1</v>
      </c>
      <c r="F5">
        <v>4</v>
      </c>
      <c r="G5">
        <v>13</v>
      </c>
      <c r="H5">
        <v>13</v>
      </c>
      <c r="I5" s="3">
        <f>SUMIFS(Tabla_CMS_Data[Duracion],Tabla_CMS_Data[PDFName],Tabla_CMS_performance[[#This Row],[PDFName]])</f>
        <v>5.3124999976716936E-3</v>
      </c>
    </row>
    <row r="6" spans="1:9" x14ac:dyDescent="0.3">
      <c r="A6" t="s">
        <v>752</v>
      </c>
      <c r="B6" t="s">
        <v>753</v>
      </c>
      <c r="C6" s="5">
        <v>44784.455763888887</v>
      </c>
      <c r="D6" s="5">
        <v>44784.459664351853</v>
      </c>
      <c r="E6">
        <v>1</v>
      </c>
      <c r="F6">
        <v>4</v>
      </c>
      <c r="G6">
        <v>8</v>
      </c>
      <c r="H6">
        <v>8</v>
      </c>
      <c r="I6" s="3">
        <f>SUMIFS(Tabla_CMS_Data[Duracion],Tabla_CMS_Data[PDFName],Tabla_CMS_performance[[#This Row],[PDFName]])</f>
        <v>3.9004629652481526E-3</v>
      </c>
    </row>
    <row r="7" spans="1:9" x14ac:dyDescent="0.3">
      <c r="A7" t="s">
        <v>737</v>
      </c>
      <c r="B7" t="s">
        <v>738</v>
      </c>
      <c r="C7" s="5">
        <v>44784.428946759261</v>
      </c>
      <c r="D7" s="5">
        <v>44784.450023148151</v>
      </c>
      <c r="E7">
        <v>1</v>
      </c>
      <c r="F7">
        <v>16</v>
      </c>
      <c r="G7">
        <v>44</v>
      </c>
      <c r="H7">
        <v>44</v>
      </c>
      <c r="I7" s="3">
        <f>SUMIFS(Tabla_CMS_Data[Duracion],Tabla_CMS_Data[PDFName],Tabla_CMS_performance[[#This Row],[PDFName]])</f>
        <v>2.1076388889923692E-2</v>
      </c>
    </row>
    <row r="8" spans="1:9" x14ac:dyDescent="0.3">
      <c r="A8" t="s">
        <v>722</v>
      </c>
      <c r="B8" t="s">
        <v>723</v>
      </c>
      <c r="C8" s="5">
        <v>44783.614999999998</v>
      </c>
      <c r="D8" s="5">
        <v>44783.634583333333</v>
      </c>
      <c r="E8">
        <v>1</v>
      </c>
      <c r="F8">
        <v>14</v>
      </c>
      <c r="G8">
        <v>28</v>
      </c>
      <c r="H8">
        <v>28</v>
      </c>
      <c r="I8" s="3">
        <f>SUMIFS(Tabla_CMS_Data[Duracion],Tabla_CMS_Data[PDFName],Tabla_CMS_performance[[#This Row],[PDFName]])</f>
        <v>1.9583333334594499E-2</v>
      </c>
    </row>
    <row r="9" spans="1:9" x14ac:dyDescent="0.3">
      <c r="A9" t="s">
        <v>711</v>
      </c>
      <c r="B9" t="s">
        <v>712</v>
      </c>
      <c r="C9" s="5">
        <v>44783.559351851851</v>
      </c>
      <c r="D9" s="5">
        <v>44783.649907407409</v>
      </c>
      <c r="E9">
        <v>1</v>
      </c>
      <c r="F9">
        <v>9</v>
      </c>
      <c r="G9">
        <v>20</v>
      </c>
      <c r="H9">
        <v>20</v>
      </c>
      <c r="I9" s="3">
        <f>SUMIFS(Tabla_CMS_Data[Duracion],Tabla_CMS_Data[PDFName],Tabla_CMS_performance[[#This Row],[PDFName]])</f>
        <v>4.0891203701903578E-2</v>
      </c>
    </row>
    <row r="10" spans="1:9" x14ac:dyDescent="0.3">
      <c r="A10" t="s">
        <v>696</v>
      </c>
      <c r="B10" t="s">
        <v>697</v>
      </c>
      <c r="C10" s="5">
        <v>44782.595682870371</v>
      </c>
      <c r="D10" s="5">
        <v>44782.624513888892</v>
      </c>
      <c r="E10">
        <v>1</v>
      </c>
      <c r="F10">
        <v>12</v>
      </c>
      <c r="G10">
        <v>22</v>
      </c>
      <c r="H10">
        <v>22</v>
      </c>
      <c r="I10" s="3">
        <f>SUMIFS(Tabla_CMS_Data[Duracion],Tabla_CMS_Data[PDFName],Tabla_CMS_performance[[#This Row],[PDFName]])</f>
        <v>2.8831018520577345E-2</v>
      </c>
    </row>
    <row r="11" spans="1:9" x14ac:dyDescent="0.3">
      <c r="A11" t="s">
        <v>692</v>
      </c>
      <c r="B11" t="s">
        <v>693</v>
      </c>
      <c r="C11" s="5">
        <v>44782.590844907405</v>
      </c>
      <c r="D11" s="5">
        <v>44782.59443287037</v>
      </c>
      <c r="E11">
        <v>1</v>
      </c>
      <c r="F11">
        <v>4</v>
      </c>
      <c r="G11">
        <v>8</v>
      </c>
      <c r="H11">
        <v>8</v>
      </c>
      <c r="I11" s="3">
        <f>SUMIFS(Tabla_CMS_Data[Duracion],Tabla_CMS_Data[PDFName],Tabla_CMS_performance[[#This Row],[PDFName]])</f>
        <v>3.5879629649571143E-3</v>
      </c>
    </row>
    <row r="12" spans="1:9" x14ac:dyDescent="0.3">
      <c r="A12" t="s">
        <v>688</v>
      </c>
      <c r="B12" t="s">
        <v>689</v>
      </c>
      <c r="C12" s="5">
        <v>44782.570601851854</v>
      </c>
      <c r="D12" s="5">
        <v>44782.632962962962</v>
      </c>
      <c r="E12">
        <v>1</v>
      </c>
      <c r="F12">
        <v>3</v>
      </c>
      <c r="G12">
        <v>6</v>
      </c>
      <c r="H12">
        <v>6</v>
      </c>
      <c r="I12" s="3">
        <f>SUMIFS(Tabla_CMS_Data[Duracion],Tabla_CMS_Data[PDFName],Tabla_CMS_performance[[#This Row],[PDFName]])</f>
        <v>5.8796296216314659E-3</v>
      </c>
    </row>
    <row r="13" spans="1:9" x14ac:dyDescent="0.3">
      <c r="A13" t="s">
        <v>676</v>
      </c>
      <c r="B13" t="s">
        <v>677</v>
      </c>
      <c r="C13" s="5">
        <v>44781.520833333336</v>
      </c>
      <c r="D13" s="5">
        <v>44781.545439814814</v>
      </c>
      <c r="E13">
        <v>1</v>
      </c>
      <c r="F13">
        <v>13</v>
      </c>
      <c r="G13">
        <v>34</v>
      </c>
      <c r="H13">
        <v>34</v>
      </c>
      <c r="I13" s="3">
        <f>SUMIFS(Tabla_CMS_Data[Duracion],Tabla_CMS_Data[PDFName],Tabla_CMS_performance[[#This Row],[PDFName]])</f>
        <v>2.4606481478258502E-2</v>
      </c>
    </row>
    <row r="14" spans="1:9" x14ac:dyDescent="0.3">
      <c r="A14" t="s">
        <v>671</v>
      </c>
      <c r="B14" t="s">
        <v>672</v>
      </c>
      <c r="C14" s="5">
        <v>44781.514837962961</v>
      </c>
      <c r="D14" s="5">
        <v>44781.519212962965</v>
      </c>
      <c r="E14">
        <v>1</v>
      </c>
      <c r="F14">
        <v>3</v>
      </c>
      <c r="G14">
        <v>6</v>
      </c>
      <c r="H14">
        <v>6</v>
      </c>
      <c r="I14" s="3">
        <f>SUMIFS(Tabla_CMS_Data[Duracion],Tabla_CMS_Data[PDFName],Tabla_CMS_performance[[#This Row],[PDFName]])</f>
        <v>4.3750000040745363E-3</v>
      </c>
    </row>
    <row r="15" spans="1:9" x14ac:dyDescent="0.3">
      <c r="A15" t="s">
        <v>661</v>
      </c>
      <c r="B15" t="s">
        <v>662</v>
      </c>
      <c r="C15" s="5">
        <v>44778.483726851853</v>
      </c>
      <c r="D15" s="5">
        <v>44778.500092592592</v>
      </c>
      <c r="E15">
        <v>1</v>
      </c>
      <c r="F15">
        <v>8</v>
      </c>
      <c r="G15">
        <v>24</v>
      </c>
      <c r="H15">
        <v>24</v>
      </c>
      <c r="I15" s="3">
        <f>SUMIFS(Tabla_CMS_Data[Duracion],Tabla_CMS_Data[PDFName],Tabla_CMS_performance[[#This Row],[PDFName]])</f>
        <v>1.636574073927477E-2</v>
      </c>
    </row>
    <row r="16" spans="1:9" x14ac:dyDescent="0.3">
      <c r="A16" t="s">
        <v>653</v>
      </c>
      <c r="B16" t="s">
        <v>654</v>
      </c>
      <c r="C16" s="5">
        <v>44778.456388888888</v>
      </c>
      <c r="D16" s="5">
        <v>44778.479953703703</v>
      </c>
      <c r="E16">
        <v>1</v>
      </c>
      <c r="F16">
        <v>6</v>
      </c>
      <c r="G16">
        <v>17</v>
      </c>
      <c r="H16">
        <v>17</v>
      </c>
      <c r="I16" s="3">
        <f>SUMIFS(Tabla_CMS_Data[Duracion],Tabla_CMS_Data[PDFName],Tabla_CMS_performance[[#This Row],[PDFName]])</f>
        <v>2.3564814815472346E-2</v>
      </c>
    </row>
    <row r="17" spans="1:9" x14ac:dyDescent="0.3">
      <c r="A17" t="s">
        <v>642</v>
      </c>
      <c r="B17" t="s">
        <v>643</v>
      </c>
      <c r="C17" s="5">
        <v>44778.434965277775</v>
      </c>
      <c r="D17" s="5">
        <v>44778.450659722221</v>
      </c>
      <c r="E17">
        <v>1</v>
      </c>
      <c r="F17">
        <v>9</v>
      </c>
      <c r="G17">
        <v>18</v>
      </c>
      <c r="H17">
        <v>18</v>
      </c>
      <c r="I17" s="3">
        <f>SUMIFS(Tabla_CMS_Data[Duracion],Tabla_CMS_Data[PDFName],Tabla_CMS_performance[[#This Row],[PDFName]])</f>
        <v>1.5694444446125999E-2</v>
      </c>
    </row>
    <row r="18" spans="1:9" x14ac:dyDescent="0.3">
      <c r="A18" t="s">
        <v>627</v>
      </c>
      <c r="B18" t="s">
        <v>628</v>
      </c>
      <c r="C18" s="5">
        <v>44777.494687500002</v>
      </c>
      <c r="D18" s="5">
        <v>44777.514444444445</v>
      </c>
      <c r="E18">
        <v>1</v>
      </c>
      <c r="F18">
        <v>12</v>
      </c>
      <c r="G18">
        <v>24</v>
      </c>
      <c r="H18">
        <v>24</v>
      </c>
      <c r="I18" s="3">
        <f>SUMIFS(Tabla_CMS_Data[Duracion],Tabla_CMS_Data[PDFName],Tabla_CMS_performance[[#This Row],[PDFName]])</f>
        <v>1.9756944442633539E-2</v>
      </c>
    </row>
    <row r="19" spans="1:9" x14ac:dyDescent="0.3">
      <c r="A19" t="s">
        <v>623</v>
      </c>
      <c r="B19" t="s">
        <v>624</v>
      </c>
      <c r="C19" s="5">
        <v>44776.492615740739</v>
      </c>
      <c r="D19" s="5">
        <v>44776.495254629626</v>
      </c>
      <c r="E19">
        <v>1</v>
      </c>
      <c r="F19">
        <v>2</v>
      </c>
      <c r="G19">
        <v>4</v>
      </c>
      <c r="H19">
        <v>0</v>
      </c>
      <c r="I19" s="3">
        <f>SUMIFS(Tabla_CMS_Data[Duracion],Tabla_CMS_Data[PDFName],Tabla_CMS_performance[[#This Row],[PDFName]])</f>
        <v>2.638888887304347E-3</v>
      </c>
    </row>
    <row r="20" spans="1:9" x14ac:dyDescent="0.3">
      <c r="A20" t="s">
        <v>605</v>
      </c>
      <c r="B20" t="s">
        <v>606</v>
      </c>
      <c r="C20" s="5">
        <v>44776.467928240738</v>
      </c>
      <c r="D20" s="5">
        <v>44776.487256944441</v>
      </c>
      <c r="E20">
        <v>1</v>
      </c>
      <c r="F20">
        <v>16</v>
      </c>
      <c r="G20">
        <v>40</v>
      </c>
      <c r="H20">
        <v>8</v>
      </c>
      <c r="I20" s="3">
        <f>SUMIFS(Tabla_CMS_Data[Duracion],Tabla_CMS_Data[PDFName],Tabla_CMS_performance[[#This Row],[PDFName]])</f>
        <v>1.9328703703649808E-2</v>
      </c>
    </row>
    <row r="21" spans="1:9" x14ac:dyDescent="0.3">
      <c r="A21" t="s">
        <v>598</v>
      </c>
      <c r="B21" t="s">
        <v>599</v>
      </c>
      <c r="C21" s="5">
        <v>44776.45753472222</v>
      </c>
      <c r="D21" s="5">
        <v>44776.462581018517</v>
      </c>
      <c r="E21">
        <v>1</v>
      </c>
      <c r="F21">
        <v>5</v>
      </c>
      <c r="G21">
        <v>10</v>
      </c>
      <c r="H21">
        <v>0</v>
      </c>
      <c r="I21" s="3">
        <f>SUMIFS(Tabla_CMS_Data[Duracion],Tabla_CMS_Data[PDFName],Tabla_CMS_performance[[#This Row],[PDFName]])</f>
        <v>5.0462962972233072E-3</v>
      </c>
    </row>
    <row r="22" spans="1:9" x14ac:dyDescent="0.3">
      <c r="A22" t="s">
        <v>575</v>
      </c>
      <c r="B22" t="s">
        <v>576</v>
      </c>
      <c r="C22" s="5">
        <v>44775.538865740738</v>
      </c>
      <c r="D22" s="5">
        <v>44775.555960648147</v>
      </c>
      <c r="E22">
        <v>1</v>
      </c>
      <c r="F22">
        <v>10</v>
      </c>
      <c r="G22">
        <v>20</v>
      </c>
      <c r="H22">
        <v>0</v>
      </c>
      <c r="I22" s="3">
        <f>SUMIFS(Tabla_CMS_Data[Duracion],Tabla_CMS_Data[PDFName],Tabla_CMS_performance[[#This Row],[PDFName]])</f>
        <v>1.7094907409045845E-2</v>
      </c>
    </row>
    <row r="23" spans="1:9" x14ac:dyDescent="0.3">
      <c r="A23" t="s">
        <v>570</v>
      </c>
      <c r="B23" t="s">
        <v>571</v>
      </c>
      <c r="C23" s="5">
        <v>44775.518750000003</v>
      </c>
      <c r="D23" s="5">
        <v>44775.536446759259</v>
      </c>
      <c r="E23">
        <v>1</v>
      </c>
      <c r="F23">
        <v>3</v>
      </c>
      <c r="G23">
        <v>6</v>
      </c>
      <c r="H23">
        <v>0</v>
      </c>
      <c r="I23" s="3">
        <f>SUMIFS(Tabla_CMS_Data[Duracion],Tabla_CMS_Data[PDFName],Tabla_CMS_performance[[#This Row],[PDFName]])</f>
        <v>1.7696759256068617E-2</v>
      </c>
    </row>
    <row r="24" spans="1:9" x14ac:dyDescent="0.3">
      <c r="A24" t="s">
        <v>553</v>
      </c>
      <c r="B24" t="s">
        <v>554</v>
      </c>
      <c r="C24" s="5">
        <v>44774.521979166668</v>
      </c>
      <c r="D24" s="5">
        <v>44774.534583333334</v>
      </c>
      <c r="E24">
        <v>1</v>
      </c>
      <c r="F24">
        <v>13</v>
      </c>
      <c r="G24">
        <v>30</v>
      </c>
      <c r="H24">
        <v>4</v>
      </c>
      <c r="I24" s="3">
        <f>SUMIFS(Tabla_CMS_Data[Duracion],Tabla_CMS_Data[PDFName],Tabla_CMS_performance[[#This Row],[PDFName]])</f>
        <v>1.2604166666278616E-2</v>
      </c>
    </row>
    <row r="25" spans="1:9" x14ac:dyDescent="0.3">
      <c r="A25" t="s">
        <v>550</v>
      </c>
      <c r="B25" t="s">
        <v>551</v>
      </c>
      <c r="C25" s="5">
        <v>44774.51290509259</v>
      </c>
      <c r="D25" s="5">
        <v>44774.54042824074</v>
      </c>
      <c r="E25">
        <v>1</v>
      </c>
      <c r="F25">
        <v>4</v>
      </c>
      <c r="G25">
        <v>13</v>
      </c>
      <c r="H25">
        <v>2</v>
      </c>
      <c r="I25" s="3">
        <f>SUMIFS(Tabla_CMS_Data[Duracion],Tabla_CMS_Data[PDFName],Tabla_CMS_performance[[#This Row],[PDFName]])</f>
        <v>7.2569444455439225E-3</v>
      </c>
    </row>
    <row r="26" spans="1:9" x14ac:dyDescent="0.3">
      <c r="A26" t="s">
        <v>548</v>
      </c>
      <c r="B26" t="s">
        <v>549</v>
      </c>
      <c r="C26" s="5">
        <v>44774.503865740742</v>
      </c>
      <c r="D26" s="5">
        <v>44774.504108796296</v>
      </c>
      <c r="E26">
        <v>1</v>
      </c>
      <c r="F26">
        <v>1</v>
      </c>
      <c r="G26">
        <v>2</v>
      </c>
      <c r="H26">
        <v>0</v>
      </c>
      <c r="I26" s="3">
        <f>SUMIFS(Tabla_CMS_Data[Duracion],Tabla_CMS_Data[PDFName],Tabla_CMS_performance[[#This Row],[PDFName]])</f>
        <v>2.4305555416503921E-4</v>
      </c>
    </row>
    <row r="27" spans="1:9" x14ac:dyDescent="0.3">
      <c r="A27" t="s">
        <v>534</v>
      </c>
      <c r="B27" t="s">
        <v>535</v>
      </c>
      <c r="C27" s="5">
        <v>44771.491631944446</v>
      </c>
      <c r="D27" s="5">
        <v>44771.516122685185</v>
      </c>
      <c r="E27">
        <v>1</v>
      </c>
      <c r="F27">
        <v>13</v>
      </c>
      <c r="G27">
        <v>26</v>
      </c>
      <c r="H27">
        <v>0</v>
      </c>
      <c r="I27" s="3">
        <f>SUMIFS(Tabla_CMS_Data[Duracion],Tabla_CMS_Data[PDFName],Tabla_CMS_performance[[#This Row],[PDFName]])</f>
        <v>2.4490740739565808E-2</v>
      </c>
    </row>
    <row r="28" spans="1:9" x14ac:dyDescent="0.3">
      <c r="A28" t="s">
        <v>530</v>
      </c>
      <c r="B28" t="s">
        <v>531</v>
      </c>
      <c r="C28" s="5">
        <v>44771.4765625</v>
      </c>
      <c r="D28" s="5">
        <v>44771.477939814817</v>
      </c>
      <c r="E28">
        <v>1</v>
      </c>
      <c r="F28">
        <v>2</v>
      </c>
      <c r="G28">
        <v>4</v>
      </c>
      <c r="H28">
        <v>0</v>
      </c>
      <c r="I28" s="3">
        <f>SUMIFS(Tabla_CMS_Data[Duracion],Tabla_CMS_Data[PDFName],Tabla_CMS_performance[[#This Row],[PDFName]])</f>
        <v>1.377314816636499E-3</v>
      </c>
    </row>
    <row r="29" spans="1:9" x14ac:dyDescent="0.3">
      <c r="A29" t="s">
        <v>521</v>
      </c>
      <c r="B29" t="s">
        <v>522</v>
      </c>
      <c r="C29" s="5">
        <v>44770.557245370372</v>
      </c>
      <c r="D29" s="5">
        <v>44770.565520833334</v>
      </c>
      <c r="E29">
        <v>1</v>
      </c>
      <c r="F29">
        <v>7</v>
      </c>
      <c r="G29">
        <v>19</v>
      </c>
      <c r="H29">
        <v>2</v>
      </c>
      <c r="I29" s="3">
        <f>SUMIFS(Tabla_CMS_Data[Duracion],Tabla_CMS_Data[PDFName],Tabla_CMS_performance[[#This Row],[PDFName]])</f>
        <v>8.2754629620467313E-3</v>
      </c>
    </row>
    <row r="30" spans="1:9" x14ac:dyDescent="0.3">
      <c r="A30" t="s">
        <v>502</v>
      </c>
      <c r="B30" t="s">
        <v>503</v>
      </c>
      <c r="C30" s="5">
        <v>44770.539675925924</v>
      </c>
      <c r="D30" s="5">
        <v>44770.55605324074</v>
      </c>
      <c r="E30">
        <v>1</v>
      </c>
      <c r="F30">
        <v>17</v>
      </c>
      <c r="G30">
        <v>36</v>
      </c>
      <c r="H30">
        <v>2</v>
      </c>
      <c r="I30" s="3">
        <f>SUMIFS(Tabla_CMS_Data[Duracion],Tabla_CMS_Data[PDFName],Tabla_CMS_performance[[#This Row],[PDFName]])</f>
        <v>1.6377314816054422E-2</v>
      </c>
    </row>
    <row r="31" spans="1:9" x14ac:dyDescent="0.3">
      <c r="A31" t="s">
        <v>499</v>
      </c>
      <c r="B31" t="s">
        <v>500</v>
      </c>
      <c r="C31" s="5">
        <v>44770.486875000002</v>
      </c>
      <c r="D31" s="5">
        <v>44770.488680555558</v>
      </c>
      <c r="E31">
        <v>1</v>
      </c>
      <c r="F31">
        <v>1</v>
      </c>
      <c r="G31">
        <v>2</v>
      </c>
      <c r="H31">
        <v>0</v>
      </c>
      <c r="I31" s="3">
        <f>SUMIFS(Tabla_CMS_Data[Duracion],Tabla_CMS_Data[PDFName],Tabla_CMS_performance[[#This Row],[PDFName]])</f>
        <v>1.8055555556202307E-3</v>
      </c>
    </row>
    <row r="32" spans="1:9" x14ac:dyDescent="0.3">
      <c r="A32" t="s">
        <v>487</v>
      </c>
      <c r="B32" t="s">
        <v>488</v>
      </c>
      <c r="C32" s="5">
        <v>44769.654641203706</v>
      </c>
      <c r="D32" s="5">
        <v>44769.664224537039</v>
      </c>
      <c r="E32">
        <v>1</v>
      </c>
      <c r="F32">
        <v>10</v>
      </c>
      <c r="G32">
        <v>24</v>
      </c>
      <c r="H32">
        <v>4</v>
      </c>
      <c r="I32" s="3">
        <f>SUMIFS(Tabla_CMS_Data[Duracion],Tabla_CMS_Data[PDFName],Tabla_CMS_performance[[#This Row],[PDFName]])</f>
        <v>9.5833333325572312E-3</v>
      </c>
    </row>
    <row r="33" spans="1:9" x14ac:dyDescent="0.3">
      <c r="A33" t="s">
        <v>476</v>
      </c>
      <c r="B33" t="s">
        <v>477</v>
      </c>
      <c r="C33" s="5">
        <v>44769.642106481479</v>
      </c>
      <c r="D33" s="5">
        <v>44769.652025462965</v>
      </c>
      <c r="E33">
        <v>1</v>
      </c>
      <c r="F33">
        <v>8</v>
      </c>
      <c r="G33">
        <v>21</v>
      </c>
      <c r="H33">
        <v>5</v>
      </c>
      <c r="I33" s="3">
        <f>SUMIFS(Tabla_CMS_Data[Duracion],Tabla_CMS_Data[PDFName],Tabla_CMS_performance[[#This Row],[PDFName]])</f>
        <v>9.9189814864075743E-3</v>
      </c>
    </row>
    <row r="34" spans="1:9" x14ac:dyDescent="0.3">
      <c r="A34" t="s">
        <v>475</v>
      </c>
      <c r="B34" t="s">
        <v>446</v>
      </c>
      <c r="C34" s="5">
        <v>44769.605057870373</v>
      </c>
      <c r="D34" s="5">
        <v>44769.609814814816</v>
      </c>
      <c r="E34">
        <v>1</v>
      </c>
      <c r="F34">
        <v>1</v>
      </c>
      <c r="G34">
        <v>2</v>
      </c>
      <c r="H34">
        <v>2</v>
      </c>
      <c r="I34" s="3">
        <f>SUMIFS(Tabla_CMS_Data[Duracion],Tabla_CMS_Data[PDFName],Tabla_CMS_performance[[#This Row],[PDFName]])</f>
        <v>4.756944443215616E-3</v>
      </c>
    </row>
    <row r="35" spans="1:9" x14ac:dyDescent="0.3">
      <c r="A35" t="s">
        <v>472</v>
      </c>
      <c r="B35" t="s">
        <v>473</v>
      </c>
      <c r="C35" s="5">
        <v>44769.459317129629</v>
      </c>
      <c r="D35" s="5">
        <v>44769.459664351853</v>
      </c>
      <c r="E35">
        <v>1</v>
      </c>
      <c r="F35">
        <v>1</v>
      </c>
      <c r="G35">
        <v>2</v>
      </c>
      <c r="H35">
        <v>0</v>
      </c>
      <c r="I35" s="3">
        <f>SUMIFS(Tabla_CMS_Data[Duracion],Tabla_CMS_Data[PDFName],Tabla_CMS_performance[[#This Row],[PDFName]])</f>
        <v>3.4722222335403785E-4</v>
      </c>
    </row>
    <row r="36" spans="1:9" x14ac:dyDescent="0.3">
      <c r="A36" t="s">
        <v>469</v>
      </c>
      <c r="B36" t="s">
        <v>470</v>
      </c>
      <c r="C36" s="5">
        <v>44769.450752314813</v>
      </c>
      <c r="D36" s="5">
        <v>44769.451041666667</v>
      </c>
      <c r="E36">
        <v>1</v>
      </c>
      <c r="F36">
        <v>1</v>
      </c>
      <c r="G36">
        <v>2</v>
      </c>
      <c r="H36">
        <v>0</v>
      </c>
      <c r="I36" s="3">
        <f>SUMIFS(Tabla_CMS_Data[Duracion],Tabla_CMS_Data[PDFName],Tabla_CMS_performance[[#This Row],[PDFName]])</f>
        <v>2.8935185400769114E-4</v>
      </c>
    </row>
    <row r="37" spans="1:9" x14ac:dyDescent="0.3">
      <c r="A37" t="s">
        <v>445</v>
      </c>
      <c r="B37" t="s">
        <v>446</v>
      </c>
      <c r="C37" s="5">
        <v>44767.703969907408</v>
      </c>
      <c r="D37" s="5">
        <v>44767.776921296296</v>
      </c>
      <c r="E37">
        <v>1</v>
      </c>
      <c r="F37">
        <v>21</v>
      </c>
      <c r="G37">
        <v>44</v>
      </c>
      <c r="H37">
        <v>2</v>
      </c>
      <c r="I37" s="3">
        <f>SUMIFS(Tabla_CMS_Data[Duracion],Tabla_CMS_Data[PDFName],Tabla_CMS_performance[[#This Row],[PDFName]])</f>
        <v>7.2951388887304347E-2</v>
      </c>
    </row>
    <row r="38" spans="1:9" x14ac:dyDescent="0.3">
      <c r="A38" t="s">
        <v>440</v>
      </c>
      <c r="B38" t="s">
        <v>441</v>
      </c>
      <c r="C38" s="5">
        <v>44767.563449074078</v>
      </c>
      <c r="D38" s="5">
        <v>44767.587789351855</v>
      </c>
      <c r="E38">
        <v>1</v>
      </c>
      <c r="F38">
        <v>3</v>
      </c>
      <c r="G38">
        <v>6</v>
      </c>
      <c r="H38">
        <v>0</v>
      </c>
      <c r="I38" s="3">
        <f>SUMIFS(Tabla_CMS_Data[Duracion],Tabla_CMS_Data[PDFName],Tabla_CMS_performance[[#This Row],[PDFName]])</f>
        <v>2.4340277777810115E-2</v>
      </c>
    </row>
    <row r="39" spans="1:9" x14ac:dyDescent="0.3">
      <c r="A39" t="s">
        <v>421</v>
      </c>
      <c r="B39" t="s">
        <v>422</v>
      </c>
      <c r="C39" s="5">
        <v>44764.485706018517</v>
      </c>
      <c r="D39" s="5">
        <v>44764.497800925928</v>
      </c>
      <c r="E39">
        <v>1</v>
      </c>
      <c r="F39">
        <v>6</v>
      </c>
      <c r="G39">
        <v>12</v>
      </c>
      <c r="H39">
        <v>0</v>
      </c>
      <c r="I39" s="3">
        <f>SUMIFS(Tabla_CMS_Data[Duracion],Tabla_CMS_Data[PDFName],Tabla_CMS_performance[[#This Row],[PDFName]])</f>
        <v>1.209490741166519E-2</v>
      </c>
    </row>
    <row r="40" spans="1:9" x14ac:dyDescent="0.3">
      <c r="A40" t="s">
        <v>417</v>
      </c>
      <c r="B40" t="s">
        <v>418</v>
      </c>
      <c r="C40" s="5">
        <v>44764.479722222219</v>
      </c>
      <c r="D40" s="5">
        <v>44764.519386574073</v>
      </c>
      <c r="E40">
        <v>1</v>
      </c>
      <c r="F40">
        <v>13</v>
      </c>
      <c r="G40">
        <v>26</v>
      </c>
      <c r="H40">
        <v>0</v>
      </c>
      <c r="I40" s="3">
        <f>SUMIFS(Tabla_CMS_Data[Duracion],Tabla_CMS_Data[PDFName],Tabla_CMS_performance[[#This Row],[PDFName]])</f>
        <v>1.1377314818673767E-2</v>
      </c>
    </row>
    <row r="41" spans="1:9" x14ac:dyDescent="0.3">
      <c r="A41" t="s">
        <v>397</v>
      </c>
      <c r="B41" t="s">
        <v>398</v>
      </c>
      <c r="C41" s="5">
        <v>44763.506342592591</v>
      </c>
      <c r="D41" s="5">
        <v>44763.510428240741</v>
      </c>
      <c r="E41">
        <v>1</v>
      </c>
      <c r="F41">
        <v>4</v>
      </c>
      <c r="G41">
        <v>8</v>
      </c>
      <c r="H41">
        <v>0</v>
      </c>
      <c r="I41" s="3">
        <f>SUMIFS(Tabla_CMS_Data[Duracion],Tabla_CMS_Data[PDFName],Tabla_CMS_performance[[#This Row],[PDFName]])</f>
        <v>4.0856481500668451E-3</v>
      </c>
    </row>
    <row r="42" spans="1:9" x14ac:dyDescent="0.3">
      <c r="A42" t="s">
        <v>394</v>
      </c>
      <c r="B42" t="s">
        <v>395</v>
      </c>
      <c r="C42" s="5">
        <v>44763.494525462964</v>
      </c>
      <c r="D42" s="5">
        <v>44763.529861111114</v>
      </c>
      <c r="E42">
        <v>1</v>
      </c>
      <c r="F42">
        <v>15</v>
      </c>
      <c r="G42">
        <v>30</v>
      </c>
      <c r="H42">
        <v>0</v>
      </c>
      <c r="I42" s="3">
        <f>SUMIFS(Tabla_CMS_Data[Duracion],Tabla_CMS_Data[PDFName],Tabla_CMS_performance[[#This Row],[PDFName]])</f>
        <v>1.9050925926421769E-2</v>
      </c>
    </row>
    <row r="43" spans="1:9" x14ac:dyDescent="0.3">
      <c r="A43" t="s">
        <v>374</v>
      </c>
      <c r="B43" t="s">
        <v>375</v>
      </c>
      <c r="C43" s="5">
        <v>44762.485289351855</v>
      </c>
      <c r="D43" s="5">
        <v>44762.490266203706</v>
      </c>
      <c r="E43">
        <v>1</v>
      </c>
      <c r="F43">
        <v>5</v>
      </c>
      <c r="G43">
        <v>10</v>
      </c>
      <c r="H43">
        <v>0</v>
      </c>
      <c r="I43" s="3">
        <f>SUMIFS(Tabla_CMS_Data[Duracion],Tabla_CMS_Data[PDFName],Tabla_CMS_performance[[#This Row],[PDFName]])</f>
        <v>4.9768518510973081E-3</v>
      </c>
    </row>
    <row r="44" spans="1:9" x14ac:dyDescent="0.3">
      <c r="A44" t="s">
        <v>370</v>
      </c>
      <c r="B44" t="s">
        <v>371</v>
      </c>
      <c r="C44" s="5">
        <v>44762.479907407411</v>
      </c>
      <c r="D44" s="5">
        <v>44762.517627314817</v>
      </c>
      <c r="E44">
        <v>1</v>
      </c>
      <c r="F44">
        <v>15</v>
      </c>
      <c r="G44">
        <v>30</v>
      </c>
      <c r="H44">
        <v>0</v>
      </c>
      <c r="I44" s="3">
        <f>SUMIFS(Tabla_CMS_Data[Duracion],Tabla_CMS_Data[PDFName],Tabla_CMS_performance[[#This Row],[PDFName]])</f>
        <v>2.7696759258105885E-2</v>
      </c>
    </row>
    <row r="45" spans="1:9" x14ac:dyDescent="0.3">
      <c r="A45" t="s">
        <v>367</v>
      </c>
      <c r="B45" t="s">
        <v>368</v>
      </c>
      <c r="C45" s="5">
        <v>44762.398379629631</v>
      </c>
      <c r="D45" s="5">
        <v>44763.531689814816</v>
      </c>
      <c r="E45">
        <v>1</v>
      </c>
      <c r="F45">
        <v>1</v>
      </c>
      <c r="G45">
        <v>27</v>
      </c>
      <c r="H45">
        <v>0</v>
      </c>
      <c r="I45" s="3">
        <f>SUMIFS(Tabla_CMS_Data[Duracion],Tabla_CMS_Data[PDFName],Tabla_CMS_performance[[#This Row],[PDFName]])</f>
        <v>0.42516203703416977</v>
      </c>
    </row>
    <row r="46" spans="1:9" x14ac:dyDescent="0.3">
      <c r="A46" t="s">
        <v>348</v>
      </c>
      <c r="B46" t="s">
        <v>349</v>
      </c>
      <c r="C46" s="5">
        <v>44761.557858796295</v>
      </c>
      <c r="D46" s="5">
        <v>44761.583657407406</v>
      </c>
      <c r="E46">
        <v>1</v>
      </c>
      <c r="F46">
        <v>17</v>
      </c>
      <c r="G46">
        <v>34</v>
      </c>
      <c r="H46">
        <v>0</v>
      </c>
      <c r="I46" s="3">
        <f>SUMIFS(Tabla_CMS_Data[Duracion],Tabla_CMS_Data[PDFName],Tabla_CMS_performance[[#This Row],[PDFName]])</f>
        <v>2.5798611110076308E-2</v>
      </c>
    </row>
    <row r="47" spans="1:9" x14ac:dyDescent="0.3">
      <c r="A47" t="s">
        <v>338</v>
      </c>
      <c r="B47" t="s">
        <v>339</v>
      </c>
      <c r="C47" s="5">
        <v>44761.547569444447</v>
      </c>
      <c r="D47" s="5">
        <v>44761.555532407408</v>
      </c>
      <c r="E47">
        <v>1</v>
      </c>
      <c r="F47">
        <v>8</v>
      </c>
      <c r="G47">
        <v>16</v>
      </c>
      <c r="H47">
        <v>0</v>
      </c>
      <c r="I47" s="3">
        <f>SUMIFS(Tabla_CMS_Data[Duracion],Tabla_CMS_Data[PDFName],Tabla_CMS_performance[[#This Row],[PDFName]])</f>
        <v>7.962962961755693E-3</v>
      </c>
    </row>
    <row r="48" spans="1:9" x14ac:dyDescent="0.3">
      <c r="A48" t="s">
        <v>331</v>
      </c>
      <c r="B48" t="s">
        <v>332</v>
      </c>
      <c r="C48" s="5">
        <v>44761.502106481479</v>
      </c>
      <c r="D48" s="5">
        <v>44761.543622685182</v>
      </c>
      <c r="E48">
        <v>1</v>
      </c>
      <c r="F48">
        <v>5</v>
      </c>
      <c r="G48">
        <v>10</v>
      </c>
      <c r="H48">
        <v>0</v>
      </c>
      <c r="I48" s="3">
        <f>SUMIFS(Tabla_CMS_Data[Duracion],Tabla_CMS_Data[PDFName],Tabla_CMS_performance[[#This Row],[PDFName]])</f>
        <v>4.1516203702485655E-2</v>
      </c>
    </row>
    <row r="49" spans="1:9" x14ac:dyDescent="0.3">
      <c r="A49" t="s">
        <v>311</v>
      </c>
      <c r="B49" t="s">
        <v>312</v>
      </c>
      <c r="C49" s="5">
        <v>44760.60297453704</v>
      </c>
      <c r="D49" s="5">
        <v>44760.631319444445</v>
      </c>
      <c r="E49">
        <v>1</v>
      </c>
      <c r="F49">
        <v>18</v>
      </c>
      <c r="G49">
        <v>48</v>
      </c>
      <c r="H49">
        <v>0</v>
      </c>
      <c r="I49" s="3">
        <f>SUMIFS(Tabla_CMS_Data[Duracion],Tabla_CMS_Data[PDFName],Tabla_CMS_performance[[#This Row],[PDFName]])</f>
        <v>2.8344907404971309E-2</v>
      </c>
    </row>
    <row r="50" spans="1:9" x14ac:dyDescent="0.3">
      <c r="A50" t="s">
        <v>296</v>
      </c>
      <c r="B50" t="s">
        <v>297</v>
      </c>
      <c r="C50" s="5">
        <v>44760.51425925926</v>
      </c>
      <c r="D50" s="5">
        <v>44760.601180555554</v>
      </c>
      <c r="E50">
        <v>1</v>
      </c>
      <c r="F50">
        <v>8</v>
      </c>
      <c r="G50">
        <v>21</v>
      </c>
      <c r="H50">
        <v>0</v>
      </c>
      <c r="I50" s="3">
        <f>SUMIFS(Tabla_CMS_Data[Duracion],Tabla_CMS_Data[PDFName],Tabla_CMS_performance[[#This Row],[PDFName]])</f>
        <v>8.6921296293439809E-2</v>
      </c>
    </row>
    <row r="51" spans="1:9" x14ac:dyDescent="0.3">
      <c r="A51" t="s">
        <v>273</v>
      </c>
      <c r="B51" t="s">
        <v>274</v>
      </c>
      <c r="C51" s="5">
        <v>44757.466446759259</v>
      </c>
      <c r="D51" s="5">
        <v>44757.477303240739</v>
      </c>
      <c r="E51">
        <v>1</v>
      </c>
      <c r="F51">
        <v>4</v>
      </c>
      <c r="G51">
        <v>8</v>
      </c>
      <c r="H51">
        <v>0</v>
      </c>
      <c r="I51" s="3">
        <f>SUMIFS(Tabla_CMS_Data[Duracion],Tabla_CMS_Data[PDFName],Tabla_CMS_performance[[#This Row],[PDFName]])</f>
        <v>1.0856481480004732E-2</v>
      </c>
    </row>
    <row r="52" spans="1:9" x14ac:dyDescent="0.3">
      <c r="A52" t="s">
        <v>270</v>
      </c>
      <c r="B52" t="s">
        <v>271</v>
      </c>
      <c r="C52" s="5">
        <v>44757.45412037037</v>
      </c>
      <c r="D52" s="5">
        <v>44775.681967592594</v>
      </c>
      <c r="E52">
        <v>1</v>
      </c>
      <c r="F52">
        <v>17</v>
      </c>
      <c r="G52">
        <v>84</v>
      </c>
      <c r="H52">
        <v>12</v>
      </c>
      <c r="I52" s="3">
        <f>SUMIFS(Tabla_CMS_Data[Duracion],Tabla_CMS_Data[PDFName],Tabla_CMS_performance[[#This Row],[PDFName]])</f>
        <v>0.55717592592554865</v>
      </c>
    </row>
    <row r="53" spans="1:9" x14ac:dyDescent="0.3">
      <c r="A53" t="s">
        <v>250</v>
      </c>
      <c r="B53" t="s">
        <v>251</v>
      </c>
      <c r="C53" s="5">
        <v>44756.546805555554</v>
      </c>
      <c r="D53" s="5">
        <v>44756.589224537034</v>
      </c>
      <c r="E53">
        <v>1</v>
      </c>
      <c r="F53">
        <v>18</v>
      </c>
      <c r="G53">
        <v>40</v>
      </c>
      <c r="H53">
        <v>0</v>
      </c>
      <c r="I53" s="3">
        <f>SUMIFS(Tabla_CMS_Data[Duracion],Tabla_CMS_Data[PDFName],Tabla_CMS_performance[[#This Row],[PDFName]])</f>
        <v>4.241898148029577E-2</v>
      </c>
    </row>
    <row r="54" spans="1:9" x14ac:dyDescent="0.3">
      <c r="A54" t="s">
        <v>236</v>
      </c>
      <c r="B54" t="s">
        <v>237</v>
      </c>
      <c r="C54" s="5">
        <v>44755.49554398148</v>
      </c>
      <c r="D54" s="5">
        <v>44755.560717592591</v>
      </c>
      <c r="E54">
        <v>1</v>
      </c>
      <c r="F54">
        <v>12</v>
      </c>
      <c r="G54">
        <v>24</v>
      </c>
      <c r="H54">
        <v>0</v>
      </c>
      <c r="I54" s="3">
        <f>SUMIFS(Tabla_CMS_Data[Duracion],Tabla_CMS_Data[PDFName],Tabla_CMS_performance[[#This Row],[PDFName]])</f>
        <v>6.5173611110367347E-2</v>
      </c>
    </row>
    <row r="55" spans="1:9" x14ac:dyDescent="0.3">
      <c r="A55" t="s">
        <v>232</v>
      </c>
      <c r="B55" t="s">
        <v>233</v>
      </c>
      <c r="C55" s="5">
        <v>44755.487858796296</v>
      </c>
      <c r="D55" s="5">
        <v>44755.490717592591</v>
      </c>
      <c r="E55">
        <v>1</v>
      </c>
      <c r="F55">
        <v>2</v>
      </c>
      <c r="G55">
        <v>4</v>
      </c>
      <c r="H55">
        <v>0</v>
      </c>
      <c r="I55" s="3">
        <f>SUMIFS(Tabla_CMS_Data[Duracion],Tabla_CMS_Data[PDFName],Tabla_CMS_performance[[#This Row],[PDFName]])</f>
        <v>2.8587962951860391E-3</v>
      </c>
    </row>
    <row r="56" spans="1:9" x14ac:dyDescent="0.3">
      <c r="A56" t="s">
        <v>213</v>
      </c>
      <c r="B56" t="s">
        <v>214</v>
      </c>
      <c r="C56" s="5">
        <v>44754.514479166668</v>
      </c>
      <c r="D56" s="5">
        <v>44754.619317129633</v>
      </c>
      <c r="E56">
        <v>1</v>
      </c>
      <c r="F56">
        <v>16</v>
      </c>
      <c r="G56">
        <v>33</v>
      </c>
      <c r="H56">
        <v>0</v>
      </c>
      <c r="I56" s="3">
        <f>SUMIFS(Tabla_CMS_Data[Duracion],Tabla_CMS_Data[PDFName],Tabla_CMS_performance[[#This Row],[PDFName]])</f>
        <v>0.10483796296466608</v>
      </c>
    </row>
    <row r="57" spans="1:9" x14ac:dyDescent="0.3">
      <c r="A57" t="s">
        <v>207</v>
      </c>
      <c r="B57" t="s">
        <v>208</v>
      </c>
      <c r="C57" s="5">
        <v>44754.495821759258</v>
      </c>
      <c r="D57" s="5">
        <v>44754.513344907406</v>
      </c>
      <c r="E57">
        <v>1</v>
      </c>
      <c r="F57">
        <v>4</v>
      </c>
      <c r="G57">
        <v>10</v>
      </c>
      <c r="H57">
        <v>0</v>
      </c>
      <c r="I57" s="3">
        <f>SUMIFS(Tabla_CMS_Data[Duracion],Tabla_CMS_Data[PDFName],Tabla_CMS_performance[[#This Row],[PDFName]])</f>
        <v>1.7523148148029577E-2</v>
      </c>
    </row>
    <row r="58" spans="1:9" x14ac:dyDescent="0.3">
      <c r="A58" t="s">
        <v>199</v>
      </c>
      <c r="B58" t="s">
        <v>200</v>
      </c>
      <c r="C58" s="5">
        <v>44750.495138888888</v>
      </c>
      <c r="D58" s="5">
        <v>44750.502083333333</v>
      </c>
      <c r="E58">
        <v>1</v>
      </c>
      <c r="F58">
        <v>6</v>
      </c>
      <c r="G58">
        <v>15</v>
      </c>
      <c r="H58">
        <v>0</v>
      </c>
      <c r="I58" s="3">
        <f>SUMIFS(Tabla_CMS_Data[Duracion],Tabla_CMS_Data[PDFName],Tabla_CMS_performance[[#This Row],[PDFName]])</f>
        <v>6.9444444452528842E-3</v>
      </c>
    </row>
    <row r="59" spans="1:9" x14ac:dyDescent="0.3">
      <c r="A59" t="s">
        <v>183</v>
      </c>
      <c r="B59" t="s">
        <v>184</v>
      </c>
      <c r="C59" s="5">
        <v>44750.45208333333</v>
      </c>
      <c r="D59" s="5">
        <v>44750.469444444447</v>
      </c>
      <c r="E59">
        <v>1</v>
      </c>
      <c r="F59">
        <v>14</v>
      </c>
      <c r="G59">
        <v>28</v>
      </c>
      <c r="H59">
        <v>0</v>
      </c>
      <c r="I59" s="3">
        <f>SUMIFS(Tabla_CMS_Data[Duracion],Tabla_CMS_Data[PDFName],Tabla_CMS_performance[[#This Row],[PDFName]])</f>
        <v>1.7361111116770189E-2</v>
      </c>
    </row>
    <row r="60" spans="1:9" x14ac:dyDescent="0.3">
      <c r="A60" t="s">
        <v>162</v>
      </c>
      <c r="B60" t="s">
        <v>163</v>
      </c>
      <c r="C60" s="5">
        <v>44749.48333333333</v>
      </c>
      <c r="D60" s="5">
        <v>44749.504166666666</v>
      </c>
      <c r="E60">
        <v>1</v>
      </c>
      <c r="F60">
        <v>19</v>
      </c>
      <c r="G60">
        <v>38</v>
      </c>
      <c r="H60">
        <v>0</v>
      </c>
      <c r="I60" s="3">
        <f>SUMIFS(Tabla_CMS_Data[Duracion],Tabla_CMS_Data[PDFName],Tabla_CMS_performance[[#This Row],[PDFName]])</f>
        <v>2.0833333335758653E-2</v>
      </c>
    </row>
    <row r="61" spans="1:9" x14ac:dyDescent="0.3">
      <c r="A61" t="s">
        <v>158</v>
      </c>
      <c r="B61" t="s">
        <v>159</v>
      </c>
      <c r="C61" s="5">
        <v>44749.479861111111</v>
      </c>
      <c r="D61" s="5">
        <v>44749.481944444444</v>
      </c>
      <c r="E61">
        <v>1</v>
      </c>
      <c r="F61">
        <v>2</v>
      </c>
      <c r="G61">
        <v>4</v>
      </c>
      <c r="H61">
        <v>0</v>
      </c>
      <c r="I61" s="3">
        <f>SUMIFS(Tabla_CMS_Data[Duracion],Tabla_CMS_Data[PDFName],Tabla_CMS_performance[[#This Row],[PDFName]])</f>
        <v>2.0833333328482695E-3</v>
      </c>
    </row>
    <row r="62" spans="1:9" x14ac:dyDescent="0.3">
      <c r="A62" t="s">
        <v>153</v>
      </c>
      <c r="B62" t="s">
        <v>154</v>
      </c>
      <c r="C62" s="5">
        <v>44749.460416666669</v>
      </c>
      <c r="D62" s="5">
        <v>44749.463194444441</v>
      </c>
      <c r="E62">
        <v>1</v>
      </c>
      <c r="F62">
        <v>3</v>
      </c>
      <c r="G62">
        <v>5</v>
      </c>
      <c r="H62">
        <v>0</v>
      </c>
      <c r="I62" s="3">
        <f>SUMIFS(Tabla_CMS_Data[Duracion],Tabla_CMS_Data[PDFName],Tabla_CMS_performance[[#This Row],[PDFName]])</f>
        <v>2.7777777722803876E-3</v>
      </c>
    </row>
    <row r="63" spans="1:9" x14ac:dyDescent="0.3">
      <c r="A63" t="s">
        <v>138</v>
      </c>
      <c r="B63" t="s">
        <v>139</v>
      </c>
      <c r="C63" s="5">
        <v>44749.393750000003</v>
      </c>
      <c r="D63" s="5">
        <v>44749.44027777778</v>
      </c>
      <c r="E63">
        <v>1</v>
      </c>
      <c r="F63">
        <v>13</v>
      </c>
      <c r="G63">
        <v>26</v>
      </c>
      <c r="H63">
        <v>0</v>
      </c>
      <c r="I63" s="3">
        <f>SUMIFS(Tabla_CMS_Data[Duracion],Tabla_CMS_Data[PDFName],Tabla_CMS_performance[[#This Row],[PDFName]])</f>
        <v>4.6527777776645962E-2</v>
      </c>
    </row>
    <row r="64" spans="1:9" x14ac:dyDescent="0.3">
      <c r="A64" t="s">
        <v>134</v>
      </c>
      <c r="B64" t="s">
        <v>135</v>
      </c>
      <c r="C64" s="5">
        <v>44743.508333333331</v>
      </c>
      <c r="D64" s="5">
        <v>44743.510416666664</v>
      </c>
      <c r="E64">
        <v>1</v>
      </c>
      <c r="F64">
        <v>2</v>
      </c>
      <c r="G64">
        <v>4</v>
      </c>
      <c r="H64">
        <v>0</v>
      </c>
      <c r="I64" s="3">
        <f>SUMIFS(Tabla_CMS_Data[Duracion],Tabla_CMS_Data[PDFName],Tabla_CMS_performance[[#This Row],[PDFName]])</f>
        <v>2.0833333328482695E-3</v>
      </c>
    </row>
    <row r="65" spans="1:9" x14ac:dyDescent="0.3">
      <c r="A65" t="s">
        <v>129</v>
      </c>
      <c r="B65" t="s">
        <v>130</v>
      </c>
      <c r="C65" s="5">
        <v>44742.572222222225</v>
      </c>
      <c r="D65" s="5">
        <v>44742.57708333333</v>
      </c>
      <c r="E65">
        <v>1</v>
      </c>
      <c r="F65">
        <v>3</v>
      </c>
      <c r="G65">
        <v>6</v>
      </c>
      <c r="H65">
        <v>0</v>
      </c>
      <c r="I65" s="3">
        <f>SUMIFS(Tabla_CMS_Data[Duracion],Tabla_CMS_Data[PDFName],Tabla_CMS_performance[[#This Row],[PDFName]])</f>
        <v>4.8611111051286571E-3</v>
      </c>
    </row>
    <row r="66" spans="1:9" x14ac:dyDescent="0.3">
      <c r="A66" t="s">
        <v>114</v>
      </c>
      <c r="B66" t="s">
        <v>115</v>
      </c>
      <c r="C66" s="5">
        <v>44742.501388888886</v>
      </c>
      <c r="D66" s="5">
        <v>44742.521527777775</v>
      </c>
      <c r="E66">
        <v>1</v>
      </c>
      <c r="F66">
        <v>13</v>
      </c>
      <c r="G66">
        <v>26</v>
      </c>
      <c r="H66">
        <v>0</v>
      </c>
      <c r="I66" s="3">
        <f>SUMIFS(Tabla_CMS_Data[Duracion],Tabla_CMS_Data[PDFName],Tabla_CMS_performance[[#This Row],[PDFName]])</f>
        <v>2.0138888889050577E-2</v>
      </c>
    </row>
    <row r="67" spans="1:9" x14ac:dyDescent="0.3">
      <c r="A67" t="s">
        <v>106</v>
      </c>
      <c r="B67" t="s">
        <v>107</v>
      </c>
      <c r="C67" s="5">
        <v>44742.486805555556</v>
      </c>
      <c r="D67" s="5">
        <v>44742.493750000001</v>
      </c>
      <c r="E67">
        <v>1</v>
      </c>
      <c r="F67">
        <v>6</v>
      </c>
      <c r="G67">
        <v>12</v>
      </c>
      <c r="H67">
        <v>0</v>
      </c>
      <c r="I67" s="3">
        <f>SUMIFS(Tabla_CMS_Data[Duracion],Tabla_CMS_Data[PDFName],Tabla_CMS_performance[[#This Row],[PDFName]])</f>
        <v>6.9444444452528842E-3</v>
      </c>
    </row>
    <row r="68" spans="1:9" x14ac:dyDescent="0.3">
      <c r="A68" t="s">
        <v>96</v>
      </c>
      <c r="B68" t="s">
        <v>97</v>
      </c>
      <c r="C68" s="5">
        <v>44741.631944444445</v>
      </c>
      <c r="D68" s="5">
        <v>44741.640277777777</v>
      </c>
      <c r="E68">
        <v>1</v>
      </c>
      <c r="F68">
        <v>8</v>
      </c>
      <c r="G68">
        <v>16</v>
      </c>
      <c r="H68">
        <v>0</v>
      </c>
      <c r="I68" s="3">
        <f>SUMIFS(Tabla_CMS_Data[Duracion],Tabla_CMS_Data[PDFName],Tabla_CMS_performance[[#This Row],[PDFName]])</f>
        <v>8.333333331393078E-3</v>
      </c>
    </row>
    <row r="69" spans="1:9" x14ac:dyDescent="0.3">
      <c r="A69" t="s">
        <v>78</v>
      </c>
      <c r="B69" t="s">
        <v>79</v>
      </c>
      <c r="C69" s="5">
        <v>44741.602777777778</v>
      </c>
      <c r="D69" s="5">
        <v>44741.631249999999</v>
      </c>
      <c r="E69">
        <v>1</v>
      </c>
      <c r="F69">
        <v>16</v>
      </c>
      <c r="G69">
        <v>32</v>
      </c>
      <c r="H69">
        <v>0</v>
      </c>
      <c r="I69" s="3">
        <f>SUMIFS(Tabla_CMS_Data[Duracion],Tabla_CMS_Data[PDFName],Tabla_CMS_performance[[#This Row],[PDFName]])</f>
        <v>2.8472222220443655E-2</v>
      </c>
    </row>
    <row r="70" spans="1:9" x14ac:dyDescent="0.3">
      <c r="A70" t="s">
        <v>67</v>
      </c>
      <c r="B70" t="s">
        <v>68</v>
      </c>
      <c r="C70" s="5">
        <v>44740.597916666666</v>
      </c>
      <c r="D70" s="5">
        <v>44740.602777777778</v>
      </c>
      <c r="E70">
        <v>1</v>
      </c>
      <c r="F70">
        <v>4</v>
      </c>
      <c r="G70">
        <v>12</v>
      </c>
      <c r="H70">
        <v>0</v>
      </c>
      <c r="I70" s="3">
        <f>SUMIFS(Tabla_CMS_Data[Duracion],Tabla_CMS_Data[PDFName],Tabla_CMS_performance[[#This Row],[PDFName]])</f>
        <v>4.8611111124046147E-3</v>
      </c>
    </row>
    <row r="71" spans="1:9" x14ac:dyDescent="0.3">
      <c r="A71" t="s">
        <v>54</v>
      </c>
      <c r="B71" t="s">
        <v>55</v>
      </c>
      <c r="C71" s="5">
        <v>44740.502083333333</v>
      </c>
      <c r="D71" s="5">
        <v>44740.512499999997</v>
      </c>
      <c r="E71">
        <v>1</v>
      </c>
      <c r="F71">
        <v>11</v>
      </c>
      <c r="G71">
        <v>20</v>
      </c>
      <c r="H71">
        <v>0</v>
      </c>
      <c r="I71" s="3">
        <f>SUMIFS(Tabla_CMS_Data[Duracion],Tabla_CMS_Data[PDFName],Tabla_CMS_performance[[#This Row],[PDFName]])</f>
        <v>1.0416666664241347E-2</v>
      </c>
    </row>
    <row r="72" spans="1:9" x14ac:dyDescent="0.3">
      <c r="A72" t="s">
        <v>40</v>
      </c>
      <c r="B72" t="s">
        <v>41</v>
      </c>
      <c r="C72" s="5">
        <v>44739.54791666667</v>
      </c>
      <c r="D72" s="5">
        <v>44739.55972222222</v>
      </c>
      <c r="E72">
        <v>1</v>
      </c>
      <c r="F72">
        <v>12</v>
      </c>
      <c r="G72">
        <v>22</v>
      </c>
      <c r="H72">
        <v>0</v>
      </c>
      <c r="I72" s="3">
        <f>SUMIFS(Tabla_CMS_Data[Duracion],Tabla_CMS_Data[PDFName],Tabla_CMS_performance[[#This Row],[PDFName]])</f>
        <v>1.1805555550381541E-2</v>
      </c>
    </row>
    <row r="73" spans="1:9" x14ac:dyDescent="0.3">
      <c r="A73" t="s">
        <v>35</v>
      </c>
      <c r="B73" t="s">
        <v>36</v>
      </c>
      <c r="C73" s="5">
        <v>44739.543055555558</v>
      </c>
      <c r="D73" s="5">
        <v>44739.547222222223</v>
      </c>
      <c r="E73">
        <v>1</v>
      </c>
      <c r="F73">
        <v>3</v>
      </c>
      <c r="G73">
        <v>5</v>
      </c>
      <c r="H73">
        <v>0</v>
      </c>
      <c r="I73" s="3">
        <f>SUMIFS(Tabla_CMS_Data[Duracion],Tabla_CMS_Data[PDFName],Tabla_CMS_performance[[#This Row],[PDFName]])</f>
        <v>4.166666665696539E-3</v>
      </c>
    </row>
    <row r="74" spans="1:9" x14ac:dyDescent="0.3">
      <c r="A74" t="s">
        <v>19</v>
      </c>
      <c r="B74" t="s">
        <v>20</v>
      </c>
      <c r="C74" s="5">
        <v>44736.538888888892</v>
      </c>
      <c r="D74" s="5">
        <v>44736.552083333336</v>
      </c>
      <c r="E74">
        <v>1</v>
      </c>
      <c r="F74">
        <v>14</v>
      </c>
      <c r="G74">
        <v>28</v>
      </c>
      <c r="H74">
        <v>0</v>
      </c>
      <c r="I74" s="3">
        <f>SUMIFS(Tabla_CMS_Data[Duracion],Tabla_CMS_Data[PDFName],Tabla_CMS_performance[[#This Row],[PDFName]])</f>
        <v>1.3194444443797693E-2</v>
      </c>
    </row>
    <row r="75" spans="1:9" x14ac:dyDescent="0.3">
      <c r="A75" t="s">
        <v>13</v>
      </c>
      <c r="B75" t="s">
        <v>14</v>
      </c>
      <c r="C75" s="5">
        <v>44736.529861111114</v>
      </c>
      <c r="D75" s="5">
        <v>44736.537499999999</v>
      </c>
      <c r="E75">
        <v>1</v>
      </c>
      <c r="F75">
        <v>3</v>
      </c>
      <c r="G75">
        <v>6</v>
      </c>
      <c r="H75">
        <v>0</v>
      </c>
      <c r="I75" s="3">
        <f>SUMIFS(Tabla_CMS_Data[Duracion],Tabla_CMS_Data[PDFName],Tabla_CMS_performance[[#This Row],[PDFName]])</f>
        <v>7.6388888846850023E-3</v>
      </c>
    </row>
    <row r="76" spans="1:9" x14ac:dyDescent="0.3">
      <c r="A76" t="s">
        <v>8</v>
      </c>
      <c r="B76" t="s">
        <v>9</v>
      </c>
      <c r="C76" s="5">
        <v>44736.48541666667</v>
      </c>
      <c r="D76" s="5">
        <v>44736.48541666667</v>
      </c>
      <c r="E76">
        <v>1</v>
      </c>
      <c r="F76">
        <v>1</v>
      </c>
      <c r="G76">
        <v>1</v>
      </c>
      <c r="H76">
        <v>0</v>
      </c>
      <c r="I76" s="3">
        <f>SUMIFS(Tabla_CMS_Data[Duracion],Tabla_CMS_Data[PDFName],Tabla_CMS_performance[[#This Row],[PDFName]])</f>
        <v>0</v>
      </c>
    </row>
  </sheetData>
  <mergeCells count="3">
    <mergeCell ref="A1:B2"/>
    <mergeCell ref="C1:D1"/>
    <mergeCell ref="C2:D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N158"/>
  <sheetViews>
    <sheetView topLeftCell="A59" workbookViewId="0">
      <selection activeCell="B68" sqref="B68"/>
    </sheetView>
  </sheetViews>
  <sheetFormatPr baseColWidth="10" defaultColWidth="11.44140625" defaultRowHeight="14.4" x14ac:dyDescent="0.3"/>
  <cols>
    <col min="1" max="1" width="5.109375" bestFit="1" customWidth="1"/>
    <col min="2" max="2" width="22.109375" style="5" customWidth="1"/>
    <col min="3" max="3" width="17" bestFit="1" customWidth="1"/>
    <col min="4" max="4" width="7.5546875" customWidth="1"/>
    <col min="5" max="5" width="17.109375" bestFit="1" customWidth="1"/>
    <col min="6" max="6" width="42.5546875" customWidth="1"/>
    <col min="7" max="7" width="9.44140625" customWidth="1"/>
    <col min="8" max="8" width="11.109375" hidden="1" customWidth="1"/>
    <col min="9" max="9" width="15.6640625" customWidth="1"/>
    <col min="10" max="10" width="15.33203125" style="26" customWidth="1"/>
    <col min="11" max="11" width="12.109375" customWidth="1"/>
    <col min="12" max="12" width="57.88671875" bestFit="1" customWidth="1"/>
  </cols>
  <sheetData>
    <row r="1" spans="1:14" x14ac:dyDescent="0.3">
      <c r="A1" s="47" t="s">
        <v>1095</v>
      </c>
      <c r="B1" s="47"/>
      <c r="C1" s="28" t="s">
        <v>1098</v>
      </c>
      <c r="D1" s="28"/>
      <c r="E1" s="28" t="s">
        <v>1445</v>
      </c>
      <c r="F1" s="33"/>
      <c r="G1" s="33"/>
      <c r="I1" s="46" t="s">
        <v>1446</v>
      </c>
      <c r="J1" s="46"/>
    </row>
    <row r="2" spans="1:14" x14ac:dyDescent="0.3">
      <c r="A2" s="47"/>
      <c r="B2" s="47"/>
      <c r="C2" s="27">
        <f>SUBTOTAL(3,Tabla_QB_Performance[InvoiceNumber])</f>
        <v>155</v>
      </c>
      <c r="D2" s="27"/>
      <c r="E2" s="27">
        <f>SUBTOTAL(9,Tabla_QB_Performance[Has PO])</f>
        <v>154</v>
      </c>
      <c r="F2" s="33"/>
      <c r="G2" s="33"/>
      <c r="I2" s="46"/>
      <c r="J2" s="46"/>
    </row>
    <row r="3" spans="1:14" x14ac:dyDescent="0.3">
      <c r="A3" s="1" t="s">
        <v>0</v>
      </c>
      <c r="B3" s="6" t="s">
        <v>1447</v>
      </c>
      <c r="C3" s="1" t="s">
        <v>780</v>
      </c>
      <c r="D3" s="1" t="s">
        <v>1448</v>
      </c>
      <c r="E3" s="1" t="s">
        <v>1449</v>
      </c>
      <c r="F3" s="1" t="s">
        <v>6</v>
      </c>
      <c r="G3" s="1" t="s">
        <v>1450</v>
      </c>
      <c r="H3" s="1" t="s">
        <v>1451</v>
      </c>
      <c r="I3" t="s">
        <v>1452</v>
      </c>
      <c r="J3" t="s">
        <v>1445</v>
      </c>
    </row>
    <row r="4" spans="1:14" x14ac:dyDescent="0.3">
      <c r="A4">
        <v>208</v>
      </c>
      <c r="B4" s="5">
        <v>44775.780173611114</v>
      </c>
      <c r="C4" t="s">
        <v>968</v>
      </c>
      <c r="D4">
        <v>3</v>
      </c>
      <c r="E4" t="s">
        <v>927</v>
      </c>
      <c r="F4" t="s">
        <v>930</v>
      </c>
      <c r="G4">
        <f>IF(Tabla_QB_Performance[[#This Row],[LastPO_Related]]&lt;&gt;"",1,0)</f>
        <v>0</v>
      </c>
      <c r="H4">
        <f>VALUE(Tabla_QB_Performance[[#This Row],[InvoiceNumber]])</f>
        <v>47968</v>
      </c>
      <c r="I4" s="26" t="str">
        <f>_xlfn.IFNA(IF(VLOOKUP(Tabla_QB_Performance[[#This Row],[Invoice '#]],Tabla_MasterData[[Invoice_Number]:[Date_Quickbooks_Processed]],1,FALSE)=Tabla_QB_Performance[[#This Row],[Invoice '#]],"YES","NOT"),"NOT")</f>
        <v>NOT</v>
      </c>
      <c r="J4" s="5" t="str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NOT FIND</v>
      </c>
      <c r="M4" s="24">
        <v>47217</v>
      </c>
      <c r="N4">
        <f>VLOOKUP(M4,Tabla_QB_Performance[Invoice '#],1,FALSE)</f>
        <v>47217</v>
      </c>
    </row>
    <row r="5" spans="1:14" x14ac:dyDescent="0.3">
      <c r="A5">
        <v>323</v>
      </c>
      <c r="B5" s="5">
        <v>44781.964594907404</v>
      </c>
      <c r="C5" t="s">
        <v>782</v>
      </c>
      <c r="D5">
        <v>3</v>
      </c>
      <c r="E5" t="s">
        <v>781</v>
      </c>
      <c r="F5" t="s">
        <v>630</v>
      </c>
      <c r="G5">
        <f>IF(Tabla_QB_Performance[[#This Row],[LastPO_Related]]&lt;&gt;"",1,0)</f>
        <v>1</v>
      </c>
      <c r="H5">
        <f>VALUE(Tabla_QB_Performance[[#This Row],[InvoiceNumber]])</f>
        <v>47144</v>
      </c>
      <c r="I5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5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44764.758333333331</v>
      </c>
      <c r="M5" s="25">
        <v>47215</v>
      </c>
      <c r="N5">
        <f>VLOOKUP(M5,Tabla_QB_Performance[Invoice '#],1,FALSE)</f>
        <v>47215</v>
      </c>
    </row>
    <row r="6" spans="1:14" x14ac:dyDescent="0.3">
      <c r="A6">
        <v>322</v>
      </c>
      <c r="B6" s="5">
        <v>44781.963356481479</v>
      </c>
      <c r="C6" t="s">
        <v>786</v>
      </c>
      <c r="D6">
        <v>3</v>
      </c>
      <c r="E6" t="s">
        <v>785</v>
      </c>
      <c r="F6" t="s">
        <v>630</v>
      </c>
      <c r="G6">
        <f>IF(Tabla_QB_Performance[[#This Row],[LastPO_Related]]&lt;&gt;"",1,0)</f>
        <v>1</v>
      </c>
      <c r="H6">
        <f>VALUE(Tabla_QB_Performance[[#This Row],[InvoiceNumber]])</f>
        <v>47145</v>
      </c>
      <c r="I6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6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44764.758333333331</v>
      </c>
      <c r="M6" s="24">
        <v>47449</v>
      </c>
      <c r="N6">
        <f>VLOOKUP(M6,Tabla_QB_Performance[Invoice '#],1,FALSE)</f>
        <v>47449</v>
      </c>
    </row>
    <row r="7" spans="1:14" x14ac:dyDescent="0.3">
      <c r="A7">
        <v>336</v>
      </c>
      <c r="B7" s="5">
        <v>44783.793692129628</v>
      </c>
      <c r="C7" t="s">
        <v>788</v>
      </c>
      <c r="D7">
        <v>4</v>
      </c>
      <c r="E7" t="s">
        <v>789</v>
      </c>
      <c r="F7" t="s">
        <v>630</v>
      </c>
      <c r="G7">
        <f>IF(Tabla_QB_Performance[[#This Row],[LastPO_Related]]&lt;&gt;"",1,0)</f>
        <v>1</v>
      </c>
      <c r="H7">
        <f>VALUE(Tabla_QB_Performance[[#This Row],[InvoiceNumber]])</f>
        <v>47146</v>
      </c>
      <c r="I7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7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44764.758333333331</v>
      </c>
      <c r="M7" s="29">
        <v>47282</v>
      </c>
      <c r="N7" t="e">
        <f>VLOOKUP(M7,Tabla_QB_Performance[Invoice '#],1,FALSE)</f>
        <v>#N/A</v>
      </c>
    </row>
    <row r="8" spans="1:14" x14ac:dyDescent="0.3">
      <c r="A8">
        <v>154</v>
      </c>
      <c r="B8" s="5">
        <v>44764.258842592593</v>
      </c>
      <c r="C8" t="s">
        <v>791</v>
      </c>
      <c r="D8">
        <v>1</v>
      </c>
      <c r="E8" t="s">
        <v>790</v>
      </c>
      <c r="F8" t="s">
        <v>783</v>
      </c>
      <c r="G8">
        <f>IF(Tabla_QB_Performance[[#This Row],[LastPO_Related]]&lt;&gt;"",1,0)</f>
        <v>1</v>
      </c>
      <c r="H8">
        <f>VALUE(Tabla_QB_Performance[[#This Row],[InvoiceNumber]])</f>
        <v>47215</v>
      </c>
      <c r="I8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8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44719.145833333336</v>
      </c>
      <c r="M8" s="30">
        <v>47351</v>
      </c>
      <c r="N8" t="e">
        <f>VLOOKUP(M8,Tabla_QB_Performance[Invoice '#],1,FALSE)</f>
        <v>#N/A</v>
      </c>
    </row>
    <row r="9" spans="1:14" x14ac:dyDescent="0.3">
      <c r="A9">
        <v>152</v>
      </c>
      <c r="B9" s="5">
        <v>44764.258842592593</v>
      </c>
      <c r="C9" t="s">
        <v>793</v>
      </c>
      <c r="D9">
        <v>1</v>
      </c>
      <c r="E9" t="s">
        <v>792</v>
      </c>
      <c r="F9" t="s">
        <v>783</v>
      </c>
      <c r="G9">
        <f>IF(Tabla_QB_Performance[[#This Row],[LastPO_Related]]&lt;&gt;"",1,0)</f>
        <v>1</v>
      </c>
      <c r="H9">
        <f>VALUE(Tabla_QB_Performance[[#This Row],[InvoiceNumber]])</f>
        <v>47217</v>
      </c>
      <c r="I9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9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44718.489583333336</v>
      </c>
      <c r="M9" s="29">
        <v>47350</v>
      </c>
      <c r="N9" t="e">
        <f>VLOOKUP(M9,Tabla_QB_Performance[Invoice '#],1,FALSE)</f>
        <v>#N/A</v>
      </c>
    </row>
    <row r="10" spans="1:14" x14ac:dyDescent="0.3">
      <c r="A10">
        <v>278</v>
      </c>
      <c r="B10" s="5">
        <v>44778.742372685185</v>
      </c>
      <c r="C10" t="s">
        <v>795</v>
      </c>
      <c r="D10">
        <v>2</v>
      </c>
      <c r="E10" t="s">
        <v>794</v>
      </c>
      <c r="F10" t="s">
        <v>630</v>
      </c>
      <c r="G10">
        <f>IF(Tabla_QB_Performance[[#This Row],[LastPO_Related]]&lt;&gt;"",1,0)</f>
        <v>1</v>
      </c>
      <c r="H10">
        <f>VALUE(Tabla_QB_Performance[[#This Row],[InvoiceNumber]])</f>
        <v>47227</v>
      </c>
      <c r="I10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10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44764.758333333331</v>
      </c>
      <c r="M10" s="30">
        <v>47113</v>
      </c>
      <c r="N10" t="e">
        <f>VLOOKUP(M10,Tabla_QB_Performance[Invoice '#],1,FALSE)</f>
        <v>#N/A</v>
      </c>
    </row>
    <row r="11" spans="1:14" x14ac:dyDescent="0.3">
      <c r="A11">
        <v>277</v>
      </c>
      <c r="B11" s="5">
        <v>44778.73878472222</v>
      </c>
      <c r="C11" t="s">
        <v>797</v>
      </c>
      <c r="D11">
        <v>2</v>
      </c>
      <c r="E11" t="s">
        <v>796</v>
      </c>
      <c r="F11" t="s">
        <v>630</v>
      </c>
      <c r="G11">
        <f>IF(Tabla_QB_Performance[[#This Row],[LastPO_Related]]&lt;&gt;"",1,0)</f>
        <v>1</v>
      </c>
      <c r="H11">
        <f>VALUE(Tabla_QB_Performance[[#This Row],[InvoiceNumber]])</f>
        <v>47228</v>
      </c>
      <c r="I11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11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44764.758333333331</v>
      </c>
      <c r="M11" s="29">
        <v>47112</v>
      </c>
      <c r="N11" t="e">
        <f>VLOOKUP(M11,Tabla_QB_Performance[Invoice '#],1,FALSE)</f>
        <v>#N/A</v>
      </c>
    </row>
    <row r="12" spans="1:14" x14ac:dyDescent="0.3">
      <c r="A12">
        <v>115</v>
      </c>
      <c r="B12" s="5">
        <v>44770.06559027778</v>
      </c>
      <c r="C12" t="s">
        <v>804</v>
      </c>
      <c r="D12">
        <v>2</v>
      </c>
      <c r="E12" t="s">
        <v>803</v>
      </c>
      <c r="F12" t="s">
        <v>630</v>
      </c>
      <c r="G12">
        <f>IF(Tabla_QB_Performance[[#This Row],[LastPO_Related]]&lt;&gt;"",1,0)</f>
        <v>1</v>
      </c>
      <c r="H12">
        <f>VALUE(Tabla_QB_Performance[[#This Row],[InvoiceNumber]])</f>
        <v>47272</v>
      </c>
      <c r="I12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12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44764.518055555556</v>
      </c>
      <c r="M12" s="30">
        <v>47109</v>
      </c>
      <c r="N12" t="e">
        <f>VLOOKUP(M12,Tabla_QB_Performance[Invoice '#],1,FALSE)</f>
        <v>#N/A</v>
      </c>
    </row>
    <row r="13" spans="1:14" x14ac:dyDescent="0.3">
      <c r="A13">
        <v>116</v>
      </c>
      <c r="B13" s="5">
        <v>44770.06722222222</v>
      </c>
      <c r="C13" t="s">
        <v>802</v>
      </c>
      <c r="D13">
        <v>2</v>
      </c>
      <c r="E13" t="s">
        <v>801</v>
      </c>
      <c r="F13" t="s">
        <v>630</v>
      </c>
      <c r="G13">
        <f>IF(Tabla_QB_Performance[[#This Row],[LastPO_Related]]&lt;&gt;"",1,0)</f>
        <v>1</v>
      </c>
      <c r="H13">
        <f>VALUE(Tabla_QB_Performance[[#This Row],[InvoiceNumber]])</f>
        <v>47248</v>
      </c>
      <c r="I13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13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44764.518055555556</v>
      </c>
      <c r="M13" s="29">
        <v>47106</v>
      </c>
      <c r="N13" t="e">
        <f>VLOOKUP(M13,Tabla_QB_Performance[Invoice '#],1,FALSE)</f>
        <v>#N/A</v>
      </c>
    </row>
    <row r="14" spans="1:14" x14ac:dyDescent="0.3">
      <c r="A14">
        <v>276</v>
      </c>
      <c r="B14" s="5">
        <v>44778.737916666665</v>
      </c>
      <c r="C14" t="s">
        <v>799</v>
      </c>
      <c r="D14">
        <v>2</v>
      </c>
      <c r="E14" t="s">
        <v>798</v>
      </c>
      <c r="F14" t="s">
        <v>800</v>
      </c>
      <c r="G14">
        <f>IF(Tabla_QB_Performance[[#This Row],[LastPO_Related]]&lt;&gt;"",1,0)</f>
        <v>1</v>
      </c>
      <c r="H14">
        <f>VALUE(Tabla_QB_Performance[[#This Row],[InvoiceNumber]])</f>
        <v>47229</v>
      </c>
      <c r="I14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14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44764.758333333331</v>
      </c>
      <c r="M14" s="24">
        <v>47434</v>
      </c>
      <c r="N14">
        <f>VLOOKUP(M14,Tabla_QB_Performance[Invoice '#],1,FALSE)</f>
        <v>47434</v>
      </c>
    </row>
    <row r="15" spans="1:14" x14ac:dyDescent="0.3">
      <c r="A15">
        <v>251</v>
      </c>
      <c r="B15" s="5">
        <v>44778.626817129632</v>
      </c>
      <c r="C15" t="s">
        <v>848</v>
      </c>
      <c r="D15">
        <v>3</v>
      </c>
      <c r="E15" t="s">
        <v>847</v>
      </c>
      <c r="F15" t="s">
        <v>800</v>
      </c>
      <c r="G15">
        <f>IF(Tabla_QB_Performance[[#This Row],[LastPO_Related]]&lt;&gt;"",1,0)</f>
        <v>1</v>
      </c>
      <c r="H15">
        <f>VALUE(Tabla_QB_Performance[[#This Row],[InvoiceNumber]])</f>
        <v>47449</v>
      </c>
      <c r="I15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15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44721.101388888892</v>
      </c>
      <c r="M15" s="29">
        <v>47073</v>
      </c>
      <c r="N15" t="e">
        <f>VLOOKUP(M15,Tabla_QB_Performance[Invoice '#],1,FALSE)</f>
        <v>#N/A</v>
      </c>
    </row>
    <row r="16" spans="1:14" x14ac:dyDescent="0.3">
      <c r="A16">
        <v>112</v>
      </c>
      <c r="B16" s="5">
        <v>44770.0625462963</v>
      </c>
      <c r="C16" t="s">
        <v>810</v>
      </c>
      <c r="D16">
        <v>2</v>
      </c>
      <c r="E16" t="s">
        <v>809</v>
      </c>
      <c r="F16" t="s">
        <v>630</v>
      </c>
      <c r="G16">
        <f>IF(Tabla_QB_Performance[[#This Row],[LastPO_Related]]&lt;&gt;"",1,0)</f>
        <v>1</v>
      </c>
      <c r="H16">
        <f>VALUE(Tabla_QB_Performance[[#This Row],[InvoiceNumber]])</f>
        <v>47283</v>
      </c>
      <c r="I16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16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44769.724999999999</v>
      </c>
      <c r="M16" s="30">
        <v>47074</v>
      </c>
      <c r="N16" t="e">
        <f>VLOOKUP(M16,Tabla_QB_Performance[Invoice '#],1,FALSE)</f>
        <v>#N/A</v>
      </c>
    </row>
    <row r="17" spans="1:14" x14ac:dyDescent="0.3">
      <c r="A17">
        <v>111</v>
      </c>
      <c r="B17" s="5">
        <v>44770.061724537038</v>
      </c>
      <c r="C17" t="s">
        <v>812</v>
      </c>
      <c r="D17">
        <v>2</v>
      </c>
      <c r="E17" t="s">
        <v>811</v>
      </c>
      <c r="F17" t="s">
        <v>630</v>
      </c>
      <c r="G17">
        <f>IF(Tabla_QB_Performance[[#This Row],[LastPO_Related]]&lt;&gt;"",1,0)</f>
        <v>1</v>
      </c>
      <c r="H17">
        <f>VALUE(Tabla_QB_Performance[[#This Row],[InvoiceNumber]])</f>
        <v>47284</v>
      </c>
      <c r="I17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17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44769.724999999999</v>
      </c>
      <c r="M17" s="29">
        <v>47087</v>
      </c>
      <c r="N17" t="e">
        <f>VLOOKUP(M17,Tabla_QB_Performance[Invoice '#],1,FALSE)</f>
        <v>#N/A</v>
      </c>
    </row>
    <row r="18" spans="1:14" x14ac:dyDescent="0.3">
      <c r="A18">
        <v>113</v>
      </c>
      <c r="B18" s="5">
        <v>44770.063935185186</v>
      </c>
      <c r="C18" t="s">
        <v>808</v>
      </c>
      <c r="D18">
        <v>2</v>
      </c>
      <c r="E18" t="s">
        <v>807</v>
      </c>
      <c r="F18" t="s">
        <v>630</v>
      </c>
      <c r="G18">
        <f>IF(Tabla_QB_Performance[[#This Row],[LastPO_Related]]&lt;&gt;"",1,0)</f>
        <v>1</v>
      </c>
      <c r="H18">
        <f>VALUE(Tabla_QB_Performance[[#This Row],[InvoiceNumber]])</f>
        <v>47281</v>
      </c>
      <c r="I18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18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44769.724999999999</v>
      </c>
      <c r="M18" s="30">
        <v>47086</v>
      </c>
      <c r="N18" t="e">
        <f>VLOOKUP(M18,Tabla_QB_Performance[Invoice '#],1,FALSE)</f>
        <v>#N/A</v>
      </c>
    </row>
    <row r="19" spans="1:14" x14ac:dyDescent="0.3">
      <c r="A19">
        <v>114</v>
      </c>
      <c r="B19" s="5">
        <v>44770.064756944441</v>
      </c>
      <c r="C19" t="s">
        <v>806</v>
      </c>
      <c r="D19">
        <v>2</v>
      </c>
      <c r="E19" t="s">
        <v>805</v>
      </c>
      <c r="F19" t="s">
        <v>630</v>
      </c>
      <c r="G19">
        <f>IF(Tabla_QB_Performance[[#This Row],[LastPO_Related]]&lt;&gt;"",1,0)</f>
        <v>1</v>
      </c>
      <c r="H19">
        <f>VALUE(Tabla_QB_Performance[[#This Row],[InvoiceNumber]])</f>
        <v>47280</v>
      </c>
      <c r="I19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19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44769.724999999999</v>
      </c>
      <c r="M19" s="29">
        <v>47085</v>
      </c>
      <c r="N19" t="e">
        <f>VLOOKUP(M19,Tabla_QB_Performance[Invoice '#],1,FALSE)</f>
        <v>#N/A</v>
      </c>
    </row>
    <row r="20" spans="1:14" x14ac:dyDescent="0.3">
      <c r="A20">
        <v>108</v>
      </c>
      <c r="B20" s="5">
        <v>44770.058541666665</v>
      </c>
      <c r="C20" t="s">
        <v>818</v>
      </c>
      <c r="D20">
        <v>2</v>
      </c>
      <c r="E20" t="s">
        <v>817</v>
      </c>
      <c r="F20" t="s">
        <v>630</v>
      </c>
      <c r="G20">
        <f>IF(Tabla_QB_Performance[[#This Row],[LastPO_Related]]&lt;&gt;"",1,0)</f>
        <v>1</v>
      </c>
      <c r="H20">
        <f>VALUE(Tabla_QB_Performance[[#This Row],[InvoiceNumber]])</f>
        <v>47308</v>
      </c>
      <c r="I20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20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44769.724999999999</v>
      </c>
      <c r="M20" s="24">
        <v>47495</v>
      </c>
      <c r="N20">
        <f>VLOOKUP(M20,Tabla_QB_Performance[Invoice '#],1,FALSE)</f>
        <v>47495</v>
      </c>
    </row>
    <row r="21" spans="1:14" x14ac:dyDescent="0.3">
      <c r="A21">
        <v>110</v>
      </c>
      <c r="B21" s="5">
        <v>44770.060219907406</v>
      </c>
      <c r="C21" t="s">
        <v>814</v>
      </c>
      <c r="D21">
        <v>2</v>
      </c>
      <c r="E21" t="s">
        <v>813</v>
      </c>
      <c r="F21" t="s">
        <v>630</v>
      </c>
      <c r="G21">
        <f>IF(Tabla_QB_Performance[[#This Row],[LastPO_Related]]&lt;&gt;"",1,0)</f>
        <v>1</v>
      </c>
      <c r="H21">
        <f>VALUE(Tabla_QB_Performance[[#This Row],[InvoiceNumber]])</f>
        <v>47306</v>
      </c>
      <c r="I21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21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44769.724999999999</v>
      </c>
      <c r="M21" s="25">
        <v>47548</v>
      </c>
      <c r="N21">
        <f>VLOOKUP(M21,Tabla_QB_Performance[Invoice '#],1,FALSE)</f>
        <v>47548</v>
      </c>
    </row>
    <row r="22" spans="1:14" x14ac:dyDescent="0.3">
      <c r="A22">
        <v>109</v>
      </c>
      <c r="B22" s="5">
        <v>44770.059386574074</v>
      </c>
      <c r="C22" t="s">
        <v>816</v>
      </c>
      <c r="D22">
        <v>2</v>
      </c>
      <c r="E22" t="s">
        <v>815</v>
      </c>
      <c r="F22" t="s">
        <v>630</v>
      </c>
      <c r="G22">
        <f>IF(Tabla_QB_Performance[[#This Row],[LastPO_Related]]&lt;&gt;"",1,0)</f>
        <v>1</v>
      </c>
      <c r="H22">
        <f>VALUE(Tabla_QB_Performance[[#This Row],[InvoiceNumber]])</f>
        <v>47307</v>
      </c>
      <c r="I22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22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44769.724999999999</v>
      </c>
      <c r="M22" s="24">
        <v>47498</v>
      </c>
      <c r="N22">
        <f>VLOOKUP(M22,Tabla_QB_Performance[Invoice '#],1,FALSE)</f>
        <v>47498</v>
      </c>
    </row>
    <row r="23" spans="1:14" x14ac:dyDescent="0.3">
      <c r="A23">
        <v>107</v>
      </c>
      <c r="B23" s="5">
        <v>44770.057106481479</v>
      </c>
      <c r="C23" t="s">
        <v>820</v>
      </c>
      <c r="D23">
        <v>2</v>
      </c>
      <c r="E23" t="s">
        <v>819</v>
      </c>
      <c r="F23" t="s">
        <v>630</v>
      </c>
      <c r="G23">
        <f>IF(Tabla_QB_Performance[[#This Row],[LastPO_Related]]&lt;&gt;"",1,0)</f>
        <v>1</v>
      </c>
      <c r="H23">
        <f>VALUE(Tabla_QB_Performance[[#This Row],[InvoiceNumber]])</f>
        <v>47329</v>
      </c>
      <c r="I23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23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44769.724999999999</v>
      </c>
      <c r="M23" s="25">
        <v>47582</v>
      </c>
      <c r="N23">
        <f>VLOOKUP(M23,Tabla_QB_Performance[Invoice '#],1,FALSE)</f>
        <v>47582</v>
      </c>
    </row>
    <row r="24" spans="1:14" x14ac:dyDescent="0.3">
      <c r="A24">
        <v>105</v>
      </c>
      <c r="B24" s="5">
        <v>44770.055011574077</v>
      </c>
      <c r="C24" t="s">
        <v>824</v>
      </c>
      <c r="D24">
        <v>2</v>
      </c>
      <c r="E24" t="s">
        <v>823</v>
      </c>
      <c r="F24" t="s">
        <v>630</v>
      </c>
      <c r="G24">
        <f>IF(Tabla_QB_Performance[[#This Row],[LastPO_Related]]&lt;&gt;"",1,0)</f>
        <v>1</v>
      </c>
      <c r="H24">
        <f>VALUE(Tabla_QB_Performance[[#This Row],[InvoiceNumber]])</f>
        <v>47331</v>
      </c>
      <c r="I24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24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44769.724999999999</v>
      </c>
      <c r="M24" s="24">
        <v>47532</v>
      </c>
      <c r="N24">
        <f>VLOOKUP(M24,Tabla_QB_Performance[Invoice '#],1,FALSE)</f>
        <v>47532</v>
      </c>
    </row>
    <row r="25" spans="1:14" x14ac:dyDescent="0.3">
      <c r="A25">
        <v>106</v>
      </c>
      <c r="B25" s="5">
        <v>44770.056273148148</v>
      </c>
      <c r="C25" t="s">
        <v>822</v>
      </c>
      <c r="D25">
        <v>2</v>
      </c>
      <c r="E25" t="s">
        <v>821</v>
      </c>
      <c r="F25" t="s">
        <v>630</v>
      </c>
      <c r="G25">
        <f>IF(Tabla_QB_Performance[[#This Row],[LastPO_Related]]&lt;&gt;"",1,0)</f>
        <v>1</v>
      </c>
      <c r="H25">
        <f>VALUE(Tabla_QB_Performance[[#This Row],[InvoiceNumber]])</f>
        <v>47330</v>
      </c>
      <c r="I25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25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44769.724999999999</v>
      </c>
      <c r="M25" s="25">
        <v>47533</v>
      </c>
      <c r="N25">
        <f>VLOOKUP(M25,Tabla_QB_Performance[Invoice '#],1,FALSE)</f>
        <v>47533</v>
      </c>
    </row>
    <row r="26" spans="1:14" x14ac:dyDescent="0.3">
      <c r="A26">
        <v>104</v>
      </c>
      <c r="B26" s="5">
        <v>44770.054178240738</v>
      </c>
      <c r="C26" t="s">
        <v>826</v>
      </c>
      <c r="D26">
        <v>2</v>
      </c>
      <c r="E26" t="s">
        <v>825</v>
      </c>
      <c r="F26" t="s">
        <v>630</v>
      </c>
      <c r="G26">
        <f>IF(Tabla_QB_Performance[[#This Row],[LastPO_Related]]&lt;&gt;"",1,0)</f>
        <v>1</v>
      </c>
      <c r="H26">
        <f>VALUE(Tabla_QB_Performance[[#This Row],[InvoiceNumber]])</f>
        <v>47332</v>
      </c>
      <c r="I26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26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44769.711111111108</v>
      </c>
      <c r="M26" s="24">
        <v>47097</v>
      </c>
      <c r="N26" t="e">
        <f>VLOOKUP(M26,Tabla_QB_Performance[Invoice '#],1,FALSE)</f>
        <v>#N/A</v>
      </c>
    </row>
    <row r="27" spans="1:14" x14ac:dyDescent="0.3">
      <c r="A27">
        <v>320</v>
      </c>
      <c r="B27" s="5">
        <v>44781.899976851855</v>
      </c>
      <c r="C27" t="s">
        <v>828</v>
      </c>
      <c r="D27">
        <v>6</v>
      </c>
      <c r="E27" t="s">
        <v>827</v>
      </c>
      <c r="F27" t="s">
        <v>800</v>
      </c>
      <c r="G27">
        <f>IF(Tabla_QB_Performance[[#This Row],[LastPO_Related]]&lt;&gt;"",1,0)</f>
        <v>1</v>
      </c>
      <c r="H27">
        <f>VALUE(Tabla_QB_Performance[[#This Row],[InvoiceNumber]])</f>
        <v>47352</v>
      </c>
      <c r="I27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27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44719.500324074077</v>
      </c>
      <c r="M27" s="25">
        <v>47547</v>
      </c>
      <c r="N27">
        <f>VLOOKUP(M27,Tabla_QB_Performance[Invoice '#],1,FALSE)</f>
        <v>47547</v>
      </c>
    </row>
    <row r="28" spans="1:14" x14ac:dyDescent="0.3">
      <c r="A28">
        <v>103</v>
      </c>
      <c r="B28" s="5">
        <v>44770.053356481483</v>
      </c>
      <c r="C28" t="s">
        <v>830</v>
      </c>
      <c r="D28">
        <v>2</v>
      </c>
      <c r="E28" t="s">
        <v>829</v>
      </c>
      <c r="F28" t="s">
        <v>630</v>
      </c>
      <c r="G28">
        <f>IF(Tabla_QB_Performance[[#This Row],[LastPO_Related]]&lt;&gt;"",1,0)</f>
        <v>1</v>
      </c>
      <c r="H28">
        <f>VALUE(Tabla_QB_Performance[[#This Row],[InvoiceNumber]])</f>
        <v>47376</v>
      </c>
      <c r="I28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28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44769.698611111111</v>
      </c>
      <c r="M28" s="24">
        <v>47599</v>
      </c>
      <c r="N28">
        <f>VLOOKUP(M28,Tabla_QB_Performance[Invoice '#],1,FALSE)</f>
        <v>47599</v>
      </c>
    </row>
    <row r="29" spans="1:14" x14ac:dyDescent="0.3">
      <c r="A29">
        <v>102</v>
      </c>
      <c r="B29" s="5">
        <v>44770.052523148152</v>
      </c>
      <c r="C29" t="s">
        <v>832</v>
      </c>
      <c r="D29">
        <v>2</v>
      </c>
      <c r="E29" t="s">
        <v>831</v>
      </c>
      <c r="F29" t="s">
        <v>630</v>
      </c>
      <c r="G29">
        <f>IF(Tabla_QB_Performance[[#This Row],[LastPO_Related]]&lt;&gt;"",1,0)</f>
        <v>1</v>
      </c>
      <c r="H29">
        <f>VALUE(Tabla_QB_Performance[[#This Row],[InvoiceNumber]])</f>
        <v>47377</v>
      </c>
      <c r="I29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29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44769.698611111111</v>
      </c>
      <c r="M29" s="25">
        <v>47585</v>
      </c>
      <c r="N29">
        <f>VLOOKUP(M29,Tabla_QB_Performance[Invoice '#],1,FALSE)</f>
        <v>47585</v>
      </c>
    </row>
    <row r="30" spans="1:14" x14ac:dyDescent="0.3">
      <c r="A30">
        <v>101</v>
      </c>
      <c r="B30" s="5">
        <v>44770.05133101852</v>
      </c>
      <c r="C30" t="s">
        <v>834</v>
      </c>
      <c r="D30">
        <v>2</v>
      </c>
      <c r="E30" t="s">
        <v>833</v>
      </c>
      <c r="F30" t="s">
        <v>630</v>
      </c>
      <c r="G30">
        <f>IF(Tabla_QB_Performance[[#This Row],[LastPO_Related]]&lt;&gt;"",1,0)</f>
        <v>1</v>
      </c>
      <c r="H30">
        <f>VALUE(Tabla_QB_Performance[[#This Row],[InvoiceNumber]])</f>
        <v>47378</v>
      </c>
      <c r="I30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30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44769.698611111111</v>
      </c>
      <c r="M30" s="24">
        <v>47583</v>
      </c>
      <c r="N30">
        <f>VLOOKUP(M30,Tabla_QB_Performance[Invoice '#],1,FALSE)</f>
        <v>47583</v>
      </c>
    </row>
    <row r="31" spans="1:14" x14ac:dyDescent="0.3">
      <c r="A31">
        <v>100</v>
      </c>
      <c r="B31" s="5">
        <v>44770.050208333334</v>
      </c>
      <c r="C31" t="s">
        <v>836</v>
      </c>
      <c r="D31">
        <v>2</v>
      </c>
      <c r="E31" t="s">
        <v>835</v>
      </c>
      <c r="F31" t="s">
        <v>630</v>
      </c>
      <c r="G31">
        <f>IF(Tabla_QB_Performance[[#This Row],[LastPO_Related]]&lt;&gt;"",1,0)</f>
        <v>1</v>
      </c>
      <c r="H31">
        <f>VALUE(Tabla_QB_Performance[[#This Row],[InvoiceNumber]])</f>
        <v>47405</v>
      </c>
      <c r="I31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31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44769.698611111111</v>
      </c>
      <c r="M31" s="25">
        <v>47601</v>
      </c>
      <c r="N31">
        <f>VLOOKUP(M31,Tabla_QB_Performance[Invoice '#],1,FALSE)</f>
        <v>47601</v>
      </c>
    </row>
    <row r="32" spans="1:14" x14ac:dyDescent="0.3">
      <c r="A32">
        <v>99</v>
      </c>
      <c r="B32" s="5">
        <v>44770.048946759256</v>
      </c>
      <c r="C32" t="s">
        <v>838</v>
      </c>
      <c r="D32">
        <v>2</v>
      </c>
      <c r="E32" t="s">
        <v>837</v>
      </c>
      <c r="F32" t="s">
        <v>630</v>
      </c>
      <c r="G32">
        <f>IF(Tabla_QB_Performance[[#This Row],[LastPO_Related]]&lt;&gt;"",1,0)</f>
        <v>1</v>
      </c>
      <c r="H32">
        <f>VALUE(Tabla_QB_Performance[[#This Row],[InvoiceNumber]])</f>
        <v>47406</v>
      </c>
      <c r="I32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32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44769.698611111111</v>
      </c>
      <c r="M32" s="24">
        <v>47663</v>
      </c>
      <c r="N32">
        <f>VLOOKUP(M32,Tabla_QB_Performance[Invoice '#],1,FALSE)</f>
        <v>47663</v>
      </c>
    </row>
    <row r="33" spans="1:14" x14ac:dyDescent="0.3">
      <c r="A33">
        <v>98</v>
      </c>
      <c r="B33" s="5">
        <v>44770.048043981478</v>
      </c>
      <c r="C33" t="s">
        <v>840</v>
      </c>
      <c r="D33">
        <v>2</v>
      </c>
      <c r="E33" t="s">
        <v>839</v>
      </c>
      <c r="F33" t="s">
        <v>630</v>
      </c>
      <c r="G33">
        <f>IF(Tabla_QB_Performance[[#This Row],[LastPO_Related]]&lt;&gt;"",1,0)</f>
        <v>1</v>
      </c>
      <c r="H33">
        <f>VALUE(Tabla_QB_Performance[[#This Row],[InvoiceNumber]])</f>
        <v>47431</v>
      </c>
      <c r="I33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33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44769.698611111111</v>
      </c>
      <c r="M33" s="25">
        <v>47626</v>
      </c>
      <c r="N33">
        <f>VLOOKUP(M33,Tabla_QB_Performance[Invoice '#],1,FALSE)</f>
        <v>47626</v>
      </c>
    </row>
    <row r="34" spans="1:14" x14ac:dyDescent="0.3">
      <c r="A34">
        <v>245</v>
      </c>
      <c r="B34" s="5">
        <v>44778.623460648145</v>
      </c>
      <c r="C34" t="s">
        <v>842</v>
      </c>
      <c r="D34">
        <v>2</v>
      </c>
      <c r="E34" t="s">
        <v>841</v>
      </c>
      <c r="F34" t="s">
        <v>630</v>
      </c>
      <c r="G34">
        <f>IF(Tabla_QB_Performance[[#This Row],[LastPO_Related]]&lt;&gt;"",1,0)</f>
        <v>1</v>
      </c>
      <c r="H34">
        <f>VALUE(Tabla_QB_Performance[[#This Row],[InvoiceNumber]])</f>
        <v>47434</v>
      </c>
      <c r="I34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34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44729.426388888889</v>
      </c>
      <c r="M34" s="24">
        <v>47624</v>
      </c>
      <c r="N34">
        <f>VLOOKUP(M34,Tabla_QB_Performance[Invoice '#],1,FALSE)</f>
        <v>47624</v>
      </c>
    </row>
    <row r="35" spans="1:14" x14ac:dyDescent="0.3">
      <c r="A35">
        <v>97</v>
      </c>
      <c r="B35" s="5">
        <v>44770.046678240738</v>
      </c>
      <c r="C35" t="s">
        <v>844</v>
      </c>
      <c r="D35">
        <v>2</v>
      </c>
      <c r="E35" t="s">
        <v>843</v>
      </c>
      <c r="F35" t="s">
        <v>630</v>
      </c>
      <c r="G35">
        <f>IF(Tabla_QB_Performance[[#This Row],[LastPO_Related]]&lt;&gt;"",1,0)</f>
        <v>1</v>
      </c>
      <c r="H35">
        <f>VALUE(Tabla_QB_Performance[[#This Row],[InvoiceNumber]])</f>
        <v>47435</v>
      </c>
      <c r="I35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35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44769.698611111111</v>
      </c>
      <c r="M35" s="25">
        <v>47661</v>
      </c>
      <c r="N35">
        <f>VLOOKUP(M35,Tabla_QB_Performance[Invoice '#],1,FALSE)</f>
        <v>47661</v>
      </c>
    </row>
    <row r="36" spans="1:14" x14ac:dyDescent="0.3">
      <c r="A36">
        <v>96</v>
      </c>
      <c r="B36" s="5">
        <v>44770.045844907407</v>
      </c>
      <c r="C36" t="s">
        <v>846</v>
      </c>
      <c r="D36">
        <v>2</v>
      </c>
      <c r="E36" t="s">
        <v>845</v>
      </c>
      <c r="F36" t="s">
        <v>630</v>
      </c>
      <c r="G36">
        <f>IF(Tabla_QB_Performance[[#This Row],[LastPO_Related]]&lt;&gt;"",1,0)</f>
        <v>1</v>
      </c>
      <c r="H36">
        <f>VALUE(Tabla_QB_Performance[[#This Row],[InvoiceNumber]])</f>
        <v>47436</v>
      </c>
      <c r="I36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36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44769.698611111111</v>
      </c>
      <c r="M36" s="24">
        <v>47660</v>
      </c>
      <c r="N36">
        <f>VLOOKUP(M36,Tabla_QB_Performance[Invoice '#],1,FALSE)</f>
        <v>47660</v>
      </c>
    </row>
    <row r="37" spans="1:14" x14ac:dyDescent="0.3">
      <c r="A37">
        <v>95</v>
      </c>
      <c r="B37" s="5">
        <v>44770.045023148145</v>
      </c>
      <c r="C37" t="s">
        <v>850</v>
      </c>
      <c r="D37">
        <v>2</v>
      </c>
      <c r="E37" t="s">
        <v>849</v>
      </c>
      <c r="F37" t="s">
        <v>630</v>
      </c>
      <c r="G37">
        <f>IF(Tabla_QB_Performance[[#This Row],[LastPO_Related]]&lt;&gt;"",1,0)</f>
        <v>1</v>
      </c>
      <c r="H37">
        <f>VALUE(Tabla_QB_Performance[[#This Row],[InvoiceNumber]])</f>
        <v>47452</v>
      </c>
      <c r="I37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37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44769.698611111111</v>
      </c>
      <c r="M37" s="25">
        <v>47674</v>
      </c>
      <c r="N37">
        <f>VLOOKUP(M37,Tabla_QB_Performance[Invoice '#],1,FALSE)</f>
        <v>47674</v>
      </c>
    </row>
    <row r="38" spans="1:14" x14ac:dyDescent="0.3">
      <c r="A38">
        <v>94</v>
      </c>
      <c r="B38" s="5">
        <v>44770.04383101852</v>
      </c>
      <c r="C38" t="s">
        <v>852</v>
      </c>
      <c r="D38">
        <v>2</v>
      </c>
      <c r="E38" t="s">
        <v>851</v>
      </c>
      <c r="F38" t="s">
        <v>630</v>
      </c>
      <c r="G38">
        <f>IF(Tabla_QB_Performance[[#This Row],[LastPO_Related]]&lt;&gt;"",1,0)</f>
        <v>1</v>
      </c>
      <c r="H38">
        <f>VALUE(Tabla_QB_Performance[[#This Row],[InvoiceNumber]])</f>
        <v>47463</v>
      </c>
      <c r="I38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38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44769.698611111111</v>
      </c>
      <c r="M38" s="24">
        <v>47676</v>
      </c>
      <c r="N38">
        <f>VLOOKUP(M38,Tabla_QB_Performance[Invoice '#],1,FALSE)</f>
        <v>47676</v>
      </c>
    </row>
    <row r="39" spans="1:14" x14ac:dyDescent="0.3">
      <c r="A39">
        <v>93</v>
      </c>
      <c r="B39" s="5">
        <v>44770.042696759258</v>
      </c>
      <c r="C39" t="s">
        <v>854</v>
      </c>
      <c r="D39">
        <v>2</v>
      </c>
      <c r="E39" t="s">
        <v>853</v>
      </c>
      <c r="F39" t="s">
        <v>630</v>
      </c>
      <c r="G39">
        <f>IF(Tabla_QB_Performance[[#This Row],[LastPO_Related]]&lt;&gt;"",1,0)</f>
        <v>1</v>
      </c>
      <c r="H39">
        <f>VALUE(Tabla_QB_Performance[[#This Row],[InvoiceNumber]])</f>
        <v>47464</v>
      </c>
      <c r="I39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39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44769.698611111111</v>
      </c>
      <c r="M39" s="25">
        <v>47675</v>
      </c>
      <c r="N39">
        <f>VLOOKUP(M39,Tabla_QB_Performance[Invoice '#],1,FALSE)</f>
        <v>47675</v>
      </c>
    </row>
    <row r="40" spans="1:14" x14ac:dyDescent="0.3">
      <c r="A40">
        <v>319</v>
      </c>
      <c r="B40" s="5">
        <v>44781.899571759262</v>
      </c>
      <c r="C40" t="s">
        <v>864</v>
      </c>
      <c r="D40">
        <v>8</v>
      </c>
      <c r="E40" t="s">
        <v>863</v>
      </c>
      <c r="F40" t="s">
        <v>630</v>
      </c>
      <c r="G40">
        <f>IF(Tabla_QB_Performance[[#This Row],[LastPO_Related]]&lt;&gt;"",1,0)</f>
        <v>1</v>
      </c>
      <c r="H40">
        <f>VALUE(Tabla_QB_Performance[[#This Row],[InvoiceNumber]])</f>
        <v>47499</v>
      </c>
      <c r="I40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40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44726.500324074077</v>
      </c>
      <c r="M40" s="24">
        <v>47711</v>
      </c>
      <c r="N40">
        <f>VLOOKUP(M40,Tabla_QB_Performance[Invoice '#],1,FALSE)</f>
        <v>47711</v>
      </c>
    </row>
    <row r="41" spans="1:14" x14ac:dyDescent="0.3">
      <c r="A41">
        <v>239</v>
      </c>
      <c r="B41" s="5">
        <v>44778.618576388886</v>
      </c>
      <c r="C41" t="s">
        <v>856</v>
      </c>
      <c r="D41">
        <v>2</v>
      </c>
      <c r="E41" t="s">
        <v>855</v>
      </c>
      <c r="F41" t="s">
        <v>630</v>
      </c>
      <c r="G41">
        <f>IF(Tabla_QB_Performance[[#This Row],[LastPO_Related]]&lt;&gt;"",1,0)</f>
        <v>1</v>
      </c>
      <c r="H41">
        <f>VALUE(Tabla_QB_Performance[[#This Row],[InvoiceNumber]])</f>
        <v>47495</v>
      </c>
      <c r="I41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41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44733.2</v>
      </c>
      <c r="M41" s="25">
        <v>47744</v>
      </c>
      <c r="N41">
        <f>VLOOKUP(M41,Tabla_QB_Performance[Invoice '#],1,FALSE)</f>
        <v>47744</v>
      </c>
    </row>
    <row r="42" spans="1:14" x14ac:dyDescent="0.3">
      <c r="A42">
        <v>92</v>
      </c>
      <c r="B42" s="5">
        <v>44770.041863425926</v>
      </c>
      <c r="C42" t="s">
        <v>858</v>
      </c>
      <c r="D42">
        <v>2</v>
      </c>
      <c r="E42" t="s">
        <v>857</v>
      </c>
      <c r="F42" t="s">
        <v>630</v>
      </c>
      <c r="G42">
        <f>IF(Tabla_QB_Performance[[#This Row],[LastPO_Related]]&lt;&gt;"",1,0)</f>
        <v>1</v>
      </c>
      <c r="H42">
        <f>VALUE(Tabla_QB_Performance[[#This Row],[InvoiceNumber]])</f>
        <v>47496</v>
      </c>
      <c r="I42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42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44769.698611111111</v>
      </c>
      <c r="M42" s="24">
        <v>47835</v>
      </c>
      <c r="N42">
        <f>VLOOKUP(M42,Tabla_QB_Performance[Invoice '#],1,FALSE)</f>
        <v>47835</v>
      </c>
    </row>
    <row r="43" spans="1:14" x14ac:dyDescent="0.3">
      <c r="A43">
        <v>91</v>
      </c>
      <c r="B43" s="5">
        <v>44770.040671296294</v>
      </c>
      <c r="C43" t="s">
        <v>860</v>
      </c>
      <c r="D43">
        <v>2</v>
      </c>
      <c r="E43" t="s">
        <v>859</v>
      </c>
      <c r="F43" t="s">
        <v>630</v>
      </c>
      <c r="G43">
        <f>IF(Tabla_QB_Performance[[#This Row],[LastPO_Related]]&lt;&gt;"",1,0)</f>
        <v>1</v>
      </c>
      <c r="H43">
        <f>VALUE(Tabla_QB_Performance[[#This Row],[InvoiceNumber]])</f>
        <v>47497</v>
      </c>
      <c r="I43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43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44769.698611111111</v>
      </c>
      <c r="M43" s="25">
        <v>47789</v>
      </c>
      <c r="N43">
        <f>VLOOKUP(M43,Tabla_QB_Performance[Invoice '#],1,FALSE)</f>
        <v>47789</v>
      </c>
    </row>
    <row r="44" spans="1:14" x14ac:dyDescent="0.3">
      <c r="A44">
        <v>8</v>
      </c>
      <c r="B44" s="5">
        <v>44767.820752314816</v>
      </c>
      <c r="C44" t="s">
        <v>862</v>
      </c>
      <c r="D44">
        <v>1</v>
      </c>
      <c r="E44" t="s">
        <v>861</v>
      </c>
      <c r="F44" t="s">
        <v>12</v>
      </c>
      <c r="G44">
        <f>IF(Tabla_QB_Performance[[#This Row],[LastPO_Related]]&lt;&gt;"",1,0)</f>
        <v>1</v>
      </c>
      <c r="H44">
        <f>VALUE(Tabla_QB_Performance[[#This Row],[InvoiceNumber]])</f>
        <v>47498</v>
      </c>
      <c r="I44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44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44734.443749999999</v>
      </c>
      <c r="M44" s="24">
        <v>47788</v>
      </c>
      <c r="N44">
        <f>VLOOKUP(M44,Tabla_QB_Performance[Invoice '#],1,FALSE)</f>
        <v>47788</v>
      </c>
    </row>
    <row r="45" spans="1:14" x14ac:dyDescent="0.3">
      <c r="A45">
        <v>7</v>
      </c>
      <c r="B45" s="5">
        <v>44767.817303240743</v>
      </c>
      <c r="C45" t="s">
        <v>866</v>
      </c>
      <c r="D45">
        <v>1</v>
      </c>
      <c r="E45" t="s">
        <v>865</v>
      </c>
      <c r="F45" t="s">
        <v>12</v>
      </c>
      <c r="G45">
        <f>IF(Tabla_QB_Performance[[#This Row],[LastPO_Related]]&lt;&gt;"",1,0)</f>
        <v>1</v>
      </c>
      <c r="H45">
        <f>VALUE(Tabla_QB_Performance[[#This Row],[InvoiceNumber]])</f>
        <v>47532</v>
      </c>
      <c r="I45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45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44734.48541666667</v>
      </c>
      <c r="M45" s="25">
        <v>47817</v>
      </c>
      <c r="N45">
        <f>VLOOKUP(M45,Tabla_QB_Performance[Invoice '#],1,FALSE)</f>
        <v>47817</v>
      </c>
    </row>
    <row r="46" spans="1:14" x14ac:dyDescent="0.3">
      <c r="A46">
        <v>6</v>
      </c>
      <c r="B46" s="5">
        <v>44767.816643518519</v>
      </c>
      <c r="C46" t="s">
        <v>868</v>
      </c>
      <c r="D46">
        <v>1</v>
      </c>
      <c r="E46" t="s">
        <v>867</v>
      </c>
      <c r="F46" t="s">
        <v>12</v>
      </c>
      <c r="G46">
        <f>IF(Tabla_QB_Performance[[#This Row],[LastPO_Related]]&lt;&gt;"",1,0)</f>
        <v>1</v>
      </c>
      <c r="H46">
        <f>VALUE(Tabla_QB_Performance[[#This Row],[InvoiceNumber]])</f>
        <v>47533</v>
      </c>
      <c r="I46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46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44734.493055555555</v>
      </c>
      <c r="M46" s="24">
        <v>47819</v>
      </c>
      <c r="N46">
        <f>VLOOKUP(M46,Tabla_QB_Performance[Invoice '#],1,FALSE)</f>
        <v>47819</v>
      </c>
    </row>
    <row r="47" spans="1:14" x14ac:dyDescent="0.3">
      <c r="A47">
        <v>328</v>
      </c>
      <c r="B47" s="5">
        <v>44782.75409722222</v>
      </c>
      <c r="C47" t="s">
        <v>870</v>
      </c>
      <c r="D47">
        <v>12</v>
      </c>
      <c r="E47" t="s">
        <v>869</v>
      </c>
      <c r="F47" t="s">
        <v>800</v>
      </c>
      <c r="G47">
        <f>IF(Tabla_QB_Performance[[#This Row],[LastPO_Related]]&lt;&gt;"",1,0)</f>
        <v>1</v>
      </c>
      <c r="H47">
        <f>VALUE(Tabla_QB_Performance[[#This Row],[InvoiceNumber]])</f>
        <v>47534</v>
      </c>
      <c r="I47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47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44727.500324074077</v>
      </c>
      <c r="M47" s="25">
        <v>47837</v>
      </c>
      <c r="N47">
        <f>VLOOKUP(M47,Tabla_QB_Performance[Invoice '#],1,FALSE)</f>
        <v>47837</v>
      </c>
    </row>
    <row r="48" spans="1:14" x14ac:dyDescent="0.3">
      <c r="A48">
        <v>315</v>
      </c>
      <c r="B48" s="5">
        <v>44781.816840277781</v>
      </c>
      <c r="C48" t="s">
        <v>872</v>
      </c>
      <c r="D48">
        <v>10</v>
      </c>
      <c r="E48" t="s">
        <v>871</v>
      </c>
      <c r="F48" t="s">
        <v>630</v>
      </c>
      <c r="G48">
        <f>IF(Tabla_QB_Performance[[#This Row],[LastPO_Related]]&lt;&gt;"",1,0)</f>
        <v>1</v>
      </c>
      <c r="H48">
        <f>VALUE(Tabla_QB_Performance[[#This Row],[InvoiceNumber]])</f>
        <v>47546</v>
      </c>
      <c r="I48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48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44735.500324074077</v>
      </c>
      <c r="M48" s="24">
        <v>47836</v>
      </c>
      <c r="N48">
        <f>VLOOKUP(M48,Tabla_QB_Performance[Invoice '#],1,FALSE)</f>
        <v>47836</v>
      </c>
    </row>
    <row r="49" spans="1:14" x14ac:dyDescent="0.3">
      <c r="A49">
        <v>2</v>
      </c>
      <c r="B49" s="5">
        <v>44767.788888888892</v>
      </c>
      <c r="C49" t="s">
        <v>874</v>
      </c>
      <c r="D49">
        <v>1</v>
      </c>
      <c r="E49" t="s">
        <v>873</v>
      </c>
      <c r="F49" t="s">
        <v>12</v>
      </c>
      <c r="G49">
        <f>IF(Tabla_QB_Performance[[#This Row],[LastPO_Related]]&lt;&gt;"",1,0)</f>
        <v>1</v>
      </c>
      <c r="H49">
        <f>VALUE(Tabla_QB_Performance[[#This Row],[InvoiceNumber]])</f>
        <v>47547</v>
      </c>
      <c r="I49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49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44736.53125</v>
      </c>
      <c r="M49" s="25">
        <v>47859</v>
      </c>
      <c r="N49">
        <f>VLOOKUP(M49,Tabla_QB_Performance[Invoice '#],1,FALSE)</f>
        <v>47859</v>
      </c>
    </row>
    <row r="50" spans="1:14" x14ac:dyDescent="0.3">
      <c r="A50">
        <v>1</v>
      </c>
      <c r="B50" s="5">
        <v>44767.761805555558</v>
      </c>
      <c r="C50" t="s">
        <v>876</v>
      </c>
      <c r="D50">
        <v>1</v>
      </c>
      <c r="E50" t="s">
        <v>875</v>
      </c>
      <c r="F50" t="s">
        <v>12</v>
      </c>
      <c r="G50">
        <f>IF(Tabla_QB_Performance[[#This Row],[LastPO_Related]]&lt;&gt;"",1,0)</f>
        <v>1</v>
      </c>
      <c r="H50">
        <f>VALUE(Tabla_QB_Performance[[#This Row],[InvoiceNumber]])</f>
        <v>47548</v>
      </c>
      <c r="I50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50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44733.230555555558</v>
      </c>
      <c r="M50" s="24">
        <v>47858</v>
      </c>
      <c r="N50">
        <f>VLOOKUP(M50,Tabla_QB_Performance[Invoice '#],1,FALSE)</f>
        <v>47858</v>
      </c>
    </row>
    <row r="51" spans="1:14" x14ac:dyDescent="0.3">
      <c r="A51">
        <v>23</v>
      </c>
      <c r="B51" s="5">
        <v>44768.936030092591</v>
      </c>
      <c r="C51" t="s">
        <v>891</v>
      </c>
      <c r="D51">
        <v>1</v>
      </c>
      <c r="E51" t="s">
        <v>875</v>
      </c>
      <c r="F51" t="s">
        <v>892</v>
      </c>
      <c r="G51">
        <f>IF(Tabla_QB_Performance[[#This Row],[LastPO_Related]]&lt;&gt;"",1,0)</f>
        <v>1</v>
      </c>
      <c r="H51">
        <f>VALUE(Tabla_QB_Performance[[#This Row],[InvoiceNumber]])</f>
        <v>47620</v>
      </c>
      <c r="I51" s="26" t="str">
        <f>_xlfn.IFNA(IF(VLOOKUP(Tabla_QB_Performance[[#This Row],[Invoice '#]],Tabla_MasterData[[Invoice_Number]:[Date_Quickbooks_Processed]],1,FALSE)=Tabla_QB_Performance[[#This Row],[Invoice '#]],"YES","NOT"),"NOT")</f>
        <v>NOT</v>
      </c>
      <c r="J51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44733.230555555558</v>
      </c>
      <c r="M51" s="25">
        <v>47891</v>
      </c>
      <c r="N51">
        <f>VLOOKUP(M51,Tabla_QB_Performance[Invoice '#],1,FALSE)</f>
        <v>47891</v>
      </c>
    </row>
    <row r="52" spans="1:14" x14ac:dyDescent="0.3">
      <c r="A52">
        <v>314</v>
      </c>
      <c r="B52" s="5">
        <v>44781.816145833334</v>
      </c>
      <c r="C52" t="s">
        <v>886</v>
      </c>
      <c r="D52">
        <v>11</v>
      </c>
      <c r="E52" t="s">
        <v>885</v>
      </c>
      <c r="F52" t="s">
        <v>630</v>
      </c>
      <c r="G52">
        <f>IF(Tabla_QB_Performance[[#This Row],[LastPO_Related]]&lt;&gt;"",1,0)</f>
        <v>1</v>
      </c>
      <c r="H52">
        <f>VALUE(Tabla_QB_Performance[[#This Row],[InvoiceNumber]])</f>
        <v>47586</v>
      </c>
      <c r="I52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52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44729.500324074077</v>
      </c>
      <c r="M52" s="24">
        <v>47913</v>
      </c>
      <c r="N52">
        <f>VLOOKUP(M52,Tabla_QB_Performance[Invoice '#],1,FALSE)</f>
        <v>47913</v>
      </c>
    </row>
    <row r="53" spans="1:14" x14ac:dyDescent="0.3">
      <c r="A53">
        <v>5</v>
      </c>
      <c r="B53" s="5">
        <v>44767.814606481479</v>
      </c>
      <c r="C53" t="s">
        <v>878</v>
      </c>
      <c r="D53">
        <v>1</v>
      </c>
      <c r="E53" t="s">
        <v>877</v>
      </c>
      <c r="F53" t="s">
        <v>12</v>
      </c>
      <c r="G53">
        <f>IF(Tabla_QB_Performance[[#This Row],[LastPO_Related]]&lt;&gt;"",1,0)</f>
        <v>1</v>
      </c>
      <c r="H53">
        <f>VALUE(Tabla_QB_Performance[[#This Row],[InvoiceNumber]])</f>
        <v>47582</v>
      </c>
      <c r="I53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53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44734.463194444441</v>
      </c>
      <c r="M53" s="25">
        <v>47912</v>
      </c>
      <c r="N53">
        <f>VLOOKUP(M53,Tabla_QB_Performance[Invoice '#],1,FALSE)</f>
        <v>47912</v>
      </c>
    </row>
    <row r="54" spans="1:14" x14ac:dyDescent="0.3">
      <c r="A54">
        <v>4</v>
      </c>
      <c r="B54" s="5">
        <v>44767.809027777781</v>
      </c>
      <c r="C54" t="s">
        <v>880</v>
      </c>
      <c r="D54">
        <v>1</v>
      </c>
      <c r="E54" t="s">
        <v>879</v>
      </c>
      <c r="F54" t="s">
        <v>12</v>
      </c>
      <c r="G54">
        <f>IF(Tabla_QB_Performance[[#This Row],[LastPO_Related]]&lt;&gt;"",1,0)</f>
        <v>1</v>
      </c>
      <c r="H54">
        <f>VALUE(Tabla_QB_Performance[[#This Row],[InvoiceNumber]])</f>
        <v>47583</v>
      </c>
      <c r="I54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54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44739.059027777781</v>
      </c>
      <c r="M54" s="24">
        <v>47966</v>
      </c>
      <c r="N54">
        <f>VLOOKUP(M54,Tabla_QB_Performance[Invoice '#],1,FALSE)</f>
        <v>47966</v>
      </c>
    </row>
    <row r="55" spans="1:14" x14ac:dyDescent="0.3">
      <c r="A55">
        <v>90</v>
      </c>
      <c r="B55" s="5">
        <v>44770.039594907408</v>
      </c>
      <c r="C55" t="s">
        <v>882</v>
      </c>
      <c r="D55">
        <v>2</v>
      </c>
      <c r="E55" t="s">
        <v>881</v>
      </c>
      <c r="F55" t="s">
        <v>630</v>
      </c>
      <c r="G55">
        <f>IF(Tabla_QB_Performance[[#This Row],[LastPO_Related]]&lt;&gt;"",1,0)</f>
        <v>1</v>
      </c>
      <c r="H55">
        <f>VALUE(Tabla_QB_Performance[[#This Row],[InvoiceNumber]])</f>
        <v>47584</v>
      </c>
      <c r="I55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55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44769.698611111111</v>
      </c>
      <c r="M55" s="25">
        <v>47983</v>
      </c>
      <c r="N55">
        <f>VLOOKUP(M55,Tabla_QB_Performance[Invoice '#],1,FALSE)</f>
        <v>47983</v>
      </c>
    </row>
    <row r="56" spans="1:14" x14ac:dyDescent="0.3">
      <c r="A56">
        <v>3</v>
      </c>
      <c r="B56" s="5">
        <v>44767.804282407407</v>
      </c>
      <c r="C56" t="s">
        <v>884</v>
      </c>
      <c r="D56">
        <v>1</v>
      </c>
      <c r="E56" t="s">
        <v>883</v>
      </c>
      <c r="F56" t="s">
        <v>12</v>
      </c>
      <c r="G56">
        <f>IF(Tabla_QB_Performance[[#This Row],[LastPO_Related]]&lt;&gt;"",1,0)</f>
        <v>1</v>
      </c>
      <c r="H56">
        <f>VALUE(Tabla_QB_Performance[[#This Row],[InvoiceNumber]])</f>
        <v>47585</v>
      </c>
      <c r="I56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56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44739.04583333333</v>
      </c>
      <c r="M56" s="24">
        <v>47980</v>
      </c>
      <c r="N56">
        <f>VLOOKUP(M56,Tabla_QB_Performance[Invoice '#],1,FALSE)</f>
        <v>47980</v>
      </c>
    </row>
    <row r="57" spans="1:14" x14ac:dyDescent="0.3">
      <c r="A57">
        <v>9</v>
      </c>
      <c r="B57" s="5">
        <v>44767.825833333336</v>
      </c>
      <c r="C57" t="s">
        <v>888</v>
      </c>
      <c r="D57">
        <v>1</v>
      </c>
      <c r="E57" t="s">
        <v>887</v>
      </c>
      <c r="F57" t="s">
        <v>12</v>
      </c>
      <c r="G57">
        <f>IF(Tabla_QB_Performance[[#This Row],[LastPO_Related]]&lt;&gt;"",1,0)</f>
        <v>1</v>
      </c>
      <c r="H57">
        <f>VALUE(Tabla_QB_Performance[[#This Row],[InvoiceNumber]])</f>
        <v>47599</v>
      </c>
      <c r="I57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57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44736.051388888889</v>
      </c>
      <c r="M57" s="25">
        <v>47982</v>
      </c>
      <c r="N57">
        <f>VLOOKUP(M57,Tabla_QB_Performance[Invoice '#],1,FALSE)</f>
        <v>47982</v>
      </c>
    </row>
    <row r="58" spans="1:14" x14ac:dyDescent="0.3">
      <c r="A58">
        <v>17</v>
      </c>
      <c r="B58" s="5">
        <v>44768.914386574077</v>
      </c>
      <c r="C58" t="s">
        <v>904</v>
      </c>
      <c r="D58">
        <v>1</v>
      </c>
      <c r="E58" t="s">
        <v>903</v>
      </c>
      <c r="F58" t="s">
        <v>12</v>
      </c>
      <c r="G58">
        <f>IF(Tabla_QB_Performance[[#This Row],[LastPO_Related]]&lt;&gt;"",1,0)</f>
        <v>1</v>
      </c>
      <c r="H58">
        <f>VALUE(Tabla_QB_Performance[[#This Row],[InvoiceNumber]])</f>
        <v>47663</v>
      </c>
      <c r="I58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58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44740.102777777778</v>
      </c>
      <c r="M58" s="24">
        <v>47999</v>
      </c>
      <c r="N58">
        <f>VLOOKUP(M58,Tabla_QB_Performance[Invoice '#],1,FALSE)</f>
        <v>47999</v>
      </c>
    </row>
    <row r="59" spans="1:14" x14ac:dyDescent="0.3">
      <c r="A59">
        <v>13</v>
      </c>
      <c r="B59" s="5">
        <v>44767.834374999999</v>
      </c>
      <c r="C59" t="s">
        <v>890</v>
      </c>
      <c r="D59">
        <v>1</v>
      </c>
      <c r="E59" t="s">
        <v>889</v>
      </c>
      <c r="F59" t="s">
        <v>12</v>
      </c>
      <c r="G59">
        <f>IF(Tabla_QB_Performance[[#This Row],[LastPO_Related]]&lt;&gt;"",1,0)</f>
        <v>1</v>
      </c>
      <c r="H59">
        <f>VALUE(Tabla_QB_Performance[[#This Row],[InvoiceNumber]])</f>
        <v>47601</v>
      </c>
      <c r="I59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59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44740.511805555558</v>
      </c>
      <c r="M59" s="25">
        <v>48000</v>
      </c>
      <c r="N59">
        <f>VLOOKUP(M59,Tabla_QB_Performance[Invoice '#],1,FALSE)</f>
        <v>48000</v>
      </c>
    </row>
    <row r="60" spans="1:14" x14ac:dyDescent="0.3">
      <c r="A60">
        <v>88</v>
      </c>
      <c r="B60" s="5">
        <v>44770.025729166664</v>
      </c>
      <c r="C60" t="s">
        <v>894</v>
      </c>
      <c r="D60">
        <v>2</v>
      </c>
      <c r="E60" t="s">
        <v>893</v>
      </c>
      <c r="F60" t="s">
        <v>630</v>
      </c>
      <c r="G60">
        <f>IF(Tabla_QB_Performance[[#This Row],[LastPO_Related]]&lt;&gt;"",1,0)</f>
        <v>1</v>
      </c>
      <c r="H60">
        <f>VALUE(Tabla_QB_Performance[[#This Row],[InvoiceNumber]])</f>
        <v>47622</v>
      </c>
      <c r="I60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60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44769.695138888892</v>
      </c>
      <c r="M60" s="24">
        <v>48056</v>
      </c>
      <c r="N60">
        <f>VLOOKUP(M60,Tabla_QB_Performance[Invoice '#],1,FALSE)</f>
        <v>48056</v>
      </c>
    </row>
    <row r="61" spans="1:14" x14ac:dyDescent="0.3">
      <c r="A61">
        <v>20</v>
      </c>
      <c r="B61" s="5">
        <v>44768.920370370368</v>
      </c>
      <c r="C61" t="s">
        <v>898</v>
      </c>
      <c r="D61">
        <v>1</v>
      </c>
      <c r="E61" t="s">
        <v>897</v>
      </c>
      <c r="F61" t="s">
        <v>12</v>
      </c>
      <c r="G61">
        <f>IF(Tabla_QB_Performance[[#This Row],[LastPO_Related]]&lt;&gt;"",1,0)</f>
        <v>1</v>
      </c>
      <c r="H61">
        <f>VALUE(Tabla_QB_Performance[[#This Row],[InvoiceNumber]])</f>
        <v>47626</v>
      </c>
      <c r="I61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61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44741.130555555559</v>
      </c>
      <c r="M61" s="25">
        <v>47227</v>
      </c>
      <c r="N61">
        <f>VLOOKUP(M61,Tabla_QB_Performance[Invoice '#],1,FALSE)</f>
        <v>47227</v>
      </c>
    </row>
    <row r="62" spans="1:14" x14ac:dyDescent="0.3">
      <c r="A62">
        <v>21</v>
      </c>
      <c r="B62" s="5">
        <v>44768.935266203705</v>
      </c>
      <c r="C62" t="s">
        <v>896</v>
      </c>
      <c r="D62">
        <v>1</v>
      </c>
      <c r="E62" t="s">
        <v>895</v>
      </c>
      <c r="F62" t="s">
        <v>12</v>
      </c>
      <c r="G62">
        <f>IF(Tabla_QB_Performance[[#This Row],[LastPO_Related]]&lt;&gt;"",1,0)</f>
        <v>1</v>
      </c>
      <c r="H62">
        <f>VALUE(Tabla_QB_Performance[[#This Row],[InvoiceNumber]])</f>
        <v>47624</v>
      </c>
      <c r="I62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62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44741.13958333333</v>
      </c>
      <c r="M62" s="24">
        <v>47228</v>
      </c>
      <c r="N62">
        <f>VLOOKUP(M62,Tabla_QB_Performance[Invoice '#],1,FALSE)</f>
        <v>47228</v>
      </c>
    </row>
    <row r="63" spans="1:14" x14ac:dyDescent="0.3">
      <c r="A63">
        <v>18</v>
      </c>
      <c r="B63" s="5">
        <v>44768.914942129632</v>
      </c>
      <c r="C63" t="s">
        <v>902</v>
      </c>
      <c r="D63">
        <v>1</v>
      </c>
      <c r="E63" t="s">
        <v>901</v>
      </c>
      <c r="F63" t="s">
        <v>12</v>
      </c>
      <c r="G63">
        <f>IF(Tabla_QB_Performance[[#This Row],[LastPO_Related]]&lt;&gt;"",1,0)</f>
        <v>1</v>
      </c>
      <c r="H63">
        <f>VALUE(Tabla_QB_Performance[[#This Row],[InvoiceNumber]])</f>
        <v>47661</v>
      </c>
      <c r="I63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63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44742.493055555555</v>
      </c>
      <c r="M63" s="25">
        <v>47229</v>
      </c>
      <c r="N63">
        <f>VLOOKUP(M63,Tabla_QB_Performance[Invoice '#],1,FALSE)</f>
        <v>47229</v>
      </c>
    </row>
    <row r="64" spans="1:14" x14ac:dyDescent="0.3">
      <c r="A64">
        <v>19</v>
      </c>
      <c r="B64" s="5">
        <v>44768.919872685183</v>
      </c>
      <c r="C64" t="s">
        <v>900</v>
      </c>
      <c r="D64">
        <v>1</v>
      </c>
      <c r="E64" t="s">
        <v>899</v>
      </c>
      <c r="F64" t="s">
        <v>12</v>
      </c>
      <c r="G64">
        <f>IF(Tabla_QB_Performance[[#This Row],[LastPO_Related]]&lt;&gt;"",1,0)</f>
        <v>1</v>
      </c>
      <c r="H64">
        <f>VALUE(Tabla_QB_Performance[[#This Row],[InvoiceNumber]])</f>
        <v>47660</v>
      </c>
      <c r="I64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64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44742.520833333336</v>
      </c>
      <c r="M64" s="24">
        <v>47217</v>
      </c>
      <c r="N64">
        <f>VLOOKUP(M64,Tabla_QB_Performance[Invoice '#],1,FALSE)</f>
        <v>47217</v>
      </c>
    </row>
    <row r="65" spans="1:14" x14ac:dyDescent="0.3">
      <c r="A65">
        <v>232</v>
      </c>
      <c r="B65" s="5">
        <v>44777.926655092589</v>
      </c>
      <c r="C65" t="s">
        <v>906</v>
      </c>
      <c r="D65">
        <v>5</v>
      </c>
      <c r="E65" t="s">
        <v>905</v>
      </c>
      <c r="F65" t="s">
        <v>800</v>
      </c>
      <c r="G65">
        <f>IF(Tabla_QB_Performance[[#This Row],[LastPO_Related]]&lt;&gt;"",1,0)</f>
        <v>1</v>
      </c>
      <c r="H65">
        <f>VALUE(Tabla_QB_Performance[[#This Row],[InvoiceNumber]])</f>
        <v>47673</v>
      </c>
      <c r="I65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65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44769.540972222225</v>
      </c>
      <c r="M65" s="25">
        <v>47146</v>
      </c>
      <c r="N65">
        <f>VLOOKUP(M65,Tabla_QB_Performance[Invoice '#],1,FALSE)</f>
        <v>47146</v>
      </c>
    </row>
    <row r="66" spans="1:14" x14ac:dyDescent="0.3">
      <c r="A66">
        <v>15</v>
      </c>
      <c r="B66" s="5">
        <v>44768.906122685185</v>
      </c>
      <c r="C66" t="s">
        <v>908</v>
      </c>
      <c r="D66">
        <v>1</v>
      </c>
      <c r="E66" t="s">
        <v>907</v>
      </c>
      <c r="F66" t="s">
        <v>12</v>
      </c>
      <c r="G66">
        <f>IF(Tabla_QB_Performance[[#This Row],[LastPO_Related]]&lt;&gt;"",1,0)</f>
        <v>1</v>
      </c>
      <c r="H66">
        <f>VALUE(Tabla_QB_Performance[[#This Row],[InvoiceNumber]])</f>
        <v>47674</v>
      </c>
      <c r="I66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66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44742.07708333333</v>
      </c>
      <c r="M66" s="24">
        <v>47215</v>
      </c>
      <c r="N66">
        <f>VLOOKUP(M66,Tabla_QB_Performance[Invoice '#],1,FALSE)</f>
        <v>47215</v>
      </c>
    </row>
    <row r="67" spans="1:14" x14ac:dyDescent="0.3">
      <c r="A67">
        <v>24</v>
      </c>
      <c r="B67" s="5">
        <v>44768.945497685185</v>
      </c>
      <c r="C67" t="s">
        <v>912</v>
      </c>
      <c r="D67">
        <v>1</v>
      </c>
      <c r="E67" t="s">
        <v>911</v>
      </c>
      <c r="F67" t="s">
        <v>12</v>
      </c>
      <c r="G67">
        <f>IF(Tabla_QB_Performance[[#This Row],[LastPO_Related]]&lt;&gt;"",1,0)</f>
        <v>1</v>
      </c>
      <c r="H67">
        <f>VALUE(Tabla_QB_Performance[[#This Row],[InvoiceNumber]])</f>
        <v>47676</v>
      </c>
      <c r="I67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67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44743.513194444444</v>
      </c>
      <c r="M67" s="25">
        <v>47145</v>
      </c>
      <c r="N67">
        <f>VLOOKUP(M67,Tabla_QB_Performance[Invoice '#],1,FALSE)</f>
        <v>47145</v>
      </c>
    </row>
    <row r="68" spans="1:14" x14ac:dyDescent="0.3">
      <c r="A68">
        <v>14</v>
      </c>
      <c r="B68" s="5">
        <v>44768.905636574076</v>
      </c>
      <c r="C68" t="s">
        <v>910</v>
      </c>
      <c r="D68">
        <v>1</v>
      </c>
      <c r="E68" t="s">
        <v>909</v>
      </c>
      <c r="F68" t="s">
        <v>12</v>
      </c>
      <c r="G68">
        <f>IF(Tabla_QB_Performance[[#This Row],[LastPO_Related]]&lt;&gt;"",1,0)</f>
        <v>1</v>
      </c>
      <c r="H68">
        <f>VALUE(Tabla_QB_Performance[[#This Row],[InvoiceNumber]])</f>
        <v>47675</v>
      </c>
      <c r="I68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68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44749.438888888886</v>
      </c>
      <c r="M68" s="24">
        <v>47144</v>
      </c>
      <c r="N68">
        <f>VLOOKUP(M68,Tabla_QB_Performance[Invoice '#],1,FALSE)</f>
        <v>47144</v>
      </c>
    </row>
    <row r="69" spans="1:14" x14ac:dyDescent="0.3">
      <c r="A69">
        <v>33</v>
      </c>
      <c r="B69" s="5">
        <v>44768.990439814814</v>
      </c>
      <c r="C69" t="s">
        <v>916</v>
      </c>
      <c r="D69">
        <v>1</v>
      </c>
      <c r="E69" t="s">
        <v>915</v>
      </c>
      <c r="F69" t="s">
        <v>12</v>
      </c>
      <c r="G69">
        <f>IF(Tabla_QB_Performance[[#This Row],[LastPO_Related]]&lt;&gt;"",1,0)</f>
        <v>1</v>
      </c>
      <c r="H69">
        <f>VALUE(Tabla_QB_Performance[[#This Row],[InvoiceNumber]])</f>
        <v>47711</v>
      </c>
      <c r="I69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69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44749.462500000001</v>
      </c>
      <c r="M69" s="25">
        <v>48033</v>
      </c>
      <c r="N69">
        <f>VLOOKUP(M69,Tabla_QB_Performance[Invoice '#],1,FALSE)</f>
        <v>48033</v>
      </c>
    </row>
    <row r="70" spans="1:14" x14ac:dyDescent="0.3">
      <c r="A70">
        <v>68</v>
      </c>
      <c r="B70" s="5">
        <v>44769.827893518515</v>
      </c>
      <c r="C70" t="s">
        <v>914</v>
      </c>
      <c r="D70">
        <v>2</v>
      </c>
      <c r="E70" t="s">
        <v>913</v>
      </c>
      <c r="F70" t="s">
        <v>12</v>
      </c>
      <c r="G70">
        <f>IF(Tabla_QB_Performance[[#This Row],[LastPO_Related]]&lt;&gt;"",1,0)</f>
        <v>1</v>
      </c>
      <c r="H70">
        <f>VALUE(Tabla_QB_Performance[[#This Row],[InvoiceNumber]])</f>
        <v>47706</v>
      </c>
      <c r="I70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70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44769.695138888892</v>
      </c>
      <c r="M70" s="24">
        <v>48035</v>
      </c>
      <c r="N70">
        <f>VLOOKUP(M70,Tabla_QB_Performance[Invoice '#],1,FALSE)</f>
        <v>48035</v>
      </c>
    </row>
    <row r="71" spans="1:14" x14ac:dyDescent="0.3">
      <c r="A71">
        <v>66</v>
      </c>
      <c r="B71" s="5">
        <v>44769.826944444445</v>
      </c>
      <c r="C71" t="s">
        <v>920</v>
      </c>
      <c r="D71">
        <v>2</v>
      </c>
      <c r="E71" t="s">
        <v>919</v>
      </c>
      <c r="F71" t="s">
        <v>12</v>
      </c>
      <c r="G71">
        <f>IF(Tabla_QB_Performance[[#This Row],[LastPO_Related]]&lt;&gt;"",1,0)</f>
        <v>1</v>
      </c>
      <c r="H71">
        <f>VALUE(Tabla_QB_Performance[[#This Row],[InvoiceNumber]])</f>
        <v>47721</v>
      </c>
      <c r="I71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71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44769.695138888892</v>
      </c>
      <c r="M71" s="25">
        <v>47332</v>
      </c>
      <c r="N71">
        <f>VLOOKUP(M71,Tabla_QB_Performance[Invoice '#],1,FALSE)</f>
        <v>47332</v>
      </c>
    </row>
    <row r="72" spans="1:14" x14ac:dyDescent="0.3">
      <c r="A72">
        <v>65</v>
      </c>
      <c r="B72" s="5">
        <v>44769.826319444444</v>
      </c>
      <c r="C72" t="s">
        <v>922</v>
      </c>
      <c r="D72">
        <v>2</v>
      </c>
      <c r="E72" t="s">
        <v>921</v>
      </c>
      <c r="F72" t="s">
        <v>12</v>
      </c>
      <c r="G72">
        <f>IF(Tabla_QB_Performance[[#This Row],[LastPO_Related]]&lt;&gt;"",1,0)</f>
        <v>1</v>
      </c>
      <c r="H72">
        <f>VALUE(Tabla_QB_Performance[[#This Row],[InvoiceNumber]])</f>
        <v>47725</v>
      </c>
      <c r="I72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72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44769.695138888892</v>
      </c>
      <c r="M72" s="24">
        <v>47331</v>
      </c>
      <c r="N72">
        <f>VLOOKUP(M72,Tabla_QB_Performance[Invoice '#],1,FALSE)</f>
        <v>47331</v>
      </c>
    </row>
    <row r="73" spans="1:14" x14ac:dyDescent="0.3">
      <c r="A73">
        <v>67</v>
      </c>
      <c r="B73" s="5">
        <v>44769.827418981484</v>
      </c>
      <c r="C73" t="s">
        <v>918</v>
      </c>
      <c r="D73">
        <v>3</v>
      </c>
      <c r="E73" t="s">
        <v>917</v>
      </c>
      <c r="F73" t="s">
        <v>12</v>
      </c>
      <c r="G73">
        <f>IF(Tabla_QB_Performance[[#This Row],[LastPO_Related]]&lt;&gt;"",1,0)</f>
        <v>1</v>
      </c>
      <c r="H73">
        <f>VALUE(Tabla_QB_Performance[[#This Row],[InvoiceNumber]])</f>
        <v>47718</v>
      </c>
      <c r="I73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73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44769.695138888892</v>
      </c>
      <c r="M73" s="25">
        <v>47330</v>
      </c>
      <c r="N73">
        <f>VLOOKUP(M73,Tabla_QB_Performance[Invoice '#],1,FALSE)</f>
        <v>47330</v>
      </c>
    </row>
    <row r="74" spans="1:14" x14ac:dyDescent="0.3">
      <c r="A74">
        <v>231</v>
      </c>
      <c r="B74" s="5">
        <v>44777.926145833335</v>
      </c>
      <c r="C74" t="s">
        <v>926</v>
      </c>
      <c r="D74">
        <v>7</v>
      </c>
      <c r="E74" t="s">
        <v>925</v>
      </c>
      <c r="F74" t="s">
        <v>630</v>
      </c>
      <c r="G74">
        <f>IF(Tabla_QB_Performance[[#This Row],[LastPO_Related]]&lt;&gt;"",1,0)</f>
        <v>1</v>
      </c>
      <c r="H74">
        <f>VALUE(Tabla_QB_Performance[[#This Row],[InvoiceNumber]])</f>
        <v>47745</v>
      </c>
      <c r="I74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74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44747.175312500003</v>
      </c>
      <c r="M74" s="24">
        <v>47329</v>
      </c>
      <c r="N74">
        <f>VLOOKUP(M74,Tabla_QB_Performance[Invoice '#],1,FALSE)</f>
        <v>47329</v>
      </c>
    </row>
    <row r="75" spans="1:14" x14ac:dyDescent="0.3">
      <c r="A75">
        <v>62</v>
      </c>
      <c r="B75" s="5">
        <v>44769.799479166664</v>
      </c>
      <c r="C75" t="s">
        <v>924</v>
      </c>
      <c r="D75">
        <v>1</v>
      </c>
      <c r="E75" t="s">
        <v>923</v>
      </c>
      <c r="F75" t="s">
        <v>12</v>
      </c>
      <c r="G75">
        <f>IF(Tabla_QB_Performance[[#This Row],[LastPO_Related]]&lt;&gt;"",1,0)</f>
        <v>1</v>
      </c>
      <c r="H75">
        <f>VALUE(Tabla_QB_Performance[[#This Row],[InvoiceNumber]])</f>
        <v>47744</v>
      </c>
      <c r="I75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75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44749.481944444444</v>
      </c>
      <c r="M75" s="25">
        <v>47308</v>
      </c>
      <c r="N75">
        <f>VLOOKUP(M75,Tabla_QB_Performance[Invoice '#],1,FALSE)</f>
        <v>47308</v>
      </c>
    </row>
    <row r="76" spans="1:14" x14ac:dyDescent="0.3">
      <c r="A76">
        <v>223</v>
      </c>
      <c r="B76" s="5">
        <v>44777.92087962963</v>
      </c>
      <c r="C76" t="s">
        <v>928</v>
      </c>
      <c r="D76">
        <v>8</v>
      </c>
      <c r="E76" t="s">
        <v>931</v>
      </c>
      <c r="F76" t="s">
        <v>630</v>
      </c>
      <c r="G76">
        <f>IF(Tabla_QB_Performance[[#This Row],[LastPO_Related]]&lt;&gt;"",1,0)</f>
        <v>1</v>
      </c>
      <c r="H76">
        <f>VALUE(Tabla_QB_Performance[[#This Row],[InvoiceNumber]])</f>
        <v>47746</v>
      </c>
      <c r="I76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76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44747.515277777777</v>
      </c>
      <c r="M76" s="24">
        <v>47307</v>
      </c>
      <c r="N76">
        <f>VLOOKUP(M76,Tabla_QB_Performance[Invoice '#],1,FALSE)</f>
        <v>47307</v>
      </c>
    </row>
    <row r="77" spans="1:14" x14ac:dyDescent="0.3">
      <c r="A77">
        <v>230</v>
      </c>
      <c r="B77" s="5">
        <v>44777.925497685188</v>
      </c>
      <c r="C77" t="s">
        <v>933</v>
      </c>
      <c r="D77">
        <v>6</v>
      </c>
      <c r="E77" t="s">
        <v>932</v>
      </c>
      <c r="F77" t="s">
        <v>630</v>
      </c>
      <c r="G77">
        <f>IF(Tabla_QB_Performance[[#This Row],[LastPO_Related]]&lt;&gt;"",1,0)</f>
        <v>1</v>
      </c>
      <c r="H77">
        <f>VALUE(Tabla_QB_Performance[[#This Row],[InvoiceNumber]])</f>
        <v>47764</v>
      </c>
      <c r="I77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77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44768.175312500003</v>
      </c>
      <c r="M77" s="25">
        <v>47306</v>
      </c>
      <c r="N77">
        <f>VLOOKUP(M77,Tabla_QB_Performance[Invoice '#],1,FALSE)</f>
        <v>47306</v>
      </c>
    </row>
    <row r="78" spans="1:14" x14ac:dyDescent="0.3">
      <c r="A78">
        <v>229</v>
      </c>
      <c r="B78" s="5">
        <v>44777.924733796295</v>
      </c>
      <c r="C78" t="s">
        <v>935</v>
      </c>
      <c r="D78">
        <v>7</v>
      </c>
      <c r="E78" t="s">
        <v>934</v>
      </c>
      <c r="F78" t="s">
        <v>630</v>
      </c>
      <c r="G78">
        <f>IF(Tabla_QB_Performance[[#This Row],[LastPO_Related]]&lt;&gt;"",1,0)</f>
        <v>1</v>
      </c>
      <c r="H78">
        <f>VALUE(Tabla_QB_Performance[[#This Row],[InvoiceNumber]])</f>
        <v>47766</v>
      </c>
      <c r="I78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78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44768.175312500003</v>
      </c>
      <c r="M78" s="24">
        <v>47284</v>
      </c>
      <c r="N78">
        <f>VLOOKUP(M78,Tabla_QB_Performance[Invoice '#],1,FALSE)</f>
        <v>47284</v>
      </c>
    </row>
    <row r="79" spans="1:14" x14ac:dyDescent="0.3">
      <c r="A79">
        <v>86</v>
      </c>
      <c r="B79" s="5">
        <v>44770.004641203705</v>
      </c>
      <c r="C79" t="s">
        <v>937</v>
      </c>
      <c r="D79">
        <v>1</v>
      </c>
      <c r="E79" t="s">
        <v>936</v>
      </c>
      <c r="F79" t="s">
        <v>630</v>
      </c>
      <c r="G79">
        <f>IF(Tabla_QB_Performance[[#This Row],[LastPO_Related]]&lt;&gt;"",1,0)</f>
        <v>1</v>
      </c>
      <c r="H79">
        <f>VALUE(Tabla_QB_Performance[[#This Row],[InvoiceNumber]])</f>
        <v>47788</v>
      </c>
      <c r="I79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79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44750.50277777778</v>
      </c>
      <c r="M79" s="25">
        <v>47283</v>
      </c>
      <c r="N79">
        <f>VLOOKUP(M79,Tabla_QB_Performance[Invoice '#],1,FALSE)</f>
        <v>47283</v>
      </c>
    </row>
    <row r="80" spans="1:14" x14ac:dyDescent="0.3">
      <c r="A80">
        <v>228</v>
      </c>
      <c r="B80" s="5">
        <v>44777.924085648148</v>
      </c>
      <c r="C80" t="s">
        <v>941</v>
      </c>
      <c r="D80">
        <v>7</v>
      </c>
      <c r="E80" t="s">
        <v>940</v>
      </c>
      <c r="F80" t="s">
        <v>630</v>
      </c>
      <c r="G80">
        <f>IF(Tabla_QB_Performance[[#This Row],[LastPO_Related]]&lt;&gt;"",1,0)</f>
        <v>1</v>
      </c>
      <c r="H80">
        <f>VALUE(Tabla_QB_Performance[[#This Row],[InvoiceNumber]])</f>
        <v>47790</v>
      </c>
      <c r="I80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80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44747.175312500003</v>
      </c>
      <c r="M80" s="24">
        <v>47281</v>
      </c>
      <c r="N80">
        <f>VLOOKUP(M80,Tabla_QB_Performance[Invoice '#],1,FALSE)</f>
        <v>47281</v>
      </c>
    </row>
    <row r="81" spans="1:14" x14ac:dyDescent="0.3">
      <c r="A81">
        <v>180</v>
      </c>
      <c r="B81" s="5">
        <v>44775.19803240741</v>
      </c>
      <c r="C81" t="s">
        <v>939</v>
      </c>
      <c r="D81">
        <v>4</v>
      </c>
      <c r="E81" t="s">
        <v>938</v>
      </c>
      <c r="F81" t="s">
        <v>800</v>
      </c>
      <c r="G81">
        <f>IF(Tabla_QB_Performance[[#This Row],[LastPO_Related]]&lt;&gt;"",1,0)</f>
        <v>1</v>
      </c>
      <c r="H81">
        <f>VALUE(Tabla_QB_Performance[[#This Row],[InvoiceNumber]])</f>
        <v>47789</v>
      </c>
      <c r="I81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81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44750.46875</v>
      </c>
      <c r="M81" s="25">
        <v>47280</v>
      </c>
      <c r="N81">
        <f>VLOOKUP(M81,Tabla_QB_Performance[Invoice '#],1,FALSE)</f>
        <v>47280</v>
      </c>
    </row>
    <row r="82" spans="1:14" x14ac:dyDescent="0.3">
      <c r="A82">
        <v>124</v>
      </c>
      <c r="B82" s="5">
        <v>44770.762962962966</v>
      </c>
      <c r="C82" t="s">
        <v>943</v>
      </c>
      <c r="D82">
        <v>1</v>
      </c>
      <c r="E82" t="s">
        <v>942</v>
      </c>
      <c r="F82" t="s">
        <v>630</v>
      </c>
      <c r="G82">
        <f>IF(Tabla_QB_Performance[[#This Row],[LastPO_Related]]&lt;&gt;"",1,0)</f>
        <v>1</v>
      </c>
      <c r="H82">
        <f>VALUE(Tabla_QB_Performance[[#This Row],[InvoiceNumber]])</f>
        <v>47817</v>
      </c>
      <c r="I82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82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44754.511111111111</v>
      </c>
      <c r="M82" s="24">
        <v>47272</v>
      </c>
      <c r="N82">
        <f>VLOOKUP(M82,Tabla_QB_Performance[Invoice '#],1,FALSE)</f>
        <v>47272</v>
      </c>
    </row>
    <row r="83" spans="1:14" x14ac:dyDescent="0.3">
      <c r="A83">
        <v>123</v>
      </c>
      <c r="B83" s="5">
        <v>44770.761469907404</v>
      </c>
      <c r="C83" t="s">
        <v>945</v>
      </c>
      <c r="D83">
        <v>1</v>
      </c>
      <c r="E83" t="s">
        <v>944</v>
      </c>
      <c r="F83" t="s">
        <v>630</v>
      </c>
      <c r="G83">
        <f>IF(Tabla_QB_Performance[[#This Row],[LastPO_Related]]&lt;&gt;"",1,0)</f>
        <v>1</v>
      </c>
      <c r="H83">
        <f>VALUE(Tabla_QB_Performance[[#This Row],[InvoiceNumber]])</f>
        <v>47819</v>
      </c>
      <c r="I83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83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44754.118055555555</v>
      </c>
      <c r="M83" s="25">
        <v>47248</v>
      </c>
      <c r="N83">
        <f>VLOOKUP(M83,Tabla_QB_Performance[Invoice '#],1,FALSE)</f>
        <v>47248</v>
      </c>
    </row>
    <row r="84" spans="1:14" x14ac:dyDescent="0.3">
      <c r="A84">
        <v>121</v>
      </c>
      <c r="B84" s="5">
        <v>44770.759386574071</v>
      </c>
      <c r="C84" t="s">
        <v>949</v>
      </c>
      <c r="D84">
        <v>1</v>
      </c>
      <c r="E84" t="s">
        <v>948</v>
      </c>
      <c r="F84" t="s">
        <v>630</v>
      </c>
      <c r="G84">
        <f>IF(Tabla_QB_Performance[[#This Row],[LastPO_Related]]&lt;&gt;"",1,0)</f>
        <v>1</v>
      </c>
      <c r="H84">
        <f>VALUE(Tabla_QB_Performance[[#This Row],[InvoiceNumber]])</f>
        <v>47836</v>
      </c>
      <c r="I84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84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44755.059027777781</v>
      </c>
      <c r="M84" s="24">
        <v>48054</v>
      </c>
      <c r="N84">
        <f>VLOOKUP(M84,Tabla_QB_Performance[Invoice '#],1,FALSE)</f>
        <v>48054</v>
      </c>
    </row>
    <row r="85" spans="1:14" x14ac:dyDescent="0.3">
      <c r="A85">
        <v>122</v>
      </c>
      <c r="B85" s="5">
        <v>44770.760277777779</v>
      </c>
      <c r="C85" t="s">
        <v>947</v>
      </c>
      <c r="D85">
        <v>1</v>
      </c>
      <c r="E85" t="s">
        <v>946</v>
      </c>
      <c r="F85" t="s">
        <v>630</v>
      </c>
      <c r="G85">
        <f>IF(Tabla_QB_Performance[[#This Row],[LastPO_Related]]&lt;&gt;"",1,0)</f>
        <v>1</v>
      </c>
      <c r="H85">
        <f>VALUE(Tabla_QB_Performance[[#This Row],[InvoiceNumber]])</f>
        <v>47835</v>
      </c>
      <c r="I85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85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44749.503472222219</v>
      </c>
      <c r="M85" s="25">
        <v>48055</v>
      </c>
      <c r="N85">
        <f>VLOOKUP(M85,Tabla_QB_Performance[Invoice '#],1,FALSE)</f>
        <v>48055</v>
      </c>
    </row>
    <row r="86" spans="1:14" x14ac:dyDescent="0.3">
      <c r="A86">
        <v>120</v>
      </c>
      <c r="B86" s="5">
        <v>44770.758414351854</v>
      </c>
      <c r="C86" t="s">
        <v>951</v>
      </c>
      <c r="D86">
        <v>1</v>
      </c>
      <c r="E86" t="s">
        <v>950</v>
      </c>
      <c r="F86" t="s">
        <v>630</v>
      </c>
      <c r="G86">
        <f>IF(Tabla_QB_Performance[[#This Row],[LastPO_Related]]&lt;&gt;"",1,0)</f>
        <v>1</v>
      </c>
      <c r="H86">
        <f>VALUE(Tabla_QB_Performance[[#This Row],[InvoiceNumber]])</f>
        <v>47837</v>
      </c>
      <c r="I86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86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44755.490972222222</v>
      </c>
      <c r="M86" s="24">
        <v>47378</v>
      </c>
      <c r="N86">
        <f>VLOOKUP(M86,Tabla_QB_Performance[Invoice '#],1,FALSE)</f>
        <v>47378</v>
      </c>
    </row>
    <row r="87" spans="1:14" x14ac:dyDescent="0.3">
      <c r="A87">
        <v>178</v>
      </c>
      <c r="B87" s="5">
        <v>44775.197326388887</v>
      </c>
      <c r="C87" t="s">
        <v>953</v>
      </c>
      <c r="D87">
        <v>3</v>
      </c>
      <c r="E87" t="s">
        <v>952</v>
      </c>
      <c r="F87" t="s">
        <v>800</v>
      </c>
      <c r="G87">
        <f>IF(Tabla_QB_Performance[[#This Row],[LastPO_Related]]&lt;&gt;"",1,0)</f>
        <v>1</v>
      </c>
      <c r="H87">
        <f>VALUE(Tabla_QB_Performance[[#This Row],[InvoiceNumber]])</f>
        <v>47856</v>
      </c>
      <c r="I87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87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44768.504861111112</v>
      </c>
      <c r="M87" s="25">
        <v>47377</v>
      </c>
      <c r="N87">
        <f>VLOOKUP(M87,Tabla_QB_Performance[Invoice '#],1,FALSE)</f>
        <v>47377</v>
      </c>
    </row>
    <row r="88" spans="1:14" x14ac:dyDescent="0.3">
      <c r="A88">
        <v>118</v>
      </c>
      <c r="B88" s="5">
        <v>44770.755370370367</v>
      </c>
      <c r="C88" t="s">
        <v>955</v>
      </c>
      <c r="D88">
        <v>1</v>
      </c>
      <c r="E88" t="s">
        <v>954</v>
      </c>
      <c r="F88" t="s">
        <v>630</v>
      </c>
      <c r="G88">
        <f>IF(Tabla_QB_Performance[[#This Row],[LastPO_Related]]&lt;&gt;"",1,0)</f>
        <v>1</v>
      </c>
      <c r="H88">
        <f>VALUE(Tabla_QB_Performance[[#This Row],[InvoiceNumber]])</f>
        <v>47858</v>
      </c>
      <c r="I88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88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44757.477083333331</v>
      </c>
      <c r="M88" s="24">
        <v>47376</v>
      </c>
      <c r="N88">
        <f>VLOOKUP(M88,Tabla_QB_Performance[Invoice '#],1,FALSE)</f>
        <v>47376</v>
      </c>
    </row>
    <row r="89" spans="1:14" x14ac:dyDescent="0.3">
      <c r="A89">
        <v>117</v>
      </c>
      <c r="B89" s="5">
        <v>44770.754537037035</v>
      </c>
      <c r="C89" t="s">
        <v>957</v>
      </c>
      <c r="D89">
        <v>1</v>
      </c>
      <c r="E89" t="s">
        <v>956</v>
      </c>
      <c r="F89" t="s">
        <v>630</v>
      </c>
      <c r="G89">
        <f>IF(Tabla_QB_Performance[[#This Row],[LastPO_Related]]&lt;&gt;"",1,0)</f>
        <v>1</v>
      </c>
      <c r="H89">
        <f>VALUE(Tabla_QB_Performance[[#This Row],[InvoiceNumber]])</f>
        <v>47859</v>
      </c>
      <c r="I89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89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44756.084722222222</v>
      </c>
      <c r="M89" s="25">
        <v>48094</v>
      </c>
      <c r="N89">
        <f>VLOOKUP(M89,Tabla_QB_Performance[Invoice '#],1,FALSE)</f>
        <v>48094</v>
      </c>
    </row>
    <row r="90" spans="1:14" x14ac:dyDescent="0.3">
      <c r="A90">
        <v>132</v>
      </c>
      <c r="B90" s="5">
        <v>44770.931516203702</v>
      </c>
      <c r="C90" t="s">
        <v>959</v>
      </c>
      <c r="D90">
        <v>1</v>
      </c>
      <c r="E90" t="s">
        <v>958</v>
      </c>
      <c r="F90" t="s">
        <v>630</v>
      </c>
      <c r="G90">
        <f>IF(Tabla_QB_Performance[[#This Row],[LastPO_Related]]&lt;&gt;"",1,0)</f>
        <v>1</v>
      </c>
      <c r="H90">
        <f>VALUE(Tabla_QB_Performance[[#This Row],[InvoiceNumber]])</f>
        <v>47891</v>
      </c>
      <c r="I90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90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44760.131249999999</v>
      </c>
      <c r="M90" s="24">
        <v>48212</v>
      </c>
      <c r="N90">
        <f>VLOOKUP(M90,Tabla_QB_Performance[Invoice '#],1,FALSE)</f>
        <v>48212</v>
      </c>
    </row>
    <row r="91" spans="1:14" x14ac:dyDescent="0.3">
      <c r="A91">
        <v>227</v>
      </c>
      <c r="B91" s="5">
        <v>44777.923263888886</v>
      </c>
      <c r="C91" t="s">
        <v>961</v>
      </c>
      <c r="D91">
        <v>6</v>
      </c>
      <c r="E91" t="s">
        <v>960</v>
      </c>
      <c r="F91" t="s">
        <v>630</v>
      </c>
      <c r="G91">
        <f>IF(Tabla_QB_Performance[[#This Row],[LastPO_Related]]&lt;&gt;"",1,0)</f>
        <v>1</v>
      </c>
      <c r="H91">
        <f>VALUE(Tabla_QB_Performance[[#This Row],[InvoiceNumber]])</f>
        <v>47892</v>
      </c>
      <c r="I91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91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44756.063020833331</v>
      </c>
      <c r="M91" s="25">
        <v>47584</v>
      </c>
      <c r="N91">
        <f>VLOOKUP(M91,Tabla_QB_Performance[Invoice '#],1,FALSE)</f>
        <v>47584</v>
      </c>
    </row>
    <row r="92" spans="1:14" x14ac:dyDescent="0.3">
      <c r="A92">
        <v>135</v>
      </c>
      <c r="B92" s="5">
        <v>44770.976620370369</v>
      </c>
      <c r="C92" t="s">
        <v>963</v>
      </c>
      <c r="D92">
        <v>1</v>
      </c>
      <c r="E92" t="s">
        <v>962</v>
      </c>
      <c r="F92" t="s">
        <v>630</v>
      </c>
      <c r="G92">
        <f>IF(Tabla_QB_Performance[[#This Row],[LastPO_Related]]&lt;&gt;"",1,0)</f>
        <v>1</v>
      </c>
      <c r="H92">
        <f>VALUE(Tabla_QB_Performance[[#This Row],[InvoiceNumber]])</f>
        <v>47912</v>
      </c>
      <c r="I92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92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44775.181261574071</v>
      </c>
      <c r="M92" s="24">
        <v>47497</v>
      </c>
      <c r="N92">
        <f>VLOOKUP(M92,Tabla_QB_Performance[Invoice '#],1,FALSE)</f>
        <v>47497</v>
      </c>
    </row>
    <row r="93" spans="1:14" x14ac:dyDescent="0.3">
      <c r="A93">
        <v>134</v>
      </c>
      <c r="B93" s="5">
        <v>44770.975729166668</v>
      </c>
      <c r="C93" t="s">
        <v>965</v>
      </c>
      <c r="D93">
        <v>1</v>
      </c>
      <c r="E93" t="s">
        <v>964</v>
      </c>
      <c r="F93" t="s">
        <v>630</v>
      </c>
      <c r="G93">
        <f>IF(Tabla_QB_Performance[[#This Row],[LastPO_Related]]&lt;&gt;"",1,0)</f>
        <v>1</v>
      </c>
      <c r="H93">
        <f>VALUE(Tabla_QB_Performance[[#This Row],[InvoiceNumber]])</f>
        <v>47913</v>
      </c>
      <c r="I93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93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44760.072222222225</v>
      </c>
      <c r="M93" s="25">
        <v>47496</v>
      </c>
      <c r="N93">
        <f>VLOOKUP(M93,Tabla_QB_Performance[Invoice '#],1,FALSE)</f>
        <v>47496</v>
      </c>
    </row>
    <row r="94" spans="1:14" x14ac:dyDescent="0.3">
      <c r="A94">
        <v>176</v>
      </c>
      <c r="B94" s="5">
        <v>44775.196562500001</v>
      </c>
      <c r="C94" t="s">
        <v>967</v>
      </c>
      <c r="D94">
        <v>1</v>
      </c>
      <c r="E94" t="s">
        <v>966</v>
      </c>
      <c r="F94" t="s">
        <v>630</v>
      </c>
      <c r="G94">
        <f>IF(Tabla_QB_Performance[[#This Row],[LastPO_Related]]&lt;&gt;"",1,0)</f>
        <v>1</v>
      </c>
      <c r="H94">
        <f>VALUE(Tabla_QB_Performance[[#This Row],[InvoiceNumber]])</f>
        <v>47966</v>
      </c>
      <c r="I94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94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44761.054166666669</v>
      </c>
      <c r="M94" s="24">
        <v>47464</v>
      </c>
      <c r="N94">
        <f>VLOOKUP(M94,Tabla_QB_Performance[Invoice '#],1,FALSE)</f>
        <v>47464</v>
      </c>
    </row>
    <row r="95" spans="1:14" x14ac:dyDescent="0.3">
      <c r="A95">
        <v>174</v>
      </c>
      <c r="B95" s="5">
        <v>44775.195555555554</v>
      </c>
      <c r="C95" t="s">
        <v>970</v>
      </c>
      <c r="D95">
        <v>1</v>
      </c>
      <c r="E95" t="s">
        <v>969</v>
      </c>
      <c r="F95" t="s">
        <v>630</v>
      </c>
      <c r="G95">
        <f>IF(Tabla_QB_Performance[[#This Row],[LastPO_Related]]&lt;&gt;"",1,0)</f>
        <v>1</v>
      </c>
      <c r="H95">
        <f>VALUE(Tabla_QB_Performance[[#This Row],[InvoiceNumber]])</f>
        <v>47969</v>
      </c>
      <c r="I95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95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44768.504861111112</v>
      </c>
      <c r="M95" s="25">
        <v>47463</v>
      </c>
      <c r="N95">
        <f>VLOOKUP(M95,Tabla_QB_Performance[Invoice '#],1,FALSE)</f>
        <v>47463</v>
      </c>
    </row>
    <row r="96" spans="1:14" x14ac:dyDescent="0.3">
      <c r="A96">
        <v>199</v>
      </c>
      <c r="B96" s="5">
        <v>44775.764745370368</v>
      </c>
      <c r="C96" t="s">
        <v>978</v>
      </c>
      <c r="D96">
        <v>2</v>
      </c>
      <c r="E96" t="s">
        <v>977</v>
      </c>
      <c r="F96" t="s">
        <v>800</v>
      </c>
      <c r="G96">
        <f>IF(Tabla_QB_Performance[[#This Row],[LastPO_Related]]&lt;&gt;"",1,0)</f>
        <v>1</v>
      </c>
      <c r="H96">
        <f>VALUE(Tabla_QB_Performance[[#This Row],[InvoiceNumber]])</f>
        <v>47984</v>
      </c>
      <c r="I96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96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44768.504861111112</v>
      </c>
      <c r="M96" s="24">
        <v>47452</v>
      </c>
      <c r="N96">
        <f>VLOOKUP(M96,Tabla_QB_Performance[Invoice '#],1,FALSE)</f>
        <v>47452</v>
      </c>
    </row>
    <row r="97" spans="1:14" x14ac:dyDescent="0.3">
      <c r="A97">
        <v>234</v>
      </c>
      <c r="B97" s="5">
        <v>44778.617060185185</v>
      </c>
      <c r="C97" t="s">
        <v>972</v>
      </c>
      <c r="D97">
        <v>2</v>
      </c>
      <c r="E97" t="s">
        <v>971</v>
      </c>
      <c r="F97" t="s">
        <v>630</v>
      </c>
      <c r="G97">
        <f>IF(Tabla_QB_Performance[[#This Row],[LastPO_Related]]&lt;&gt;"",1,0)</f>
        <v>1</v>
      </c>
      <c r="H97">
        <f>VALUE(Tabla_QB_Performance[[#This Row],[InvoiceNumber]])</f>
        <v>47980</v>
      </c>
      <c r="I97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97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44762.513194444444</v>
      </c>
      <c r="M97" s="25">
        <v>47436</v>
      </c>
      <c r="N97">
        <f>VLOOKUP(M97,Tabla_QB_Performance[Invoice '#],1,FALSE)</f>
        <v>47436</v>
      </c>
    </row>
    <row r="98" spans="1:14" x14ac:dyDescent="0.3">
      <c r="A98">
        <v>172</v>
      </c>
      <c r="B98" s="5">
        <v>44775.192337962966</v>
      </c>
      <c r="C98" t="s">
        <v>974</v>
      </c>
      <c r="D98">
        <v>1</v>
      </c>
      <c r="E98" t="s">
        <v>973</v>
      </c>
      <c r="F98" t="s">
        <v>800</v>
      </c>
      <c r="G98">
        <f>IF(Tabla_QB_Performance[[#This Row],[LastPO_Related]]&lt;&gt;"",1,0)</f>
        <v>1</v>
      </c>
      <c r="H98">
        <f>VALUE(Tabla_QB_Performance[[#This Row],[InvoiceNumber]])</f>
        <v>47982</v>
      </c>
      <c r="I98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98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44762.490277777775</v>
      </c>
      <c r="M98" s="24">
        <v>47435</v>
      </c>
      <c r="N98">
        <f>VLOOKUP(M98,Tabla_QB_Performance[Invoice '#],1,FALSE)</f>
        <v>47435</v>
      </c>
    </row>
    <row r="99" spans="1:14" x14ac:dyDescent="0.3">
      <c r="A99">
        <v>200</v>
      </c>
      <c r="B99" s="5">
        <v>44775.765231481484</v>
      </c>
      <c r="C99" t="s">
        <v>976</v>
      </c>
      <c r="D99">
        <v>2</v>
      </c>
      <c r="E99" t="s">
        <v>975</v>
      </c>
      <c r="F99" t="s">
        <v>800</v>
      </c>
      <c r="G99">
        <f>IF(Tabla_QB_Performance[[#This Row],[LastPO_Related]]&lt;&gt;"",1,0)</f>
        <v>1</v>
      </c>
      <c r="H99">
        <f>VALUE(Tabla_QB_Performance[[#This Row],[InvoiceNumber]])</f>
        <v>47983</v>
      </c>
      <c r="I99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99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44761.082638888889</v>
      </c>
      <c r="M99" s="25">
        <v>47431</v>
      </c>
      <c r="N99">
        <f>VLOOKUP(M99,Tabla_QB_Performance[Invoice '#],1,FALSE)</f>
        <v>47431</v>
      </c>
    </row>
    <row r="100" spans="1:14" x14ac:dyDescent="0.3">
      <c r="A100">
        <v>198</v>
      </c>
      <c r="B100" s="5">
        <v>44775.764409722222</v>
      </c>
      <c r="C100" t="s">
        <v>980</v>
      </c>
      <c r="D100">
        <v>2</v>
      </c>
      <c r="E100" t="s">
        <v>979</v>
      </c>
      <c r="F100" t="s">
        <v>800</v>
      </c>
      <c r="G100">
        <f>IF(Tabla_QB_Performance[[#This Row],[LastPO_Related]]&lt;&gt;"",1,0)</f>
        <v>1</v>
      </c>
      <c r="H100">
        <f>VALUE(Tabla_QB_Performance[[#This Row],[InvoiceNumber]])</f>
        <v>47999</v>
      </c>
      <c r="I100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100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44763.529861111114</v>
      </c>
      <c r="M100" s="24">
        <v>47406</v>
      </c>
      <c r="N100">
        <f>VLOOKUP(M100,Tabla_QB_Performance[Invoice '#],1,FALSE)</f>
        <v>47406</v>
      </c>
    </row>
    <row r="101" spans="1:14" x14ac:dyDescent="0.3">
      <c r="A101">
        <v>197</v>
      </c>
      <c r="B101" s="5">
        <v>44775.764074074075</v>
      </c>
      <c r="C101" t="s">
        <v>982</v>
      </c>
      <c r="D101">
        <v>2</v>
      </c>
      <c r="E101" t="s">
        <v>981</v>
      </c>
      <c r="F101" t="s">
        <v>800</v>
      </c>
      <c r="G101">
        <f>IF(Tabla_QB_Performance[[#This Row],[LastPO_Related]]&lt;&gt;"",1,0)</f>
        <v>1</v>
      </c>
      <c r="H101">
        <f>VALUE(Tabla_QB_Performance[[#This Row],[InvoiceNumber]])</f>
        <v>48000</v>
      </c>
      <c r="I101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101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44762.48541666667</v>
      </c>
      <c r="M101" s="25">
        <v>47405</v>
      </c>
      <c r="N101">
        <f>VLOOKUP(M101,Tabla_QB_Performance[Invoice '#],1,FALSE)</f>
        <v>47405</v>
      </c>
    </row>
    <row r="102" spans="1:14" x14ac:dyDescent="0.3">
      <c r="A102">
        <v>163</v>
      </c>
      <c r="B102" s="5">
        <v>44774.952569444446</v>
      </c>
      <c r="C102" t="s">
        <v>984</v>
      </c>
      <c r="D102">
        <v>1</v>
      </c>
      <c r="E102" t="s">
        <v>983</v>
      </c>
      <c r="F102" t="s">
        <v>630</v>
      </c>
      <c r="G102">
        <f>IF(Tabla_QB_Performance[[#This Row],[LastPO_Related]]&lt;&gt;"",1,0)</f>
        <v>1</v>
      </c>
      <c r="H102">
        <f>VALUE(Tabla_QB_Performance[[#This Row],[InvoiceNumber]])</f>
        <v>48033</v>
      </c>
      <c r="I102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102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44763.495138888888</v>
      </c>
      <c r="M102" s="24">
        <v>48127</v>
      </c>
      <c r="N102">
        <f>VLOOKUP(M102,Tabla_QB_Performance[Invoice '#],1,FALSE)</f>
        <v>48127</v>
      </c>
    </row>
    <row r="103" spans="1:14" x14ac:dyDescent="0.3">
      <c r="A103">
        <v>162</v>
      </c>
      <c r="B103" s="5">
        <v>44774.951643518521</v>
      </c>
      <c r="C103" t="s">
        <v>986</v>
      </c>
      <c r="D103">
        <v>1</v>
      </c>
      <c r="E103" t="s">
        <v>985</v>
      </c>
      <c r="F103" t="s">
        <v>630</v>
      </c>
      <c r="G103">
        <f>IF(Tabla_QB_Performance[[#This Row],[LastPO_Related]]&lt;&gt;"",1,0)</f>
        <v>1</v>
      </c>
      <c r="H103">
        <f>VALUE(Tabla_QB_Performance[[#This Row],[InvoiceNumber]])</f>
        <v>48035</v>
      </c>
      <c r="I103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103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44763.506249999999</v>
      </c>
      <c r="M103" s="25">
        <v>47984</v>
      </c>
      <c r="N103">
        <f>VLOOKUP(M103,Tabla_QB_Performance[Invoice '#],1,FALSE)</f>
        <v>47984</v>
      </c>
    </row>
    <row r="104" spans="1:14" x14ac:dyDescent="0.3">
      <c r="A104">
        <v>196</v>
      </c>
      <c r="B104" s="5">
        <v>44775.763738425929</v>
      </c>
      <c r="C104" t="s">
        <v>988</v>
      </c>
      <c r="D104">
        <v>2</v>
      </c>
      <c r="E104" t="s">
        <v>987</v>
      </c>
      <c r="F104" t="s">
        <v>800</v>
      </c>
      <c r="G104">
        <f>IF(Tabla_QB_Performance[[#This Row],[LastPO_Related]]&lt;&gt;"",1,0)</f>
        <v>1</v>
      </c>
      <c r="H104">
        <f>VALUE(Tabla_QB_Performance[[#This Row],[InvoiceNumber]])</f>
        <v>48054</v>
      </c>
      <c r="I104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104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44764.518055555556</v>
      </c>
      <c r="M104" s="24">
        <v>47969</v>
      </c>
      <c r="N104">
        <f>VLOOKUP(M104,Tabla_QB_Performance[Invoice '#],1,FALSE)</f>
        <v>47969</v>
      </c>
    </row>
    <row r="105" spans="1:14" x14ac:dyDescent="0.3">
      <c r="A105">
        <v>159</v>
      </c>
      <c r="B105" s="5">
        <v>44774.944606481484</v>
      </c>
      <c r="C105" t="s">
        <v>992</v>
      </c>
      <c r="D105">
        <v>1</v>
      </c>
      <c r="E105" t="s">
        <v>991</v>
      </c>
      <c r="F105" t="s">
        <v>800</v>
      </c>
      <c r="G105">
        <f>IF(Tabla_QB_Performance[[#This Row],[LastPO_Related]]&lt;&gt;"",1,0)</f>
        <v>1</v>
      </c>
      <c r="H105">
        <f>VALUE(Tabla_QB_Performance[[#This Row],[InvoiceNumber]])</f>
        <v>48056</v>
      </c>
      <c r="I105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105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44762.517361111109</v>
      </c>
      <c r="M105" s="25">
        <v>47856</v>
      </c>
      <c r="N105">
        <f>VLOOKUP(M105,Tabla_QB_Performance[Invoice '#],1,FALSE)</f>
        <v>47856</v>
      </c>
    </row>
    <row r="106" spans="1:14" x14ac:dyDescent="0.3">
      <c r="A106">
        <v>160</v>
      </c>
      <c r="B106" s="5">
        <v>44774.947094907409</v>
      </c>
      <c r="C106" t="s">
        <v>990</v>
      </c>
      <c r="D106">
        <v>1</v>
      </c>
      <c r="E106" t="s">
        <v>989</v>
      </c>
      <c r="F106" t="s">
        <v>630</v>
      </c>
      <c r="G106">
        <f>IF(Tabla_QB_Performance[[#This Row],[LastPO_Related]]&lt;&gt;"",1,0)</f>
        <v>1</v>
      </c>
      <c r="H106">
        <f>VALUE(Tabla_QB_Performance[[#This Row],[InvoiceNumber]])</f>
        <v>48055</v>
      </c>
      <c r="I106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106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44764.493750000001</v>
      </c>
      <c r="M106" s="24">
        <v>47673</v>
      </c>
      <c r="N106">
        <f>VLOOKUP(M106,Tabla_QB_Performance[Invoice '#],1,FALSE)</f>
        <v>47673</v>
      </c>
    </row>
    <row r="107" spans="1:14" x14ac:dyDescent="0.3">
      <c r="A107">
        <v>158</v>
      </c>
      <c r="B107" s="5">
        <v>44774.938310185185</v>
      </c>
      <c r="C107" t="s">
        <v>994</v>
      </c>
      <c r="D107">
        <v>1</v>
      </c>
      <c r="E107" t="s">
        <v>993</v>
      </c>
      <c r="F107" t="s">
        <v>892</v>
      </c>
      <c r="G107">
        <f>IF(Tabla_QB_Performance[[#This Row],[LastPO_Related]]&lt;&gt;"",1,0)</f>
        <v>1</v>
      </c>
      <c r="H107">
        <f>VALUE(Tabla_QB_Performance[[#This Row],[InvoiceNumber]])</f>
        <v>48093</v>
      </c>
      <c r="I107" s="26" t="str">
        <f>_xlfn.IFNA(IF(VLOOKUP(Tabla_QB_Performance[[#This Row],[Invoice '#]],Tabla_MasterData[[Invoice_Number]:[Date_Quickbooks_Processed]],1,FALSE)=Tabla_QB_Performance[[#This Row],[Invoice '#]],"YES","NOT"),"NOT")</f>
        <v>NOT</v>
      </c>
      <c r="J107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44767.229166666664</v>
      </c>
      <c r="M107" s="25">
        <v>47622</v>
      </c>
      <c r="N107">
        <f>VLOOKUP(M107,Tabla_QB_Performance[Invoice '#],1,FALSE)</f>
        <v>47622</v>
      </c>
    </row>
    <row r="108" spans="1:14" x14ac:dyDescent="0.3">
      <c r="A108">
        <v>185</v>
      </c>
      <c r="B108" s="5">
        <v>44775.756307870368</v>
      </c>
      <c r="C108" t="s">
        <v>1030</v>
      </c>
      <c r="D108">
        <v>1</v>
      </c>
      <c r="E108" t="s">
        <v>993</v>
      </c>
      <c r="F108" t="s">
        <v>630</v>
      </c>
      <c r="G108">
        <f>IF(Tabla_QB_Performance[[#This Row],[LastPO_Related]]&lt;&gt;"",1,0)</f>
        <v>1</v>
      </c>
      <c r="H108">
        <f>VALUE(Tabla_QB_Performance[[#This Row],[InvoiceNumber]])</f>
        <v>48212</v>
      </c>
      <c r="I108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108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44767.229166666664</v>
      </c>
      <c r="M108" s="24">
        <v>47706</v>
      </c>
      <c r="N108">
        <f>VLOOKUP(M108,Tabla_QB_Performance[Invoice '#],1,FALSE)</f>
        <v>47706</v>
      </c>
    </row>
    <row r="109" spans="1:14" x14ac:dyDescent="0.3">
      <c r="A109">
        <v>157</v>
      </c>
      <c r="B109" s="5">
        <v>44774.937245370369</v>
      </c>
      <c r="C109" t="s">
        <v>996</v>
      </c>
      <c r="D109">
        <v>1</v>
      </c>
      <c r="E109" t="s">
        <v>995</v>
      </c>
      <c r="F109" t="s">
        <v>630</v>
      </c>
      <c r="G109">
        <f>IF(Tabla_QB_Performance[[#This Row],[LastPO_Related]]&lt;&gt;"",1,0)</f>
        <v>1</v>
      </c>
      <c r="H109">
        <f>VALUE(Tabla_QB_Performance[[#This Row],[InvoiceNumber]])</f>
        <v>48094</v>
      </c>
      <c r="I109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109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44767.06527777778</v>
      </c>
      <c r="M109" s="25">
        <v>47721</v>
      </c>
      <c r="N109">
        <f>VLOOKUP(M109,Tabla_QB_Performance[Invoice '#],1,FALSE)</f>
        <v>47721</v>
      </c>
    </row>
    <row r="110" spans="1:14" x14ac:dyDescent="0.3">
      <c r="A110">
        <v>166</v>
      </c>
      <c r="B110" s="5">
        <v>44774.966215277775</v>
      </c>
      <c r="C110" t="s">
        <v>998</v>
      </c>
      <c r="D110">
        <v>1</v>
      </c>
      <c r="E110" t="s">
        <v>997</v>
      </c>
      <c r="F110" t="s">
        <v>630</v>
      </c>
      <c r="G110">
        <f>IF(Tabla_QB_Performance[[#This Row],[LastPO_Related]]&lt;&gt;"",1,0)</f>
        <v>1</v>
      </c>
      <c r="H110">
        <f>VALUE(Tabla_QB_Performance[[#This Row],[InvoiceNumber]])</f>
        <v>48104</v>
      </c>
      <c r="I110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110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44769.547222222223</v>
      </c>
      <c r="M110" s="24">
        <v>47718</v>
      </c>
      <c r="N110">
        <f>VLOOKUP(M110,Tabla_QB_Performance[Invoice '#],1,FALSE)</f>
        <v>47718</v>
      </c>
    </row>
    <row r="111" spans="1:14" x14ac:dyDescent="0.3">
      <c r="A111">
        <v>165</v>
      </c>
      <c r="B111" s="5">
        <v>44774.965219907404</v>
      </c>
      <c r="C111" t="s">
        <v>1000</v>
      </c>
      <c r="D111">
        <v>1</v>
      </c>
      <c r="E111" t="s">
        <v>999</v>
      </c>
      <c r="F111" t="s">
        <v>630</v>
      </c>
      <c r="G111">
        <f>IF(Tabla_QB_Performance[[#This Row],[LastPO_Related]]&lt;&gt;"",1,0)</f>
        <v>1</v>
      </c>
      <c r="H111">
        <f>VALUE(Tabla_QB_Performance[[#This Row],[InvoiceNumber]])</f>
        <v>48105</v>
      </c>
      <c r="I111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111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44769.55</v>
      </c>
      <c r="M111" s="25">
        <v>47725</v>
      </c>
      <c r="N111">
        <f>VLOOKUP(M111,Tabla_QB_Performance[Invoice '#],1,FALSE)</f>
        <v>47725</v>
      </c>
    </row>
    <row r="112" spans="1:14" x14ac:dyDescent="0.3">
      <c r="A112">
        <v>164</v>
      </c>
      <c r="B112" s="5">
        <v>44774.959050925929</v>
      </c>
      <c r="C112" t="s">
        <v>1002</v>
      </c>
      <c r="D112">
        <v>1</v>
      </c>
      <c r="E112" t="s">
        <v>1001</v>
      </c>
      <c r="F112" t="s">
        <v>630</v>
      </c>
      <c r="G112">
        <f>IF(Tabla_QB_Performance[[#This Row],[LastPO_Related]]&lt;&gt;"",1,0)</f>
        <v>1</v>
      </c>
      <c r="H112">
        <f>VALUE(Tabla_QB_Performance[[#This Row],[InvoiceNumber]])</f>
        <v>48106</v>
      </c>
      <c r="I112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112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44769.552777777775</v>
      </c>
      <c r="M112" s="24">
        <v>48177</v>
      </c>
      <c r="N112">
        <f>VLOOKUP(M112,Tabla_QB_Performance[Invoice '#],1,FALSE)</f>
        <v>48177</v>
      </c>
    </row>
    <row r="113" spans="1:14" x14ac:dyDescent="0.3">
      <c r="A113">
        <v>167</v>
      </c>
      <c r="B113" s="5">
        <v>44775.001203703701</v>
      </c>
      <c r="C113" t="s">
        <v>1004</v>
      </c>
      <c r="D113">
        <v>1</v>
      </c>
      <c r="E113" t="s">
        <v>1003</v>
      </c>
      <c r="F113" t="s">
        <v>630</v>
      </c>
      <c r="G113">
        <f>IF(Tabla_QB_Performance[[#This Row],[LastPO_Related]]&lt;&gt;"",1,0)</f>
        <v>1</v>
      </c>
      <c r="H113">
        <f>VALUE(Tabla_QB_Performance[[#This Row],[InvoiceNumber]])</f>
        <v>48127</v>
      </c>
      <c r="I113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113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44768.504861111112</v>
      </c>
      <c r="M113" s="25">
        <v>48180</v>
      </c>
      <c r="N113">
        <f>VLOOKUP(M113,Tabla_QB_Performance[Invoice '#],1,FALSE)</f>
        <v>48180</v>
      </c>
    </row>
    <row r="114" spans="1:14" x14ac:dyDescent="0.3">
      <c r="A114">
        <v>348</v>
      </c>
      <c r="B114" s="5">
        <v>44785.041273148148</v>
      </c>
      <c r="C114" t="s">
        <v>1006</v>
      </c>
      <c r="D114">
        <v>31</v>
      </c>
      <c r="E114" t="s">
        <v>1007</v>
      </c>
      <c r="F114" t="s">
        <v>630</v>
      </c>
      <c r="G114">
        <f>IF(Tabla_QB_Performance[[#This Row],[LastPO_Related]]&lt;&gt;"",1,0)</f>
        <v>1</v>
      </c>
      <c r="H114">
        <f>VALUE(Tabla_QB_Performance[[#This Row],[InvoiceNumber]])</f>
        <v>48128</v>
      </c>
      <c r="I114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114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44769.173611111109</v>
      </c>
      <c r="M114" s="24">
        <v>48104</v>
      </c>
      <c r="N114">
        <f>VLOOKUP(M114,Tabla_QB_Performance[Invoice '#],1,FALSE)</f>
        <v>48104</v>
      </c>
    </row>
    <row r="115" spans="1:14" x14ac:dyDescent="0.3">
      <c r="A115">
        <v>170</v>
      </c>
      <c r="B115" s="5">
        <v>44775.137233796297</v>
      </c>
      <c r="C115" t="s">
        <v>1009</v>
      </c>
      <c r="D115">
        <v>1</v>
      </c>
      <c r="E115" t="s">
        <v>1008</v>
      </c>
      <c r="F115" t="s">
        <v>630</v>
      </c>
      <c r="G115">
        <f>IF(Tabla_QB_Performance[[#This Row],[LastPO_Related]]&lt;&gt;"",1,0)</f>
        <v>1</v>
      </c>
      <c r="H115">
        <f>VALUE(Tabla_QB_Performance[[#This Row],[InvoiceNumber]])</f>
        <v>48129</v>
      </c>
      <c r="I115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115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44769.152083333334</v>
      </c>
      <c r="M115" s="25">
        <v>48105</v>
      </c>
      <c r="N115">
        <f>VLOOKUP(M115,Tabla_QB_Performance[Invoice '#],1,FALSE)</f>
        <v>48105</v>
      </c>
    </row>
    <row r="116" spans="1:14" x14ac:dyDescent="0.3">
      <c r="A116">
        <v>169</v>
      </c>
      <c r="B116" s="5">
        <v>44775.095694444448</v>
      </c>
      <c r="C116" t="s">
        <v>1011</v>
      </c>
      <c r="D116">
        <v>1</v>
      </c>
      <c r="E116" t="s">
        <v>1010</v>
      </c>
      <c r="F116" t="s">
        <v>630</v>
      </c>
      <c r="G116">
        <f>IF(Tabla_QB_Performance[[#This Row],[LastPO_Related]]&lt;&gt;"",1,0)</f>
        <v>1</v>
      </c>
      <c r="H116">
        <f>VALUE(Tabla_QB_Performance[[#This Row],[InvoiceNumber]])</f>
        <v>48130</v>
      </c>
      <c r="I116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116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44769.163888888892</v>
      </c>
      <c r="M116" s="24">
        <v>48106</v>
      </c>
      <c r="N116">
        <f>VLOOKUP(M116,Tabla_QB_Performance[Invoice '#],1,FALSE)</f>
        <v>48106</v>
      </c>
    </row>
    <row r="117" spans="1:14" x14ac:dyDescent="0.3">
      <c r="A117">
        <v>168</v>
      </c>
      <c r="B117" s="5">
        <v>44775.094687500001</v>
      </c>
      <c r="C117" t="s">
        <v>1013</v>
      </c>
      <c r="D117">
        <v>1</v>
      </c>
      <c r="E117" t="s">
        <v>1012</v>
      </c>
      <c r="F117" t="s">
        <v>630</v>
      </c>
      <c r="G117">
        <f>IF(Tabla_QB_Performance[[#This Row],[LastPO_Related]]&lt;&gt;"",1,0)</f>
        <v>1</v>
      </c>
      <c r="H117">
        <f>VALUE(Tabla_QB_Performance[[#This Row],[InvoiceNumber]])</f>
        <v>48131</v>
      </c>
      <c r="I117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117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44769.174305555556</v>
      </c>
      <c r="M117" s="25">
        <v>48129</v>
      </c>
      <c r="N117">
        <f>VLOOKUP(M117,Tabla_QB_Performance[Invoice '#],1,FALSE)</f>
        <v>48129</v>
      </c>
    </row>
    <row r="118" spans="1:14" x14ac:dyDescent="0.3">
      <c r="A118">
        <v>233</v>
      </c>
      <c r="B118" s="5">
        <v>44778.616377314815</v>
      </c>
      <c r="C118" t="s">
        <v>1015</v>
      </c>
      <c r="D118">
        <v>2</v>
      </c>
      <c r="E118" t="s">
        <v>1014</v>
      </c>
      <c r="F118" t="s">
        <v>630</v>
      </c>
      <c r="G118">
        <f>IF(Tabla_QB_Performance[[#This Row],[LastPO_Related]]&lt;&gt;"",1,0)</f>
        <v>1</v>
      </c>
      <c r="H118">
        <f>VALUE(Tabla_QB_Performance[[#This Row],[InvoiceNumber]])</f>
        <v>48167</v>
      </c>
      <c r="I118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118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44770.056250000001</v>
      </c>
      <c r="M118" s="24">
        <v>48130</v>
      </c>
      <c r="N118">
        <f>VLOOKUP(M118,Tabla_QB_Performance[Invoice '#],1,FALSE)</f>
        <v>48130</v>
      </c>
    </row>
    <row r="119" spans="1:14" x14ac:dyDescent="0.3">
      <c r="A119">
        <v>225</v>
      </c>
      <c r="B119" s="5">
        <v>44777.922291666669</v>
      </c>
      <c r="C119" t="s">
        <v>1017</v>
      </c>
      <c r="D119">
        <v>1</v>
      </c>
      <c r="E119" t="s">
        <v>1016</v>
      </c>
      <c r="F119" t="s">
        <v>630</v>
      </c>
      <c r="G119">
        <f>IF(Tabla_QB_Performance[[#This Row],[LastPO_Related]]&lt;&gt;"",1,0)</f>
        <v>1</v>
      </c>
      <c r="H119">
        <f>VALUE(Tabla_QB_Performance[[#This Row],[InvoiceNumber]])</f>
        <v>48168</v>
      </c>
      <c r="I119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119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44770.0625</v>
      </c>
      <c r="M119" s="25">
        <v>48131</v>
      </c>
      <c r="N119">
        <f>VLOOKUP(M119,Tabla_QB_Performance[Invoice '#],1,FALSE)</f>
        <v>48131</v>
      </c>
    </row>
    <row r="120" spans="1:14" x14ac:dyDescent="0.3">
      <c r="A120">
        <v>190</v>
      </c>
      <c r="B120" s="5">
        <v>44775.759895833333</v>
      </c>
      <c r="C120" t="s">
        <v>1021</v>
      </c>
      <c r="D120">
        <v>1</v>
      </c>
      <c r="E120" t="s">
        <v>1020</v>
      </c>
      <c r="F120" t="s">
        <v>630</v>
      </c>
      <c r="G120">
        <f>IF(Tabla_QB_Performance[[#This Row],[LastPO_Related]]&lt;&gt;"",1,0)</f>
        <v>1</v>
      </c>
      <c r="H120">
        <f>VALUE(Tabla_QB_Performance[[#This Row],[InvoiceNumber]])</f>
        <v>48178</v>
      </c>
      <c r="I120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120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44771.515277777777</v>
      </c>
      <c r="M120" s="24">
        <v>48179</v>
      </c>
      <c r="N120">
        <f>VLOOKUP(M120,Tabla_QB_Performance[Invoice '#],1,FALSE)</f>
        <v>48179</v>
      </c>
    </row>
    <row r="121" spans="1:14" x14ac:dyDescent="0.3">
      <c r="A121">
        <v>188</v>
      </c>
      <c r="B121" s="5">
        <v>44775.758379629631</v>
      </c>
      <c r="C121" t="s">
        <v>1025</v>
      </c>
      <c r="D121">
        <v>1</v>
      </c>
      <c r="E121" t="s">
        <v>1024</v>
      </c>
      <c r="F121" t="s">
        <v>630</v>
      </c>
      <c r="G121">
        <f>IF(Tabla_QB_Performance[[#This Row],[LastPO_Related]]&lt;&gt;"",1,0)</f>
        <v>1</v>
      </c>
      <c r="H121">
        <f>VALUE(Tabla_QB_Performance[[#This Row],[InvoiceNumber]])</f>
        <v>48180</v>
      </c>
      <c r="I121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121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44769.459722222222</v>
      </c>
      <c r="M121" s="25">
        <v>47766</v>
      </c>
      <c r="N121">
        <f>VLOOKUP(M121,Tabla_QB_Performance[Invoice '#],1,FALSE)</f>
        <v>47766</v>
      </c>
    </row>
    <row r="122" spans="1:14" x14ac:dyDescent="0.3">
      <c r="A122">
        <v>187</v>
      </c>
      <c r="B122" s="5">
        <v>44775.757488425923</v>
      </c>
      <c r="C122" t="s">
        <v>1027</v>
      </c>
      <c r="D122">
        <v>1</v>
      </c>
      <c r="E122" t="s">
        <v>1026</v>
      </c>
      <c r="F122" t="s">
        <v>630</v>
      </c>
      <c r="G122">
        <f>IF(Tabla_QB_Performance[[#This Row],[LastPO_Related]]&lt;&gt;"",1,0)</f>
        <v>1</v>
      </c>
      <c r="H122">
        <f>VALUE(Tabla_QB_Performance[[#This Row],[InvoiceNumber]])</f>
        <v>48181</v>
      </c>
      <c r="I122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122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44771.477777777778</v>
      </c>
      <c r="M122" s="24">
        <v>47764</v>
      </c>
      <c r="N122">
        <f>VLOOKUP(M122,Tabla_QB_Performance[Invoice '#],1,FALSE)</f>
        <v>47764</v>
      </c>
    </row>
    <row r="123" spans="1:14" x14ac:dyDescent="0.3">
      <c r="A123">
        <v>189</v>
      </c>
      <c r="B123" s="5">
        <v>44775.759143518517</v>
      </c>
      <c r="C123" t="s">
        <v>1023</v>
      </c>
      <c r="D123">
        <v>1</v>
      </c>
      <c r="E123" t="s">
        <v>1022</v>
      </c>
      <c r="F123" t="s">
        <v>630</v>
      </c>
      <c r="G123">
        <f>IF(Tabla_QB_Performance[[#This Row],[LastPO_Related]]&lt;&gt;"",1,0)</f>
        <v>1</v>
      </c>
      <c r="H123">
        <f>VALUE(Tabla_QB_Performance[[#This Row],[InvoiceNumber]])</f>
        <v>48179</v>
      </c>
      <c r="I123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123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44769.175000000003</v>
      </c>
      <c r="M123" s="25">
        <v>47745</v>
      </c>
      <c r="N123">
        <f>VLOOKUP(M123,Tabla_QB_Performance[Invoice '#],1,FALSE)</f>
        <v>47745</v>
      </c>
    </row>
    <row r="124" spans="1:14" x14ac:dyDescent="0.3">
      <c r="A124">
        <v>191</v>
      </c>
      <c r="B124" s="5">
        <v>44775.760763888888</v>
      </c>
      <c r="C124" t="s">
        <v>1019</v>
      </c>
      <c r="D124">
        <v>1</v>
      </c>
      <c r="E124" t="s">
        <v>1018</v>
      </c>
      <c r="F124" t="s">
        <v>630</v>
      </c>
      <c r="G124">
        <f>IF(Tabla_QB_Performance[[#This Row],[LastPO_Related]]&lt;&gt;"",1,0)</f>
        <v>1</v>
      </c>
      <c r="H124">
        <f>VALUE(Tabla_QB_Performance[[#This Row],[InvoiceNumber]])</f>
        <v>48177</v>
      </c>
      <c r="I124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124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44769.450694444444</v>
      </c>
      <c r="M124" s="24">
        <v>47790</v>
      </c>
      <c r="N124">
        <f>VLOOKUP(M124,Tabla_QB_Performance[Invoice '#],1,FALSE)</f>
        <v>47790</v>
      </c>
    </row>
    <row r="125" spans="1:14" x14ac:dyDescent="0.3">
      <c r="A125">
        <v>224</v>
      </c>
      <c r="B125" s="5">
        <v>44777.921539351853</v>
      </c>
      <c r="C125" t="s">
        <v>1029</v>
      </c>
      <c r="D125">
        <v>4</v>
      </c>
      <c r="E125" t="s">
        <v>1028</v>
      </c>
      <c r="F125" t="s">
        <v>630</v>
      </c>
      <c r="G125">
        <f>IF(Tabla_QB_Performance[[#This Row],[LastPO_Related]]&lt;&gt;"",1,0)</f>
        <v>1</v>
      </c>
      <c r="H125">
        <f>VALUE(Tabla_QB_Performance[[#This Row],[InvoiceNumber]])</f>
        <v>48201</v>
      </c>
      <c r="I125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125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44770.515277777777</v>
      </c>
      <c r="M125" s="25">
        <v>48167</v>
      </c>
      <c r="N125">
        <f>VLOOKUP(M125,Tabla_QB_Performance[Invoice '#],1,FALSE)</f>
        <v>48167</v>
      </c>
    </row>
    <row r="126" spans="1:14" x14ac:dyDescent="0.3">
      <c r="A126">
        <v>213</v>
      </c>
      <c r="B126" s="5">
        <v>44776.75513888889</v>
      </c>
      <c r="C126" t="s">
        <v>1034</v>
      </c>
      <c r="D126">
        <v>1</v>
      </c>
      <c r="E126" t="s">
        <v>1033</v>
      </c>
      <c r="F126" t="s">
        <v>630</v>
      </c>
      <c r="G126">
        <f>IF(Tabla_QB_Performance[[#This Row],[LastPO_Related]]&lt;&gt;"",1,0)</f>
        <v>1</v>
      </c>
      <c r="H126">
        <f>VALUE(Tabla_QB_Performance[[#This Row],[InvoiceNumber]])</f>
        <v>48245</v>
      </c>
      <c r="I126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126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44774.534826388888</v>
      </c>
      <c r="M126" s="24">
        <v>47892</v>
      </c>
      <c r="N126">
        <f>VLOOKUP(M126,Tabla_QB_Performance[Invoice '#],1,FALSE)</f>
        <v>47892</v>
      </c>
    </row>
    <row r="127" spans="1:14" x14ac:dyDescent="0.3">
      <c r="A127">
        <v>212</v>
      </c>
      <c r="B127" s="5">
        <v>44776.75439814815</v>
      </c>
      <c r="C127" t="s">
        <v>1036</v>
      </c>
      <c r="D127">
        <v>1</v>
      </c>
      <c r="E127" t="s">
        <v>1035</v>
      </c>
      <c r="F127" t="s">
        <v>630</v>
      </c>
      <c r="G127">
        <f>IF(Tabla_QB_Performance[[#This Row],[LastPO_Related]]&lt;&gt;"",1,0)</f>
        <v>1</v>
      </c>
      <c r="H127">
        <f>VALUE(Tabla_QB_Performance[[#This Row],[InvoiceNumber]])</f>
        <v>48248</v>
      </c>
      <c r="I127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127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44774.537951388891</v>
      </c>
      <c r="M127" s="25">
        <v>48181</v>
      </c>
      <c r="N127">
        <f>VLOOKUP(M127,Tabla_QB_Performance[Invoice '#],1,FALSE)</f>
        <v>48181</v>
      </c>
    </row>
    <row r="128" spans="1:14" x14ac:dyDescent="0.3">
      <c r="A128">
        <v>211</v>
      </c>
      <c r="B128" s="5">
        <v>44776.753541666665</v>
      </c>
      <c r="C128" t="s">
        <v>1038</v>
      </c>
      <c r="D128">
        <v>1</v>
      </c>
      <c r="E128" t="s">
        <v>1037</v>
      </c>
      <c r="F128" t="s">
        <v>630</v>
      </c>
      <c r="G128">
        <f>IF(Tabla_QB_Performance[[#This Row],[LastPO_Related]]&lt;&gt;"",1,0)</f>
        <v>1</v>
      </c>
      <c r="H128">
        <f>VALUE(Tabla_QB_Performance[[#This Row],[InvoiceNumber]])</f>
        <v>48256</v>
      </c>
      <c r="I128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128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44775.054675925923</v>
      </c>
      <c r="M128" s="24">
        <v>48219</v>
      </c>
      <c r="N128">
        <f>VLOOKUP(M128,Tabla_QB_Performance[Invoice '#],1,FALSE)</f>
        <v>48219</v>
      </c>
    </row>
    <row r="129" spans="1:14" x14ac:dyDescent="0.3">
      <c r="A129">
        <v>210</v>
      </c>
      <c r="B129" s="5">
        <v>44776.752847222226</v>
      </c>
      <c r="C129" t="s">
        <v>1040</v>
      </c>
      <c r="D129">
        <v>1</v>
      </c>
      <c r="E129" t="s">
        <v>1039</v>
      </c>
      <c r="F129" t="s">
        <v>630</v>
      </c>
      <c r="G129">
        <f>IF(Tabla_QB_Performance[[#This Row],[LastPO_Related]]&lt;&gt;"",1,0)</f>
        <v>1</v>
      </c>
      <c r="H129">
        <f>VALUE(Tabla_QB_Performance[[#This Row],[InvoiceNumber]])</f>
        <v>48257</v>
      </c>
      <c r="I129" s="26" t="str">
        <f>_xlfn.IFNA(IF(VLOOKUP(Tabla_QB_Performance[[#This Row],[Invoice '#]],Tabla_MasterData[[Invoice_Number]:[Date_Quickbooks_Processed]],1,FALSE)=Tabla_QB_Performance[[#This Row],[Invoice '#]],"YES","NOT"),"NOT")</f>
        <v>NOT</v>
      </c>
      <c r="J129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44775.519826388889</v>
      </c>
      <c r="M129" s="25">
        <v>48178</v>
      </c>
      <c r="N129">
        <f>VLOOKUP(M129,Tabla_QB_Performance[Invoice '#],1,FALSE)</f>
        <v>48178</v>
      </c>
    </row>
    <row r="130" spans="1:14" x14ac:dyDescent="0.3">
      <c r="A130">
        <v>286</v>
      </c>
      <c r="B130" s="5">
        <v>44778.790335648147</v>
      </c>
      <c r="C130" t="s">
        <v>1049</v>
      </c>
      <c r="D130">
        <v>1</v>
      </c>
      <c r="E130" t="s">
        <v>1039</v>
      </c>
      <c r="F130" t="s">
        <v>630</v>
      </c>
      <c r="G130">
        <f>IF(Tabla_QB_Performance[[#This Row],[LastPO_Related]]&lt;&gt;"",1,0)</f>
        <v>1</v>
      </c>
      <c r="H130">
        <f>VALUE(Tabla_QB_Performance[[#This Row],[InvoiceNumber]])</f>
        <v>48302</v>
      </c>
      <c r="I130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130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44775.519826388889</v>
      </c>
      <c r="M130" s="24">
        <v>48128</v>
      </c>
      <c r="N130">
        <f>VLOOKUP(M130,Tabla_QB_Performance[Invoice '#],1,FALSE)</f>
        <v>48128</v>
      </c>
    </row>
    <row r="131" spans="1:14" x14ac:dyDescent="0.3">
      <c r="A131">
        <v>289</v>
      </c>
      <c r="B131" s="5">
        <v>44778.792824074073</v>
      </c>
      <c r="C131" t="s">
        <v>1044</v>
      </c>
      <c r="D131">
        <v>1</v>
      </c>
      <c r="E131" t="s">
        <v>1043</v>
      </c>
      <c r="F131" t="s">
        <v>630</v>
      </c>
      <c r="G131">
        <f>IF(Tabla_QB_Performance[[#This Row],[LastPO_Related]]&lt;&gt;"",1,0)</f>
        <v>1</v>
      </c>
      <c r="H131">
        <f>VALUE(Tabla_QB_Performance[[#This Row],[InvoiceNumber]])</f>
        <v>48287</v>
      </c>
      <c r="I131" s="26" t="str">
        <f>_xlfn.IFNA(IF(VLOOKUP(Tabla_QB_Performance[[#This Row],[Invoice '#]],Tabla_MasterData[[Invoice_Number]:[Date_Quickbooks_Processed]],1,FALSE)=Tabla_QB_Performance[[#This Row],[Invoice '#]],"YES","NOT"),"NOT")</f>
        <v>NOT</v>
      </c>
      <c r="J131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44776.495243055557</v>
      </c>
      <c r="M131" s="25">
        <v>48201</v>
      </c>
      <c r="N131">
        <f>VLOOKUP(M131,Tabla_QB_Performance[Invoice '#],1,FALSE)</f>
        <v>48201</v>
      </c>
    </row>
    <row r="132" spans="1:14" x14ac:dyDescent="0.3">
      <c r="A132">
        <v>341</v>
      </c>
      <c r="B132" s="5">
        <v>44783.810162037036</v>
      </c>
      <c r="C132" t="s">
        <v>1076</v>
      </c>
      <c r="D132">
        <v>1</v>
      </c>
      <c r="E132" t="s">
        <v>1043</v>
      </c>
      <c r="F132" t="s">
        <v>630</v>
      </c>
      <c r="G132">
        <f>IF(Tabla_QB_Performance[[#This Row],[LastPO_Related]]&lt;&gt;"",1,0)</f>
        <v>1</v>
      </c>
      <c r="H132">
        <f>VALUE(Tabla_QB_Performance[[#This Row],[InvoiceNumber]])</f>
        <v>48422</v>
      </c>
      <c r="I132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132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44776.495243055557</v>
      </c>
    </row>
    <row r="133" spans="1:14" x14ac:dyDescent="0.3">
      <c r="A133">
        <v>288</v>
      </c>
      <c r="B133" s="5">
        <v>44778.791875000003</v>
      </c>
      <c r="C133" t="s">
        <v>1046</v>
      </c>
      <c r="D133">
        <v>1</v>
      </c>
      <c r="E133" t="s">
        <v>1045</v>
      </c>
      <c r="F133" t="s">
        <v>630</v>
      </c>
      <c r="G133">
        <f>IF(Tabla_QB_Performance[[#This Row],[LastPO_Related]]&lt;&gt;"",1,0)</f>
        <v>1</v>
      </c>
      <c r="H133">
        <f>VALUE(Tabla_QB_Performance[[#This Row],[InvoiceNumber]])</f>
        <v>48288</v>
      </c>
      <c r="I133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133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44776.48646990741</v>
      </c>
    </row>
    <row r="134" spans="1:14" x14ac:dyDescent="0.3">
      <c r="A134">
        <v>222</v>
      </c>
      <c r="B134" s="5">
        <v>44776.762002314812</v>
      </c>
      <c r="C134" t="s">
        <v>1042</v>
      </c>
      <c r="D134">
        <v>1</v>
      </c>
      <c r="E134" t="s">
        <v>1041</v>
      </c>
      <c r="F134" t="s">
        <v>630</v>
      </c>
      <c r="G134">
        <f>IF(Tabla_QB_Performance[[#This Row],[LastPO_Related]]&lt;&gt;"",1,0)</f>
        <v>1</v>
      </c>
      <c r="H134">
        <f>VALUE(Tabla_QB_Performance[[#This Row],[InvoiceNumber]])</f>
        <v>48261</v>
      </c>
      <c r="I134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134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44774.504224537035</v>
      </c>
    </row>
    <row r="135" spans="1:14" x14ac:dyDescent="0.3">
      <c r="A135">
        <v>287</v>
      </c>
      <c r="B135" s="5">
        <v>44778.790983796294</v>
      </c>
      <c r="C135" t="s">
        <v>1048</v>
      </c>
      <c r="D135">
        <v>1</v>
      </c>
      <c r="E135" t="s">
        <v>1047</v>
      </c>
      <c r="F135" t="s">
        <v>630</v>
      </c>
      <c r="G135">
        <f>IF(Tabla_QB_Performance[[#This Row],[LastPO_Related]]&lt;&gt;"",1,0)</f>
        <v>1</v>
      </c>
      <c r="H135">
        <f>VALUE(Tabla_QB_Performance[[#This Row],[InvoiceNumber]])</f>
        <v>48289</v>
      </c>
      <c r="I135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135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44776.462824074071</v>
      </c>
    </row>
    <row r="136" spans="1:14" x14ac:dyDescent="0.3">
      <c r="A136">
        <v>184</v>
      </c>
      <c r="B136" s="5">
        <v>44775.755636574075</v>
      </c>
      <c r="C136" t="s">
        <v>1032</v>
      </c>
      <c r="D136">
        <v>1</v>
      </c>
      <c r="E136" t="s">
        <v>1031</v>
      </c>
      <c r="F136" t="s">
        <v>630</v>
      </c>
      <c r="G136">
        <f>IF(Tabla_QB_Performance[[#This Row],[LastPO_Related]]&lt;&gt;"",1,0)</f>
        <v>1</v>
      </c>
      <c r="H136">
        <f>VALUE(Tabla_QB_Performance[[#This Row],[InvoiceNumber]])</f>
        <v>48219</v>
      </c>
      <c r="I136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136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44771.481249999997</v>
      </c>
    </row>
    <row r="137" spans="1:14" x14ac:dyDescent="0.3">
      <c r="A137">
        <v>285</v>
      </c>
      <c r="B137" s="5">
        <v>44778.789606481485</v>
      </c>
      <c r="C137" t="s">
        <v>1051</v>
      </c>
      <c r="D137">
        <v>1</v>
      </c>
      <c r="E137" t="s">
        <v>1050</v>
      </c>
      <c r="F137" t="s">
        <v>630</v>
      </c>
      <c r="G137">
        <f>IF(Tabla_QB_Performance[[#This Row],[LastPO_Related]]&lt;&gt;"",1,0)</f>
        <v>1</v>
      </c>
      <c r="H137">
        <f>VALUE(Tabla_QB_Performance[[#This Row],[InvoiceNumber]])</f>
        <v>48303</v>
      </c>
      <c r="I137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137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44777.513020833336</v>
      </c>
    </row>
    <row r="138" spans="1:14" x14ac:dyDescent="0.3">
      <c r="A138">
        <v>284</v>
      </c>
      <c r="B138" s="5">
        <v>44778.788865740738</v>
      </c>
      <c r="C138" t="s">
        <v>1053</v>
      </c>
      <c r="D138">
        <v>1</v>
      </c>
      <c r="E138" t="s">
        <v>1052</v>
      </c>
      <c r="F138" t="s">
        <v>630</v>
      </c>
      <c r="G138">
        <f>IF(Tabla_QB_Performance[[#This Row],[LastPO_Related]]&lt;&gt;"",1,0)</f>
        <v>1</v>
      </c>
      <c r="H138">
        <f>VALUE(Tabla_QB_Performance[[#This Row],[InvoiceNumber]])</f>
        <v>48304</v>
      </c>
      <c r="I138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138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44777.483206018522</v>
      </c>
    </row>
    <row r="139" spans="1:14" x14ac:dyDescent="0.3">
      <c r="A139">
        <v>353</v>
      </c>
      <c r="B139" s="5">
        <v>44785.756921296299</v>
      </c>
      <c r="C139" t="s">
        <v>1063</v>
      </c>
      <c r="D139">
        <v>4</v>
      </c>
      <c r="E139" t="s">
        <v>1062</v>
      </c>
      <c r="F139" t="s">
        <v>784</v>
      </c>
      <c r="G139">
        <f>IF(Tabla_QB_Performance[[#This Row],[LastPO_Related]]&lt;&gt;"",1,0)</f>
        <v>1</v>
      </c>
      <c r="H139">
        <f>VALUE(Tabla_QB_Performance[[#This Row],[InvoiceNumber]])</f>
        <v>48341</v>
      </c>
      <c r="I139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139" s="5" t="str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YES (no CMS)</v>
      </c>
    </row>
    <row r="140" spans="1:14" x14ac:dyDescent="0.3">
      <c r="A140">
        <v>326</v>
      </c>
      <c r="B140" s="5">
        <v>44782.753530092596</v>
      </c>
      <c r="C140" t="s">
        <v>1059</v>
      </c>
      <c r="D140">
        <v>1</v>
      </c>
      <c r="E140" t="s">
        <v>1058</v>
      </c>
      <c r="F140" t="s">
        <v>630</v>
      </c>
      <c r="G140">
        <f>IF(Tabla_QB_Performance[[#This Row],[LastPO_Related]]&lt;&gt;"",1,0)</f>
        <v>1</v>
      </c>
      <c r="H140">
        <f>VALUE(Tabla_QB_Performance[[#This Row],[InvoiceNumber]])</f>
        <v>48339</v>
      </c>
      <c r="I140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140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44778.449143518519</v>
      </c>
    </row>
    <row r="141" spans="1:14" x14ac:dyDescent="0.3">
      <c r="A141">
        <v>325</v>
      </c>
      <c r="B141" s="5">
        <v>44782.752893518518</v>
      </c>
      <c r="C141" t="s">
        <v>1061</v>
      </c>
      <c r="D141">
        <v>1</v>
      </c>
      <c r="E141" t="s">
        <v>1060</v>
      </c>
      <c r="F141" t="s">
        <v>630</v>
      </c>
      <c r="G141">
        <f>IF(Tabla_QB_Performance[[#This Row],[LastPO_Related]]&lt;&gt;"",1,0)</f>
        <v>1</v>
      </c>
      <c r="H141">
        <f>VALUE(Tabla_QB_Performance[[#This Row],[InvoiceNumber]])</f>
        <v>48340</v>
      </c>
      <c r="I141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141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44778.478310185186</v>
      </c>
    </row>
    <row r="142" spans="1:14" x14ac:dyDescent="0.3">
      <c r="A142">
        <v>335</v>
      </c>
      <c r="B142" s="5">
        <v>44783.785567129627</v>
      </c>
      <c r="C142" t="s">
        <v>1067</v>
      </c>
      <c r="D142">
        <v>1</v>
      </c>
      <c r="E142" t="s">
        <v>1066</v>
      </c>
      <c r="F142" t="s">
        <v>630</v>
      </c>
      <c r="G142">
        <f>IF(Tabla_QB_Performance[[#This Row],[LastPO_Related]]&lt;&gt;"",1,0)</f>
        <v>1</v>
      </c>
      <c r="H142">
        <f>VALUE(Tabla_QB_Performance[[#This Row],[InvoiceNumber]])</f>
        <v>48387</v>
      </c>
      <c r="I142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142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44781.519456018519</v>
      </c>
    </row>
    <row r="143" spans="1:14" x14ac:dyDescent="0.3">
      <c r="A143">
        <v>337</v>
      </c>
      <c r="B143" s="5">
        <v>44783.794722222221</v>
      </c>
      <c r="C143" t="s">
        <v>1065</v>
      </c>
      <c r="D143">
        <v>1</v>
      </c>
      <c r="E143" t="s">
        <v>1064</v>
      </c>
      <c r="F143" t="s">
        <v>630</v>
      </c>
      <c r="G143">
        <f>IF(Tabla_QB_Performance[[#This Row],[LastPO_Related]]&lt;&gt;"",1,0)</f>
        <v>1</v>
      </c>
      <c r="H143">
        <f>VALUE(Tabla_QB_Performance[[#This Row],[InvoiceNumber]])</f>
        <v>48386</v>
      </c>
      <c r="I143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143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44781.04515046296</v>
      </c>
    </row>
    <row r="144" spans="1:14" x14ac:dyDescent="0.3">
      <c r="A144">
        <v>283</v>
      </c>
      <c r="B144" s="5">
        <v>44778.788148148145</v>
      </c>
      <c r="C144" t="s">
        <v>1055</v>
      </c>
      <c r="D144">
        <v>1</v>
      </c>
      <c r="E144" t="s">
        <v>1054</v>
      </c>
      <c r="F144" t="s">
        <v>630</v>
      </c>
      <c r="G144">
        <f>IF(Tabla_QB_Performance[[#This Row],[LastPO_Related]]&lt;&gt;"",1,0)</f>
        <v>1</v>
      </c>
      <c r="H144">
        <f>VALUE(Tabla_QB_Performance[[#This Row],[InvoiceNumber]])</f>
        <v>48325</v>
      </c>
      <c r="I144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144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44777.483206018522</v>
      </c>
    </row>
    <row r="145" spans="1:10" x14ac:dyDescent="0.3">
      <c r="A145">
        <v>282</v>
      </c>
      <c r="B145" s="5">
        <v>44778.787488425929</v>
      </c>
      <c r="C145" t="s">
        <v>1057</v>
      </c>
      <c r="D145">
        <v>1</v>
      </c>
      <c r="E145" t="s">
        <v>1056</v>
      </c>
      <c r="F145" t="s">
        <v>630</v>
      </c>
      <c r="G145">
        <f>IF(Tabla_QB_Performance[[#This Row],[LastPO_Related]]&lt;&gt;"",1,0)</f>
        <v>1</v>
      </c>
      <c r="H145">
        <f>VALUE(Tabla_QB_Performance[[#This Row],[InvoiceNumber]])</f>
        <v>48326</v>
      </c>
      <c r="I145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145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44777.483206018522</v>
      </c>
    </row>
    <row r="146" spans="1:10" x14ac:dyDescent="0.3">
      <c r="A146">
        <v>334</v>
      </c>
      <c r="B146" s="5">
        <v>44783.784641203703</v>
      </c>
      <c r="C146" t="s">
        <v>1069</v>
      </c>
      <c r="D146">
        <v>1</v>
      </c>
      <c r="E146" t="s">
        <v>1068</v>
      </c>
      <c r="F146" t="s">
        <v>630</v>
      </c>
      <c r="G146">
        <f>IF(Tabla_QB_Performance[[#This Row],[LastPO_Related]]&lt;&gt;"",1,0)</f>
        <v>1</v>
      </c>
      <c r="H146">
        <f>VALUE(Tabla_QB_Performance[[#This Row],[InvoiceNumber]])</f>
        <v>48399</v>
      </c>
      <c r="I146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146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44782.093472222223</v>
      </c>
    </row>
    <row r="147" spans="1:10" x14ac:dyDescent="0.3">
      <c r="A147">
        <v>333</v>
      </c>
      <c r="B147" s="5">
        <v>44783.783715277779</v>
      </c>
      <c r="C147" t="s">
        <v>1071</v>
      </c>
      <c r="D147">
        <v>1</v>
      </c>
      <c r="E147" t="s">
        <v>1070</v>
      </c>
      <c r="F147" t="s">
        <v>630</v>
      </c>
      <c r="G147">
        <f>IF(Tabla_QB_Performance[[#This Row],[LastPO_Related]]&lt;&gt;"",1,0)</f>
        <v>1</v>
      </c>
      <c r="H147">
        <f>VALUE(Tabla_QB_Performance[[#This Row],[InvoiceNumber]])</f>
        <v>48400</v>
      </c>
      <c r="I147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147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44782.103576388887</v>
      </c>
    </row>
    <row r="148" spans="1:10" x14ac:dyDescent="0.3">
      <c r="A148">
        <v>330</v>
      </c>
      <c r="B148" s="5">
        <v>44783.756782407407</v>
      </c>
      <c r="C148" t="s">
        <v>1073</v>
      </c>
      <c r="D148">
        <v>1</v>
      </c>
      <c r="E148" t="s">
        <v>1072</v>
      </c>
      <c r="F148" t="s">
        <v>630</v>
      </c>
      <c r="G148">
        <f>IF(Tabla_QB_Performance[[#This Row],[LastPO_Related]]&lt;&gt;"",1,0)</f>
        <v>1</v>
      </c>
      <c r="H148">
        <f>VALUE(Tabla_QB_Performance[[#This Row],[InvoiceNumber]])</f>
        <v>48401</v>
      </c>
      <c r="I148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148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44782.13212962963</v>
      </c>
    </row>
    <row r="149" spans="1:10" x14ac:dyDescent="0.3">
      <c r="A149">
        <v>329</v>
      </c>
      <c r="B149" s="5">
        <v>44783.754386574074</v>
      </c>
      <c r="C149" t="s">
        <v>1075</v>
      </c>
      <c r="D149">
        <v>1</v>
      </c>
      <c r="E149" t="s">
        <v>1074</v>
      </c>
      <c r="F149" t="s">
        <v>630</v>
      </c>
      <c r="G149">
        <f>IF(Tabla_QB_Performance[[#This Row],[LastPO_Related]]&lt;&gt;"",1,0)</f>
        <v>1</v>
      </c>
      <c r="H149">
        <f>VALUE(Tabla_QB_Performance[[#This Row],[InvoiceNumber]])</f>
        <v>48402</v>
      </c>
      <c r="I149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149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44782.087256944447</v>
      </c>
    </row>
    <row r="150" spans="1:10" x14ac:dyDescent="0.3">
      <c r="A150">
        <v>345</v>
      </c>
      <c r="B150" s="5">
        <v>44783.987893518519</v>
      </c>
      <c r="C150" t="s">
        <v>1082</v>
      </c>
      <c r="D150">
        <v>1</v>
      </c>
      <c r="E150" t="s">
        <v>1081</v>
      </c>
      <c r="F150" t="s">
        <v>630</v>
      </c>
      <c r="G150">
        <f>IF(Tabla_QB_Performance[[#This Row],[LastPO_Related]]&lt;&gt;"",1,0)</f>
        <v>1</v>
      </c>
      <c r="H150">
        <f>VALUE(Tabla_QB_Performance[[#This Row],[InvoiceNumber]])</f>
        <v>48440</v>
      </c>
      <c r="I150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150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44783.065289351849</v>
      </c>
    </row>
    <row r="151" spans="1:10" x14ac:dyDescent="0.3">
      <c r="A151">
        <v>344</v>
      </c>
      <c r="B151" s="5">
        <v>44783.987245370372</v>
      </c>
      <c r="C151" t="s">
        <v>1084</v>
      </c>
      <c r="D151">
        <v>1</v>
      </c>
      <c r="E151" t="s">
        <v>1083</v>
      </c>
      <c r="F151" t="s">
        <v>630</v>
      </c>
      <c r="G151">
        <f>IF(Tabla_QB_Performance[[#This Row],[LastPO_Related]]&lt;&gt;"",1,0)</f>
        <v>1</v>
      </c>
      <c r="H151">
        <f>VALUE(Tabla_QB_Performance[[#This Row],[InvoiceNumber]])</f>
        <v>48441</v>
      </c>
      <c r="I151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151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44783.133796296293</v>
      </c>
    </row>
    <row r="152" spans="1:10" x14ac:dyDescent="0.3">
      <c r="A152">
        <v>343</v>
      </c>
      <c r="B152" s="5">
        <v>44783.98636574074</v>
      </c>
      <c r="C152" t="s">
        <v>1086</v>
      </c>
      <c r="D152">
        <v>1</v>
      </c>
      <c r="E152" t="s">
        <v>1085</v>
      </c>
      <c r="F152" t="s">
        <v>630</v>
      </c>
      <c r="G152">
        <f>IF(Tabla_QB_Performance[[#This Row],[LastPO_Related]]&lt;&gt;"",1,0)</f>
        <v>1</v>
      </c>
      <c r="H152">
        <f>VALUE(Tabla_QB_Performance[[#This Row],[InvoiceNumber]])</f>
        <v>48442</v>
      </c>
      <c r="I152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152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44783.098958333336</v>
      </c>
    </row>
    <row r="153" spans="1:10" x14ac:dyDescent="0.3">
      <c r="A153">
        <v>342</v>
      </c>
      <c r="B153" s="5">
        <v>44783.981539351851</v>
      </c>
      <c r="C153" t="s">
        <v>1080</v>
      </c>
      <c r="D153">
        <v>1</v>
      </c>
      <c r="E153" t="s">
        <v>1079</v>
      </c>
      <c r="F153" t="s">
        <v>630</v>
      </c>
      <c r="G153">
        <f>IF(Tabla_QB_Performance[[#This Row],[LastPO_Related]]&lt;&gt;"",1,0)</f>
        <v>1</v>
      </c>
      <c r="H153">
        <f>VALUE(Tabla_QB_Performance[[#This Row],[InvoiceNumber]])</f>
        <v>48439</v>
      </c>
      <c r="I153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153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44783.067256944443</v>
      </c>
    </row>
    <row r="154" spans="1:10" x14ac:dyDescent="0.3">
      <c r="A154">
        <v>340</v>
      </c>
      <c r="B154" s="5">
        <v>44783.80945601852</v>
      </c>
      <c r="C154" t="s">
        <v>1078</v>
      </c>
      <c r="D154">
        <v>1</v>
      </c>
      <c r="E154" t="s">
        <v>1077</v>
      </c>
      <c r="F154" t="s">
        <v>630</v>
      </c>
      <c r="G154">
        <f>IF(Tabla_QB_Performance[[#This Row],[LastPO_Related]]&lt;&gt;"",1,0)</f>
        <v>1</v>
      </c>
      <c r="H154">
        <f>VALUE(Tabla_QB_Performance[[#This Row],[InvoiceNumber]])</f>
        <v>48423</v>
      </c>
      <c r="I154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154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44781.176620370374</v>
      </c>
    </row>
    <row r="155" spans="1:10" x14ac:dyDescent="0.3">
      <c r="A155">
        <v>351</v>
      </c>
      <c r="B155" s="5">
        <v>44785.756076388891</v>
      </c>
      <c r="C155" t="s">
        <v>1090</v>
      </c>
      <c r="D155">
        <v>1</v>
      </c>
      <c r="E155" t="s">
        <v>1089</v>
      </c>
      <c r="F155" t="s">
        <v>630</v>
      </c>
      <c r="G155">
        <f>IF(Tabla_QB_Performance[[#This Row],[LastPO_Related]]&lt;&gt;"",1,0)</f>
        <v>1</v>
      </c>
      <c r="H155">
        <f>VALUE(Tabla_QB_Performance[[#This Row],[InvoiceNumber]])</f>
        <v>48464</v>
      </c>
      <c r="I155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155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44784.449733796297</v>
      </c>
    </row>
    <row r="156" spans="1:10" x14ac:dyDescent="0.3">
      <c r="A156">
        <v>350</v>
      </c>
      <c r="B156" s="5">
        <v>44785.755347222221</v>
      </c>
      <c r="C156" t="s">
        <v>1092</v>
      </c>
      <c r="D156">
        <v>1</v>
      </c>
      <c r="E156" t="s">
        <v>1091</v>
      </c>
      <c r="F156" t="s">
        <v>630</v>
      </c>
      <c r="G156">
        <f>IF(Tabla_QB_Performance[[#This Row],[LastPO_Related]]&lt;&gt;"",1,0)</f>
        <v>1</v>
      </c>
      <c r="H156">
        <f>VALUE(Tabla_QB_Performance[[#This Row],[InvoiceNumber]])</f>
        <v>48465</v>
      </c>
      <c r="I156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156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44784.459768518522</v>
      </c>
    </row>
    <row r="157" spans="1:10" x14ac:dyDescent="0.3">
      <c r="A157">
        <v>352</v>
      </c>
      <c r="B157" s="5">
        <v>44785.756840277776</v>
      </c>
      <c r="C157" t="s">
        <v>1088</v>
      </c>
      <c r="D157">
        <v>1</v>
      </c>
      <c r="E157" t="s">
        <v>1087</v>
      </c>
      <c r="F157" t="s">
        <v>630</v>
      </c>
      <c r="G157">
        <f>IF(Tabla_QB_Performance[[#This Row],[LastPO_Related]]&lt;&gt;"",1,0)</f>
        <v>1</v>
      </c>
      <c r="H157">
        <f>VALUE(Tabla_QB_Performance[[#This Row],[InvoiceNumber]])</f>
        <v>48463</v>
      </c>
      <c r="I157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157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44784.454247685186</v>
      </c>
    </row>
    <row r="158" spans="1:10" x14ac:dyDescent="0.3">
      <c r="A158">
        <v>349</v>
      </c>
      <c r="B158" s="5">
        <v>44785.754699074074</v>
      </c>
      <c r="C158" t="s">
        <v>1094</v>
      </c>
      <c r="D158">
        <v>1</v>
      </c>
      <c r="E158" t="s">
        <v>1093</v>
      </c>
      <c r="F158" t="s">
        <v>630</v>
      </c>
      <c r="G158">
        <f>IF(Tabla_QB_Performance[[#This Row],[LastPO_Related]]&lt;&gt;"",1,0)</f>
        <v>1</v>
      </c>
      <c r="H158">
        <f>VALUE(Tabla_QB_Performance[[#This Row],[InvoiceNumber]])</f>
        <v>48480</v>
      </c>
      <c r="I158" s="26" t="str">
        <f>_xlfn.IFNA(IF(VLOOKUP(Tabla_QB_Performance[[#This Row],[Invoice '#]],Tabla_MasterData[[Invoice_Number]:[Date_Quickbooks_Processed]],1,FALSE)=Tabla_QB_Performance[[#This Row],[Invoice '#]],"YES","NOT"),"NOT")</f>
        <v>YES</v>
      </c>
      <c r="J158" s="5">
        <f>_xlfn.IFNA(IF(VLOOKUP(Tabla_QB_Performance[[#This Row],[LastPO_Related]],Tabla_MasterData[[PO_Number]:[Date_CSM_Processed]],2,FALSE)&lt;=0,"YES (no CMS)",VLOOKUP(Tabla_QB_Performance[[#This Row],[LastPO_Related]],Tabla_MasterData[[PO_Number]:[Date_CSM_Processed]],2,FALSE)),"NOT FIND")</f>
        <v>44784.062152777777</v>
      </c>
    </row>
  </sheetData>
  <mergeCells count="2">
    <mergeCell ref="I1:J2"/>
    <mergeCell ref="A1:B2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CMS_Data</vt:lpstr>
      <vt:lpstr>QB_Data</vt:lpstr>
      <vt:lpstr>MasterData</vt:lpstr>
      <vt:lpstr>CMS_Performance</vt:lpstr>
      <vt:lpstr>QB_Performance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Andres Trejos</dc:creator>
  <cp:keywords/>
  <dc:description/>
  <cp:lastModifiedBy>Sebas Montoya</cp:lastModifiedBy>
  <cp:revision/>
  <dcterms:created xsi:type="dcterms:W3CDTF">2022-07-29T20:11:06Z</dcterms:created>
  <dcterms:modified xsi:type="dcterms:W3CDTF">2022-08-16T14:53:56Z</dcterms:modified>
  <cp:category/>
  <cp:contentStatus/>
</cp:coreProperties>
</file>