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<sst xmlns="http://schemas.openxmlformats.org/spreadsheetml/2006/main" count="180" uniqueCount="70">
  <si>
    <t>Presupuesto de carcasa y chasis del vehículo</t>
  </si>
  <si>
    <t>Componente</t>
  </si>
  <si>
    <t>Cantidad</t>
  </si>
  <si>
    <t>P.unit (S/.)</t>
  </si>
  <si>
    <t>Importación (S/.)</t>
  </si>
  <si>
    <t>Total (S/.)</t>
  </si>
  <si>
    <t>Operación</t>
  </si>
  <si>
    <t>Costo total</t>
  </si>
  <si>
    <t>Perfil 50x50 espesor 3mm. Aleación Aluminio-Acero. Largo 3m.</t>
  </si>
  <si>
    <t>Torneado de ejes</t>
  </si>
  <si>
    <t>6 euros por pieza</t>
  </si>
  <si>
    <t>Perfil 50x50 espesor 3 mm. Aleación Aluminio-Acero. Largo 3m.</t>
  </si>
  <si>
    <t>para patas</t>
  </si>
  <si>
    <t>Fundicion (para acoples)</t>
  </si>
  <si>
    <t>Acrílico. Plancha de 1.23 x 1.83 m. Espesor 3 mm.</t>
  </si>
  <si>
    <t>Impresion de PCB</t>
  </si>
  <si>
    <t>Barra de acero inoxidable A36 (diámetro 20 mm). Largo 1 m</t>
  </si>
  <si>
    <t>acople para fundicion + ejes</t>
  </si>
  <si>
    <t>Total</t>
  </si>
  <si>
    <t>Perno M10x55mm</t>
  </si>
  <si>
    <t>Tuerca M10</t>
  </si>
  <si>
    <t>Desarrollo de software</t>
  </si>
  <si>
    <t>Perno M10x70mm</t>
  </si>
  <si>
    <t>Rodamiento rígido de bolas (10PCS/TUBE)</t>
  </si>
  <si>
    <t>Llantas</t>
  </si>
  <si>
    <t>Presupuesto del sistema de rociado</t>
  </si>
  <si>
    <t>Tanque de pesticida</t>
  </si>
  <si>
    <t>Tubo PVC diámetro 1/2'' x 1m</t>
  </si>
  <si>
    <t>Codo 1/2'' x 90°</t>
  </si>
  <si>
    <t>Manguera diámetro 1/2''</t>
  </si>
  <si>
    <t>Bomba</t>
  </si>
  <si>
    <t>Servomotor</t>
  </si>
  <si>
    <t>Electrobolla</t>
  </si>
  <si>
    <t>Rele</t>
  </si>
  <si>
    <t>CÁMARA ESP 32</t>
  </si>
  <si>
    <t>Presupuesto del sistema de navegación</t>
  </si>
  <si>
    <t>Lidar 2D TeraRanger Evo 3m ToF Rangefinde</t>
  </si>
  <si>
    <t>IMU - MPU6050</t>
  </si>
  <si>
    <t>Encoder TCUT1600X01</t>
  </si>
  <si>
    <t>Motorreducto PDX26</t>
  </si>
  <si>
    <t>Driver motor L298N</t>
  </si>
  <si>
    <t>Presupuesto del sistema de control y comunicación</t>
  </si>
  <si>
    <t>Arduino Mega 2560 Pro</t>
  </si>
  <si>
    <t>Raspberry Pi 4</t>
  </si>
  <si>
    <t>Módulo Wi-Fi ESP8266 WIFI-SERIA</t>
  </si>
  <si>
    <t>Pulsador Liviano rojo (XB7-EA2)</t>
  </si>
  <si>
    <t>Presupuesto del sistema de energía</t>
  </si>
  <si>
    <t>Batería de litio para Carros de Golf-Eco-Batt 4.0LifePO4</t>
  </si>
  <si>
    <t>Ítem</t>
  </si>
  <si>
    <t>Carcasa y chasis del vehículo</t>
  </si>
  <si>
    <t xml:space="preserve">Sistema de rociado                                </t>
  </si>
  <si>
    <t>Sistema de navegación</t>
  </si>
  <si>
    <t>Sistema de control y comunicación</t>
  </si>
  <si>
    <t>Sistema de energía</t>
  </si>
  <si>
    <t>Fabricación</t>
  </si>
  <si>
    <t>Diseño</t>
  </si>
  <si>
    <t>Cámara</t>
  </si>
  <si>
    <t>Tanque</t>
  </si>
  <si>
    <t>Lidar</t>
  </si>
  <si>
    <t>Botón</t>
  </si>
  <si>
    <t>Led</t>
  </si>
  <si>
    <t>Perfil A</t>
  </si>
  <si>
    <t>Perfil B</t>
  </si>
  <si>
    <t>Base acrílica</t>
  </si>
  <si>
    <t>Perfiles largos C</t>
  </si>
  <si>
    <t>Perfiles cortos D</t>
  </si>
  <si>
    <t>Batería</t>
  </si>
  <si>
    <t>Circuitería</t>
  </si>
  <si>
    <t>Electrobomba</t>
  </si>
  <si>
    <t>Otros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</si>
</sst>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S/.&quot;#,##0.00"/>
  </numFmts>
  <fonts count="6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color rgb="FF000000"/>
      <name val="Roboto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readingOrder="0"/>
    </xf>
    <xf borderId="4" fillId="0" fontId="3" numFmtId="164" xfId="0" applyBorder="1" applyFont="1" applyNumberForma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4" fillId="0" fontId="3" numFmtId="164" xfId="0" applyAlignment="1" applyBorder="1" applyFont="1" applyNumberFormat="1">
      <alignment readingOrder="0"/>
    </xf>
    <xf borderId="4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4" fillId="0" fontId="1" numFmtId="0" xfId="0" applyAlignment="1" applyBorder="1" applyFont="1">
      <alignment horizontal="center" readingOrder="0" shrinkToFit="0" wrapText="1"/>
    </xf>
    <xf borderId="4" fillId="2" fontId="4" numFmtId="0" xfId="0" applyAlignment="1" applyBorder="1" applyFill="1" applyFont="1">
      <alignment readingOrder="0"/>
    </xf>
    <xf borderId="4" fillId="0" fontId="3" numFmtId="0" xfId="0" applyBorder="1" applyFont="1"/>
    <xf borderId="0" fillId="0" fontId="3" numFmtId="164" xfId="0" applyFont="1" applyNumberFormat="1"/>
    <xf borderId="4" fillId="0" fontId="1" numFmtId="164" xfId="0" applyBorder="1" applyFont="1" applyNumberFormat="1"/>
    <xf borderId="1" fillId="3" fontId="1" numFmtId="0" xfId="0" applyAlignment="1" applyBorder="1" applyFill="1" applyFont="1">
      <alignment horizontal="center" readingOrder="0" shrinkToFit="0" wrapText="1"/>
    </xf>
    <xf borderId="4" fillId="3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shrinkToFit="0" wrapText="1"/>
    </xf>
    <xf borderId="4" fillId="0" fontId="1" numFmtId="0" xfId="0" applyBorder="1" applyFont="1"/>
    <xf borderId="4" fillId="0" fontId="5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4.14"/>
    <col customWidth="1" min="3" max="3" width="10.29"/>
    <col customWidth="1" min="8" max="8" width="22.14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H2" s="6" t="s">
        <v>6</v>
      </c>
      <c r="I2" s="6" t="s">
        <v>7</v>
      </c>
    </row>
    <row r="3">
      <c r="A3" s="7" t="s">
        <v>8</v>
      </c>
      <c r="B3" s="8">
        <v>4.0</v>
      </c>
      <c r="C3" s="9">
        <v>80.0</v>
      </c>
      <c r="D3" s="9">
        <v>0.0</v>
      </c>
      <c r="E3" s="9">
        <f t="shared" ref="E3:E11" si="1">B3*C3+D3</f>
        <v>320</v>
      </c>
      <c r="H3" s="10" t="s">
        <v>9</v>
      </c>
      <c r="I3" s="9">
        <f>30*4</f>
        <v>120</v>
      </c>
      <c r="K3" s="11" t="s">
        <v>10</v>
      </c>
    </row>
    <row r="4">
      <c r="A4" s="7" t="s">
        <v>11</v>
      </c>
      <c r="B4" s="10">
        <v>2.0</v>
      </c>
      <c r="C4" s="9">
        <v>80.0</v>
      </c>
      <c r="D4" s="9">
        <v>0.0</v>
      </c>
      <c r="E4" s="9">
        <f t="shared" si="1"/>
        <v>160</v>
      </c>
      <c r="F4" s="11" t="s">
        <v>12</v>
      </c>
      <c r="H4" s="10" t="s">
        <v>13</v>
      </c>
      <c r="I4" s="12">
        <f>4*120</f>
        <v>480</v>
      </c>
    </row>
    <row r="5">
      <c r="A5" s="7" t="s">
        <v>14</v>
      </c>
      <c r="B5" s="7">
        <v>4.0</v>
      </c>
      <c r="C5" s="9">
        <v>147.0</v>
      </c>
      <c r="D5" s="9">
        <v>0.0</v>
      </c>
      <c r="E5" s="9">
        <f t="shared" si="1"/>
        <v>588</v>
      </c>
      <c r="H5" s="10" t="s">
        <v>15</v>
      </c>
      <c r="I5" s="9">
        <f>48*3.4</f>
        <v>163.2</v>
      </c>
    </row>
    <row r="6">
      <c r="A6" s="7" t="s">
        <v>16</v>
      </c>
      <c r="B6" s="7">
        <v>2.0</v>
      </c>
      <c r="C6" s="9">
        <v>97.0</v>
      </c>
      <c r="D6" s="9">
        <v>0.0</v>
      </c>
      <c r="E6" s="9">
        <f t="shared" si="1"/>
        <v>194</v>
      </c>
      <c r="F6" s="11" t="s">
        <v>17</v>
      </c>
      <c r="H6" s="10" t="s">
        <v>18</v>
      </c>
      <c r="I6" s="9">
        <f>SUM(I3:I5)</f>
        <v>763.2</v>
      </c>
    </row>
    <row r="7">
      <c r="A7" s="7" t="s">
        <v>19</v>
      </c>
      <c r="B7" s="7">
        <v>16.0</v>
      </c>
      <c r="C7" s="9">
        <v>4.0</v>
      </c>
      <c r="D7" s="9"/>
      <c r="E7" s="9">
        <f t="shared" si="1"/>
        <v>64</v>
      </c>
    </row>
    <row r="8">
      <c r="A8" s="7" t="s">
        <v>20</v>
      </c>
      <c r="B8" s="7">
        <v>56.0</v>
      </c>
      <c r="C8" s="9">
        <v>0.5</v>
      </c>
      <c r="D8" s="9"/>
      <c r="E8" s="9">
        <f t="shared" si="1"/>
        <v>28</v>
      </c>
      <c r="H8" s="11" t="s">
        <v>21</v>
      </c>
      <c r="I8" s="11">
        <v>1000.0</v>
      </c>
    </row>
    <row r="9">
      <c r="A9" s="7" t="s">
        <v>22</v>
      </c>
      <c r="B9" s="7">
        <v>56.0</v>
      </c>
      <c r="C9" s="9">
        <v>4.5</v>
      </c>
      <c r="D9" s="9"/>
      <c r="E9" s="9">
        <f t="shared" si="1"/>
        <v>252</v>
      </c>
    </row>
    <row r="10">
      <c r="A10" s="7" t="s">
        <v>23</v>
      </c>
      <c r="B10" s="7">
        <v>1.0</v>
      </c>
      <c r="C10" s="9">
        <v>32.99</v>
      </c>
      <c r="D10" s="9">
        <v>8.0</v>
      </c>
      <c r="E10" s="9">
        <f t="shared" si="1"/>
        <v>40.99</v>
      </c>
    </row>
    <row r="11">
      <c r="A11" s="7" t="s">
        <v>24</v>
      </c>
      <c r="B11" s="7">
        <v>4.0</v>
      </c>
      <c r="C11" s="9">
        <v>20.0</v>
      </c>
      <c r="D11" s="12">
        <v>0.0</v>
      </c>
      <c r="E11" s="9">
        <f t="shared" si="1"/>
        <v>80</v>
      </c>
    </row>
    <row r="12">
      <c r="A12" s="7" t="s">
        <v>18</v>
      </c>
      <c r="B12" s="13"/>
      <c r="C12" s="13"/>
      <c r="D12" s="13"/>
      <c r="E12" s="9">
        <f>SUM(E3:E11)</f>
        <v>1726.99</v>
      </c>
    </row>
    <row r="13">
      <c r="A13" s="14"/>
      <c r="B13" s="14"/>
      <c r="C13" s="14"/>
      <c r="D13" s="14"/>
    </row>
    <row r="14">
      <c r="A14" s="1" t="s">
        <v>25</v>
      </c>
      <c r="B14" s="2"/>
      <c r="C14" s="2"/>
      <c r="D14" s="2"/>
      <c r="E14" s="3"/>
    </row>
    <row r="15">
      <c r="A15" s="15" t="s">
        <v>1</v>
      </c>
      <c r="B15" s="15" t="s">
        <v>2</v>
      </c>
      <c r="C15" s="15" t="s">
        <v>3</v>
      </c>
      <c r="D15" s="15" t="s">
        <v>4</v>
      </c>
      <c r="E15" s="6" t="s">
        <v>5</v>
      </c>
    </row>
    <row r="16">
      <c r="A16" s="7" t="s">
        <v>26</v>
      </c>
      <c r="B16" s="16">
        <v>1.0</v>
      </c>
      <c r="C16" s="9">
        <v>49.0</v>
      </c>
      <c r="D16" s="9">
        <v>0.0</v>
      </c>
      <c r="E16" s="9">
        <f t="shared" ref="E16:E24" si="2">B16*C16+D16</f>
        <v>49</v>
      </c>
    </row>
    <row r="17">
      <c r="A17" s="7" t="s">
        <v>27</v>
      </c>
      <c r="B17" s="10">
        <v>1.0</v>
      </c>
      <c r="C17" s="9">
        <v>12.0</v>
      </c>
      <c r="D17" s="9">
        <v>0.0</v>
      </c>
      <c r="E17" s="9">
        <f t="shared" si="2"/>
        <v>12</v>
      </c>
    </row>
    <row r="18">
      <c r="A18" s="10" t="s">
        <v>28</v>
      </c>
      <c r="B18" s="7">
        <v>2.0</v>
      </c>
      <c r="C18" s="9">
        <v>2.0</v>
      </c>
      <c r="D18" s="9">
        <v>0.0</v>
      </c>
      <c r="E18" s="9">
        <f t="shared" si="2"/>
        <v>4</v>
      </c>
    </row>
    <row r="19">
      <c r="A19" s="7" t="s">
        <v>29</v>
      </c>
      <c r="B19" s="10">
        <v>1.0</v>
      </c>
      <c r="C19" s="9">
        <v>2.8</v>
      </c>
      <c r="D19" s="9">
        <v>0.0</v>
      </c>
      <c r="E19" s="9">
        <f t="shared" si="2"/>
        <v>2.8</v>
      </c>
    </row>
    <row r="20">
      <c r="A20" s="7" t="s">
        <v>30</v>
      </c>
      <c r="B20" s="7">
        <v>1.0</v>
      </c>
      <c r="C20" s="9">
        <v>17.0</v>
      </c>
      <c r="D20" s="9">
        <v>0.0</v>
      </c>
      <c r="E20" s="9">
        <f t="shared" si="2"/>
        <v>17</v>
      </c>
    </row>
    <row r="21">
      <c r="A21" s="10" t="s">
        <v>31</v>
      </c>
      <c r="B21" s="7">
        <v>2.0</v>
      </c>
      <c r="C21" s="9">
        <v>12.0</v>
      </c>
      <c r="D21" s="9">
        <v>0.0</v>
      </c>
      <c r="E21" s="9">
        <f t="shared" si="2"/>
        <v>24</v>
      </c>
    </row>
    <row r="22">
      <c r="A22" s="7" t="s">
        <v>32</v>
      </c>
      <c r="B22" s="7">
        <v>1.0</v>
      </c>
      <c r="C22" s="9">
        <v>31.68</v>
      </c>
      <c r="D22" s="9">
        <v>0.0</v>
      </c>
      <c r="E22" s="9">
        <f t="shared" si="2"/>
        <v>31.68</v>
      </c>
    </row>
    <row r="23">
      <c r="A23" s="10" t="s">
        <v>33</v>
      </c>
      <c r="B23" s="10">
        <v>1.0</v>
      </c>
      <c r="C23" s="9">
        <v>13.5</v>
      </c>
      <c r="D23" s="9">
        <v>0.0</v>
      </c>
      <c r="E23" s="9">
        <f t="shared" si="2"/>
        <v>13.5</v>
      </c>
    </row>
    <row r="24">
      <c r="A24" s="10" t="s">
        <v>34</v>
      </c>
      <c r="B24" s="10">
        <v>1.0</v>
      </c>
      <c r="C24" s="9">
        <v>48.0</v>
      </c>
      <c r="D24" s="9">
        <v>0.0</v>
      </c>
      <c r="E24" s="9">
        <f t="shared" si="2"/>
        <v>48</v>
      </c>
    </row>
    <row r="25">
      <c r="A25" s="10" t="s">
        <v>18</v>
      </c>
      <c r="B25" s="17"/>
      <c r="C25" s="17"/>
      <c r="D25" s="17"/>
      <c r="E25" s="9">
        <f>SUM(E16:E23)</f>
        <v>153.98</v>
      </c>
    </row>
    <row r="27">
      <c r="A27" s="1" t="s">
        <v>35</v>
      </c>
      <c r="B27" s="2"/>
      <c r="C27" s="2"/>
      <c r="D27" s="2"/>
      <c r="E27" s="3"/>
    </row>
    <row r="28">
      <c r="A28" s="15" t="s">
        <v>1</v>
      </c>
      <c r="B28" s="15" t="s">
        <v>2</v>
      </c>
      <c r="C28" s="15" t="s">
        <v>3</v>
      </c>
      <c r="D28" s="15" t="s">
        <v>4</v>
      </c>
      <c r="E28" s="6" t="s">
        <v>5</v>
      </c>
    </row>
    <row r="29">
      <c r="A29" s="7" t="s">
        <v>36</v>
      </c>
      <c r="B29" s="16">
        <v>1.0</v>
      </c>
      <c r="C29" s="9">
        <v>62.54</v>
      </c>
      <c r="D29" s="9">
        <v>18.0</v>
      </c>
      <c r="E29" s="9">
        <f t="shared" ref="E29:E33" si="3">C29*B29+D29</f>
        <v>80.54</v>
      </c>
    </row>
    <row r="30">
      <c r="A30" s="7" t="s">
        <v>37</v>
      </c>
      <c r="B30" s="10">
        <v>1.0</v>
      </c>
      <c r="C30" s="9">
        <v>15.5</v>
      </c>
      <c r="D30" s="9">
        <v>0.0</v>
      </c>
      <c r="E30" s="9">
        <f t="shared" si="3"/>
        <v>15.5</v>
      </c>
    </row>
    <row r="31">
      <c r="A31" s="10" t="s">
        <v>38</v>
      </c>
      <c r="B31" s="7">
        <v>4.0</v>
      </c>
      <c r="C31" s="12">
        <v>33.0</v>
      </c>
      <c r="D31" s="9">
        <v>0.0</v>
      </c>
      <c r="E31" s="9">
        <f t="shared" si="3"/>
        <v>132</v>
      </c>
    </row>
    <row r="32">
      <c r="A32" s="7" t="s">
        <v>39</v>
      </c>
      <c r="B32" s="10">
        <v>4.0</v>
      </c>
      <c r="C32" s="9">
        <v>343.0</v>
      </c>
      <c r="D32" s="9">
        <v>120.0</v>
      </c>
      <c r="E32" s="9">
        <f t="shared" si="3"/>
        <v>1492</v>
      </c>
    </row>
    <row r="33">
      <c r="A33" s="7" t="s">
        <v>40</v>
      </c>
      <c r="B33" s="7">
        <v>4.0</v>
      </c>
      <c r="C33" s="9">
        <v>12.0</v>
      </c>
      <c r="D33" s="9">
        <v>0.0</v>
      </c>
      <c r="E33" s="9">
        <f t="shared" si="3"/>
        <v>48</v>
      </c>
    </row>
    <row r="34">
      <c r="A34" s="10" t="s">
        <v>18</v>
      </c>
      <c r="B34" s="7"/>
      <c r="C34" s="7"/>
      <c r="D34" s="7"/>
      <c r="E34" s="9">
        <f>SUM(E29:E33)</f>
        <v>1768.04</v>
      </c>
    </row>
    <row r="37">
      <c r="A37" s="1" t="s">
        <v>41</v>
      </c>
      <c r="B37" s="2"/>
      <c r="C37" s="2"/>
      <c r="D37" s="2"/>
      <c r="E37" s="3"/>
    </row>
    <row r="38">
      <c r="A38" s="7" t="s">
        <v>1</v>
      </c>
      <c r="B38" s="7" t="s">
        <v>2</v>
      </c>
      <c r="C38" s="7" t="s">
        <v>3</v>
      </c>
      <c r="D38" s="7" t="s">
        <v>4</v>
      </c>
      <c r="E38" s="9" t="s">
        <v>5</v>
      </c>
    </row>
    <row r="39">
      <c r="A39" s="7" t="s">
        <v>42</v>
      </c>
      <c r="B39" s="16">
        <v>1.0</v>
      </c>
      <c r="C39" s="9">
        <v>65.0</v>
      </c>
      <c r="D39" s="9">
        <v>0.0</v>
      </c>
      <c r="E39" s="9">
        <f t="shared" ref="E39:E42" si="4">C39*B39+D39</f>
        <v>65</v>
      </c>
    </row>
    <row r="40">
      <c r="A40" s="7" t="s">
        <v>43</v>
      </c>
      <c r="B40" s="10">
        <v>1.0</v>
      </c>
      <c r="C40" s="9">
        <v>484.0</v>
      </c>
      <c r="D40" s="9">
        <v>0.0</v>
      </c>
      <c r="E40" s="9">
        <f t="shared" si="4"/>
        <v>484</v>
      </c>
    </row>
    <row r="41">
      <c r="A41" s="10" t="s">
        <v>44</v>
      </c>
      <c r="B41" s="7">
        <v>1.0</v>
      </c>
      <c r="C41" s="9">
        <v>20.0</v>
      </c>
      <c r="D41" s="9">
        <v>0.0</v>
      </c>
      <c r="E41" s="9">
        <f t="shared" si="4"/>
        <v>20</v>
      </c>
    </row>
    <row r="42">
      <c r="A42" s="7" t="s">
        <v>45</v>
      </c>
      <c r="B42" s="10">
        <v>1.0</v>
      </c>
      <c r="C42" s="9">
        <v>7.9</v>
      </c>
      <c r="D42" s="9">
        <v>0.0</v>
      </c>
      <c r="E42" s="9">
        <f t="shared" si="4"/>
        <v>7.9</v>
      </c>
    </row>
    <row r="43">
      <c r="A43" s="10" t="s">
        <v>18</v>
      </c>
      <c r="B43" s="7"/>
      <c r="C43" s="7"/>
      <c r="D43" s="7"/>
      <c r="E43" s="9">
        <f>SUM(E39:E42)</f>
        <v>576.9</v>
      </c>
    </row>
    <row r="45">
      <c r="A45" s="1" t="s">
        <v>46</v>
      </c>
      <c r="B45" s="2"/>
      <c r="C45" s="2"/>
      <c r="D45" s="2"/>
      <c r="E45" s="3"/>
    </row>
    <row r="46">
      <c r="A46" s="7" t="s">
        <v>1</v>
      </c>
      <c r="B46" s="7" t="s">
        <v>2</v>
      </c>
      <c r="C46" s="7" t="s">
        <v>3</v>
      </c>
      <c r="D46" s="7" t="s">
        <v>4</v>
      </c>
      <c r="E46" s="10" t="s">
        <v>5</v>
      </c>
    </row>
    <row r="47">
      <c r="A47" s="7" t="s">
        <v>47</v>
      </c>
      <c r="B47" s="16">
        <v>1.0</v>
      </c>
      <c r="C47" s="9">
        <v>1203.0</v>
      </c>
      <c r="D47" s="9">
        <v>530.0</v>
      </c>
      <c r="E47" s="9">
        <f>C47*B47+D47</f>
        <v>1733</v>
      </c>
    </row>
    <row r="48">
      <c r="A48" s="7" t="s">
        <v>18</v>
      </c>
      <c r="B48" s="10"/>
      <c r="C48" s="10"/>
      <c r="D48" s="10"/>
      <c r="E48" s="9">
        <f>sum(E47)</f>
        <v>1733</v>
      </c>
    </row>
    <row r="50">
      <c r="A50" s="11" t="s">
        <v>18</v>
      </c>
      <c r="E50" s="18">
        <f>sum(E48,E43,E34,E25,E12)</f>
        <v>5958.91</v>
      </c>
    </row>
    <row r="51">
      <c r="A51" s="5" t="s">
        <v>48</v>
      </c>
      <c r="B51" s="5" t="s">
        <v>7</v>
      </c>
    </row>
    <row r="52">
      <c r="A52" s="16" t="s">
        <v>49</v>
      </c>
      <c r="B52" s="9">
        <f>E12</f>
        <v>1726.99</v>
      </c>
    </row>
    <row r="53">
      <c r="A53" s="10" t="s">
        <v>50</v>
      </c>
      <c r="B53" s="9">
        <f>E25</f>
        <v>153.98</v>
      </c>
    </row>
    <row r="54">
      <c r="A54" s="10" t="s">
        <v>51</v>
      </c>
      <c r="B54" s="9">
        <f>E34</f>
        <v>1768.04</v>
      </c>
    </row>
    <row r="55">
      <c r="A55" s="10" t="s">
        <v>52</v>
      </c>
      <c r="B55" s="9">
        <f>E43</f>
        <v>576.9</v>
      </c>
    </row>
    <row r="56">
      <c r="A56" s="10" t="s">
        <v>53</v>
      </c>
      <c r="B56" s="9">
        <f>E48</f>
        <v>1733</v>
      </c>
    </row>
    <row r="57">
      <c r="A57" s="10" t="s">
        <v>54</v>
      </c>
      <c r="B57" s="9">
        <f>I6</f>
        <v>763.2</v>
      </c>
    </row>
    <row r="58">
      <c r="A58" s="11" t="s">
        <v>55</v>
      </c>
      <c r="B58" s="12">
        <v>3000.0</v>
      </c>
    </row>
    <row r="59">
      <c r="A59" s="5" t="s">
        <v>18</v>
      </c>
      <c r="B59" s="19">
        <f>sum(B52:B58)</f>
        <v>9722.11</v>
      </c>
    </row>
  </sheetData>
  <mergeCells count="5">
    <mergeCell ref="A1:E1"/>
    <mergeCell ref="A14:E14"/>
    <mergeCell ref="A27:E27"/>
    <mergeCell ref="A37:E37"/>
    <mergeCell ref="A45:E4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4.14"/>
    <col customWidth="1" min="3" max="3" width="10.29"/>
    <col customWidth="1" min="8" max="8" width="24.14"/>
  </cols>
  <sheetData>
    <row r="1">
      <c r="A1" s="20" t="s">
        <v>0</v>
      </c>
      <c r="B1" s="2"/>
      <c r="C1" s="2"/>
      <c r="D1" s="2"/>
      <c r="E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H2" s="21" t="s">
        <v>6</v>
      </c>
      <c r="I2" s="21" t="s">
        <v>7</v>
      </c>
    </row>
    <row r="3">
      <c r="A3" s="7" t="s">
        <v>8</v>
      </c>
      <c r="B3" s="8">
        <v>4.0</v>
      </c>
      <c r="C3" s="9">
        <v>80.0</v>
      </c>
      <c r="D3" s="9">
        <v>0.0</v>
      </c>
      <c r="E3" s="9">
        <f t="shared" ref="E3:E11" si="1">B3*C3+D3</f>
        <v>320</v>
      </c>
      <c r="H3" s="10" t="s">
        <v>9</v>
      </c>
      <c r="I3" s="9">
        <f>30*4</f>
        <v>120</v>
      </c>
    </row>
    <row r="4">
      <c r="A4" s="7" t="s">
        <v>11</v>
      </c>
      <c r="B4" s="10">
        <v>2.0</v>
      </c>
      <c r="C4" s="9">
        <v>80.0</v>
      </c>
      <c r="D4" s="9">
        <v>0.0</v>
      </c>
      <c r="E4" s="9">
        <f t="shared" si="1"/>
        <v>160</v>
      </c>
      <c r="F4" s="11" t="s">
        <v>12</v>
      </c>
      <c r="H4" s="10" t="s">
        <v>13</v>
      </c>
      <c r="I4" s="12">
        <f>4*120</f>
        <v>480</v>
      </c>
    </row>
    <row r="5">
      <c r="A5" s="7" t="s">
        <v>14</v>
      </c>
      <c r="B5" s="7">
        <v>4.0</v>
      </c>
      <c r="C5" s="9">
        <v>147.0</v>
      </c>
      <c r="D5" s="9">
        <v>0.0</v>
      </c>
      <c r="E5" s="9">
        <f t="shared" si="1"/>
        <v>588</v>
      </c>
      <c r="H5" s="10" t="s">
        <v>15</v>
      </c>
      <c r="I5" s="9">
        <f>48*3.4</f>
        <v>163.2</v>
      </c>
    </row>
    <row r="6">
      <c r="A6" s="7" t="s">
        <v>16</v>
      </c>
      <c r="B6" s="7">
        <v>2.0</v>
      </c>
      <c r="C6" s="9">
        <v>97.0</v>
      </c>
      <c r="D6" s="9">
        <v>0.0</v>
      </c>
      <c r="E6" s="9">
        <f t="shared" si="1"/>
        <v>194</v>
      </c>
      <c r="F6" s="11" t="s">
        <v>17</v>
      </c>
      <c r="H6" s="10" t="s">
        <v>18</v>
      </c>
      <c r="I6" s="9">
        <f>SUM(I3:I5)</f>
        <v>763.2</v>
      </c>
    </row>
    <row r="7">
      <c r="A7" s="7" t="s">
        <v>19</v>
      </c>
      <c r="B7" s="7">
        <v>16.0</v>
      </c>
      <c r="C7" s="9">
        <v>4.0</v>
      </c>
      <c r="D7" s="9"/>
      <c r="E7" s="9">
        <f t="shared" si="1"/>
        <v>64</v>
      </c>
    </row>
    <row r="8">
      <c r="A8" s="7" t="s">
        <v>20</v>
      </c>
      <c r="B8" s="7">
        <v>56.0</v>
      </c>
      <c r="C8" s="9">
        <v>0.5</v>
      </c>
      <c r="D8" s="9"/>
      <c r="E8" s="9">
        <f t="shared" si="1"/>
        <v>28</v>
      </c>
      <c r="H8" s="11" t="s">
        <v>21</v>
      </c>
      <c r="I8" s="11">
        <v>1000.0</v>
      </c>
    </row>
    <row r="9">
      <c r="A9" s="7" t="s">
        <v>22</v>
      </c>
      <c r="B9" s="7">
        <v>56.0</v>
      </c>
      <c r="C9" s="9">
        <v>4.5</v>
      </c>
      <c r="D9" s="9"/>
      <c r="E9" s="9">
        <f t="shared" si="1"/>
        <v>252</v>
      </c>
    </row>
    <row r="10">
      <c r="A10" s="7" t="s">
        <v>23</v>
      </c>
      <c r="B10" s="7">
        <v>1.0</v>
      </c>
      <c r="C10" s="9">
        <v>32.99</v>
      </c>
      <c r="D10" s="9">
        <v>8.0</v>
      </c>
      <c r="E10" s="9">
        <f t="shared" si="1"/>
        <v>40.99</v>
      </c>
    </row>
    <row r="11">
      <c r="A11" s="7" t="s">
        <v>24</v>
      </c>
      <c r="B11" s="7">
        <v>4.0</v>
      </c>
      <c r="C11" s="9">
        <v>20.0</v>
      </c>
      <c r="D11" s="12">
        <v>0.0</v>
      </c>
      <c r="E11" s="9">
        <f t="shared" si="1"/>
        <v>80</v>
      </c>
    </row>
    <row r="12">
      <c r="A12" s="4" t="s">
        <v>18</v>
      </c>
      <c r="B12" s="22"/>
      <c r="C12" s="22"/>
      <c r="D12" s="22"/>
      <c r="E12" s="19">
        <f>SUM(E3:E11)</f>
        <v>1726.99</v>
      </c>
    </row>
    <row r="13">
      <c r="A13" s="14"/>
      <c r="B13" s="14"/>
      <c r="C13" s="14"/>
      <c r="D13" s="14"/>
    </row>
    <row r="14">
      <c r="A14" s="20" t="s">
        <v>25</v>
      </c>
      <c r="B14" s="2"/>
      <c r="C14" s="2"/>
      <c r="D14" s="2"/>
      <c r="E14" s="3"/>
    </row>
    <row r="15">
      <c r="A15" s="15" t="s">
        <v>1</v>
      </c>
      <c r="B15" s="15" t="s">
        <v>2</v>
      </c>
      <c r="C15" s="15" t="s">
        <v>3</v>
      </c>
      <c r="D15" s="15" t="s">
        <v>4</v>
      </c>
      <c r="E15" s="6" t="s">
        <v>5</v>
      </c>
    </row>
    <row r="16">
      <c r="A16" s="7" t="s">
        <v>26</v>
      </c>
      <c r="B16" s="16">
        <v>1.0</v>
      </c>
      <c r="C16" s="9">
        <v>49.0</v>
      </c>
      <c r="D16" s="9">
        <v>0.0</v>
      </c>
      <c r="E16" s="9">
        <f t="shared" ref="E16:E24" si="2">B16*C16+D16</f>
        <v>49</v>
      </c>
    </row>
    <row r="17">
      <c r="A17" s="7" t="s">
        <v>27</v>
      </c>
      <c r="B17" s="10">
        <v>1.0</v>
      </c>
      <c r="C17" s="9">
        <v>12.0</v>
      </c>
      <c r="D17" s="9">
        <v>0.0</v>
      </c>
      <c r="E17" s="9">
        <f t="shared" si="2"/>
        <v>12</v>
      </c>
    </row>
    <row r="18">
      <c r="A18" s="10" t="s">
        <v>28</v>
      </c>
      <c r="B18" s="7">
        <v>2.0</v>
      </c>
      <c r="C18" s="9">
        <v>2.0</v>
      </c>
      <c r="D18" s="9">
        <v>0.0</v>
      </c>
      <c r="E18" s="9">
        <f t="shared" si="2"/>
        <v>4</v>
      </c>
    </row>
    <row r="19">
      <c r="A19" s="7" t="s">
        <v>29</v>
      </c>
      <c r="B19" s="10">
        <v>1.0</v>
      </c>
      <c r="C19" s="9">
        <v>2.8</v>
      </c>
      <c r="D19" s="9">
        <v>0.0</v>
      </c>
      <c r="E19" s="9">
        <f t="shared" si="2"/>
        <v>2.8</v>
      </c>
    </row>
    <row r="20">
      <c r="A20" s="7" t="s">
        <v>30</v>
      </c>
      <c r="B20" s="7">
        <v>1.0</v>
      </c>
      <c r="C20" s="9">
        <v>17.0</v>
      </c>
      <c r="D20" s="9">
        <v>0.0</v>
      </c>
      <c r="E20" s="9">
        <f t="shared" si="2"/>
        <v>17</v>
      </c>
    </row>
    <row r="21">
      <c r="A21" s="10" t="s">
        <v>31</v>
      </c>
      <c r="B21" s="7">
        <v>2.0</v>
      </c>
      <c r="C21" s="9">
        <v>12.0</v>
      </c>
      <c r="D21" s="9">
        <v>0.0</v>
      </c>
      <c r="E21" s="9">
        <f t="shared" si="2"/>
        <v>24</v>
      </c>
    </row>
    <row r="22">
      <c r="A22" s="7" t="s">
        <v>32</v>
      </c>
      <c r="B22" s="7">
        <v>1.0</v>
      </c>
      <c r="C22" s="9">
        <v>31.68</v>
      </c>
      <c r="D22" s="9">
        <v>0.0</v>
      </c>
      <c r="E22" s="9">
        <f t="shared" si="2"/>
        <v>31.68</v>
      </c>
    </row>
    <row r="23">
      <c r="A23" s="10" t="s">
        <v>33</v>
      </c>
      <c r="B23" s="10">
        <v>1.0</v>
      </c>
      <c r="C23" s="9">
        <v>13.5</v>
      </c>
      <c r="D23" s="9">
        <v>0.0</v>
      </c>
      <c r="E23" s="9">
        <f t="shared" si="2"/>
        <v>13.5</v>
      </c>
    </row>
    <row r="24">
      <c r="A24" s="10" t="s">
        <v>34</v>
      </c>
      <c r="B24" s="10">
        <v>1.0</v>
      </c>
      <c r="C24" s="9">
        <v>48.0</v>
      </c>
      <c r="D24" s="9">
        <v>0.0</v>
      </c>
      <c r="E24" s="9">
        <f t="shared" si="2"/>
        <v>48</v>
      </c>
    </row>
    <row r="25">
      <c r="A25" s="5" t="s">
        <v>18</v>
      </c>
      <c r="B25" s="23"/>
      <c r="C25" s="23"/>
      <c r="D25" s="23"/>
      <c r="E25" s="19">
        <f>SUM(E16:E23)</f>
        <v>153.98</v>
      </c>
    </row>
    <row r="27">
      <c r="A27" s="20" t="s">
        <v>35</v>
      </c>
      <c r="B27" s="2"/>
      <c r="C27" s="2"/>
      <c r="D27" s="2"/>
      <c r="E27" s="3"/>
    </row>
    <row r="28">
      <c r="A28" s="15" t="s">
        <v>1</v>
      </c>
      <c r="B28" s="15" t="s">
        <v>2</v>
      </c>
      <c r="C28" s="15" t="s">
        <v>3</v>
      </c>
      <c r="D28" s="15" t="s">
        <v>4</v>
      </c>
      <c r="E28" s="6" t="s">
        <v>5</v>
      </c>
    </row>
    <row r="29">
      <c r="A29" s="7" t="s">
        <v>36</v>
      </c>
      <c r="B29" s="16">
        <v>1.0</v>
      </c>
      <c r="C29" s="9">
        <v>62.54</v>
      </c>
      <c r="D29" s="9">
        <v>18.0</v>
      </c>
      <c r="E29" s="9">
        <f t="shared" ref="E29:E33" si="3">C29*B29+D29</f>
        <v>80.54</v>
      </c>
    </row>
    <row r="30">
      <c r="A30" s="7" t="s">
        <v>37</v>
      </c>
      <c r="B30" s="10">
        <v>1.0</v>
      </c>
      <c r="C30" s="9">
        <v>15.5</v>
      </c>
      <c r="D30" s="9">
        <v>0.0</v>
      </c>
      <c r="E30" s="9">
        <f t="shared" si="3"/>
        <v>15.5</v>
      </c>
    </row>
    <row r="31">
      <c r="A31" s="10" t="s">
        <v>38</v>
      </c>
      <c r="B31" s="7">
        <v>4.0</v>
      </c>
      <c r="C31" s="12">
        <v>33.0</v>
      </c>
      <c r="D31" s="9">
        <v>0.0</v>
      </c>
      <c r="E31" s="9">
        <f t="shared" si="3"/>
        <v>132</v>
      </c>
    </row>
    <row r="32">
      <c r="A32" s="7" t="s">
        <v>39</v>
      </c>
      <c r="B32" s="10">
        <v>4.0</v>
      </c>
      <c r="C32" s="9">
        <v>343.0</v>
      </c>
      <c r="D32" s="9">
        <v>120.0</v>
      </c>
      <c r="E32" s="9">
        <f t="shared" si="3"/>
        <v>1492</v>
      </c>
    </row>
    <row r="33">
      <c r="A33" s="7" t="s">
        <v>40</v>
      </c>
      <c r="B33" s="7">
        <v>4.0</v>
      </c>
      <c r="C33" s="9">
        <v>12.0</v>
      </c>
      <c r="D33" s="9">
        <v>0.0</v>
      </c>
      <c r="E33" s="9">
        <f t="shared" si="3"/>
        <v>48</v>
      </c>
    </row>
    <row r="34">
      <c r="A34" s="5" t="s">
        <v>18</v>
      </c>
      <c r="B34" s="4"/>
      <c r="C34" s="4"/>
      <c r="D34" s="4"/>
      <c r="E34" s="19">
        <f>SUM(E29:E33)</f>
        <v>1768.04</v>
      </c>
    </row>
    <row r="37">
      <c r="A37" s="20" t="s">
        <v>41</v>
      </c>
      <c r="B37" s="2"/>
      <c r="C37" s="2"/>
      <c r="D37" s="2"/>
      <c r="E37" s="3"/>
    </row>
    <row r="38">
      <c r="A38" s="7" t="s">
        <v>1</v>
      </c>
      <c r="B38" s="7" t="s">
        <v>2</v>
      </c>
      <c r="C38" s="7" t="s">
        <v>3</v>
      </c>
      <c r="D38" s="7" t="s">
        <v>4</v>
      </c>
      <c r="E38" s="9" t="s">
        <v>5</v>
      </c>
    </row>
    <row r="39">
      <c r="A39" s="7" t="s">
        <v>42</v>
      </c>
      <c r="B39" s="16">
        <v>1.0</v>
      </c>
      <c r="C39" s="9">
        <v>65.0</v>
      </c>
      <c r="D39" s="9">
        <v>0.0</v>
      </c>
      <c r="E39" s="9">
        <f t="shared" ref="E39:E42" si="4">C39*B39+D39</f>
        <v>65</v>
      </c>
    </row>
    <row r="40">
      <c r="A40" s="7" t="s">
        <v>43</v>
      </c>
      <c r="B40" s="10">
        <v>1.0</v>
      </c>
      <c r="C40" s="9">
        <v>484.0</v>
      </c>
      <c r="D40" s="9">
        <v>0.0</v>
      </c>
      <c r="E40" s="9">
        <f t="shared" si="4"/>
        <v>484</v>
      </c>
    </row>
    <row r="41">
      <c r="A41" s="10" t="s">
        <v>44</v>
      </c>
      <c r="B41" s="7">
        <v>1.0</v>
      </c>
      <c r="C41" s="9">
        <v>20.0</v>
      </c>
      <c r="D41" s="9">
        <v>0.0</v>
      </c>
      <c r="E41" s="9">
        <f t="shared" si="4"/>
        <v>20</v>
      </c>
    </row>
    <row r="42">
      <c r="A42" s="7" t="s">
        <v>45</v>
      </c>
      <c r="B42" s="10">
        <v>1.0</v>
      </c>
      <c r="C42" s="9">
        <v>7.9</v>
      </c>
      <c r="D42" s="9">
        <v>0.0</v>
      </c>
      <c r="E42" s="9">
        <f t="shared" si="4"/>
        <v>7.9</v>
      </c>
    </row>
    <row r="43">
      <c r="A43" s="5" t="s">
        <v>18</v>
      </c>
      <c r="B43" s="4"/>
      <c r="C43" s="4"/>
      <c r="D43" s="4"/>
      <c r="E43" s="19">
        <f>SUM(E39:E42)</f>
        <v>576.9</v>
      </c>
    </row>
    <row r="45">
      <c r="A45" s="20" t="s">
        <v>46</v>
      </c>
      <c r="B45" s="2"/>
      <c r="C45" s="2"/>
      <c r="D45" s="2"/>
      <c r="E45" s="3"/>
    </row>
    <row r="46">
      <c r="A46" s="7" t="s">
        <v>1</v>
      </c>
      <c r="B46" s="7" t="s">
        <v>2</v>
      </c>
      <c r="C46" s="7" t="s">
        <v>3</v>
      </c>
      <c r="D46" s="7" t="s">
        <v>4</v>
      </c>
      <c r="E46" s="10" t="s">
        <v>5</v>
      </c>
    </row>
    <row r="47">
      <c r="A47" s="7" t="s">
        <v>47</v>
      </c>
      <c r="B47" s="16">
        <v>1.0</v>
      </c>
      <c r="C47" s="9">
        <v>1203.0</v>
      </c>
      <c r="D47" s="9">
        <v>530.0</v>
      </c>
      <c r="E47" s="9">
        <f>C47*B47+D47</f>
        <v>1733</v>
      </c>
    </row>
    <row r="48">
      <c r="A48" s="4" t="s">
        <v>18</v>
      </c>
      <c r="B48" s="5"/>
      <c r="C48" s="5"/>
      <c r="D48" s="5"/>
      <c r="E48" s="19">
        <f>sum(E47)</f>
        <v>1733</v>
      </c>
    </row>
    <row r="50">
      <c r="A50" s="11" t="s">
        <v>18</v>
      </c>
      <c r="E50" s="18">
        <f>sum(E48,E43,E34,E25,E12)</f>
        <v>5958.91</v>
      </c>
    </row>
    <row r="51">
      <c r="A51" s="5" t="s">
        <v>48</v>
      </c>
      <c r="B51" s="5" t="s">
        <v>7</v>
      </c>
    </row>
    <row r="52">
      <c r="A52" s="16" t="s">
        <v>49</v>
      </c>
      <c r="B52" s="9">
        <f>E12</f>
        <v>1726.99</v>
      </c>
    </row>
    <row r="53">
      <c r="A53" s="10" t="s">
        <v>50</v>
      </c>
      <c r="B53" s="9">
        <f>E25</f>
        <v>153.98</v>
      </c>
    </row>
    <row r="54">
      <c r="A54" s="10" t="s">
        <v>51</v>
      </c>
      <c r="B54" s="9">
        <f>E34</f>
        <v>1768.04</v>
      </c>
    </row>
    <row r="55">
      <c r="A55" s="10" t="s">
        <v>52</v>
      </c>
      <c r="B55" s="9">
        <f>E43</f>
        <v>576.9</v>
      </c>
    </row>
    <row r="56">
      <c r="A56" s="10" t="s">
        <v>53</v>
      </c>
      <c r="B56" s="9">
        <f>E48</f>
        <v>1733</v>
      </c>
    </row>
    <row r="57">
      <c r="A57" s="10" t="s">
        <v>54</v>
      </c>
      <c r="B57" s="9">
        <f>I6</f>
        <v>763.2</v>
      </c>
    </row>
    <row r="58">
      <c r="A58" s="5" t="s">
        <v>18</v>
      </c>
      <c r="B58" s="19">
        <f>sum(B52:B57)</f>
        <v>6722.11</v>
      </c>
    </row>
  </sheetData>
  <mergeCells count="5">
    <mergeCell ref="A1:E1"/>
    <mergeCell ref="A14:E14"/>
    <mergeCell ref="A27:E27"/>
    <mergeCell ref="A37:E37"/>
    <mergeCell ref="A45:E4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56</v>
      </c>
    </row>
    <row r="2">
      <c r="A2" s="24" t="s">
        <v>57</v>
      </c>
    </row>
    <row r="3">
      <c r="A3" s="24" t="s">
        <v>58</v>
      </c>
    </row>
    <row r="4">
      <c r="A4" s="24" t="s">
        <v>59</v>
      </c>
    </row>
    <row r="5">
      <c r="A5" s="24" t="s">
        <v>60</v>
      </c>
    </row>
    <row r="6">
      <c r="A6" s="24" t="s">
        <v>61</v>
      </c>
    </row>
    <row r="7">
      <c r="A7" s="24" t="s">
        <v>62</v>
      </c>
    </row>
    <row r="8">
      <c r="A8" s="24" t="s">
        <v>63</v>
      </c>
    </row>
    <row r="9">
      <c r="A9" s="24" t="s">
        <v>64</v>
      </c>
    </row>
    <row r="10">
      <c r="A10" s="24" t="s">
        <v>65</v>
      </c>
    </row>
    <row r="11">
      <c r="A11" s="24" t="s">
        <v>66</v>
      </c>
    </row>
    <row r="12">
      <c r="A12" s="24" t="s">
        <v>67</v>
      </c>
    </row>
    <row r="13">
      <c r="A13" s="24" t="s">
        <v>68</v>
      </c>
    </row>
    <row r="14">
      <c r="A14" s="24" t="s">
        <v>69</v>
      </c>
    </row>
  </sheetData>
  <drawing r:id="rId1"/>
</worksheet>
</file>