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c5279d0540352/Documenti/Computational Finance/Asset Allocation/09_10_2021/"/>
    </mc:Choice>
  </mc:AlternateContent>
  <xr:revisionPtr revIDLastSave="1365" documentId="8_{2FE14A1D-5F84-4B1F-A550-46AD0C787640}" xr6:coauthVersionLast="47" xr6:coauthVersionMax="47" xr10:uidLastSave="{BFB2137D-2EE7-4220-ADC4-050879122D15}"/>
  <bookViews>
    <workbookView xWindow="-110" yWindow="-110" windowWidth="19420" windowHeight="10420" activeTab="3" xr2:uid="{F063241F-BFB6-4DD2-BC4F-8904495CA4D3}"/>
  </bookViews>
  <sheets>
    <sheet name="Assets Returns" sheetId="4" r:id="rId1"/>
    <sheet name="Fund Performance" sheetId="5" r:id="rId2"/>
    <sheet name="Valorisation" sheetId="2" r:id="rId3"/>
    <sheet name="Rebalancing" sheetId="6" r:id="rId4"/>
    <sheet name="Prices" sheetId="7" r:id="rId5"/>
  </sheets>
  <definedNames>
    <definedName name="_xlnm._FilterDatabase" localSheetId="2" hidden="1">Valorisation!$B$5:$B$18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" l="1"/>
  <c r="F18" i="5" a="1"/>
  <c r="F18" i="5" s="1"/>
  <c r="F15" i="5" a="1"/>
  <c r="F15" i="5" s="1"/>
  <c r="F7" i="5" a="1"/>
  <c r="F7" i="5" s="1"/>
  <c r="F8" i="5" a="1"/>
  <c r="F8" i="5"/>
  <c r="F9" i="5" a="1"/>
  <c r="F9" i="5" s="1"/>
  <c r="F10" i="5" a="1"/>
  <c r="F10" i="5" s="1"/>
  <c r="F11" i="5" a="1"/>
  <c r="F11" i="5" s="1"/>
  <c r="F12" i="5" a="1"/>
  <c r="F12" i="5"/>
  <c r="F13" i="5" a="1"/>
  <c r="F13" i="5" s="1"/>
  <c r="F14" i="5" a="1"/>
  <c r="F14" i="5"/>
  <c r="F16" i="5" a="1"/>
  <c r="F16" i="5" s="1"/>
  <c r="F6" i="5" a="1"/>
  <c r="F6" i="5" s="1"/>
  <c r="R10" i="6" l="1"/>
  <c r="S7" i="4" l="1"/>
  <c r="T7" i="4"/>
  <c r="S8" i="4"/>
  <c r="T8" i="4"/>
  <c r="S9" i="4"/>
  <c r="T9" i="4"/>
  <c r="S10" i="4"/>
  <c r="T10" i="4"/>
  <c r="S11" i="4"/>
  <c r="T11" i="4"/>
  <c r="S12" i="4"/>
  <c r="T12" i="4"/>
  <c r="S13" i="4"/>
  <c r="T13" i="4"/>
  <c r="S14" i="4"/>
  <c r="T14" i="4"/>
  <c r="S15" i="4"/>
  <c r="T15" i="4"/>
  <c r="S16" i="4"/>
  <c r="T16" i="4"/>
  <c r="S17" i="4"/>
  <c r="T17" i="4"/>
  <c r="T6" i="4"/>
  <c r="N7" i="5" s="1"/>
  <c r="S6" i="4"/>
  <c r="N6" i="5" s="1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J7" i="5" s="1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J13" i="5" s="1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C16" i="4"/>
  <c r="D16" i="4"/>
  <c r="E16" i="4"/>
  <c r="F16" i="4"/>
  <c r="G16" i="4"/>
  <c r="H16" i="4"/>
  <c r="I16" i="4"/>
  <c r="J16" i="4"/>
  <c r="K16" i="4"/>
  <c r="L16" i="4"/>
  <c r="L30" i="4" s="1"/>
  <c r="M16" i="4"/>
  <c r="N16" i="4"/>
  <c r="O16" i="4"/>
  <c r="P16" i="4"/>
  <c r="C17" i="4"/>
  <c r="F6" i="6" s="1"/>
  <c r="D17" i="4"/>
  <c r="E17" i="4"/>
  <c r="F17" i="4"/>
  <c r="F9" i="6" s="1"/>
  <c r="G17" i="4"/>
  <c r="F10" i="6" s="1"/>
  <c r="H17" i="4"/>
  <c r="F11" i="6" s="1"/>
  <c r="I17" i="4"/>
  <c r="F12" i="6" s="1"/>
  <c r="J17" i="4"/>
  <c r="K17" i="4"/>
  <c r="L17" i="4"/>
  <c r="M17" i="4"/>
  <c r="F16" i="6" s="1"/>
  <c r="N17" i="4"/>
  <c r="O17" i="4"/>
  <c r="F18" i="6" s="1"/>
  <c r="P17" i="4"/>
  <c r="F19" i="6" s="1"/>
  <c r="O6" i="4"/>
  <c r="N6" i="4"/>
  <c r="L6" i="4"/>
  <c r="K6" i="4"/>
  <c r="J6" i="4"/>
  <c r="I6" i="4"/>
  <c r="D6" i="4"/>
  <c r="E6" i="4"/>
  <c r="F6" i="4"/>
  <c r="G6" i="4"/>
  <c r="H6" i="4"/>
  <c r="M6" i="4"/>
  <c r="P6" i="4"/>
  <c r="C6" i="4"/>
  <c r="R14" i="5" l="1" a="1"/>
  <c r="R14" i="5" s="1"/>
  <c r="R12" i="5" a="1"/>
  <c r="R12" i="5" s="1"/>
  <c r="R8" i="5" a="1"/>
  <c r="R8" i="5" s="1"/>
  <c r="R6" i="5" a="1"/>
  <c r="R6" i="5" s="1"/>
  <c r="D16" i="2"/>
  <c r="F17" i="6"/>
  <c r="R10" i="5" a="1"/>
  <c r="R10" i="5" s="1"/>
  <c r="D7" i="2"/>
  <c r="F7" i="2" s="1"/>
  <c r="F8" i="6"/>
  <c r="R13" i="5" a="1"/>
  <c r="R13" i="5" s="1"/>
  <c r="R15" i="5" a="1"/>
  <c r="R15" i="5" s="1"/>
  <c r="R11" i="5" a="1"/>
  <c r="R11" i="5" s="1"/>
  <c r="R9" i="5" a="1"/>
  <c r="R9" i="5" s="1"/>
  <c r="R7" i="5" a="1"/>
  <c r="R7" i="5" s="1"/>
  <c r="D13" i="2"/>
  <c r="F13" i="2" s="1"/>
  <c r="F14" i="6"/>
  <c r="H19" i="5" a="1"/>
  <c r="H19" i="5" s="1"/>
  <c r="R16" i="5" a="1"/>
  <c r="R16" i="5" s="1"/>
  <c r="D12" i="2"/>
  <c r="F12" i="2" s="1"/>
  <c r="F13" i="6"/>
  <c r="G30" i="4"/>
  <c r="D14" i="2"/>
  <c r="F15" i="6"/>
  <c r="D6" i="2"/>
  <c r="F6" i="2" s="1"/>
  <c r="F7" i="6"/>
  <c r="F30" i="4"/>
  <c r="J10" i="5"/>
  <c r="H31" i="4"/>
  <c r="J30" i="4"/>
  <c r="D30" i="4"/>
  <c r="J12" i="5"/>
  <c r="J9" i="5"/>
  <c r="O30" i="4"/>
  <c r="I13" i="5" a="1"/>
  <c r="I13" i="5" s="1"/>
  <c r="I10" i="5" a="1"/>
  <c r="I10" i="5" s="1"/>
  <c r="I7" i="5" a="1"/>
  <c r="I7" i="5" s="1"/>
  <c r="I15" i="5" a="1"/>
  <c r="I15" i="5" s="1"/>
  <c r="H14" i="5" a="1"/>
  <c r="H14" i="5" s="1"/>
  <c r="G14" i="5" a="1"/>
  <c r="G14" i="5" s="1"/>
  <c r="Q14" i="5"/>
  <c r="I12" i="5" a="1"/>
  <c r="I12" i="5" s="1"/>
  <c r="H11" i="5" a="1"/>
  <c r="H11" i="5" s="1"/>
  <c r="G11" i="5" a="1"/>
  <c r="G11" i="5" s="1"/>
  <c r="Q11" i="5"/>
  <c r="I9" i="5" a="1"/>
  <c r="I9" i="5" s="1"/>
  <c r="H8" i="5" a="1"/>
  <c r="H8" i="5" s="1"/>
  <c r="G8" i="5" a="1"/>
  <c r="G8" i="5" s="1"/>
  <c r="Q8" i="5"/>
  <c r="I6" i="5" a="1"/>
  <c r="I6" i="5" s="1"/>
  <c r="I31" i="4"/>
  <c r="H16" i="5" a="1"/>
  <c r="H16" i="5" s="1"/>
  <c r="H18" i="5" a="1"/>
  <c r="H18" i="5" s="1"/>
  <c r="D5" i="2"/>
  <c r="F5" i="2" s="1"/>
  <c r="H20" i="5" a="1"/>
  <c r="H20" i="5" s="1"/>
  <c r="Q16" i="5"/>
  <c r="G16" i="5" a="1"/>
  <c r="G16" i="5" s="1"/>
  <c r="G18" i="5" a="1"/>
  <c r="G18" i="5" s="1"/>
  <c r="I14" i="5" a="1"/>
  <c r="I14" i="5" s="1"/>
  <c r="H13" i="5" a="1"/>
  <c r="H13" i="5" s="1"/>
  <c r="Q13" i="5"/>
  <c r="G13" i="5" a="1"/>
  <c r="G13" i="5" s="1"/>
  <c r="I11" i="5" a="1"/>
  <c r="I11" i="5" s="1"/>
  <c r="H10" i="5" a="1"/>
  <c r="H10" i="5" s="1"/>
  <c r="Q10" i="5"/>
  <c r="G10" i="5" a="1"/>
  <c r="G10" i="5" s="1"/>
  <c r="I8" i="5" a="1"/>
  <c r="I8" i="5" s="1"/>
  <c r="H7" i="5" a="1"/>
  <c r="H7" i="5" s="1"/>
  <c r="Q7" i="5"/>
  <c r="G7" i="5" a="1"/>
  <c r="G7" i="5" s="1"/>
  <c r="P30" i="4"/>
  <c r="J15" i="5"/>
  <c r="J6" i="5"/>
  <c r="P31" i="4"/>
  <c r="J18" i="5"/>
  <c r="J16" i="5"/>
  <c r="H15" i="5" a="1"/>
  <c r="H15" i="5" s="1"/>
  <c r="G15" i="5" a="1"/>
  <c r="G15" i="5" s="1"/>
  <c r="Q15" i="5"/>
  <c r="H12" i="5" a="1"/>
  <c r="H12" i="5" s="1"/>
  <c r="Q12" i="5"/>
  <c r="G12" i="5" a="1"/>
  <c r="G12" i="5" s="1"/>
  <c r="H9" i="5" a="1"/>
  <c r="H9" i="5" s="1"/>
  <c r="G9" i="5" a="1"/>
  <c r="G9" i="5" s="1"/>
  <c r="Q9" i="5"/>
  <c r="H6" i="5" a="1"/>
  <c r="H6" i="5" s="1"/>
  <c r="Q6" i="5"/>
  <c r="G6" i="5" a="1"/>
  <c r="G6" i="5" s="1"/>
  <c r="D15" i="2"/>
  <c r="F15" i="2" s="1"/>
  <c r="I18" i="5" a="1"/>
  <c r="I18" i="5" s="1"/>
  <c r="I16" i="5" a="1"/>
  <c r="I16" i="5" s="1"/>
  <c r="N30" i="4"/>
  <c r="H30" i="4"/>
  <c r="J14" i="5"/>
  <c r="J11" i="5"/>
  <c r="J8" i="5"/>
  <c r="M30" i="4"/>
  <c r="E30" i="4"/>
  <c r="F31" i="4"/>
  <c r="G31" i="4"/>
  <c r="C31" i="4"/>
  <c r="O31" i="4"/>
  <c r="S31" i="4"/>
  <c r="K31" i="4"/>
  <c r="T31" i="4"/>
  <c r="I30" i="4"/>
  <c r="K30" i="4"/>
  <c r="M31" i="4"/>
  <c r="E31" i="4"/>
  <c r="D8" i="2"/>
  <c r="F8" i="2" s="1"/>
  <c r="L31" i="4"/>
  <c r="D31" i="4"/>
  <c r="D9" i="2"/>
  <c r="F9" i="2" s="1"/>
  <c r="D17" i="2"/>
  <c r="F17" i="2" s="1"/>
  <c r="J31" i="4"/>
  <c r="D11" i="2"/>
  <c r="F11" i="2" s="1"/>
  <c r="D18" i="2"/>
  <c r="F18" i="2" s="1"/>
  <c r="D10" i="2"/>
  <c r="F10" i="2" s="1"/>
  <c r="N31" i="4"/>
  <c r="F21" i="4"/>
  <c r="L21" i="4"/>
  <c r="T21" i="4"/>
  <c r="J22" i="4"/>
  <c r="O22" i="4"/>
  <c r="N22" i="4"/>
  <c r="L24" i="4"/>
  <c r="J24" i="4"/>
  <c r="G25" i="4"/>
  <c r="I25" i="4"/>
  <c r="O27" i="4"/>
  <c r="C28" i="4"/>
  <c r="C24" i="4"/>
  <c r="C21" i="4"/>
  <c r="J21" i="4"/>
  <c r="M21" i="4"/>
  <c r="O21" i="4"/>
  <c r="P21" i="4"/>
  <c r="M22" i="4"/>
  <c r="P22" i="4"/>
  <c r="M23" i="4"/>
  <c r="P23" i="4"/>
  <c r="I24" i="4"/>
  <c r="M24" i="4"/>
  <c r="P24" i="4"/>
  <c r="M25" i="4"/>
  <c r="P25" i="4"/>
  <c r="J26" i="4"/>
  <c r="M26" i="4"/>
  <c r="P26" i="4"/>
  <c r="M27" i="4"/>
  <c r="P27" i="4"/>
  <c r="M28" i="4"/>
  <c r="P28" i="4"/>
  <c r="M29" i="4"/>
  <c r="P29" i="4"/>
  <c r="C22" i="4"/>
  <c r="C23" i="4"/>
  <c r="C26" i="4"/>
  <c r="C27" i="4"/>
  <c r="C30" i="4"/>
  <c r="S22" i="4"/>
  <c r="S23" i="4"/>
  <c r="F16" i="2"/>
  <c r="F14" i="2"/>
  <c r="J9" i="2"/>
  <c r="G26" i="4" l="1"/>
  <c r="L26" i="4"/>
  <c r="S24" i="4"/>
  <c r="J28" i="4"/>
  <c r="I23" i="4"/>
  <c r="L23" i="4"/>
  <c r="H28" i="4"/>
  <c r="H21" i="4"/>
  <c r="I29" i="4"/>
  <c r="G29" i="4"/>
  <c r="O24" i="4"/>
  <c r="T23" i="4"/>
  <c r="F23" i="4"/>
  <c r="I22" i="4"/>
  <c r="N27" i="4"/>
  <c r="H22" i="4"/>
  <c r="T26" i="4"/>
  <c r="F26" i="4"/>
  <c r="G27" i="4"/>
  <c r="K29" i="4"/>
  <c r="S25" i="4"/>
  <c r="H24" i="4"/>
  <c r="K21" i="4"/>
  <c r="L22" i="4"/>
  <c r="H29" i="4"/>
  <c r="H27" i="4"/>
  <c r="N25" i="4"/>
  <c r="N23" i="4"/>
  <c r="T30" i="4"/>
  <c r="K28" i="4"/>
  <c r="I27" i="4"/>
  <c r="S28" i="4"/>
  <c r="S29" i="4"/>
  <c r="J27" i="4"/>
  <c r="N24" i="4"/>
  <c r="F22" i="4"/>
  <c r="I28" i="4"/>
  <c r="K26" i="4"/>
  <c r="L25" i="4"/>
  <c r="F24" i="4"/>
  <c r="N26" i="4"/>
  <c r="F29" i="4"/>
  <c r="N29" i="4"/>
  <c r="T27" i="4"/>
  <c r="F27" i="4"/>
  <c r="S26" i="4"/>
  <c r="O26" i="4"/>
  <c r="J25" i="4"/>
  <c r="K25" i="4"/>
  <c r="G24" i="4"/>
  <c r="K23" i="4"/>
  <c r="G22" i="4"/>
  <c r="S21" i="4"/>
  <c r="N21" i="4"/>
  <c r="L28" i="4"/>
  <c r="O23" i="4"/>
  <c r="J23" i="4"/>
  <c r="T29" i="4"/>
  <c r="O29" i="4"/>
  <c r="O28" i="4"/>
  <c r="H25" i="4"/>
  <c r="T22" i="4"/>
  <c r="G28" i="4"/>
  <c r="F25" i="4"/>
  <c r="I21" i="4"/>
  <c r="T28" i="4"/>
  <c r="F28" i="4"/>
  <c r="S30" i="4"/>
  <c r="T24" i="4"/>
  <c r="L29" i="4"/>
  <c r="O25" i="4"/>
  <c r="H23" i="4"/>
  <c r="S27" i="4"/>
  <c r="J29" i="4"/>
  <c r="L27" i="4"/>
  <c r="I26" i="4"/>
  <c r="K24" i="4"/>
  <c r="N28" i="4"/>
  <c r="K27" i="4"/>
  <c r="H26" i="4"/>
  <c r="G23" i="4"/>
  <c r="D29" i="4"/>
  <c r="K22" i="4"/>
  <c r="G21" i="4"/>
  <c r="T25" i="4"/>
  <c r="E22" i="4"/>
  <c r="D22" i="4"/>
  <c r="C29" i="4"/>
  <c r="C25" i="4"/>
  <c r="J8" i="2"/>
  <c r="J5" i="2"/>
  <c r="J7" i="2"/>
  <c r="J6" i="2"/>
  <c r="J10" i="2" l="1"/>
  <c r="D21" i="4"/>
  <c r="E27" i="4"/>
  <c r="D24" i="4"/>
  <c r="D26" i="4"/>
  <c r="D23" i="4"/>
  <c r="E23" i="4"/>
  <c r="E28" i="4"/>
  <c r="E24" i="4"/>
  <c r="E29" i="4"/>
  <c r="E26" i="4"/>
  <c r="E25" i="4"/>
  <c r="D28" i="4"/>
  <c r="D25" i="4"/>
  <c r="E21" i="4"/>
  <c r="D27" i="4"/>
  <c r="G5" i="2" l="1"/>
  <c r="C6" i="5" s="1"/>
  <c r="G7" i="6"/>
  <c r="H7" i="6" s="1"/>
  <c r="I7" i="6" s="1"/>
  <c r="G13" i="6"/>
  <c r="H13" i="6" s="1"/>
  <c r="I13" i="6" s="1"/>
  <c r="G19" i="6"/>
  <c r="H19" i="6" s="1"/>
  <c r="I19" i="6" s="1"/>
  <c r="G14" i="6"/>
  <c r="H14" i="6" s="1"/>
  <c r="I14" i="6" s="1"/>
  <c r="G9" i="6"/>
  <c r="H9" i="6" s="1"/>
  <c r="I9" i="6" s="1"/>
  <c r="G16" i="6"/>
  <c r="H16" i="6" s="1"/>
  <c r="I16" i="6" s="1"/>
  <c r="G11" i="6"/>
  <c r="H11" i="6" s="1"/>
  <c r="I11" i="6" s="1"/>
  <c r="G8" i="6"/>
  <c r="H8" i="6" s="1"/>
  <c r="I8" i="6" s="1"/>
  <c r="G6" i="6"/>
  <c r="H6" i="6" s="1"/>
  <c r="I6" i="6" s="1"/>
  <c r="G15" i="6"/>
  <c r="H15" i="6" s="1"/>
  <c r="I15" i="6" s="1"/>
  <c r="G12" i="6"/>
  <c r="H12" i="6" s="1"/>
  <c r="I12" i="6" s="1"/>
  <c r="R6" i="6"/>
  <c r="G10" i="6"/>
  <c r="H10" i="6" s="1"/>
  <c r="I10" i="6" s="1"/>
  <c r="G17" i="6"/>
  <c r="H17" i="6" s="1"/>
  <c r="I17" i="6" s="1"/>
  <c r="G18" i="6"/>
  <c r="H18" i="6" s="1"/>
  <c r="I18" i="6" s="1"/>
  <c r="G19" i="2"/>
  <c r="G16" i="2"/>
  <c r="G9" i="2"/>
  <c r="C10" i="5" s="1"/>
  <c r="G13" i="2"/>
  <c r="G17" i="2"/>
  <c r="G14" i="2"/>
  <c r="G18" i="2"/>
  <c r="D19" i="6" s="1"/>
  <c r="G8" i="2"/>
  <c r="G11" i="2"/>
  <c r="D12" i="6" s="1"/>
  <c r="G12" i="2"/>
  <c r="G7" i="2"/>
  <c r="G6" i="2"/>
  <c r="D6" i="6"/>
  <c r="G10" i="2"/>
  <c r="G15" i="2"/>
  <c r="I20" i="6" l="1"/>
  <c r="M19" i="6"/>
  <c r="N19" i="6" s="1"/>
  <c r="O19" i="6" s="1"/>
  <c r="M6" i="6"/>
  <c r="N6" i="6" s="1"/>
  <c r="O6" i="6" s="1"/>
  <c r="M12" i="6"/>
  <c r="N12" i="6" s="1"/>
  <c r="O12" i="6" s="1"/>
  <c r="C7" i="5"/>
  <c r="D7" i="6"/>
  <c r="M7" i="6" s="1"/>
  <c r="N7" i="6" s="1"/>
  <c r="O7" i="6" s="1"/>
  <c r="C14" i="5"/>
  <c r="D14" i="6"/>
  <c r="M14" i="6" s="1"/>
  <c r="N14" i="6" s="1"/>
  <c r="O14" i="6" s="1"/>
  <c r="C16" i="5"/>
  <c r="D16" i="6"/>
  <c r="M16" i="6" s="1"/>
  <c r="N16" i="6" s="1"/>
  <c r="O16" i="6" s="1"/>
  <c r="C8" i="5"/>
  <c r="D8" i="6"/>
  <c r="M8" i="6" s="1"/>
  <c r="N8" i="6" s="1"/>
  <c r="O8" i="6" s="1"/>
  <c r="D10" i="6"/>
  <c r="M10" i="6" s="1"/>
  <c r="N10" i="6" s="1"/>
  <c r="O10" i="6" s="1"/>
  <c r="C9" i="5"/>
  <c r="D9" i="6"/>
  <c r="M9" i="6" s="1"/>
  <c r="N9" i="6" s="1"/>
  <c r="O9" i="6" s="1"/>
  <c r="C11" i="5"/>
  <c r="D11" i="6"/>
  <c r="M11" i="6" s="1"/>
  <c r="N11" i="6" s="1"/>
  <c r="O11" i="6" s="1"/>
  <c r="C13" i="5"/>
  <c r="D13" i="6"/>
  <c r="M13" i="6" s="1"/>
  <c r="N13" i="6" s="1"/>
  <c r="O13" i="6" s="1"/>
  <c r="C15" i="5"/>
  <c r="D15" i="6"/>
  <c r="M15" i="6" s="1"/>
  <c r="N15" i="6" s="1"/>
  <c r="O15" i="6" s="1"/>
  <c r="C17" i="5"/>
  <c r="D17" i="6"/>
  <c r="M17" i="6" s="1"/>
  <c r="N17" i="6" s="1"/>
  <c r="O17" i="6" s="1"/>
  <c r="C18" i="5"/>
  <c r="D18" i="6"/>
  <c r="M18" i="6" s="1"/>
  <c r="N18" i="6" s="1"/>
  <c r="O18" i="6" s="1"/>
  <c r="K9" i="2"/>
  <c r="D20" i="6"/>
  <c r="K8" i="2"/>
  <c r="C19" i="5"/>
  <c r="K5" i="2"/>
  <c r="K6" i="2"/>
  <c r="C12" i="5"/>
  <c r="K7" i="2"/>
  <c r="S8" i="5" l="1"/>
  <c r="S11" i="5"/>
  <c r="S13" i="5"/>
  <c r="S14" i="5"/>
  <c r="O21" i="6"/>
  <c r="R7" i="6" s="1"/>
  <c r="S9" i="5"/>
  <c r="S10" i="5"/>
  <c r="S15" i="5"/>
  <c r="S16" i="5"/>
  <c r="S7" i="5"/>
  <c r="S12" i="5"/>
  <c r="S6" i="5"/>
  <c r="K10" i="2"/>
  <c r="V7" i="5" l="1"/>
  <c r="V6" i="5"/>
  <c r="V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B5" authorId="0" shapeId="0" xr:uid="{8F11271B-031C-4750-BB36-7A53C0917EBF}">
      <text>
        <r>
          <rPr>
            <sz val="10"/>
            <color indexed="81"/>
            <rFont val="Tahoma"/>
            <family val="2"/>
          </rPr>
          <t>Quoted in Euro</t>
        </r>
      </text>
    </comment>
    <comment ref="B15" authorId="0" shapeId="0" xr:uid="{11D05B34-B587-49DD-901C-1E183C4128D2}">
      <text>
        <r>
          <rPr>
            <sz val="10"/>
            <color indexed="81"/>
            <rFont val="Tahoma"/>
            <family val="2"/>
          </rPr>
          <t>Quoted in Euro</t>
        </r>
      </text>
    </comment>
    <comment ref="B18" authorId="0" shapeId="0" xr:uid="{B4DFCABC-FF65-4D03-8C53-68ED5800B3D0}">
      <text>
        <r>
          <rPr>
            <sz val="10"/>
            <color indexed="81"/>
            <rFont val="Tahoma"/>
            <family val="2"/>
          </rPr>
          <t>Quoted in Euro</t>
        </r>
      </text>
    </comment>
    <comment ref="E18" authorId="0" shapeId="0" xr:uid="{3B30A246-40C1-4204-89D1-AD76BE6185B4}">
      <text>
        <r>
          <rPr>
            <sz val="10"/>
            <color indexed="81"/>
            <rFont val="Tahoma"/>
            <family val="2"/>
          </rPr>
          <t xml:space="preserve">This value is correct: in the previous report there is a wrong ETH-EUR price that mislead the computations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  <author>sebas</author>
  </authors>
  <commentList>
    <comment ref="O5" authorId="0" shapeId="0" xr:uid="{F742A9BE-1847-4C83-9A02-95173D475DA4}">
      <text>
        <r>
          <rPr>
            <sz val="10"/>
            <color indexed="81"/>
            <rFont val="Tahoma"/>
            <family val="2"/>
          </rPr>
          <t>Doubled for the USD quoted assets to take into account the preliminary EUR -&gt; USD passage</t>
        </r>
      </text>
    </comment>
    <comment ref="N21" authorId="1" shapeId="0" xr:uid="{769F2416-F806-429A-9266-1EA05DBE7C5B}">
      <text>
        <r>
          <rPr>
            <sz val="9"/>
            <color indexed="81"/>
            <rFont val="Tahoma"/>
            <family val="2"/>
          </rPr>
          <t xml:space="preserve">To be subtracted from liquidity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<sst xmlns="http://schemas.openxmlformats.org/spreadsheetml/2006/main" count="249" uniqueCount="91">
  <si>
    <t xml:space="preserve">DWS Smart Industrial Technologies LD </t>
  </si>
  <si>
    <t xml:space="preserve">Fidelity Select Financial Services Portfolio </t>
  </si>
  <si>
    <t xml:space="preserve">Fidelity Select Chemicals Portfolio </t>
  </si>
  <si>
    <t xml:space="preserve">Fidelity Select Semiconductors Portfolio </t>
  </si>
  <si>
    <t xml:space="preserve">Fidelity Select Health Care Portfolio </t>
  </si>
  <si>
    <t xml:space="preserve">Goldman Sachs Emerging Markets Equity Insights Fund Class R6 </t>
  </si>
  <si>
    <t xml:space="preserve">iShares Core U.S. Aggregate Bond ETF </t>
  </si>
  <si>
    <t xml:space="preserve">PIMCO Active Bond Exchange-Traded Fund </t>
  </si>
  <si>
    <t xml:space="preserve">iShares iBoxx $ High Yield Corporate Bond ETF </t>
  </si>
  <si>
    <t xml:space="preserve">Nationwide Amundi Global High Yield Fund Class A </t>
  </si>
  <si>
    <t xml:space="preserve">Eurizon Azioni Energia E Materie Prime </t>
  </si>
  <si>
    <t xml:space="preserve">Invesco Optimum Yield Diversified Commodity Strategy No K-1 ETF </t>
  </si>
  <si>
    <t xml:space="preserve">PIMCO CommodityRealReturn Strategy Fund Class A </t>
  </si>
  <si>
    <t xml:space="preserve">Ethereum EUR </t>
  </si>
  <si>
    <t>0P00002C7V.F</t>
  </si>
  <si>
    <t>FIDSX</t>
  </si>
  <si>
    <t>FSCHX</t>
  </si>
  <si>
    <t>FSELX</t>
  </si>
  <si>
    <t>FSPHX</t>
  </si>
  <si>
    <t>GERUX</t>
  </si>
  <si>
    <t>AGG</t>
  </si>
  <si>
    <t>BOND</t>
  </si>
  <si>
    <t>HYG</t>
  </si>
  <si>
    <t>NWXIX</t>
  </si>
  <si>
    <t>0P00000TYK.F</t>
  </si>
  <si>
    <t>PDBC</t>
  </si>
  <si>
    <t>PCRAX</t>
  </si>
  <si>
    <t>ETH-EUR</t>
  </si>
  <si>
    <t>Product - Full Name</t>
  </si>
  <si>
    <t>Identifier</t>
  </si>
  <si>
    <t>Asset Quantity</t>
  </si>
  <si>
    <t>Weight</t>
  </si>
  <si>
    <t>Liquidity</t>
  </si>
  <si>
    <t>Equity Funds</t>
  </si>
  <si>
    <t>Bond Funds</t>
  </si>
  <si>
    <t>Commodities Funds</t>
  </si>
  <si>
    <t>Crypto</t>
  </si>
  <si>
    <t>Value</t>
  </si>
  <si>
    <t>EUR</t>
  </si>
  <si>
    <t>Fx Rate</t>
  </si>
  <si>
    <t>Portfolio Category</t>
  </si>
  <si>
    <t>Fees</t>
  </si>
  <si>
    <t>0.003</t>
  </si>
  <si>
    <t>Parameter</t>
  </si>
  <si>
    <t>Date</t>
  </si>
  <si>
    <t>Prices</t>
  </si>
  <si>
    <t>Returns</t>
  </si>
  <si>
    <t>Benchmark Prices</t>
  </si>
  <si>
    <t>MSCI</t>
  </si>
  <si>
    <t>MIGAX</t>
  </si>
  <si>
    <t>Benchmark Returns</t>
  </si>
  <si>
    <t>Entire Fund</t>
  </si>
  <si>
    <t>Daily Returns</t>
  </si>
  <si>
    <t>Portfolio Weights</t>
  </si>
  <si>
    <t xml:space="preserve">Daily Returns vs Benchmark </t>
  </si>
  <si>
    <t>Benchmark Weights</t>
  </si>
  <si>
    <t>Fund</t>
  </si>
  <si>
    <t>Benchmark</t>
  </si>
  <si>
    <t>Excess Returns</t>
  </si>
  <si>
    <t>Excess Return Analysis</t>
  </si>
  <si>
    <t>Mean Value</t>
  </si>
  <si>
    <t>Standard Deviation</t>
  </si>
  <si>
    <t>Information Ratio</t>
  </si>
  <si>
    <t>Quantity</t>
  </si>
  <si>
    <t>Asset Prices &amp; Returns: Overview</t>
  </si>
  <si>
    <t>Fund and Benchmark Performance</t>
  </si>
  <si>
    <t>Portfolio Valorisation</t>
  </si>
  <si>
    <t>Portfolio Rebalancing</t>
  </si>
  <si>
    <t>Old Weight</t>
  </si>
  <si>
    <t>New Weight</t>
  </si>
  <si>
    <t>New Quantity</t>
  </si>
  <si>
    <t>Effectively Implemented Weight</t>
  </si>
  <si>
    <t>Old</t>
  </si>
  <si>
    <t>New</t>
  </si>
  <si>
    <t>Considered Portfolio</t>
  </si>
  <si>
    <t>Weights Absolute Difference</t>
  </si>
  <si>
    <t>Rebalancing Overview</t>
  </si>
  <si>
    <t>Transaction Costs</t>
  </si>
  <si>
    <t>Money Transferred</t>
  </si>
  <si>
    <t>Adjusted Transaction Costs</t>
  </si>
  <si>
    <t>USDEUR=X</t>
  </si>
  <si>
    <t>Price EUR at 7/10/2021</t>
  </si>
  <si>
    <t>Asset Value (EUR) at 7/10/2021</t>
  </si>
  <si>
    <t>Total Value at 7/10/2021</t>
  </si>
  <si>
    <t>Real Quantities</t>
  </si>
  <si>
    <t>Total Transaction Cost:</t>
  </si>
  <si>
    <t>Total return over the whole 5m investment:</t>
  </si>
  <si>
    <t>Fx Rate 07/10</t>
  </si>
  <si>
    <t>Total return benchmark:</t>
  </si>
  <si>
    <t>Total return: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</si>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</sst>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10]_-;\-* #,##0.00\ [$€-410]_-;_-* &quot;-&quot;??\ [$€-410]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9" fontId="0" fillId="0" borderId="4" xfId="0" applyNumberFormat="1" applyBorder="1" applyAlignment="1">
      <alignment horizontal="left"/>
    </xf>
    <xf numFmtId="164" fontId="0" fillId="0" borderId="0" xfId="0" applyNumberFormat="1" applyBorder="1"/>
    <xf numFmtId="0" fontId="0" fillId="0" borderId="5" xfId="0" applyBorder="1"/>
    <xf numFmtId="164" fontId="0" fillId="0" borderId="7" xfId="0" applyNumberFormat="1" applyBorder="1"/>
    <xf numFmtId="0" fontId="0" fillId="0" borderId="8" xfId="0" applyBorder="1"/>
    <xf numFmtId="164" fontId="0" fillId="0" borderId="13" xfId="0" applyNumberFormat="1" applyBorder="1"/>
    <xf numFmtId="0" fontId="0" fillId="0" borderId="14" xfId="0" applyBorder="1"/>
    <xf numFmtId="164" fontId="0" fillId="0" borderId="16" xfId="0" applyNumberFormat="1" applyBorder="1"/>
    <xf numFmtId="0" fontId="0" fillId="0" borderId="17" xfId="0" applyBorder="1"/>
    <xf numFmtId="0" fontId="0" fillId="0" borderId="0" xfId="0" applyBorder="1"/>
    <xf numFmtId="2" fontId="0" fillId="0" borderId="0" xfId="0" applyNumberFormat="1" applyFill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0" fillId="0" borderId="4" xfId="0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49" fontId="1" fillId="2" borderId="4" xfId="1" applyNumberForma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3" borderId="18" xfId="0" applyFont="1" applyFill="1" applyBorder="1"/>
    <xf numFmtId="0" fontId="2" fillId="3" borderId="19" xfId="0" applyFont="1" applyFill="1" applyBorder="1"/>
    <xf numFmtId="0" fontId="1" fillId="2" borderId="4" xfId="1" applyBorder="1" applyAlignment="1">
      <alignment horizontal="left"/>
    </xf>
    <xf numFmtId="2" fontId="1" fillId="2" borderId="5" xfId="1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164" fontId="1" fillId="2" borderId="0" xfId="1" applyNumberFormat="1" applyBorder="1"/>
    <xf numFmtId="49" fontId="2" fillId="3" borderId="18" xfId="0" applyNumberFormat="1" applyFont="1" applyFill="1" applyBorder="1"/>
    <xf numFmtId="0" fontId="2" fillId="3" borderId="20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14" fontId="0" fillId="0" borderId="4" xfId="0" applyNumberFormat="1" applyBorder="1"/>
    <xf numFmtId="14" fontId="0" fillId="0" borderId="6" xfId="0" applyNumberFormat="1" applyBorder="1"/>
    <xf numFmtId="0" fontId="2" fillId="3" borderId="20" xfId="0" applyFont="1" applyFill="1" applyBorder="1"/>
    <xf numFmtId="0" fontId="2" fillId="0" borderId="0" xfId="0" applyFont="1" applyFill="1" applyBorder="1"/>
    <xf numFmtId="0" fontId="0" fillId="0" borderId="6" xfId="0" applyBorder="1"/>
    <xf numFmtId="14" fontId="1" fillId="2" borderId="4" xfId="1" applyNumberFormat="1" applyBorder="1"/>
    <xf numFmtId="0" fontId="4" fillId="0" borderId="0" xfId="0" applyFont="1"/>
    <xf numFmtId="164" fontId="1" fillId="2" borderId="5" xfId="1" applyNumberFormat="1" applyBorder="1"/>
    <xf numFmtId="164" fontId="0" fillId="0" borderId="8" xfId="0" applyNumberFormat="1" applyBorder="1"/>
    <xf numFmtId="0" fontId="0" fillId="0" borderId="0" xfId="0" applyNumberFormat="1"/>
    <xf numFmtId="14" fontId="0" fillId="0" borderId="0" xfId="0" applyNumberFormat="1"/>
    <xf numFmtId="165" fontId="1" fillId="2" borderId="0" xfId="1" applyNumberFormat="1" applyBorder="1"/>
    <xf numFmtId="165" fontId="1" fillId="2" borderId="5" xfId="1" applyNumberFormat="1" applyBorder="1"/>
    <xf numFmtId="165" fontId="0" fillId="0" borderId="5" xfId="0" applyNumberFormat="1" applyBorder="1"/>
    <xf numFmtId="0" fontId="0" fillId="0" borderId="0" xfId="0" applyFill="1"/>
    <xf numFmtId="14" fontId="2" fillId="3" borderId="0" xfId="0" applyNumberFormat="1" applyFont="1" applyFill="1"/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0" fillId="0" borderId="5" xfId="0" applyNumberFormat="1" applyBorder="1"/>
    <xf numFmtId="14" fontId="0" fillId="5" borderId="4" xfId="0" applyNumberFormat="1" applyFill="1" applyBorder="1"/>
    <xf numFmtId="164" fontId="0" fillId="5" borderId="0" xfId="0" applyNumberFormat="1" applyFill="1" applyBorder="1"/>
    <xf numFmtId="164" fontId="0" fillId="5" borderId="5" xfId="0" applyNumberFormat="1" applyFill="1" applyBorder="1"/>
    <xf numFmtId="0" fontId="0" fillId="5" borderId="0" xfId="0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0" fillId="5" borderId="8" xfId="0" applyFill="1" applyBorder="1"/>
    <xf numFmtId="14" fontId="1" fillId="5" borderId="4" xfId="1" applyNumberFormat="1" applyFill="1" applyBorder="1"/>
    <xf numFmtId="0" fontId="2" fillId="0" borderId="4" xfId="0" applyFont="1" applyBorder="1"/>
    <xf numFmtId="2" fontId="1" fillId="2" borderId="0" xfId="1" applyNumberFormat="1" applyBorder="1"/>
    <xf numFmtId="2" fontId="0" fillId="0" borderId="7" xfId="0" applyNumberFormat="1" applyBorder="1"/>
    <xf numFmtId="165" fontId="1" fillId="5" borderId="7" xfId="1" applyNumberFormat="1" applyFill="1" applyBorder="1"/>
    <xf numFmtId="165" fontId="0" fillId="5" borderId="8" xfId="0" applyNumberFormat="1" applyFill="1" applyBorder="1"/>
    <xf numFmtId="165" fontId="1" fillId="4" borderId="0" xfId="1" applyNumberFormat="1" applyFill="1" applyBorder="1"/>
    <xf numFmtId="0" fontId="0" fillId="4" borderId="0" xfId="0" applyFill="1" applyBorder="1"/>
    <xf numFmtId="164" fontId="0" fillId="0" borderId="0" xfId="0" applyNumberFormat="1"/>
    <xf numFmtId="0" fontId="0" fillId="5" borderId="4" xfId="0" applyFill="1" applyBorder="1"/>
    <xf numFmtId="0" fontId="0" fillId="5" borderId="6" xfId="0" applyFill="1" applyBorder="1"/>
    <xf numFmtId="164" fontId="0" fillId="5" borderId="7" xfId="0" applyNumberFormat="1" applyFill="1" applyBorder="1"/>
    <xf numFmtId="0" fontId="0" fillId="5" borderId="9" xfId="0" applyFill="1" applyBorder="1"/>
    <xf numFmtId="0" fontId="0" fillId="5" borderId="10" xfId="0" applyFill="1" applyBorder="1"/>
    <xf numFmtId="164" fontId="0" fillId="5" borderId="1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164" fontId="0" fillId="5" borderId="13" xfId="0" applyNumberFormat="1" applyFill="1" applyBorder="1"/>
    <xf numFmtId="0" fontId="0" fillId="5" borderId="14" xfId="0" applyFill="1" applyBorder="1"/>
    <xf numFmtId="0" fontId="0" fillId="5" borderId="21" xfId="0" applyFill="1" applyBorder="1"/>
    <xf numFmtId="0" fontId="0" fillId="5" borderId="22" xfId="0" applyFill="1" applyBorder="1"/>
    <xf numFmtId="164" fontId="0" fillId="5" borderId="22" xfId="0" applyNumberFormat="1" applyFill="1" applyBorder="1"/>
    <xf numFmtId="0" fontId="0" fillId="5" borderId="23" xfId="0" applyFill="1" applyBorder="1"/>
    <xf numFmtId="0" fontId="2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6" xfId="0" applyFont="1" applyFill="1" applyBorder="1"/>
    <xf numFmtId="164" fontId="0" fillId="5" borderId="11" xfId="0" applyNumberFormat="1" applyFill="1" applyBorder="1"/>
    <xf numFmtId="164" fontId="0" fillId="0" borderId="14" xfId="0" applyNumberFormat="1" applyBorder="1"/>
    <xf numFmtId="164" fontId="0" fillId="0" borderId="17" xfId="0" applyNumberFormat="1" applyBorder="1"/>
    <xf numFmtId="164" fontId="0" fillId="5" borderId="8" xfId="0" applyNumberFormat="1" applyFill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2A9D-2404-42B8-9A77-3B6C3B139FE2}">
  <dimension ref="B2:T61"/>
  <sheetViews>
    <sheetView zoomScale="83" zoomScaleNormal="70" workbookViewId="0">
      <selection activeCell="V20" sqref="V20"/>
    </sheetView>
  </sheetViews>
  <sheetFormatPr defaultRowHeight="14.5" x14ac:dyDescent="0.35"/>
  <cols>
    <col min="2" max="2" width="10.453125" bestFit="1" customWidth="1"/>
    <col min="3" max="16" width="12.453125" bestFit="1" customWidth="1"/>
    <col min="17" max="17" width="8.90625" customWidth="1"/>
    <col min="18" max="18" width="17.453125" bestFit="1" customWidth="1"/>
    <col min="19" max="20" width="12.453125" bestFit="1" customWidth="1"/>
  </cols>
  <sheetData>
    <row r="2" spans="2:20" ht="18.5" x14ac:dyDescent="0.45">
      <c r="B2" s="45" t="s">
        <v>64</v>
      </c>
      <c r="C2" s="45"/>
    </row>
    <row r="4" spans="2:20" ht="15" thickBot="1" x14ac:dyDescent="0.4">
      <c r="B4" s="42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R4" s="1" t="s">
        <v>47</v>
      </c>
    </row>
    <row r="5" spans="2:20" x14ac:dyDescent="0.35">
      <c r="B5" s="30" t="s">
        <v>44</v>
      </c>
      <c r="C5" s="41" t="s">
        <v>14</v>
      </c>
      <c r="D5" s="41" t="s">
        <v>15</v>
      </c>
      <c r="E5" s="41" t="s">
        <v>16</v>
      </c>
      <c r="F5" s="41" t="s">
        <v>17</v>
      </c>
      <c r="G5" s="41" t="s">
        <v>18</v>
      </c>
      <c r="H5" s="41" t="s">
        <v>19</v>
      </c>
      <c r="I5" s="41" t="s">
        <v>20</v>
      </c>
      <c r="J5" s="41" t="s">
        <v>21</v>
      </c>
      <c r="K5" s="41" t="s">
        <v>22</v>
      </c>
      <c r="L5" s="41" t="s">
        <v>23</v>
      </c>
      <c r="M5" s="41" t="s">
        <v>24</v>
      </c>
      <c r="N5" s="41" t="s">
        <v>25</v>
      </c>
      <c r="O5" s="41" t="s">
        <v>26</v>
      </c>
      <c r="P5" s="31" t="s">
        <v>27</v>
      </c>
      <c r="R5" s="30" t="s">
        <v>44</v>
      </c>
      <c r="S5" s="41" t="s">
        <v>48</v>
      </c>
      <c r="T5" s="31" t="s">
        <v>49</v>
      </c>
    </row>
    <row r="6" spans="2:20" x14ac:dyDescent="0.35">
      <c r="B6" s="60">
        <v>44461</v>
      </c>
      <c r="C6" s="61">
        <f>VLOOKUP($B6,Prices!$A$1:$R$448,3,FALSE)</f>
        <v>165.259994506835</v>
      </c>
      <c r="D6" s="61">
        <f>VLOOKUP($B6,Prices!$A1:$R448,7,FALSE)</f>
        <v>11.011571894719999</v>
      </c>
      <c r="E6" s="61">
        <f>VLOOKUP($B6,Prices!$A1:$R448,8,FALSE)</f>
        <v>13.997616512855499</v>
      </c>
      <c r="F6" s="61">
        <f>VLOOKUP($B6,Prices!$A1:$R448,9,FALSE)</f>
        <v>17.257452053735701</v>
      </c>
      <c r="G6" s="61">
        <f>VLOOKUP($B6,Prices!$A1:$R448,10,FALSE)</f>
        <v>29.133179327745399</v>
      </c>
      <c r="H6" s="61">
        <f>VLOOKUP($B6,Prices!$A1:$R448,11,FALSE)</f>
        <v>10.4297636340007</v>
      </c>
      <c r="I6" s="61">
        <f>VLOOKUP($B6,Prices!$A1:$R448,4,FALSE)</f>
        <v>99.247791757966297</v>
      </c>
      <c r="J6" s="61">
        <f>VLOOKUP($B6,Prices!$A1:$R448,5,FALSE)</f>
        <v>95.3886553256106</v>
      </c>
      <c r="K6" s="61">
        <f>VLOOKUP($B6,Prices!$A1:$R448,12,FALSE)</f>
        <v>75.044087672590607</v>
      </c>
      <c r="L6" s="61">
        <f>VLOOKUP($B6,Prices!$A1:$R448,13,FALSE)</f>
        <v>8.5448767765119502</v>
      </c>
      <c r="M6" s="61">
        <f>VLOOKUP($B6,Prices!$A1:$R448,2,FALSE)</f>
        <v>12.396089553833001</v>
      </c>
      <c r="N6" s="61">
        <f>VLOOKUP($B6,Prices!$A1:$R448,15,FALSE)</f>
        <v>17.4542396619415</v>
      </c>
      <c r="O6" s="61">
        <f>VLOOKUP($B6,Prices!$A1:$R448,14,FALSE)</f>
        <v>5.0822640455589196</v>
      </c>
      <c r="P6" s="62">
        <f>VLOOKUP($B6,Prices!$A1:$R448,6,FALSE)</f>
        <v>2687.82153320312</v>
      </c>
      <c r="R6" s="60">
        <v>44461</v>
      </c>
      <c r="S6" s="61">
        <f>VLOOKUP($B6,Prices!$A1:$R448,17,FALSE)</f>
        <v>551.99036051951396</v>
      </c>
      <c r="T6" s="62">
        <f>VLOOKUP($B6,Prices!$A1:$R448,18,FALSE)</f>
        <v>11.271495513625799</v>
      </c>
    </row>
    <row r="7" spans="2:20" x14ac:dyDescent="0.35">
      <c r="B7" s="39">
        <v>44462</v>
      </c>
      <c r="C7" s="4">
        <f>VLOOKUP($B7,Prices!$A$1:$R$448,3,FALSE)</f>
        <v>166.78999328613199</v>
      </c>
      <c r="D7" s="4">
        <f>VLOOKUP($B7,Prices!$A2:$R449,7,FALSE)</f>
        <v>11.2263286460079</v>
      </c>
      <c r="E7" s="4">
        <f>VLOOKUP($B7,Prices!$A2:$R449,8,FALSE)</f>
        <v>14.2160414839898</v>
      </c>
      <c r="F7" s="4">
        <f>VLOOKUP($B7,Prices!$A2:$R449,9,FALSE)</f>
        <v>17.4698025620458</v>
      </c>
      <c r="G7" s="4">
        <f>VLOOKUP($B7,Prices!$A2:$R449,10,FALSE)</f>
        <v>29.2157097934093</v>
      </c>
      <c r="H7" s="4">
        <f>VLOOKUP($B7,Prices!$A2:$R449,11,FALSE)</f>
        <v>10.4597351732296</v>
      </c>
      <c r="I7" s="4">
        <f>VLOOKUP($B7,Prices!$A2:$R449,4,FALSE)</f>
        <v>98.318769728052303</v>
      </c>
      <c r="J7" s="4">
        <f>VLOOKUP($B7,Prices!$A2:$R449,5,FALSE)</f>
        <v>94.596188139597402</v>
      </c>
      <c r="K7" s="4">
        <f>VLOOKUP($B7,Prices!$A2:$R449,12,FALSE)</f>
        <v>74.742120737332201</v>
      </c>
      <c r="L7" s="4">
        <f>VLOOKUP($B7,Prices!$A2:$R449,13,FALSE)</f>
        <v>8.5091819428922602</v>
      </c>
      <c r="M7" s="4">
        <f>VLOOKUP($B7,Prices!$A2:$R449,2,FALSE)</f>
        <v>12.598569869995099</v>
      </c>
      <c r="N7" s="4">
        <f>VLOOKUP($B7,Prices!$A2:$R449,15,FALSE)</f>
        <v>17.6231214190637</v>
      </c>
      <c r="O7" s="4">
        <f>VLOOKUP($B7,Prices!$A2:$R449,14,FALSE)</f>
        <v>5.1106199026107699</v>
      </c>
      <c r="P7" s="59">
        <f>VLOOKUP($B7,Prices!$A2:$R449,6,FALSE)</f>
        <v>2501.30615234375</v>
      </c>
      <c r="R7" s="39">
        <v>44462</v>
      </c>
      <c r="S7" s="4">
        <f>VLOOKUP($B7,Prices!$A2:$R449,17,FALSE)</f>
        <v>556.69984054800796</v>
      </c>
      <c r="T7" s="59">
        <f>VLOOKUP($B7,Prices!$A2:$R449,18,FALSE)</f>
        <v>11.1529818223972</v>
      </c>
    </row>
    <row r="8" spans="2:20" x14ac:dyDescent="0.35">
      <c r="B8" s="60">
        <v>44463</v>
      </c>
      <c r="C8" s="61">
        <f>VLOOKUP($B8,Prices!$A$1:$R$448,3,FALSE)</f>
        <v>168.55000305175699</v>
      </c>
      <c r="D8" s="61">
        <f>VLOOKUP($B8,Prices!$A3:$R450,7,FALSE)</f>
        <v>11.260399412866199</v>
      </c>
      <c r="E8" s="61">
        <f>VLOOKUP($B8,Prices!$A3:$R450,8,FALSE)</f>
        <v>14.233075648952299</v>
      </c>
      <c r="F8" s="61">
        <f>VLOOKUP($B8,Prices!$A3:$R450,9,FALSE)</f>
        <v>17.418696817913901</v>
      </c>
      <c r="G8" s="61">
        <f>VLOOKUP($B8,Prices!$A3:$R450,10,FALSE)</f>
        <v>28.985731507882502</v>
      </c>
      <c r="H8" s="61">
        <f>VLOOKUP($B8,Prices!$A3:$R450,11,FALSE)</f>
        <v>10.331970000588701</v>
      </c>
      <c r="I8" s="61">
        <f>VLOOKUP($B8,Prices!$A3:$R450,4,FALSE)</f>
        <v>98.148684768753796</v>
      </c>
      <c r="J8" s="61">
        <f>VLOOKUP($B8,Prices!$A3:$R450,5,FALSE)</f>
        <v>94.324213367253293</v>
      </c>
      <c r="K8" s="61">
        <f>VLOOKUP($B8,Prices!$A3:$R450,12,FALSE)</f>
        <v>74.631756894296799</v>
      </c>
      <c r="L8" s="61">
        <f>VLOOKUP($B8,Prices!$A3:$R450,13,FALSE)</f>
        <v>8.5006640480998996</v>
      </c>
      <c r="M8" s="61">
        <f>VLOOKUP($B8,Prices!$A3:$R450,2,FALSE)</f>
        <v>12.6814403533935</v>
      </c>
      <c r="N8" s="61">
        <f>VLOOKUP($B8,Prices!$A3:$R450,15,FALSE)</f>
        <v>17.725332907327399</v>
      </c>
      <c r="O8" s="61">
        <f>VLOOKUP($B8,Prices!$A3:$R450,14,FALSE)</f>
        <v>5.1532085642614298</v>
      </c>
      <c r="P8" s="62">
        <f>VLOOKUP($B8,Prices!$A3:$R450,6,FALSE)</f>
        <v>2496.19506835937</v>
      </c>
      <c r="R8" s="60">
        <v>44463</v>
      </c>
      <c r="S8" s="61">
        <f>VLOOKUP($B8,Prices!$A3:$R450,17,FALSE)</f>
        <v>563.335110005915</v>
      </c>
      <c r="T8" s="62">
        <f>VLOOKUP($B8,Prices!$A3:$R450,18,FALSE)</f>
        <v>11.1359679652137</v>
      </c>
    </row>
    <row r="9" spans="2:20" x14ac:dyDescent="0.35">
      <c r="B9" s="39">
        <v>44466</v>
      </c>
      <c r="C9" s="4">
        <f>VLOOKUP($B9,Prices!$A$1:$R$448,3,FALSE)</f>
        <v>169.16000366210901</v>
      </c>
      <c r="D9" s="4">
        <f>VLOOKUP($B9,Prices!$A4:$R451,7,FALSE)</f>
        <v>11.4903259123121</v>
      </c>
      <c r="E9" s="4">
        <f>VLOOKUP($B9,Prices!$A4:$R451,8,FALSE)</f>
        <v>14.4825991940628</v>
      </c>
      <c r="F9" s="4">
        <f>VLOOKUP($B9,Prices!$A4:$R451,9,FALSE)</f>
        <v>17.406476926477801</v>
      </c>
      <c r="G9" s="4">
        <f>VLOOKUP($B9,Prices!$A4:$R451,10,FALSE)</f>
        <v>28.8968020234603</v>
      </c>
      <c r="H9" s="4">
        <f>VLOOKUP($B9,Prices!$A4:$R451,11,FALSE)</f>
        <v>10.3618119858816</v>
      </c>
      <c r="I9" s="4">
        <f>VLOOKUP($B9,Prices!$A4:$R451,4,FALSE)</f>
        <v>98.376808138391795</v>
      </c>
      <c r="J9" s="4">
        <f>VLOOKUP($B9,Prices!$A4:$R451,5,FALSE)</f>
        <v>94.597925297230105</v>
      </c>
      <c r="K9" s="4">
        <f>VLOOKUP($B9,Prices!$A4:$R451,12,FALSE)</f>
        <v>74.840905480679297</v>
      </c>
      <c r="L9" s="4">
        <f>VLOOKUP($B9,Prices!$A4:$R451,13,FALSE)</f>
        <v>8.5322508128940608</v>
      </c>
      <c r="M9" s="4">
        <f>VLOOKUP($B9,Prices!$A4:$R451,2,FALSE)</f>
        <v>12.9269304275512</v>
      </c>
      <c r="N9" s="4">
        <f>VLOOKUP($B9,Prices!$A4:$R451,15,FALSE)</f>
        <v>18.039128623699099</v>
      </c>
      <c r="O9" s="4">
        <f>VLOOKUP($B9,Prices!$A4:$R451,14,FALSE)</f>
        <v>5.2663994104484502</v>
      </c>
      <c r="P9" s="59">
        <f>VLOOKUP($B9,Prices!$A4:$R451,6,FALSE)</f>
        <v>2402.2431640625</v>
      </c>
      <c r="R9" s="39">
        <v>44466</v>
      </c>
      <c r="S9" s="4">
        <f>VLOOKUP($B9,Prices!$A4:$R451,17,FALSE)</f>
        <v>546.02987341079597</v>
      </c>
      <c r="T9" s="59">
        <f>VLOOKUP($B9,Prices!$A4:$R451,18,FALSE)</f>
        <v>11.168808045174501</v>
      </c>
    </row>
    <row r="10" spans="2:20" x14ac:dyDescent="0.35">
      <c r="B10" s="60">
        <v>44467</v>
      </c>
      <c r="C10" s="61">
        <f>VLOOKUP($B10,Prices!$A$1:$R$448,3,FALSE)</f>
        <v>168.52999877929599</v>
      </c>
      <c r="D10" s="61">
        <f>VLOOKUP($B10,Prices!$A5:$R452,7,FALSE)</f>
        <v>11.320910820259</v>
      </c>
      <c r="E10" s="61">
        <f>VLOOKUP($B10,Prices!$A5:$R452,8,FALSE)</f>
        <v>14.3073036803207</v>
      </c>
      <c r="F10" s="61">
        <f>VLOOKUP($B10,Prices!$A5:$R452,9,FALSE)</f>
        <v>16.728934660377401</v>
      </c>
      <c r="G10" s="61">
        <f>VLOOKUP($B10,Prices!$A5:$R452,10,FALSE)</f>
        <v>28.2295449648208</v>
      </c>
      <c r="H10" s="61">
        <f>VLOOKUP($B10,Prices!$A5:$R452,11,FALSE)</f>
        <v>10.217057832233399</v>
      </c>
      <c r="I10" s="61">
        <f>VLOOKUP($B10,Prices!$A5:$R452,4,FALSE)</f>
        <v>98.054740043939006</v>
      </c>
      <c r="J10" s="61">
        <f>VLOOKUP($B10,Prices!$A5:$R452,5,FALSE)</f>
        <v>94.306880779582499</v>
      </c>
      <c r="K10" s="61">
        <f>VLOOKUP($B10,Prices!$A5:$R452,12,FALSE)</f>
        <v>74.566723844120105</v>
      </c>
      <c r="L10" s="61">
        <f>VLOOKUP($B10,Prices!$A5:$R452,13,FALSE)</f>
        <v>8.5142149962043696</v>
      </c>
      <c r="M10" s="61">
        <f>VLOOKUP($B10,Prices!$A5:$R452,2,FALSE)</f>
        <v>12.9248304367065</v>
      </c>
      <c r="N10" s="61">
        <f>VLOOKUP($B10,Prices!$A5:$R452,15,FALSE)</f>
        <v>17.892687204444801</v>
      </c>
      <c r="O10" s="61">
        <f>VLOOKUP($B10,Prices!$A5:$R452,14,FALSE)</f>
        <v>5.2796691641387898</v>
      </c>
      <c r="P10" s="62">
        <f>VLOOKUP($B10,Prices!$A5:$R452,6,FALSE)</f>
        <v>2459.42944335937</v>
      </c>
      <c r="R10" s="60">
        <v>44467</v>
      </c>
      <c r="S10" s="61">
        <f>VLOOKUP($B10,Prices!$A5:$R452,17,FALSE)</f>
        <v>511.53745913223202</v>
      </c>
      <c r="T10" s="62">
        <f>VLOOKUP($B10,Prices!$A5:$R452,18,FALSE)</f>
        <v>11.101883814586399</v>
      </c>
    </row>
    <row r="11" spans="2:20" x14ac:dyDescent="0.35">
      <c r="B11" s="39">
        <v>44468</v>
      </c>
      <c r="C11" s="4">
        <f>VLOOKUP($B11,Prices!$A$1:$R$448,3,FALSE)</f>
        <v>167.419998168945</v>
      </c>
      <c r="D11" s="4">
        <f>VLOOKUP($B11,Prices!$A6:$R453,7,FALSE)</f>
        <v>11.4294569355182</v>
      </c>
      <c r="E11" s="4">
        <f>VLOOKUP($B11,Prices!$A6:$R453,8,FALSE)</f>
        <v>14.3859456308526</v>
      </c>
      <c r="F11" s="4">
        <f>VLOOKUP($B11,Prices!$A6:$R453,9,FALSE)</f>
        <v>16.566678028722698</v>
      </c>
      <c r="G11" s="4">
        <f>VLOOKUP($B11,Prices!$A6:$R453,10,FALSE)</f>
        <v>28.444349348545</v>
      </c>
      <c r="H11" s="4">
        <f>VLOOKUP($B11,Prices!$A6:$R453,11,FALSE)</f>
        <v>10.274443830448099</v>
      </c>
      <c r="I11" s="4">
        <f>VLOOKUP($B11,Prices!$A6:$R453,4,FALSE)</f>
        <v>98.839776353389396</v>
      </c>
      <c r="J11" s="4">
        <f>VLOOKUP($B11,Prices!$A6:$R453,5,FALSE)</f>
        <v>95.133303317779294</v>
      </c>
      <c r="K11" s="4">
        <f>VLOOKUP($B11,Prices!$A6:$R453,12,FALSE)</f>
        <v>75.248808032680699</v>
      </c>
      <c r="L11" s="4">
        <f>VLOOKUP($B11,Prices!$A6:$R453,13,FALSE)</f>
        <v>8.5850218362598394</v>
      </c>
      <c r="M11" s="4">
        <f>VLOOKUP($B11,Prices!$A6:$R453,2,FALSE)</f>
        <v>12.959449768066399</v>
      </c>
      <c r="N11" s="4">
        <f>VLOOKUP($B11,Prices!$A6:$R453,15,FALSE)</f>
        <v>18.049233046953098</v>
      </c>
      <c r="O11" s="4">
        <f>VLOOKUP($B11,Prices!$A6:$R453,14,FALSE)</f>
        <v>5.2492755113000804</v>
      </c>
      <c r="P11" s="59">
        <f>VLOOKUP($B11,Prices!$A6:$R453,6,FALSE)</f>
        <v>2593.48974609375</v>
      </c>
      <c r="R11" s="39">
        <v>44468</v>
      </c>
      <c r="S11" s="4">
        <f>VLOOKUP($B11,Prices!$A6:$R453,17,FALSE)</f>
        <v>526.39286346598601</v>
      </c>
      <c r="T11" s="59">
        <f>VLOOKUP($B11,Prices!$A6:$R453,18,FALSE)</f>
        <v>11.191580093746801</v>
      </c>
    </row>
    <row r="12" spans="2:20" x14ac:dyDescent="0.35">
      <c r="B12" s="60">
        <v>44469</v>
      </c>
      <c r="C12" s="61">
        <f>VLOOKUP($B12,Prices!$A$1:$R$448,3,FALSE)</f>
        <v>167.509994506835</v>
      </c>
      <c r="D12" s="61">
        <f>VLOOKUP($B12,Prices!$A7:$R454,7,FALSE)</f>
        <v>11.3093671918966</v>
      </c>
      <c r="E12" s="61">
        <f>VLOOKUP($B12,Prices!$A7:$R454,8,FALSE)</f>
        <v>14.195027062507</v>
      </c>
      <c r="F12" s="61">
        <f>VLOOKUP($B12,Prices!$A7:$R454,9,FALSE)</f>
        <v>16.631422147154801</v>
      </c>
      <c r="G12" s="61">
        <f>VLOOKUP($B12,Prices!$A7:$R454,10,FALSE)</f>
        <v>28.441890214612599</v>
      </c>
      <c r="H12" s="61">
        <f>VLOOKUP($B12,Prices!$A7:$R454,11,FALSE)</f>
        <v>10.3589998824808</v>
      </c>
      <c r="I12" s="61">
        <f>VLOOKUP($B12,Prices!$A7:$R454,4,FALSE)</f>
        <v>99.054159716822596</v>
      </c>
      <c r="J12" s="61">
        <f>VLOOKUP($B12,Prices!$A7:$R454,5,FALSE)</f>
        <v>95.304526568757794</v>
      </c>
      <c r="K12" s="61">
        <f>VLOOKUP($B12,Prices!$A7:$R454,12,FALSE)</f>
        <v>75.339043260418705</v>
      </c>
      <c r="L12" s="61">
        <f>VLOOKUP($B12,Prices!$A7:$R454,13,FALSE)</f>
        <v>8.6051410503948205</v>
      </c>
      <c r="M12" s="61">
        <f>VLOOKUP($B12,Prices!$A7:$R454,2,FALSE)</f>
        <v>12.950010299682599</v>
      </c>
      <c r="N12" s="61">
        <f>VLOOKUP($B12,Prices!$A7:$R454,15,FALSE)</f>
        <v>18.186567455004699</v>
      </c>
      <c r="O12" s="61">
        <f>VLOOKUP($B12,Prices!$A7:$R454,14,FALSE)</f>
        <v>5.3220549552581797</v>
      </c>
      <c r="P12" s="62">
        <f>VLOOKUP($B12,Prices!$A7:$R454,6,FALSE)</f>
        <v>2852.79541015625</v>
      </c>
      <c r="R12" s="60">
        <v>44469</v>
      </c>
      <c r="S12" s="61">
        <f>VLOOKUP($B12,Prices!$A7:$R454,17,FALSE)</f>
        <v>525.58752185167702</v>
      </c>
      <c r="T12" s="62">
        <f>VLOOKUP($B12,Prices!$A7:$R454,18,FALSE)</f>
        <v>11.191920283778099</v>
      </c>
    </row>
    <row r="13" spans="2:20" x14ac:dyDescent="0.35">
      <c r="B13" s="39">
        <v>44470</v>
      </c>
      <c r="C13" s="4">
        <f>VLOOKUP($B13,Prices!$A$1:$R$448,3,FALSE)</f>
        <v>165.13000488281199</v>
      </c>
      <c r="D13" s="4">
        <f>VLOOKUP($B13,Prices!$A8:$R455,7,FALSE)</f>
        <v>11.5339995848779</v>
      </c>
      <c r="E13" s="4">
        <f>VLOOKUP($B13,Prices!$A8:$R455,8,FALSE)</f>
        <v>14.531974828033</v>
      </c>
      <c r="F13" s="4">
        <f>VLOOKUP($B13,Prices!$A8:$R455,9,FALSE)</f>
        <v>16.631422147154801</v>
      </c>
      <c r="G13" s="4">
        <f>VLOOKUP($B13,Prices!$A8:$R455,10,FALSE)</f>
        <v>28.502371145450699</v>
      </c>
      <c r="H13" s="4">
        <f>VLOOKUP($B13,Prices!$A8:$R455,11,FALSE)</f>
        <v>10.3589998824808</v>
      </c>
      <c r="I13" s="4">
        <f>VLOOKUP($B13,Prices!$A8:$R455,4,FALSE)</f>
        <v>99.356547892093602</v>
      </c>
      <c r="J13" s="4">
        <f>VLOOKUP($B13,Prices!$A8:$R455,5,FALSE)</f>
        <v>95.632839380396007</v>
      </c>
      <c r="K13" s="4">
        <f>VLOOKUP($B13,Prices!$A8:$R455,12,FALSE)</f>
        <v>75.519619261760397</v>
      </c>
      <c r="L13" s="4">
        <f>VLOOKUP($B13,Prices!$A8:$R455,13,FALSE)</f>
        <v>8.5965011528310793</v>
      </c>
      <c r="M13" s="4">
        <f>VLOOKUP($B13,Prices!$A8:$R455,2,FALSE)</f>
        <v>13.0633096694946</v>
      </c>
      <c r="N13" s="4">
        <f>VLOOKUP($B13,Prices!$A8:$R455,15,FALSE)</f>
        <v>18.4716774830402</v>
      </c>
      <c r="O13" s="4">
        <f>VLOOKUP($B13,Prices!$A8:$R455,14,FALSE)</f>
        <v>5.3393343384126597</v>
      </c>
      <c r="P13" s="59">
        <f>VLOOKUP($B13,Prices!$A8:$R455,6,FALSE)</f>
        <v>2925.40087890625</v>
      </c>
      <c r="R13" s="39">
        <v>44470</v>
      </c>
      <c r="S13" s="4">
        <f>VLOOKUP($B13,Prices!$A8:$R455,17,FALSE)</f>
        <v>527.62647835260896</v>
      </c>
      <c r="T13" s="59">
        <f>VLOOKUP($B13,Prices!$A8:$R455,18,FALSE)</f>
        <v>11.235066215108001</v>
      </c>
    </row>
    <row r="14" spans="2:20" x14ac:dyDescent="0.35">
      <c r="B14" s="60">
        <v>44473</v>
      </c>
      <c r="C14" s="61">
        <f>VLOOKUP($B14,Prices!$A$1:$R$448,3,FALSE)</f>
        <v>166.58999633789</v>
      </c>
      <c r="D14" s="61">
        <f>VLOOKUP($B14,Prices!$A9:$R456,7,FALSE)</f>
        <v>11.4300959196128</v>
      </c>
      <c r="E14" s="61">
        <f>VLOOKUP($B14,Prices!$A9:$R456,8,FALSE)</f>
        <v>14.382296400049199</v>
      </c>
      <c r="F14" s="61">
        <f>VLOOKUP($B14,Prices!$A9:$R456,9,FALSE)</f>
        <v>16.069269275766299</v>
      </c>
      <c r="G14" s="61">
        <f>VLOOKUP($B14,Prices!$A9:$R456,10,FALSE)</f>
        <v>27.9383215772895</v>
      </c>
      <c r="H14" s="61">
        <f>VLOOKUP($B14,Prices!$A9:$R456,11,FALSE)</f>
        <v>10.1390459027328</v>
      </c>
      <c r="I14" s="61">
        <f>VLOOKUP($B14,Prices!$A9:$R456,4,FALSE)</f>
        <v>98.911643717246903</v>
      </c>
      <c r="J14" s="61">
        <f>VLOOKUP($B14,Prices!$A9:$R456,5,FALSE)</f>
        <v>95.288097457864694</v>
      </c>
      <c r="K14" s="61">
        <f>VLOOKUP($B14,Prices!$A9:$R456,12,FALSE)</f>
        <v>74.966969666843397</v>
      </c>
      <c r="L14" s="61">
        <f>VLOOKUP($B14,Prices!$A9:$R456,13,FALSE)</f>
        <v>8.5639649478054007</v>
      </c>
      <c r="M14" s="61">
        <f>VLOOKUP($B14,Prices!$A9:$R456,2,FALSE)</f>
        <v>13.1619300842285</v>
      </c>
      <c r="N14" s="61">
        <f>VLOOKUP($B14,Prices!$A9:$R456,15,FALSE)</f>
        <v>18.651369309526402</v>
      </c>
      <c r="O14" s="61">
        <f>VLOOKUP($B14,Prices!$A9:$R456,14,FALSE)</f>
        <v>5.3793750703334799</v>
      </c>
      <c r="P14" s="62">
        <f>VLOOKUP($B14,Prices!$A9:$R456,6,FALSE)</f>
        <v>3034.28955078125</v>
      </c>
      <c r="R14" s="60">
        <v>44473</v>
      </c>
      <c r="S14" s="61">
        <f>VLOOKUP($B14,Prices!$A9:$R456,17,FALSE)</f>
        <v>505.48910610250402</v>
      </c>
      <c r="T14" s="62">
        <f>VLOOKUP($B14,Prices!$A9:$R456,18,FALSE)</f>
        <v>11.180492949182501</v>
      </c>
    </row>
    <row r="15" spans="2:20" x14ac:dyDescent="0.35">
      <c r="B15" s="39">
        <v>44474</v>
      </c>
      <c r="C15" s="4">
        <f>VLOOKUP($B15,Prices!$A$1:$R$448,3,FALSE)</f>
        <v>165.08000183105401</v>
      </c>
      <c r="D15" s="4">
        <f>VLOOKUP($B15,Prices!$A10:$R457,7,FALSE)</f>
        <v>11.598741843727099</v>
      </c>
      <c r="E15" s="4">
        <f>VLOOKUP($B15,Prices!$A10:$R457,8,FALSE)</f>
        <v>14.6428724156066</v>
      </c>
      <c r="F15" s="4">
        <f>VLOOKUP($B15,Prices!$A10:$R457,9,FALSE)</f>
        <v>16.4107114037506</v>
      </c>
      <c r="G15" s="4">
        <f>VLOOKUP($B15,Prices!$A10:$R457,10,FALSE)</f>
        <v>28.095690398913501</v>
      </c>
      <c r="H15" s="4">
        <f>VLOOKUP($B15,Prices!$A10:$R457,11,FALSE)</f>
        <v>10.2620836782989</v>
      </c>
      <c r="I15" s="4">
        <f>VLOOKUP($B15,Prices!$A10:$R457,4,FALSE)</f>
        <v>98.869575385833699</v>
      </c>
      <c r="J15" s="4">
        <f>VLOOKUP($B15,Prices!$A10:$R457,5,FALSE)</f>
        <v>95.195919941033907</v>
      </c>
      <c r="K15" s="4">
        <f>VLOOKUP($B15,Prices!$A10:$R457,12,FALSE)</f>
        <v>75.077059547766098</v>
      </c>
      <c r="L15" s="4">
        <f>VLOOKUP($B15,Prices!$A10:$R457,13,FALSE)</f>
        <v>8.5804818415908795</v>
      </c>
      <c r="M15" s="4">
        <f>VLOOKUP($B15,Prices!$A10:$R457,2,FALSE)</f>
        <v>13.272080421447701</v>
      </c>
      <c r="N15" s="4">
        <f>VLOOKUP($B15,Prices!$A10:$R457,15,FALSE)</f>
        <v>18.963296216042998</v>
      </c>
      <c r="O15" s="4">
        <f>VLOOKUP($B15,Prices!$A10:$R457,14,FALSE)</f>
        <v>5.4932331051986596</v>
      </c>
      <c r="P15" s="59">
        <f>VLOOKUP($B15,Prices!$A10:$R457,6,FALSE)</f>
        <v>3098.6865234375</v>
      </c>
      <c r="R15" s="39">
        <v>44474</v>
      </c>
      <c r="S15" s="4">
        <f>VLOOKUP($B15,Prices!$A10:$R457,17,FALSE)</f>
        <v>519.24419935676201</v>
      </c>
      <c r="T15" s="59">
        <f>VLOOKUP($B15,Prices!$A10:$R457,18,FALSE)</f>
        <v>11.1675618434219</v>
      </c>
    </row>
    <row r="16" spans="2:20" x14ac:dyDescent="0.35">
      <c r="B16" s="60">
        <v>44475</v>
      </c>
      <c r="C16" s="61">
        <f>VLOOKUP($B16,Prices!$A$1:$R$448,3,FALSE)</f>
        <v>165.30999755859301</v>
      </c>
      <c r="D16" s="61">
        <f>VLOOKUP($B16,Prices!$A11:$R458,7,FALSE)</f>
        <v>11.6396300542783</v>
      </c>
      <c r="E16" s="61">
        <f>VLOOKUP($B16,Prices!$A11:$R458,8,FALSE)</f>
        <v>14.5906448031482</v>
      </c>
      <c r="F16" s="61">
        <f>VLOOKUP($B16,Prices!$A11:$R458,9,FALSE)</f>
        <v>16.589718378645799</v>
      </c>
      <c r="G16" s="61">
        <f>VLOOKUP($B16,Prices!$A11:$R458,10,FALSE)</f>
        <v>28.212039211139601</v>
      </c>
      <c r="H16" s="61">
        <f>VLOOKUP($B16,Prices!$A11:$R458,11,FALSE)</f>
        <v>10.177104389854399</v>
      </c>
      <c r="I16" s="61">
        <f>VLOOKUP($B16,Prices!$A11:$R458,4,FALSE)</f>
        <v>99.261379229516905</v>
      </c>
      <c r="J16" s="61">
        <f>VLOOKUP($B16,Prices!$A11:$R458,5,FALSE)</f>
        <v>95.410351797938304</v>
      </c>
      <c r="K16" s="61">
        <f>VLOOKUP($B16,Prices!$A11:$R458,12,FALSE)</f>
        <v>75.298457267638199</v>
      </c>
      <c r="L16" s="61">
        <f>VLOOKUP($B16,Prices!$A11:$R458,13,FALSE)</f>
        <v>8.5847682277984596</v>
      </c>
      <c r="M16" s="61">
        <f>VLOOKUP($B16,Prices!$A11:$R458,2,FALSE)</f>
        <v>13.175569534301699</v>
      </c>
      <c r="N16" s="61">
        <f>VLOOKUP($B16,Prices!$A11:$R458,15,FALSE)</f>
        <v>18.666678087660699</v>
      </c>
      <c r="O16" s="61">
        <f>VLOOKUP($B16,Prices!$A11:$R458,14,FALSE)</f>
        <v>5.3914421181039804</v>
      </c>
      <c r="P16" s="62">
        <f>VLOOKUP($B16,Prices!$A11:$R458,6,FALSE)</f>
        <v>3103.91748046875</v>
      </c>
      <c r="R16" s="60">
        <v>44475</v>
      </c>
      <c r="S16" s="61">
        <f>VLOOKUP($B16,Prices!$A11:$R458,17,FALSE)</f>
        <v>519.18808789651303</v>
      </c>
      <c r="T16" s="62">
        <f>VLOOKUP($B16,Prices!$A11:$R458,18,FALSE)</f>
        <v>11.2069300461244</v>
      </c>
    </row>
    <row r="17" spans="2:20" ht="15" thickBot="1" x14ac:dyDescent="0.4">
      <c r="B17" s="40">
        <v>44476</v>
      </c>
      <c r="C17" s="6">
        <f>VLOOKUP($B17,Prices!$A$1:$R$448,3,FALSE)</f>
        <v>166.669998168945</v>
      </c>
      <c r="D17" s="6">
        <f>VLOOKUP($B17,Prices!$A12:$R459,7,FALSE)</f>
        <v>11.721698467029499</v>
      </c>
      <c r="E17" s="6">
        <f>VLOOKUP($B17,Prices!$A12:$R459,8,FALSE)</f>
        <v>14.7580934887512</v>
      </c>
      <c r="F17" s="6">
        <f>VLOOKUP($B17,Prices!$A12:$R459,9,FALSE)</f>
        <v>16.8169609779731</v>
      </c>
      <c r="G17" s="6">
        <f>VLOOKUP($B17,Prices!$A12:$R459,10,FALSE)</f>
        <v>28.581913109271198</v>
      </c>
      <c r="H17" s="6">
        <f>VLOOKUP($B17,Prices!$A12:$R459,11,FALSE)</f>
        <v>10.3289352625553</v>
      </c>
      <c r="I17" s="6">
        <f>VLOOKUP($B17,Prices!$A12:$R459,4,FALSE)</f>
        <v>98.946702552889207</v>
      </c>
      <c r="J17" s="6">
        <f>VLOOKUP($B17,Prices!$A12:$R459,5,FALSE)</f>
        <v>95.2615091671004</v>
      </c>
      <c r="K17" s="6">
        <f>VLOOKUP($B17,Prices!$A12:$R459,12,FALSE)</f>
        <v>75.278387224629995</v>
      </c>
      <c r="L17" s="6">
        <f>VLOOKUP($B17,Prices!$A12:$R459,13,FALSE)</f>
        <v>8.5901452189182201</v>
      </c>
      <c r="M17" s="6">
        <f>VLOOKUP($B17,Prices!$A12:$R459,2,FALSE)</f>
        <v>13.2836198806762</v>
      </c>
      <c r="N17" s="6">
        <f>VLOOKUP($B17,Prices!$A12:$R459,15,FALSE)</f>
        <v>18.893128612910399</v>
      </c>
      <c r="O17" s="6">
        <f>VLOOKUP($B17,Prices!$A12:$R459,14,FALSE)</f>
        <v>5.4239887918935699</v>
      </c>
      <c r="P17" s="47">
        <f>VLOOKUP($B17,Prices!$A12:$R459,6,FALSE)</f>
        <v>3080.43872070312</v>
      </c>
      <c r="R17" s="40">
        <v>44476</v>
      </c>
      <c r="S17" s="6">
        <f>VLOOKUP($B17,Prices!$A12:$R459,17,FALSE)</f>
        <v>526.39508610963799</v>
      </c>
      <c r="T17" s="47">
        <f>VLOOKUP($B17,Prices!$A12:$R459,18,FALSE)</f>
        <v>11.168053379381901</v>
      </c>
    </row>
    <row r="19" spans="2:20" ht="15" thickBot="1" x14ac:dyDescent="0.4">
      <c r="B19" s="1" t="s">
        <v>46</v>
      </c>
      <c r="R19" s="1" t="s">
        <v>50</v>
      </c>
    </row>
    <row r="20" spans="2:20" x14ac:dyDescent="0.35">
      <c r="B20" s="30" t="s">
        <v>44</v>
      </c>
      <c r="C20" s="41" t="s">
        <v>14</v>
      </c>
      <c r="D20" s="41" t="s">
        <v>15</v>
      </c>
      <c r="E20" s="41" t="s">
        <v>16</v>
      </c>
      <c r="F20" s="41" t="s">
        <v>17</v>
      </c>
      <c r="G20" s="41" t="s">
        <v>18</v>
      </c>
      <c r="H20" s="41" t="s">
        <v>19</v>
      </c>
      <c r="I20" s="41" t="s">
        <v>20</v>
      </c>
      <c r="J20" s="41" t="s">
        <v>21</v>
      </c>
      <c r="K20" s="41" t="s">
        <v>22</v>
      </c>
      <c r="L20" s="41" t="s">
        <v>23</v>
      </c>
      <c r="M20" s="41" t="s">
        <v>24</v>
      </c>
      <c r="N20" s="41" t="s">
        <v>25</v>
      </c>
      <c r="O20" s="41" t="s">
        <v>26</v>
      </c>
      <c r="P20" s="31" t="s">
        <v>27</v>
      </c>
      <c r="R20" s="30" t="s">
        <v>44</v>
      </c>
      <c r="S20" s="41" t="s">
        <v>48</v>
      </c>
      <c r="T20" s="31" t="s">
        <v>49</v>
      </c>
    </row>
    <row r="21" spans="2:20" x14ac:dyDescent="0.35">
      <c r="B21" s="60">
        <v>44462</v>
      </c>
      <c r="C21" s="63">
        <f>C7/C6 - 1</f>
        <v>9.258131611723508E-3</v>
      </c>
      <c r="D21" s="63">
        <f>D7/D6 - 1</f>
        <v>1.9502824241730332E-2</v>
      </c>
      <c r="E21" s="63">
        <f t="shared" ref="E21:P21" si="0">E7/E6 - 1</f>
        <v>1.5604440294081368E-2</v>
      </c>
      <c r="F21" s="63">
        <f t="shared" si="0"/>
        <v>1.2304858657517181E-2</v>
      </c>
      <c r="G21" s="63">
        <f t="shared" si="0"/>
        <v>2.8328684876937071E-3</v>
      </c>
      <c r="H21" s="63">
        <f t="shared" si="0"/>
        <v>2.8736546944547747E-3</v>
      </c>
      <c r="I21" s="63">
        <f t="shared" si="0"/>
        <v>-9.360631742614367E-3</v>
      </c>
      <c r="J21" s="63">
        <f t="shared" si="0"/>
        <v>-8.307771855134094E-3</v>
      </c>
      <c r="K21" s="63">
        <f t="shared" si="0"/>
        <v>-4.0238604348933338E-3</v>
      </c>
      <c r="L21" s="63">
        <f t="shared" si="0"/>
        <v>-4.1773374330930091E-3</v>
      </c>
      <c r="M21" s="63">
        <f t="shared" si="0"/>
        <v>1.6334208887631707E-2</v>
      </c>
      <c r="N21" s="63">
        <f t="shared" si="0"/>
        <v>9.6756868470440072E-3</v>
      </c>
      <c r="O21" s="63">
        <f t="shared" si="0"/>
        <v>5.5793750182320245E-3</v>
      </c>
      <c r="P21" s="64">
        <f t="shared" si="0"/>
        <v>-6.9392769778541252E-2</v>
      </c>
      <c r="R21" s="44">
        <v>44462</v>
      </c>
      <c r="S21" s="15">
        <f>S7/S6 - 1</f>
        <v>8.5318157079077306E-3</v>
      </c>
      <c r="T21" s="16">
        <f>T7/T6 - 1</f>
        <v>-1.0514460222721289E-2</v>
      </c>
    </row>
    <row r="22" spans="2:20" x14ac:dyDescent="0.35">
      <c r="B22" s="39">
        <v>44463</v>
      </c>
      <c r="C22" s="12">
        <f t="shared" ref="C22:P31" si="1">C8/C7 - 1</f>
        <v>1.0552250353566883E-2</v>
      </c>
      <c r="D22" s="12">
        <f t="shared" si="1"/>
        <v>3.0348984011272506E-3</v>
      </c>
      <c r="E22" s="12">
        <f t="shared" si="1"/>
        <v>1.1982354568733644E-3</v>
      </c>
      <c r="F22" s="12">
        <f t="shared" si="1"/>
        <v>-2.9253761712756399E-3</v>
      </c>
      <c r="G22" s="12">
        <f t="shared" si="1"/>
        <v>-7.8717336375883074E-3</v>
      </c>
      <c r="H22" s="12">
        <f t="shared" si="1"/>
        <v>-1.2214952914668231E-2</v>
      </c>
      <c r="I22" s="12">
        <f t="shared" si="1"/>
        <v>-1.7299337630948264E-3</v>
      </c>
      <c r="J22" s="12">
        <f t="shared" si="1"/>
        <v>-2.8751134447695392E-3</v>
      </c>
      <c r="K22" s="12">
        <f t="shared" si="1"/>
        <v>-1.4765950169283171E-3</v>
      </c>
      <c r="L22" s="12">
        <f t="shared" si="1"/>
        <v>-1.0010239350299877E-3</v>
      </c>
      <c r="M22" s="12">
        <f t="shared" si="1"/>
        <v>6.5777690843915604E-3</v>
      </c>
      <c r="N22" s="12">
        <f t="shared" si="1"/>
        <v>5.7998515605262035E-3</v>
      </c>
      <c r="O22" s="12">
        <f t="shared" si="1"/>
        <v>8.3333651224781757E-3</v>
      </c>
      <c r="P22" s="5">
        <f t="shared" si="1"/>
        <v>-2.0433660148282407E-3</v>
      </c>
      <c r="R22" s="39">
        <v>44463</v>
      </c>
      <c r="S22" s="12">
        <f t="shared" ref="S22:T31" si="2">S8/S7 - 1</f>
        <v>1.191893543812661E-2</v>
      </c>
      <c r="T22" s="5">
        <f t="shared" si="2"/>
        <v>-1.5254985128132503E-3</v>
      </c>
    </row>
    <row r="23" spans="2:20" x14ac:dyDescent="0.35">
      <c r="B23" s="60">
        <v>44466</v>
      </c>
      <c r="C23" s="63">
        <f t="shared" si="1"/>
        <v>3.6191076790708099E-3</v>
      </c>
      <c r="D23" s="63">
        <f t="shared" si="1"/>
        <v>2.0419035863255885E-2</v>
      </c>
      <c r="E23" s="63">
        <f t="shared" si="1"/>
        <v>1.7531245618642499E-2</v>
      </c>
      <c r="F23" s="63">
        <f t="shared" si="1"/>
        <v>-7.0153878696210814E-4</v>
      </c>
      <c r="G23" s="63">
        <f t="shared" si="1"/>
        <v>-3.0680434750463004E-3</v>
      </c>
      <c r="H23" s="63">
        <f t="shared" si="1"/>
        <v>2.8883151316929645E-3</v>
      </c>
      <c r="I23" s="63">
        <f t="shared" si="1"/>
        <v>2.3242631337900832E-3</v>
      </c>
      <c r="J23" s="63">
        <f t="shared" si="1"/>
        <v>2.9018204361919153E-3</v>
      </c>
      <c r="K23" s="63">
        <f t="shared" si="1"/>
        <v>2.8024073810659633E-3</v>
      </c>
      <c r="L23" s="63">
        <f t="shared" si="1"/>
        <v>3.7157996852283937E-3</v>
      </c>
      <c r="M23" s="63">
        <f t="shared" si="1"/>
        <v>1.9358216994018962E-2</v>
      </c>
      <c r="N23" s="63">
        <f t="shared" si="1"/>
        <v>1.7703234010458591E-2</v>
      </c>
      <c r="O23" s="63">
        <f t="shared" si="1"/>
        <v>2.1965120327561038E-2</v>
      </c>
      <c r="P23" s="64">
        <f t="shared" si="1"/>
        <v>-3.7638045795283182E-2</v>
      </c>
      <c r="R23" s="44">
        <v>44466</v>
      </c>
      <c r="S23" s="15">
        <f t="shared" si="2"/>
        <v>-3.0719258018441886E-2</v>
      </c>
      <c r="T23" s="16">
        <f t="shared" si="2"/>
        <v>2.9490099166400441E-3</v>
      </c>
    </row>
    <row r="24" spans="2:20" x14ac:dyDescent="0.35">
      <c r="B24" s="39">
        <v>44467</v>
      </c>
      <c r="C24" s="12">
        <f t="shared" si="1"/>
        <v>-3.7243134853048865E-3</v>
      </c>
      <c r="D24" s="12">
        <f t="shared" si="1"/>
        <v>-1.4744150283115043E-2</v>
      </c>
      <c r="E24" s="12">
        <f t="shared" si="1"/>
        <v>-1.2103871093385177E-2</v>
      </c>
      <c r="F24" s="12">
        <f t="shared" si="1"/>
        <v>-3.8924721467889833E-2</v>
      </c>
      <c r="G24" s="12">
        <f t="shared" si="1"/>
        <v>-2.3091034713729863E-2</v>
      </c>
      <c r="H24" s="12">
        <f t="shared" si="1"/>
        <v>-1.3969965276868002E-2</v>
      </c>
      <c r="I24" s="12">
        <f t="shared" si="1"/>
        <v>-3.2738213461827037E-3</v>
      </c>
      <c r="J24" s="12">
        <f t="shared" si="1"/>
        <v>-3.0766479997645924E-3</v>
      </c>
      <c r="K24" s="12">
        <f t="shared" si="1"/>
        <v>-3.6635264471776008E-3</v>
      </c>
      <c r="L24" s="12">
        <f t="shared" si="1"/>
        <v>-2.113840425604363E-3</v>
      </c>
      <c r="M24" s="12">
        <f t="shared" si="1"/>
        <v>-1.6245085068489207E-4</v>
      </c>
      <c r="N24" s="12">
        <f t="shared" si="1"/>
        <v>-8.1179874210725034E-3</v>
      </c>
      <c r="O24" s="12">
        <f t="shared" si="1"/>
        <v>2.5197013473783336E-3</v>
      </c>
      <c r="P24" s="5">
        <f t="shared" si="1"/>
        <v>2.3805366647463133E-2</v>
      </c>
      <c r="R24" s="39">
        <v>44467</v>
      </c>
      <c r="S24" s="12">
        <f t="shared" si="2"/>
        <v>-6.3169463720191388E-2</v>
      </c>
      <c r="T24" s="5">
        <f t="shared" si="2"/>
        <v>-5.9920656096347225E-3</v>
      </c>
    </row>
    <row r="25" spans="2:20" x14ac:dyDescent="0.35">
      <c r="B25" s="60">
        <v>44468</v>
      </c>
      <c r="C25" s="63">
        <f t="shared" si="1"/>
        <v>-6.5863681148222719E-3</v>
      </c>
      <c r="D25" s="63">
        <f t="shared" si="1"/>
        <v>9.5881079696302773E-3</v>
      </c>
      <c r="E25" s="63">
        <f t="shared" si="1"/>
        <v>5.4966297136804787E-3</v>
      </c>
      <c r="F25" s="63">
        <f t="shared" si="1"/>
        <v>-9.6991610612843226E-3</v>
      </c>
      <c r="G25" s="63">
        <f t="shared" si="1"/>
        <v>7.6092046114057954E-3</v>
      </c>
      <c r="H25" s="63">
        <f t="shared" si="1"/>
        <v>5.6166852685961555E-3</v>
      </c>
      <c r="I25" s="63">
        <f t="shared" si="1"/>
        <v>8.0061026024709214E-3</v>
      </c>
      <c r="J25" s="63">
        <f t="shared" si="1"/>
        <v>8.7631202661484497E-3</v>
      </c>
      <c r="K25" s="63">
        <f t="shared" si="1"/>
        <v>9.1472999402049116E-3</v>
      </c>
      <c r="L25" s="63">
        <f t="shared" si="1"/>
        <v>8.3163086775510653E-3</v>
      </c>
      <c r="M25" s="63">
        <f t="shared" si="1"/>
        <v>2.6785133878104439E-3</v>
      </c>
      <c r="N25" s="63">
        <f t="shared" si="1"/>
        <v>8.74915213794214E-3</v>
      </c>
      <c r="O25" s="63">
        <f t="shared" si="1"/>
        <v>-5.7567343509234981E-3</v>
      </c>
      <c r="P25" s="64">
        <f t="shared" si="1"/>
        <v>5.450870042088507E-2</v>
      </c>
      <c r="R25" s="44">
        <v>44468</v>
      </c>
      <c r="S25" s="15">
        <f t="shared" si="2"/>
        <v>2.9040696958839707E-2</v>
      </c>
      <c r="T25" s="16">
        <f t="shared" si="2"/>
        <v>8.0793746951803858E-3</v>
      </c>
    </row>
    <row r="26" spans="2:20" x14ac:dyDescent="0.35">
      <c r="B26" s="39">
        <v>44469</v>
      </c>
      <c r="C26" s="12">
        <f t="shared" si="1"/>
        <v>5.3754831486241272E-4</v>
      </c>
      <c r="D26" s="12">
        <f t="shared" si="1"/>
        <v>-1.0507038462029494E-2</v>
      </c>
      <c r="E26" s="12">
        <f t="shared" si="1"/>
        <v>-1.3271186562539894E-2</v>
      </c>
      <c r="F26" s="12">
        <f t="shared" si="1"/>
        <v>3.9080929996859748E-3</v>
      </c>
      <c r="G26" s="12">
        <f t="shared" si="1"/>
        <v>-8.6454216346010249E-5</v>
      </c>
      <c r="H26" s="12">
        <f t="shared" si="1"/>
        <v>8.2297449310220205E-3</v>
      </c>
      <c r="I26" s="12">
        <f t="shared" si="1"/>
        <v>2.1689988721413922E-3</v>
      </c>
      <c r="J26" s="12">
        <f t="shared" si="1"/>
        <v>1.7998245094732468E-3</v>
      </c>
      <c r="K26" s="12">
        <f t="shared" si="1"/>
        <v>1.1991582338264362E-3</v>
      </c>
      <c r="L26" s="12">
        <f t="shared" si="1"/>
        <v>2.3435250973975474E-3</v>
      </c>
      <c r="M26" s="12">
        <f t="shared" si="1"/>
        <v>-7.2838496639415773E-4</v>
      </c>
      <c r="N26" s="12">
        <f t="shared" si="1"/>
        <v>7.6088777675118457E-3</v>
      </c>
      <c r="O26" s="12">
        <f t="shared" si="1"/>
        <v>1.3864664523976167E-2</v>
      </c>
      <c r="P26" s="5">
        <f t="shared" si="1"/>
        <v>9.9983300282200815E-2</v>
      </c>
      <c r="R26" s="39">
        <v>44469</v>
      </c>
      <c r="S26" s="12">
        <f t="shared" si="2"/>
        <v>-1.5299250240710105E-3</v>
      </c>
      <c r="T26" s="5">
        <f t="shared" si="2"/>
        <v>3.0396961684608925E-5</v>
      </c>
    </row>
    <row r="27" spans="2:20" x14ac:dyDescent="0.35">
      <c r="B27" s="60">
        <v>44470</v>
      </c>
      <c r="C27" s="63">
        <f t="shared" si="1"/>
        <v>-1.4208045502179911E-2</v>
      </c>
      <c r="D27" s="63">
        <f t="shared" si="1"/>
        <v>1.9862507704432319E-2</v>
      </c>
      <c r="E27" s="63">
        <f t="shared" si="1"/>
        <v>2.3737028752553346E-2</v>
      </c>
      <c r="F27" s="63">
        <f t="shared" si="1"/>
        <v>0</v>
      </c>
      <c r="G27" s="63">
        <f t="shared" si="1"/>
        <v>2.1264736760366887E-3</v>
      </c>
      <c r="H27" s="63">
        <f t="shared" si="1"/>
        <v>0</v>
      </c>
      <c r="I27" s="63">
        <f t="shared" si="1"/>
        <v>3.0527559482154132E-3</v>
      </c>
      <c r="J27" s="63">
        <f t="shared" si="1"/>
        <v>3.4448816174681429E-3</v>
      </c>
      <c r="K27" s="63">
        <f t="shared" si="1"/>
        <v>2.3968448964437616E-3</v>
      </c>
      <c r="L27" s="63">
        <f t="shared" si="1"/>
        <v>-1.004039040515714E-3</v>
      </c>
      <c r="M27" s="63">
        <f t="shared" si="1"/>
        <v>8.7489791274357742E-3</v>
      </c>
      <c r="N27" s="63">
        <f t="shared" si="1"/>
        <v>1.5676956563732469E-2</v>
      </c>
      <c r="O27" s="63">
        <f t="shared" si="1"/>
        <v>3.2467502308310969E-3</v>
      </c>
      <c r="P27" s="64">
        <f t="shared" si="1"/>
        <v>2.5450639920239881E-2</v>
      </c>
      <c r="R27" s="44">
        <v>44470</v>
      </c>
      <c r="S27" s="15">
        <f t="shared" si="2"/>
        <v>3.8793852901009007E-3</v>
      </c>
      <c r="T27" s="16">
        <f t="shared" si="2"/>
        <v>3.8550963763062107E-3</v>
      </c>
    </row>
    <row r="28" spans="2:20" x14ac:dyDescent="0.35">
      <c r="B28" s="39">
        <v>44473</v>
      </c>
      <c r="C28" s="12">
        <f>C14/C13 - 1</f>
        <v>8.8414667952934067E-3</v>
      </c>
      <c r="D28" s="12">
        <f t="shared" si="1"/>
        <v>-9.0084679213382479E-3</v>
      </c>
      <c r="E28" s="12">
        <f t="shared" si="1"/>
        <v>-1.029993719057809E-2</v>
      </c>
      <c r="F28" s="12">
        <f t="shared" si="1"/>
        <v>-3.380064954244888E-2</v>
      </c>
      <c r="G28" s="12">
        <f t="shared" si="1"/>
        <v>-1.9789566463884412E-2</v>
      </c>
      <c r="H28" s="12">
        <f t="shared" si="1"/>
        <v>-2.1233128896930298E-2</v>
      </c>
      <c r="I28" s="12">
        <f t="shared" si="1"/>
        <v>-4.4778545982685491E-3</v>
      </c>
      <c r="J28" s="12">
        <f t="shared" si="1"/>
        <v>-3.604848760790702E-3</v>
      </c>
      <c r="K28" s="12">
        <f t="shared" si="1"/>
        <v>-7.3179605554081206E-3</v>
      </c>
      <c r="L28" s="12">
        <f t="shared" si="1"/>
        <v>-3.7848194803025148E-3</v>
      </c>
      <c r="M28" s="12">
        <f t="shared" si="1"/>
        <v>7.5494202640082886E-3</v>
      </c>
      <c r="N28" s="12">
        <f t="shared" si="1"/>
        <v>9.7279646989931745E-3</v>
      </c>
      <c r="O28" s="12">
        <f t="shared" si="1"/>
        <v>7.4991992227861903E-3</v>
      </c>
      <c r="P28" s="5">
        <f t="shared" si="1"/>
        <v>3.7221795023084647E-2</v>
      </c>
      <c r="R28" s="39">
        <v>44473</v>
      </c>
      <c r="S28" s="12">
        <f t="shared" si="2"/>
        <v>-4.1956522574878585E-2</v>
      </c>
      <c r="T28" s="5">
        <f t="shared" si="2"/>
        <v>-4.8574049213981896E-3</v>
      </c>
    </row>
    <row r="29" spans="2:20" x14ac:dyDescent="0.35">
      <c r="B29" s="60">
        <v>44474</v>
      </c>
      <c r="C29" s="63">
        <f t="shared" si="1"/>
        <v>-9.0641367430809305E-3</v>
      </c>
      <c r="D29" s="63">
        <f t="shared" si="1"/>
        <v>1.47545502067854E-2</v>
      </c>
      <c r="E29" s="63">
        <f t="shared" si="1"/>
        <v>1.8117830999263118E-2</v>
      </c>
      <c r="F29" s="63">
        <f t="shared" si="1"/>
        <v>2.1248142782648083E-2</v>
      </c>
      <c r="G29" s="63">
        <f t="shared" si="1"/>
        <v>5.6327228244061889E-3</v>
      </c>
      <c r="H29" s="63">
        <f t="shared" si="1"/>
        <v>1.2135044731668154E-2</v>
      </c>
      <c r="I29" s="63">
        <f t="shared" si="1"/>
        <v>-4.2531222647013145E-4</v>
      </c>
      <c r="J29" s="63">
        <f t="shared" si="1"/>
        <v>-9.6735604225439698E-4</v>
      </c>
      <c r="K29" s="63">
        <f t="shared" si="1"/>
        <v>1.4685118180972623E-3</v>
      </c>
      <c r="L29" s="63">
        <f t="shared" si="1"/>
        <v>1.9286503256545906E-3</v>
      </c>
      <c r="M29" s="63">
        <f t="shared" si="1"/>
        <v>8.3688590134050056E-3</v>
      </c>
      <c r="N29" s="63">
        <f t="shared" si="1"/>
        <v>1.6724075393074633E-2</v>
      </c>
      <c r="O29" s="63">
        <f t="shared" si="1"/>
        <v>2.1165662066043867E-2</v>
      </c>
      <c r="P29" s="64">
        <f t="shared" si="1"/>
        <v>2.1223080915158343E-2</v>
      </c>
      <c r="R29" s="44">
        <v>44474</v>
      </c>
      <c r="S29" s="15">
        <f t="shared" si="2"/>
        <v>2.721145339869846E-2</v>
      </c>
      <c r="T29" s="16">
        <f t="shared" si="2"/>
        <v>-1.1565774263598838E-3</v>
      </c>
    </row>
    <row r="30" spans="2:20" x14ac:dyDescent="0.35">
      <c r="B30" s="39">
        <v>44475</v>
      </c>
      <c r="C30" s="12">
        <f t="shared" si="1"/>
        <v>1.3932379754537649E-3</v>
      </c>
      <c r="D30" s="12">
        <f t="shared" si="1"/>
        <v>3.5252280895718968E-3</v>
      </c>
      <c r="E30" s="12">
        <f t="shared" si="1"/>
        <v>-3.5667600574553759E-3</v>
      </c>
      <c r="F30" s="12">
        <f t="shared" si="1"/>
        <v>1.0907935097456356E-2</v>
      </c>
      <c r="G30" s="12">
        <f t="shared" si="1"/>
        <v>4.141162241402041E-3</v>
      </c>
      <c r="H30" s="12">
        <f t="shared" si="1"/>
        <v>-8.2808999720208609E-3</v>
      </c>
      <c r="I30" s="12">
        <f t="shared" si="1"/>
        <v>3.9628353025105145E-3</v>
      </c>
      <c r="J30" s="12">
        <f t="shared" si="1"/>
        <v>2.252532010166286E-3</v>
      </c>
      <c r="K30" s="12">
        <f t="shared" si="1"/>
        <v>2.9489396788540123E-3</v>
      </c>
      <c r="L30" s="12">
        <f t="shared" si="1"/>
        <v>4.995507579543812E-4</v>
      </c>
      <c r="M30" s="12">
        <f t="shared" si="1"/>
        <v>-7.2717225997244173E-3</v>
      </c>
      <c r="N30" s="12">
        <f t="shared" si="1"/>
        <v>-1.5641696728407317E-2</v>
      </c>
      <c r="O30" s="12">
        <f t="shared" si="1"/>
        <v>-1.8530250791350289E-2</v>
      </c>
      <c r="P30" s="5">
        <f t="shared" si="1"/>
        <v>1.6881207542889243E-3</v>
      </c>
      <c r="R30" s="39">
        <v>44475</v>
      </c>
      <c r="S30" s="12">
        <f t="shared" si="2"/>
        <v>-1.0806372092075911E-4</v>
      </c>
      <c r="T30" s="5">
        <f t="shared" si="2"/>
        <v>3.5252280895752275E-3</v>
      </c>
    </row>
    <row r="31" spans="2:20" ht="15" thickBot="1" x14ac:dyDescent="0.4">
      <c r="B31" s="65">
        <v>44476</v>
      </c>
      <c r="C31" s="66">
        <f t="shared" si="1"/>
        <v>8.2269713292442148E-3</v>
      </c>
      <c r="D31" s="66">
        <f t="shared" si="1"/>
        <v>7.0507750133377289E-3</v>
      </c>
      <c r="E31" s="66">
        <f t="shared" si="1"/>
        <v>1.1476441779109781E-2</v>
      </c>
      <c r="F31" s="66">
        <f t="shared" si="1"/>
        <v>1.3697797282671509E-2</v>
      </c>
      <c r="G31" s="66">
        <f t="shared" si="1"/>
        <v>1.3110498513186242E-2</v>
      </c>
      <c r="H31" s="66">
        <f t="shared" si="1"/>
        <v>1.4918867576150685E-2</v>
      </c>
      <c r="I31" s="66">
        <f t="shared" si="1"/>
        <v>-3.1701823918856009E-3</v>
      </c>
      <c r="J31" s="66">
        <f t="shared" si="1"/>
        <v>-1.5600260142958344E-3</v>
      </c>
      <c r="K31" s="66">
        <f t="shared" si="1"/>
        <v>-2.6653989651959087E-4</v>
      </c>
      <c r="L31" s="66">
        <f t="shared" si="1"/>
        <v>6.2634086058954708E-4</v>
      </c>
      <c r="M31" s="66">
        <f t="shared" si="1"/>
        <v>8.2008103022188639E-3</v>
      </c>
      <c r="N31" s="66">
        <f t="shared" si="1"/>
        <v>1.2131270715992626E-2</v>
      </c>
      <c r="O31" s="66">
        <f t="shared" si="1"/>
        <v>6.0367287780573875E-3</v>
      </c>
      <c r="P31" s="67">
        <f t="shared" si="1"/>
        <v>-7.5642345240712894E-3</v>
      </c>
      <c r="R31" s="65">
        <v>44476</v>
      </c>
      <c r="S31" s="66">
        <f t="shared" si="2"/>
        <v>1.3881285763554629E-2</v>
      </c>
      <c r="T31" s="67">
        <f t="shared" si="2"/>
        <v>-3.4689845106996575E-3</v>
      </c>
    </row>
    <row r="33" spans="2:12" x14ac:dyDescent="0.35"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2:12" x14ac:dyDescent="0.35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2:12" x14ac:dyDescent="0.35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2:12" x14ac:dyDescent="0.35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2:12" x14ac:dyDescent="0.35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2:12" x14ac:dyDescent="0.35"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</row>
    <row r="39" spans="2:12" x14ac:dyDescent="0.35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</row>
    <row r="40" spans="2:12" x14ac:dyDescent="0.35"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2:12" x14ac:dyDescent="0.35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2:12" x14ac:dyDescent="0.35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</row>
    <row r="43" spans="2:12" x14ac:dyDescent="0.35"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</row>
    <row r="44" spans="2:12" x14ac:dyDescent="0.35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5" spans="2:12" x14ac:dyDescent="0.35"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2:12" x14ac:dyDescent="0.35"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</row>
    <row r="47" spans="2:12" x14ac:dyDescent="0.35"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</row>
    <row r="48" spans="2:12" x14ac:dyDescent="0.35"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</row>
    <row r="49" spans="2:12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</row>
    <row r="50" spans="2:12" x14ac:dyDescent="0.35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</row>
    <row r="51" spans="2:12" x14ac:dyDescent="0.35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</row>
    <row r="52" spans="2:12" x14ac:dyDescent="0.35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</row>
    <row r="53" spans="2:12" x14ac:dyDescent="0.35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</row>
    <row r="54" spans="2:12" x14ac:dyDescent="0.35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</row>
    <row r="55" spans="2:12" x14ac:dyDescent="0.35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2:12" x14ac:dyDescent="0.35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spans="2:12" x14ac:dyDescent="0.35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spans="2:12" x14ac:dyDescent="0.35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spans="2:12" x14ac:dyDescent="0.35"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2:12" x14ac:dyDescent="0.35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spans="2:12" x14ac:dyDescent="0.35"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A1ED-3F5E-4957-AF9E-3714B3C0E983}">
  <dimension ref="B2:V20"/>
  <sheetViews>
    <sheetView zoomScale="92" zoomScaleNormal="60" workbookViewId="0">
      <selection activeCell="Q19" sqref="Q19"/>
    </sheetView>
  </sheetViews>
  <sheetFormatPr defaultRowHeight="14.5" x14ac:dyDescent="0.35"/>
  <cols>
    <col min="2" max="2" width="15.26953125" bestFit="1" customWidth="1"/>
    <col min="3" max="3" width="8.81640625" bestFit="1" customWidth="1"/>
    <col min="5" max="5" width="14.26953125" customWidth="1"/>
    <col min="6" max="6" width="12.7265625" bestFit="1" customWidth="1"/>
    <col min="7" max="7" width="11.453125" bestFit="1" customWidth="1"/>
    <col min="8" max="8" width="12.7265625" bestFit="1" customWidth="1"/>
    <col min="9" max="9" width="17.453125" bestFit="1" customWidth="1"/>
    <col min="10" max="10" width="8.08984375" bestFit="1" customWidth="1"/>
    <col min="11" max="11" width="7.1796875" customWidth="1"/>
    <col min="12" max="12" width="17.54296875" bestFit="1" customWidth="1"/>
    <col min="13" max="13" width="7.1796875" customWidth="1"/>
    <col min="16" max="16" width="24.54296875" bestFit="1" customWidth="1"/>
    <col min="17" max="17" width="9.453125" customWidth="1"/>
    <col min="18" max="18" width="10.1796875" customWidth="1"/>
    <col min="19" max="19" width="13" bestFit="1" customWidth="1"/>
    <col min="21" max="21" width="19.6328125" bestFit="1" customWidth="1"/>
  </cols>
  <sheetData>
    <row r="2" spans="2:22" ht="18.5" x14ac:dyDescent="0.45">
      <c r="B2" s="45" t="s">
        <v>65</v>
      </c>
    </row>
    <row r="4" spans="2:22" ht="15" thickBot="1" x14ac:dyDescent="0.4">
      <c r="B4" s="1" t="s">
        <v>53</v>
      </c>
      <c r="E4" s="42" t="s">
        <v>52</v>
      </c>
      <c r="F4" s="12"/>
      <c r="L4" s="1" t="s">
        <v>55</v>
      </c>
      <c r="P4" s="1" t="s">
        <v>54</v>
      </c>
      <c r="U4" s="1" t="s">
        <v>59</v>
      </c>
    </row>
    <row r="5" spans="2:22" x14ac:dyDescent="0.35">
      <c r="B5" s="30" t="s">
        <v>29</v>
      </c>
      <c r="C5" s="31" t="s">
        <v>31</v>
      </c>
      <c r="E5" s="30" t="s">
        <v>44</v>
      </c>
      <c r="F5" s="41" t="s">
        <v>51</v>
      </c>
      <c r="G5" s="41" t="s">
        <v>33</v>
      </c>
      <c r="H5" s="41" t="s">
        <v>34</v>
      </c>
      <c r="I5" s="41" t="s">
        <v>35</v>
      </c>
      <c r="J5" s="31" t="s">
        <v>36</v>
      </c>
      <c r="K5" s="1"/>
      <c r="L5" s="56" t="s">
        <v>29</v>
      </c>
      <c r="M5" s="57" t="s">
        <v>31</v>
      </c>
      <c r="N5" s="58" t="s">
        <v>63</v>
      </c>
      <c r="P5" s="30" t="s">
        <v>44</v>
      </c>
      <c r="Q5" s="41" t="s">
        <v>56</v>
      </c>
      <c r="R5" s="41" t="s">
        <v>57</v>
      </c>
      <c r="S5" s="31" t="s">
        <v>58</v>
      </c>
      <c r="U5" s="30" t="s">
        <v>63</v>
      </c>
      <c r="V5" s="31" t="s">
        <v>37</v>
      </c>
    </row>
    <row r="6" spans="2:22" x14ac:dyDescent="0.35">
      <c r="B6" s="14" t="s">
        <v>14</v>
      </c>
      <c r="C6" s="16">
        <f>Valorisation!$G5</f>
        <v>3.2362787613102732E-4</v>
      </c>
      <c r="E6" s="68">
        <v>44462</v>
      </c>
      <c r="F6" s="63" cm="1">
        <f t="array" ref="F6">(MMULT('Assets Returns'!$C7:$P7,Valorisation!$E$5:$E$18)+Valorisation!$J$9)/(MMULT('Assets Returns'!$C6:$P6,Valorisation!$E$5:$E$18)+Valorisation!$J$9) - 1</f>
        <v>2.0452602073730564E-3</v>
      </c>
      <c r="G6" s="63" cm="1">
        <f t="array" ref="G6">MMULT('Assets Returns'!$C7:$H7,Valorisation!$E$5:$E$10)/MMULT('Assets Returns'!$C6:$H6,Valorisation!$E$5:$E$10) - 1</f>
        <v>1.9401827225950408E-2</v>
      </c>
      <c r="H6" s="63" cm="1">
        <f t="array" ref="H6">MMULT('Assets Returns'!$I7:$L7,Valorisation!$E$11:$E$14)/MMULT('Assets Returns'!$I6:$L6,Valorisation!$E$11:$E$14) - 1</f>
        <v>-4.0994369915062778E-3</v>
      </c>
      <c r="I6" s="63" cm="1">
        <f t="array" ref="I6">MMULT('Assets Returns'!$M7:$O7,Valorisation!$E$15:$E$17)/MMULT('Assets Returns'!$M6:$O6,Valorisation!$E$15:$E$17) - 1</f>
        <v>9.6627746406061643E-3</v>
      </c>
      <c r="J6" s="64">
        <f>PRODUCT('Assets Returns'!P7,Valorisation!$E$18)/PRODUCT('Assets Returns'!P6,Valorisation!$E$18) - 1</f>
        <v>-6.9392769778541252E-2</v>
      </c>
      <c r="L6" s="14" t="s">
        <v>48</v>
      </c>
      <c r="M6" s="70">
        <v>0.3</v>
      </c>
      <c r="N6" s="64">
        <f>ROUND(M6*5000000/'Assets Returns'!S6,0)</f>
        <v>2717</v>
      </c>
      <c r="P6" s="44">
        <v>44462</v>
      </c>
      <c r="Q6" s="50">
        <f>F6</f>
        <v>2.0452602073730564E-3</v>
      </c>
      <c r="R6" s="50" cm="1">
        <f t="array" ref="R6">MMULT('Assets Returns'!S7:T7,'Fund Performance'!$N$6:$N$7)/MMULT('Assets Returns'!S6:T6,'Fund Performance'!$N$6:$N$7)-1</f>
        <v>-4.8012258346333825E-3</v>
      </c>
      <c r="S6" s="51">
        <f>$Q6-$R6</f>
        <v>6.8464860420064388E-3</v>
      </c>
      <c r="U6" s="14" t="s">
        <v>60</v>
      </c>
      <c r="V6" s="51">
        <f>AVERAGE($S$6:$S$16)</f>
        <v>4.684495098064719E-3</v>
      </c>
    </row>
    <row r="7" spans="2:22" ht="15" thickBot="1" x14ac:dyDescent="0.4">
      <c r="B7" s="17" t="s">
        <v>15</v>
      </c>
      <c r="C7" s="5">
        <f>Valorisation!$G6</f>
        <v>0.27636761447485853</v>
      </c>
      <c r="E7" s="39">
        <v>44463</v>
      </c>
      <c r="F7" s="75" cm="1">
        <f t="array" ref="F7">(MMULT('Assets Returns'!$C8:$P8,Valorisation!$E$5:$E$18)+Valorisation!$J$9)/(MMULT('Assets Returns'!$C7:$P7,Valorisation!$E$5:$E$18)+Valorisation!$J$9) - 1</f>
        <v>6.9794652381371947E-4</v>
      </c>
      <c r="G7" s="12" cm="1">
        <f t="array" ref="G7">MMULT('Assets Returns'!$C8:$H8,Valorisation!$E$5:$E$10)/MMULT('Assets Returns'!$C7:$H7,Valorisation!$E$5:$E$10) - 1</f>
        <v>2.9734014887423665E-3</v>
      </c>
      <c r="H7" s="12" cm="1">
        <f t="array" ref="H7">MMULT('Assets Returns'!$I8:$L8,Valorisation!$E$11:$E$14)/MMULT('Assets Returns'!$I7:$L7,Valorisation!$E$11:$E$14) - 1</f>
        <v>-1.317872823551447E-3</v>
      </c>
      <c r="I7" s="12" cm="1">
        <f t="array" ref="I7">MMULT('Assets Returns'!$M8:$O8,Valorisation!$E$15:$E$17)/MMULT('Assets Returns'!$M7:$O7,Valorisation!$E$15:$E$17) - 1</f>
        <v>5.8548205164627998E-3</v>
      </c>
      <c r="J7" s="5">
        <f>PRODUCT('Assets Returns'!P8,Valorisation!$E$18)/PRODUCT('Assets Returns'!P7,Valorisation!$E$18) - 1</f>
        <v>-2.0433660148282407E-3</v>
      </c>
      <c r="L7" s="43" t="s">
        <v>49</v>
      </c>
      <c r="M7" s="71">
        <v>0.7</v>
      </c>
      <c r="N7" s="7">
        <f>ROUND(M7*5000000/'Assets Returns'!T6,0)</f>
        <v>310518</v>
      </c>
      <c r="P7" s="39">
        <v>44463</v>
      </c>
      <c r="Q7" s="74">
        <f t="shared" ref="Q7:Q16" si="0">F7</f>
        <v>6.9794652381371947E-4</v>
      </c>
      <c r="R7" s="74" cm="1">
        <f t="array" ref="R7">MMULT('Assets Returns'!S8:T8,'Fund Performance'!$N$6:$N$7)/MMULT('Assets Returns'!S7:T7,'Fund Performance'!$N$6:$N$7)-1</f>
        <v>2.5614038506323045E-3</v>
      </c>
      <c r="S7" s="52">
        <f t="shared" ref="S7:S16" si="1">$Q7-$R7</f>
        <v>-1.863457326818585E-3</v>
      </c>
      <c r="U7" s="17" t="s">
        <v>61</v>
      </c>
      <c r="V7" s="5">
        <f>_xlfn.STDEV.P($S$6:$S$16)</f>
        <v>7.0396639208121017E-3</v>
      </c>
    </row>
    <row r="8" spans="2:22" ht="15" thickBot="1" x14ac:dyDescent="0.4">
      <c r="B8" s="14" t="s">
        <v>16</v>
      </c>
      <c r="C8" s="16">
        <f>Valorisation!$G7</f>
        <v>3.553370027559669E-4</v>
      </c>
      <c r="E8" s="68">
        <v>44466</v>
      </c>
      <c r="F8" s="63" cm="1">
        <f t="array" ref="F8">(MMULT('Assets Returns'!$C9:$P9,Valorisation!$E$5:$E$18)+Valorisation!$J$9)/(MMULT('Assets Returns'!$C8:$P8,Valorisation!$E$5:$E$18)+Valorisation!$J$9) - 1</f>
        <v>7.8714451427308596E-3</v>
      </c>
      <c r="G8" s="63" cm="1">
        <f t="array" ref="G8">MMULT('Assets Returns'!$C9:$H9,Valorisation!$E$5:$E$10)/MMULT('Assets Returns'!$C8:$H8,Valorisation!$E$5:$E$10) - 1</f>
        <v>2.0213539506287015E-2</v>
      </c>
      <c r="H8" s="63" cm="1">
        <f t="array" ref="H8">MMULT('Assets Returns'!$I9:$L9,Valorisation!$E$11:$E$14)/MMULT('Assets Returns'!$I8:$L8,Valorisation!$E$11:$E$14) - 1</f>
        <v>3.115205380474384E-3</v>
      </c>
      <c r="I8" s="63" cm="1">
        <f t="array" ref="I8">MMULT('Assets Returns'!$M9:$O9,Valorisation!$E$15:$E$17)/MMULT('Assets Returns'!$M8:$O8,Valorisation!$E$15:$E$17) - 1</f>
        <v>1.7799267011956221E-2</v>
      </c>
      <c r="J8" s="64">
        <f>PRODUCT('Assets Returns'!P9,Valorisation!$E$18)/PRODUCT('Assets Returns'!P8,Valorisation!$E$18) - 1</f>
        <v>-3.7638045795283182E-2</v>
      </c>
      <c r="P8" s="44">
        <v>44466</v>
      </c>
      <c r="Q8" s="50">
        <f t="shared" si="0"/>
        <v>7.8714451427308596E-3</v>
      </c>
      <c r="R8" s="50" cm="1">
        <f t="array" ref="R8">MMULT('Assets Returns'!S9:T9,'Fund Performance'!$N$6:$N$7)/MMULT('Assets Returns'!S8:T8,'Fund Performance'!$N$6:$N$7)-1</f>
        <v>-7.3811550406347459E-3</v>
      </c>
      <c r="S8" s="51">
        <f t="shared" si="1"/>
        <v>1.5252600183365606E-2</v>
      </c>
      <c r="U8" s="18" t="s">
        <v>62</v>
      </c>
      <c r="V8" s="20">
        <f>$V$6/$V$7</f>
        <v>0.66544300278532498</v>
      </c>
    </row>
    <row r="9" spans="2:22" x14ac:dyDescent="0.35">
      <c r="B9" s="17" t="s">
        <v>17</v>
      </c>
      <c r="C9" s="5">
        <f>Valorisation!$G8</f>
        <v>1.7404566790843292E-3</v>
      </c>
      <c r="E9" s="39">
        <v>44467</v>
      </c>
      <c r="F9" s="75" cm="1">
        <f t="array" ref="F9">(MMULT('Assets Returns'!$C10:$P10,Valorisation!$E$5:$E$18)+Valorisation!$J$9)/(MMULT('Assets Returns'!$C9:$P9,Valorisation!$E$5:$E$18)+Valorisation!$J$9) - 1</f>
        <v>-5.8699684324070578E-3</v>
      </c>
      <c r="G9" s="12" cm="1">
        <f t="array" ref="G9">MMULT('Assets Returns'!$C10:$H10,Valorisation!$E$5:$E$10)/MMULT('Assets Returns'!$C9:$H9,Valorisation!$E$5:$E$10) - 1</f>
        <v>-1.4891418899093289E-2</v>
      </c>
      <c r="H9" s="12" cm="1">
        <f t="array" ref="H9">MMULT('Assets Returns'!$I10:$L10,Valorisation!$E$11:$E$14)/MMULT('Assets Returns'!$I9:$L9,Valorisation!$E$11:$E$14) - 1</f>
        <v>-3.1289135975022253E-3</v>
      </c>
      <c r="I9" s="12" cm="1">
        <f t="array" ref="I9">MMULT('Assets Returns'!$M10:$O10,Valorisation!$E$15:$E$17)/MMULT('Assets Returns'!$M9:$O9,Valorisation!$E$15:$E$17) - 1</f>
        <v>-7.8402700673184667E-3</v>
      </c>
      <c r="J9" s="5">
        <f>PRODUCT('Assets Returns'!P10,Valorisation!$E$18)/PRODUCT('Assets Returns'!P9,Valorisation!$E$18) - 1</f>
        <v>2.3805366647463133E-2</v>
      </c>
      <c r="P9" s="39">
        <v>44467</v>
      </c>
      <c r="Q9" s="74">
        <f t="shared" si="0"/>
        <v>-5.8699684324070578E-3</v>
      </c>
      <c r="R9" s="74" cm="1">
        <f t="array" ref="R9">MMULT('Assets Returns'!S10:T10,'Fund Performance'!$N$6:$N$7)/MMULT('Assets Returns'!S9:T9,'Fund Performance'!$N$6:$N$7)-1</f>
        <v>-2.3122877200954517E-2</v>
      </c>
      <c r="S9" s="52">
        <f t="shared" si="1"/>
        <v>1.7252908768547459E-2</v>
      </c>
    </row>
    <row r="10" spans="2:22" x14ac:dyDescent="0.35">
      <c r="B10" s="14" t="s">
        <v>18</v>
      </c>
      <c r="C10" s="16">
        <f>Valorisation!$G9</f>
        <v>1.8869426642815503E-4</v>
      </c>
      <c r="E10" s="68">
        <v>44468</v>
      </c>
      <c r="F10" s="63" cm="1">
        <f t="array" ref="F10">(MMULT('Assets Returns'!$C11:$P11,Valorisation!$E$5:$E$18)+Valorisation!$J$9)/(MMULT('Assets Returns'!$C10:$P10,Valorisation!$E$5:$E$18)+Valorisation!$J$9) - 1</f>
        <v>9.3901010660273343E-3</v>
      </c>
      <c r="G10" s="63" cm="1">
        <f t="array" ref="G10">MMULT('Assets Returns'!$C11:$H11,Valorisation!$E$5:$E$10)/MMULT('Assets Returns'!$C10:$H10,Valorisation!$E$5:$E$10) - 1</f>
        <v>9.4330788206793414E-3</v>
      </c>
      <c r="H10" s="63" cm="1">
        <f t="array" ref="H10">MMULT('Assets Returns'!$I11:$L11,Valorisation!$E$11:$E$14)/MMULT('Assets Returns'!$I10:$L10,Valorisation!$E$11:$E$14) - 1</f>
        <v>8.8582616297572248E-3</v>
      </c>
      <c r="I10" s="63" cm="1">
        <f t="array" ref="I10">MMULT('Assets Returns'!$M11:$O11,Valorisation!$E$15:$E$17)/MMULT('Assets Returns'!$M10:$O10,Valorisation!$E$15:$E$17) - 1</f>
        <v>8.4135325588703402E-3</v>
      </c>
      <c r="J10" s="64">
        <f>PRODUCT('Assets Returns'!P11,Valorisation!$E$18)/PRODUCT('Assets Returns'!P10,Valorisation!$E$18) - 1</f>
        <v>5.450870042088507E-2</v>
      </c>
      <c r="P10" s="44">
        <v>44468</v>
      </c>
      <c r="Q10" s="50">
        <f t="shared" si="0"/>
        <v>9.3901010660273343E-3</v>
      </c>
      <c r="R10" s="50" cm="1">
        <f t="array" ref="R10">MMULT('Assets Returns'!S11:T11,'Fund Performance'!$N$6:$N$7)/MMULT('Assets Returns'!S10:T10,'Fund Performance'!$N$6:$N$7)-1</f>
        <v>1.4102103724107584E-2</v>
      </c>
      <c r="S10" s="51">
        <f t="shared" si="1"/>
        <v>-4.7120026580802499E-3</v>
      </c>
    </row>
    <row r="11" spans="2:22" x14ac:dyDescent="0.35">
      <c r="B11" s="17" t="s">
        <v>19</v>
      </c>
      <c r="C11" s="5">
        <f>Valorisation!$G10</f>
        <v>3.4897418060144699E-4</v>
      </c>
      <c r="E11" s="39">
        <v>44469</v>
      </c>
      <c r="F11" s="75" cm="1">
        <f t="array" ref="F11">(MMULT('Assets Returns'!$C12:$P12,Valorisation!$E$5:$E$18)+Valorisation!$J$9)/(MMULT('Assets Returns'!$C11:$P11,Valorisation!$E$5:$E$18)+Valorisation!$J$9) - 1</f>
        <v>1.6174858175728168E-3</v>
      </c>
      <c r="G11" s="12" cm="1">
        <f t="array" ref="G11">MMULT('Assets Returns'!$C12:$H12,Valorisation!$E$5:$E$10)/MMULT('Assets Returns'!$C11:$H11,Valorisation!$E$5:$E$10) - 1</f>
        <v>-1.0375578353778003E-2</v>
      </c>
      <c r="H11" s="12" cm="1">
        <f t="array" ref="H11">MMULT('Assets Returns'!$I12:$L12,Valorisation!$E$11:$E$14)/MMULT('Assets Returns'!$I11:$L11,Valorisation!$E$11:$E$14) - 1</f>
        <v>1.595972983212679E-3</v>
      </c>
      <c r="I11" s="12" cm="1">
        <f t="array" ref="I11">MMULT('Assets Returns'!$M12:$O12,Valorisation!$E$15:$E$17)/MMULT('Assets Returns'!$M11:$O11,Valorisation!$E$15:$E$17) - 1</f>
        <v>7.6452012112504519E-3</v>
      </c>
      <c r="J11" s="5">
        <f>PRODUCT('Assets Returns'!P12,Valorisation!$E$18)/PRODUCT('Assets Returns'!P11,Valorisation!$E$18) - 1</f>
        <v>9.9983300282200815E-2</v>
      </c>
      <c r="P11" s="39">
        <v>44469</v>
      </c>
      <c r="Q11" s="74">
        <f t="shared" si="0"/>
        <v>1.6174858175728168E-3</v>
      </c>
      <c r="R11" s="74" cm="1">
        <f t="array" ref="R11">MMULT('Assets Returns'!S12:T12,'Fund Performance'!$N$6:$N$7)/MMULT('Assets Returns'!S11:T11,'Fund Performance'!$N$6:$N$7)-1</f>
        <v>-4.2452797596570502E-4</v>
      </c>
      <c r="S11" s="52">
        <f t="shared" si="1"/>
        <v>2.0420137935385219E-3</v>
      </c>
    </row>
    <row r="12" spans="2:22" x14ac:dyDescent="0.35">
      <c r="B12" s="14" t="s">
        <v>20</v>
      </c>
      <c r="C12" s="16">
        <f>Valorisation!$G11</f>
        <v>9.7985089638625449E-4</v>
      </c>
      <c r="E12" s="68">
        <v>44470</v>
      </c>
      <c r="F12" s="63" cm="1">
        <f t="array" ref="F12">(MMULT('Assets Returns'!$C13:$P13,Valorisation!$E$5:$E$18)+Valorisation!$J$9)/(MMULT('Assets Returns'!$C12:$P12,Valorisation!$E$5:$E$18)+Valorisation!$J$9) - 1</f>
        <v>8.3939315899852485E-3</v>
      </c>
      <c r="G12" s="63" cm="1">
        <f t="array" ref="G12">MMULT('Assets Returns'!$C13:$H13,Valorisation!$E$5:$E$10)/MMULT('Assets Returns'!$C12:$H12,Valorisation!$E$5:$E$10) - 1</f>
        <v>1.9661344641843881E-2</v>
      </c>
      <c r="H12" s="63" cm="1">
        <f t="array" ref="H12">MMULT('Assets Returns'!$I13:$L13,Valorisation!$E$11:$E$14)/MMULT('Assets Returns'!$I12:$L12,Valorisation!$E$11:$E$14) - 1</f>
        <v>1.231771613655841E-3</v>
      </c>
      <c r="I12" s="63" cm="1">
        <f t="array" ref="I12">MMULT('Assets Returns'!$M13:$O13,Valorisation!$E$15:$E$17)/MMULT('Assets Returns'!$M12:$O12,Valorisation!$E$15:$E$17) - 1</f>
        <v>1.5375302697373305E-2</v>
      </c>
      <c r="J12" s="64">
        <f>PRODUCT('Assets Returns'!P13,Valorisation!$E$18)/PRODUCT('Assets Returns'!P12,Valorisation!$E$18) - 1</f>
        <v>2.5450639920239881E-2</v>
      </c>
      <c r="P12" s="44">
        <v>44470</v>
      </c>
      <c r="Q12" s="50">
        <f t="shared" si="0"/>
        <v>8.3939315899852485E-3</v>
      </c>
      <c r="R12" s="50" cm="1">
        <f t="array" ref="R12">MMULT('Assets Returns'!S13:T13,'Fund Performance'!$N$6:$N$7)/MMULT('Assets Returns'!S12:T12,'Fund Performance'!$N$6:$N$7)-1</f>
        <v>3.8621701811207831E-3</v>
      </c>
      <c r="S12" s="51">
        <f t="shared" si="1"/>
        <v>4.5317614088644653E-3</v>
      </c>
    </row>
    <row r="13" spans="2:22" x14ac:dyDescent="0.35">
      <c r="B13" s="17" t="s">
        <v>21</v>
      </c>
      <c r="C13" s="5">
        <f>Valorisation!$G12</f>
        <v>1.3687926662467411E-3</v>
      </c>
      <c r="E13" s="39">
        <v>44473</v>
      </c>
      <c r="F13" s="75" cm="1">
        <f t="array" ref="F13">(MMULT('Assets Returns'!$C14:$P14,Valorisation!$E$5:$E$18)+Valorisation!$J$9)/(MMULT('Assets Returns'!$C13:$P13,Valorisation!$E$5:$E$18)+Valorisation!$J$9) - 1</f>
        <v>-3.3168904429516921E-3</v>
      </c>
      <c r="G13" s="12" cm="1">
        <f t="array" ref="G13">MMULT('Assets Returns'!$C14:$H14,Valorisation!$E$5:$E$10)/MMULT('Assets Returns'!$C13:$H13,Valorisation!$E$5:$E$10) - 1</f>
        <v>-9.1674849608899267E-3</v>
      </c>
      <c r="H13" s="12" cm="1">
        <f t="array" ref="H13">MMULT('Assets Returns'!$I14:$L14,Valorisation!$E$11:$E$14)/MMULT('Assets Returns'!$I13:$L13,Valorisation!$E$11:$E$14) - 1</f>
        <v>-6.0896854098807518E-3</v>
      </c>
      <c r="I13" s="12" cm="1">
        <f t="array" ref="I13">MMULT('Assets Returns'!$M14:$O14,Valorisation!$E$15:$E$17)/MMULT('Assets Returns'!$M13:$O13,Valorisation!$E$15:$E$17) - 1</f>
        <v>9.6654825480093631E-3</v>
      </c>
      <c r="J13" s="5">
        <f>PRODUCT('Assets Returns'!P14,Valorisation!$E$18)/PRODUCT('Assets Returns'!P13,Valorisation!$E$18) - 1</f>
        <v>3.7221795023084647E-2</v>
      </c>
      <c r="P13" s="39">
        <v>44473</v>
      </c>
      <c r="Q13" s="74">
        <f t="shared" si="0"/>
        <v>-3.3168904429516921E-3</v>
      </c>
      <c r="R13" s="74" cm="1">
        <f t="array" ref="R13">MMULT('Assets Returns'!S14:T14,'Fund Performance'!$N$6:$N$7)/MMULT('Assets Returns'!S13:T13,'Fund Performance'!$N$6:$N$7)-1</f>
        <v>-1.5662186876630013E-2</v>
      </c>
      <c r="S13" s="52">
        <f t="shared" si="1"/>
        <v>1.2345296433678321E-2</v>
      </c>
    </row>
    <row r="14" spans="2:22" x14ac:dyDescent="0.35">
      <c r="B14" s="14" t="s">
        <v>22</v>
      </c>
      <c r="C14" s="16">
        <f>Valorisation!$G13</f>
        <v>0.31730623902772603</v>
      </c>
      <c r="E14" s="68">
        <v>44474</v>
      </c>
      <c r="F14" s="63" cm="1">
        <f t="array" ref="F14">(MMULT('Assets Returns'!$C15:$P15,Valorisation!$E$5:$E$18)+Valorisation!$J$9)/(MMULT('Assets Returns'!$C14:$P14,Valorisation!$E$5:$E$18)+Valorisation!$J$9) - 1</f>
        <v>7.3332779387591529E-3</v>
      </c>
      <c r="G14" s="63" cm="1">
        <f t="array" ref="G14">MMULT('Assets Returns'!$C15:$H15,Valorisation!$E$5:$E$10)/MMULT('Assets Returns'!$C14:$H14,Valorisation!$E$5:$E$10) - 1</f>
        <v>1.4760716831789145E-2</v>
      </c>
      <c r="H14" s="63" cm="1">
        <f t="array" ref="H14">MMULT('Assets Returns'!$I15:$L15,Valorisation!$E$11:$E$14)/MMULT('Assets Returns'!$I14:$L14,Valorisation!$E$11:$E$14) - 1</f>
        <v>1.6160380131311491E-3</v>
      </c>
      <c r="I14" s="63" cm="1">
        <f t="array" ref="I14">MMULT('Assets Returns'!$M15:$O15,Valorisation!$E$15:$E$17)/MMULT('Assets Returns'!$M14:$O14,Valorisation!$E$15:$E$17) - 1</f>
        <v>1.672686869044604E-2</v>
      </c>
      <c r="J14" s="64">
        <f>PRODUCT('Assets Returns'!P15,Valorisation!$E$18)/PRODUCT('Assets Returns'!P14,Valorisation!$E$18) - 1</f>
        <v>2.1223080915158343E-2</v>
      </c>
      <c r="P14" s="44">
        <v>44474</v>
      </c>
      <c r="Q14" s="50">
        <f t="shared" si="0"/>
        <v>7.3332779387591529E-3</v>
      </c>
      <c r="R14" s="50" cm="1">
        <f t="array" ref="R14">MMULT('Assets Returns'!S15:T15,'Fund Performance'!$N$6:$N$7)/MMULT('Assets Returns'!S14:T14,'Fund Performance'!$N$6:$N$7)-1</f>
        <v>6.8846559434077026E-3</v>
      </c>
      <c r="S14" s="51">
        <f t="shared" si="1"/>
        <v>4.4862199535145031E-4</v>
      </c>
    </row>
    <row r="15" spans="2:22" x14ac:dyDescent="0.35">
      <c r="B15" s="17" t="s">
        <v>23</v>
      </c>
      <c r="C15" s="5">
        <f>Valorisation!$G14</f>
        <v>0.16734272020626464</v>
      </c>
      <c r="E15" s="39">
        <v>44475</v>
      </c>
      <c r="F15" s="75" cm="1">
        <f t="array" ref="F15">(MMULT('Assets Returns'!$C16:$P16,Valorisation!$E$5:$E$18)+Valorisation!$J$9)/(MMULT('Assets Returns'!$C15:$P15,Valorisation!$E$5:$E$18)+Valorisation!$J$9) - 1</f>
        <v>4.1254974332383121E-4</v>
      </c>
      <c r="G15" s="12" cm="1">
        <f t="array" ref="G15">MMULT('Assets Returns'!$C16:$H16,Valorisation!$E$5:$E$10)/MMULT('Assets Returns'!$C15:$H15,Valorisation!$E$5:$E$10) - 1</f>
        <v>3.5446801014897833E-3</v>
      </c>
      <c r="H15" s="12" cm="1">
        <f t="array" ref="H15">MMULT('Assets Returns'!$I16:$L16,Valorisation!$E$11:$E$14)/MMULT('Assets Returns'!$I15:$L15,Valorisation!$E$11:$E$14) - 1</f>
        <v>2.1065102318584827E-3</v>
      </c>
      <c r="I15" s="12" cm="1">
        <f t="array" ref="I15">MMULT('Assets Returns'!$M16:$O16,Valorisation!$E$15:$E$17)/MMULT('Assets Returns'!$M15:$O15,Valorisation!$E$15:$E$17) - 1</f>
        <v>-1.5616318040257315E-2</v>
      </c>
      <c r="J15" s="5">
        <f>PRODUCT('Assets Returns'!P16,Valorisation!$E$18)/PRODUCT('Assets Returns'!P15,Valorisation!$E$18) - 1</f>
        <v>1.6881207542889243E-3</v>
      </c>
      <c r="P15" s="39">
        <v>44475</v>
      </c>
      <c r="Q15" s="74">
        <f t="shared" si="0"/>
        <v>4.1254974332383121E-4</v>
      </c>
      <c r="R15" s="74" cm="1">
        <f t="array" ref="R15">MMULT('Assets Returns'!S16:T16,'Fund Performance'!$N$6:$N$7)/MMULT('Assets Returns'!S15:T15,'Fund Performance'!$N$6:$N$7)-1</f>
        <v>2.4745398129497609E-3</v>
      </c>
      <c r="S15" s="52">
        <f t="shared" si="1"/>
        <v>-2.0619900696259297E-3</v>
      </c>
    </row>
    <row r="16" spans="2:22" ht="15" thickBot="1" x14ac:dyDescent="0.4">
      <c r="B16" s="14" t="s">
        <v>24</v>
      </c>
      <c r="C16" s="16">
        <f>Valorisation!$G15</f>
        <v>1.0033548014133098E-3</v>
      </c>
      <c r="E16" s="65">
        <v>44476</v>
      </c>
      <c r="F16" s="66" cm="1">
        <f t="array" ref="F16">(MMULT('Assets Returns'!$C17:$P17,Valorisation!$E$5:$E$18)+Valorisation!$J$9)/(MMULT('Assets Returns'!$C16:$P16,Valorisation!$E$5:$E$18)+Valorisation!$J$9) - 1</f>
        <v>2.982709997476185E-3</v>
      </c>
      <c r="G16" s="66" cm="1">
        <f t="array" ref="G16">MMULT('Assets Returns'!$C17:$H17,Valorisation!$E$5:$E$10)/MMULT('Assets Returns'!$C16:$H16,Valorisation!$E$5:$E$10) - 1</f>
        <v>7.1127138879534257E-3</v>
      </c>
      <c r="H16" s="66" cm="1">
        <f t="array" ref="H16">MMULT('Assets Returns'!$I17:$L17,Valorisation!$E$11:$E$14)/MMULT('Assets Returns'!$I16:$L16,Valorisation!$E$11:$E$14) - 1</f>
        <v>3.0587905994972076E-5</v>
      </c>
      <c r="I16" s="66" cm="1">
        <f t="array" ref="I16">MMULT('Assets Returns'!$M17:$O17,Valorisation!$E$15:$E$17)/MMULT('Assets Returns'!$M16:$O16,Valorisation!$E$15:$E$17) - 1</f>
        <v>1.1980000648214695E-2</v>
      </c>
      <c r="J16" s="67">
        <f>PRODUCT('Assets Returns'!P17,Valorisation!$E$18)/PRODUCT('Assets Returns'!P16,Valorisation!$E$18) - 1</f>
        <v>-7.5642345240712894E-3</v>
      </c>
      <c r="P16" s="65">
        <v>44476</v>
      </c>
      <c r="Q16" s="72">
        <f t="shared" si="0"/>
        <v>2.982709997476185E-3</v>
      </c>
      <c r="R16" s="72" cm="1">
        <f t="array" ref="R16">MMULT('Assets Returns'!S17:T17,'Fund Performance'!$N$6:$N$7)/MMULT('Assets Returns'!S16:T16,'Fund Performance'!$N$6:$N$7)-1</f>
        <v>1.5355024895917779E-3</v>
      </c>
      <c r="S16" s="73">
        <f t="shared" si="1"/>
        <v>1.4472075078844071E-3</v>
      </c>
    </row>
    <row r="17" spans="2:10" ht="15" thickBot="1" x14ac:dyDescent="0.4">
      <c r="B17" s="17" t="s">
        <v>25</v>
      </c>
      <c r="C17" s="5">
        <f>Valorisation!$G16</f>
        <v>0.10230436642799631</v>
      </c>
    </row>
    <row r="18" spans="2:10" x14ac:dyDescent="0.35">
      <c r="B18" s="14" t="s">
        <v>26</v>
      </c>
      <c r="C18" s="16">
        <f>Valorisation!$G17</f>
        <v>1.951563537216663E-3</v>
      </c>
      <c r="E18" s="92" t="s">
        <v>89</v>
      </c>
      <c r="F18" s="93" cm="1">
        <f t="array" ref="F18">(MMULT('Assets Returns'!C17:P17,Valorisation!E5:E18)+Valorisation!$J$9)/(MMULT('Assets Returns'!C6:P6,Valorisation!E5:E18)+Valorisation!$J$9)-1</f>
        <v>3.1888330848762525E-2</v>
      </c>
      <c r="G18" s="93" cm="1">
        <f t="array" ref="G18">MMULT('Assets Returns'!C17:H17,Valorisation!E5:E10)/MMULT('Assets Returns'!C6:H6,Valorisation!E5:E10)-1</f>
        <v>6.3634923632404305E-2</v>
      </c>
      <c r="H18" s="93" cm="1">
        <f t="array" ref="H18">MMULT('Assets Returns'!I17:L17,Valorisation!E11:E14)/MMULT('Assets Returns'!I6:L6,Valorisation!E11:E14)-1</f>
        <v>3.843591653029943E-3</v>
      </c>
      <c r="I18" s="93" cm="1">
        <f t="array" ref="I18">MMULT('Assets Returns'!M17:O17,Valorisation!E15:E17)/MMULT('Assets Returns'!M6:O6,Valorisation!E15:E17)-1</f>
        <v>8.2047741845861832E-2</v>
      </c>
      <c r="J18" s="94">
        <f>'Assets Returns'!P17/'Assets Returns'!P6 -1</f>
        <v>0.14607264011019061</v>
      </c>
    </row>
    <row r="19" spans="2:10" ht="15" thickBot="1" x14ac:dyDescent="0.4">
      <c r="B19" s="43" t="s">
        <v>27</v>
      </c>
      <c r="C19" s="7">
        <f>Valorisation!$G18</f>
        <v>3.4093840250827352E-2</v>
      </c>
      <c r="E19" s="69" t="s">
        <v>88</v>
      </c>
      <c r="F19" s="12"/>
      <c r="H19" s="12" cm="1">
        <f t="array" ref="H19">MMULT('Assets Returns'!S17:T17,'Fund Performance'!N6:N7)/MMULT('Assets Returns'!S6:T6,'Fund Performance'!N6:N7)-1</f>
        <v>-2.0333576836953138E-2</v>
      </c>
      <c r="I19" s="12"/>
      <c r="J19" s="5"/>
    </row>
    <row r="20" spans="2:10" ht="15" thickBot="1" x14ac:dyDescent="0.4">
      <c r="E20" s="95" t="s">
        <v>86</v>
      </c>
      <c r="F20" s="66"/>
      <c r="G20" s="66"/>
      <c r="H20" s="66" cm="1">
        <f t="array" ref="H20">(MMULT('Assets Returns'!C17:P17,Valorisation!E5:E18)+Valorisation!F19)/5000000 - 1</f>
        <v>3.0010147218994865E-2</v>
      </c>
      <c r="I20" s="66"/>
      <c r="J20" s="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03D7-A008-47AD-9118-3132F4345ADA}">
  <dimension ref="B2:K22"/>
  <sheetViews>
    <sheetView zoomScale="91" zoomScaleNormal="80" workbookViewId="0">
      <selection activeCell="H20" sqref="H20"/>
    </sheetView>
  </sheetViews>
  <sheetFormatPr defaultRowHeight="14.5" x14ac:dyDescent="0.35"/>
  <cols>
    <col min="2" max="2" width="57.1796875" bestFit="1" customWidth="1"/>
    <col min="3" max="3" width="12.453125" bestFit="1" customWidth="1"/>
    <col min="4" max="4" width="20.1796875" bestFit="1" customWidth="1"/>
    <col min="5" max="5" width="13.26953125" bestFit="1" customWidth="1"/>
    <col min="6" max="6" width="27.453125" bestFit="1" customWidth="1"/>
    <col min="7" max="7" width="8.81640625" bestFit="1" customWidth="1"/>
    <col min="9" max="9" width="22" bestFit="1" customWidth="1"/>
    <col min="10" max="10" width="14.26953125" bestFit="1" customWidth="1"/>
    <col min="11" max="11" width="12.08984375" bestFit="1" customWidth="1"/>
  </cols>
  <sheetData>
    <row r="2" spans="2:11" ht="18.5" x14ac:dyDescent="0.45">
      <c r="B2" s="45" t="s">
        <v>66</v>
      </c>
    </row>
    <row r="3" spans="2:11" ht="15" thickBot="1" x14ac:dyDescent="0.4"/>
    <row r="4" spans="2:11" x14ac:dyDescent="0.35">
      <c r="B4" s="56" t="s">
        <v>28</v>
      </c>
      <c r="C4" s="57" t="s">
        <v>29</v>
      </c>
      <c r="D4" s="57" t="s">
        <v>81</v>
      </c>
      <c r="E4" s="57" t="s">
        <v>30</v>
      </c>
      <c r="F4" s="57" t="s">
        <v>82</v>
      </c>
      <c r="G4" s="58" t="s">
        <v>31</v>
      </c>
      <c r="I4" s="36" t="s">
        <v>40</v>
      </c>
      <c r="J4" s="37" t="s">
        <v>37</v>
      </c>
      <c r="K4" s="38" t="s">
        <v>31</v>
      </c>
    </row>
    <row r="5" spans="2:11" x14ac:dyDescent="0.35">
      <c r="B5" s="80" t="s">
        <v>0</v>
      </c>
      <c r="C5" s="81" t="s">
        <v>14</v>
      </c>
      <c r="D5" s="82">
        <f>'Assets Returns'!$C$17</f>
        <v>166.669998168945</v>
      </c>
      <c r="E5" s="81">
        <v>10</v>
      </c>
      <c r="F5" s="82">
        <f>$E5*$D5</f>
        <v>1666.6999816894499</v>
      </c>
      <c r="G5" s="83">
        <f>$F5/$J$10</f>
        <v>3.2362787613102732E-4</v>
      </c>
      <c r="I5" s="27" t="s">
        <v>33</v>
      </c>
      <c r="J5" s="35">
        <f>SUM(F5:F10)</f>
        <v>1438536.3999160114</v>
      </c>
      <c r="K5" s="16">
        <f>SUM(G5:G10)</f>
        <v>0.27932470447985946</v>
      </c>
    </row>
    <row r="6" spans="2:11" x14ac:dyDescent="0.35">
      <c r="B6" s="17" t="s">
        <v>1</v>
      </c>
      <c r="C6" s="12" t="s">
        <v>15</v>
      </c>
      <c r="D6" s="4">
        <f>'Assets Returns'!$D$17</f>
        <v>11.721698467029499</v>
      </c>
      <c r="E6" s="12">
        <v>121425</v>
      </c>
      <c r="F6" s="4">
        <f t="shared" ref="F6:F17" si="0">$E6*$D6</f>
        <v>1423307.236359057</v>
      </c>
      <c r="G6" s="5">
        <f t="shared" ref="G6:G19" si="1">$F6/$J$10</f>
        <v>0.27636761447485853</v>
      </c>
      <c r="I6" s="3" t="s">
        <v>34</v>
      </c>
      <c r="J6" s="4">
        <f>SUM(F11:F14)</f>
        <v>2508062.362759239</v>
      </c>
      <c r="K6" s="5">
        <f>SUM(G11:G14)</f>
        <v>0.48699760279662363</v>
      </c>
    </row>
    <row r="7" spans="2:11" x14ac:dyDescent="0.35">
      <c r="B7" s="77" t="s">
        <v>2</v>
      </c>
      <c r="C7" s="63" t="s">
        <v>16</v>
      </c>
      <c r="D7" s="61">
        <f>'Assets Returns'!$E$17</f>
        <v>14.7580934887512</v>
      </c>
      <c r="E7" s="63">
        <v>124</v>
      </c>
      <c r="F7" s="61">
        <f t="shared" si="0"/>
        <v>1830.0035926051487</v>
      </c>
      <c r="G7" s="64">
        <f t="shared" si="1"/>
        <v>3.553370027559669E-4</v>
      </c>
      <c r="I7" s="27" t="s">
        <v>35</v>
      </c>
      <c r="J7" s="35">
        <f>SUM(F15:F17)</f>
        <v>542090.65699319413</v>
      </c>
      <c r="K7" s="16">
        <f>SUM(G15:G17)</f>
        <v>0.10525928476662628</v>
      </c>
    </row>
    <row r="8" spans="2:11" x14ac:dyDescent="0.35">
      <c r="B8" s="17" t="s">
        <v>3</v>
      </c>
      <c r="C8" s="12" t="s">
        <v>17</v>
      </c>
      <c r="D8" s="4">
        <f>'Assets Returns'!$F$17</f>
        <v>16.8169609779731</v>
      </c>
      <c r="E8" s="12">
        <v>533</v>
      </c>
      <c r="F8" s="4">
        <f t="shared" si="0"/>
        <v>8963.440201259662</v>
      </c>
      <c r="G8" s="5">
        <f t="shared" si="1"/>
        <v>1.7404566790843292E-3</v>
      </c>
      <c r="I8" s="3" t="s">
        <v>36</v>
      </c>
      <c r="J8" s="4">
        <f>F18</f>
        <v>175585.00708007783</v>
      </c>
      <c r="K8" s="5">
        <f>G18</f>
        <v>3.4093840250827352E-2</v>
      </c>
    </row>
    <row r="9" spans="2:11" x14ac:dyDescent="0.35">
      <c r="B9" s="77" t="s">
        <v>4</v>
      </c>
      <c r="C9" s="63" t="s">
        <v>18</v>
      </c>
      <c r="D9" s="61">
        <f>'Assets Returns'!$G$17</f>
        <v>28.581913109271198</v>
      </c>
      <c r="E9" s="63">
        <v>34</v>
      </c>
      <c r="F9" s="61">
        <f t="shared" si="0"/>
        <v>971.7850457152208</v>
      </c>
      <c r="G9" s="64">
        <f t="shared" si="1"/>
        <v>1.8869426642815503E-4</v>
      </c>
      <c r="I9" s="27" t="s">
        <v>32</v>
      </c>
      <c r="J9" s="35">
        <f>F19</f>
        <v>485776.30934645038</v>
      </c>
      <c r="K9" s="16">
        <f>G19</f>
        <v>9.4324567706063095E-2</v>
      </c>
    </row>
    <row r="10" spans="2:11" ht="15" thickBot="1" x14ac:dyDescent="0.4">
      <c r="B10" s="23" t="s">
        <v>5</v>
      </c>
      <c r="C10" s="24" t="s">
        <v>19</v>
      </c>
      <c r="D10" s="8">
        <f>'Assets Returns'!$H$17</f>
        <v>10.3289352625553</v>
      </c>
      <c r="E10" s="24">
        <v>174</v>
      </c>
      <c r="F10" s="8">
        <f t="shared" si="0"/>
        <v>1797.2347356846221</v>
      </c>
      <c r="G10" s="9">
        <f t="shared" si="1"/>
        <v>3.4897418060144699E-4</v>
      </c>
      <c r="I10" s="28" t="s">
        <v>83</v>
      </c>
      <c r="J10" s="6">
        <f>SUM(J5:J9)</f>
        <v>5150050.7360949731</v>
      </c>
      <c r="K10" s="7" t="str">
        <f xml:space="preserve"> IF(SUM(K5:K9)=1, "Check OK", "Error!")</f>
        <v>Check OK</v>
      </c>
    </row>
    <row r="11" spans="2:11" ht="15" thickBot="1" x14ac:dyDescent="0.4">
      <c r="B11" s="77" t="s">
        <v>6</v>
      </c>
      <c r="C11" s="63" t="s">
        <v>20</v>
      </c>
      <c r="D11" s="61">
        <f>'Assets Returns'!I$17</f>
        <v>98.946702552889207</v>
      </c>
      <c r="E11" s="63">
        <v>51</v>
      </c>
      <c r="F11" s="61">
        <f t="shared" si="0"/>
        <v>5046.2818301973493</v>
      </c>
      <c r="G11" s="64">
        <f t="shared" si="1"/>
        <v>9.7985089638625449E-4</v>
      </c>
    </row>
    <row r="12" spans="2:11" x14ac:dyDescent="0.35">
      <c r="B12" s="17" t="s">
        <v>7</v>
      </c>
      <c r="C12" s="12" t="s">
        <v>21</v>
      </c>
      <c r="D12" s="4">
        <f>'Assets Returns'!J$17</f>
        <v>95.2615091671004</v>
      </c>
      <c r="E12" s="12">
        <v>74</v>
      </c>
      <c r="F12" s="4">
        <f t="shared" si="0"/>
        <v>7049.3516783654295</v>
      </c>
      <c r="G12" s="5">
        <f t="shared" si="1"/>
        <v>1.3687926662467411E-3</v>
      </c>
      <c r="I12" s="30" t="s">
        <v>43</v>
      </c>
      <c r="J12" s="31" t="s">
        <v>37</v>
      </c>
    </row>
    <row r="13" spans="2:11" x14ac:dyDescent="0.35">
      <c r="B13" s="77" t="s">
        <v>8</v>
      </c>
      <c r="C13" s="63" t="s">
        <v>22</v>
      </c>
      <c r="D13" s="61">
        <f>'Assets Returns'!K$17</f>
        <v>75.278387224629995</v>
      </c>
      <c r="E13" s="63">
        <v>21708</v>
      </c>
      <c r="F13" s="61">
        <f t="shared" si="0"/>
        <v>1634143.2298722679</v>
      </c>
      <c r="G13" s="64">
        <f t="shared" si="1"/>
        <v>0.31730623902772603</v>
      </c>
      <c r="I13" s="32" t="s">
        <v>39</v>
      </c>
      <c r="J13" s="33">
        <f>Rebalancing!$R$10</f>
        <v>0.86506998538970903</v>
      </c>
    </row>
    <row r="14" spans="2:11" ht="15" thickBot="1" x14ac:dyDescent="0.4">
      <c r="B14" s="17" t="s">
        <v>9</v>
      </c>
      <c r="C14" s="12" t="s">
        <v>23</v>
      </c>
      <c r="D14" s="4">
        <f>'Assets Returns'!L$17</f>
        <v>8.5901452189182201</v>
      </c>
      <c r="E14" s="12">
        <v>100327</v>
      </c>
      <c r="F14" s="4">
        <f t="shared" si="0"/>
        <v>861823.49937840831</v>
      </c>
      <c r="G14" s="5">
        <f t="shared" si="1"/>
        <v>0.16734272020626464</v>
      </c>
      <c r="I14" s="29" t="s">
        <v>41</v>
      </c>
      <c r="J14" s="34" t="s">
        <v>42</v>
      </c>
    </row>
    <row r="15" spans="2:11" x14ac:dyDescent="0.35">
      <c r="B15" s="80" t="s">
        <v>10</v>
      </c>
      <c r="C15" s="81" t="s">
        <v>24</v>
      </c>
      <c r="D15" s="82">
        <f>'Assets Returns'!M$17</f>
        <v>13.2836198806762</v>
      </c>
      <c r="E15" s="81">
        <v>389</v>
      </c>
      <c r="F15" s="82">
        <f t="shared" si="0"/>
        <v>5167.3281335830416</v>
      </c>
      <c r="G15" s="83">
        <f t="shared" si="1"/>
        <v>1.0033548014133098E-3</v>
      </c>
    </row>
    <row r="16" spans="2:11" x14ac:dyDescent="0.35">
      <c r="B16" s="17" t="s">
        <v>11</v>
      </c>
      <c r="C16" s="12" t="s">
        <v>25</v>
      </c>
      <c r="D16" s="4">
        <f>'Assets Returns'!N$17</f>
        <v>18.893128612910399</v>
      </c>
      <c r="E16" s="12">
        <v>27887</v>
      </c>
      <c r="F16" s="4">
        <f t="shared" si="0"/>
        <v>526872.67762823228</v>
      </c>
      <c r="G16" s="5">
        <f t="shared" si="1"/>
        <v>0.10230436642799631</v>
      </c>
    </row>
    <row r="17" spans="2:7" x14ac:dyDescent="0.35">
      <c r="B17" s="84" t="s">
        <v>12</v>
      </c>
      <c r="C17" s="85" t="s">
        <v>26</v>
      </c>
      <c r="D17" s="86">
        <f>'Assets Returns'!O$17</f>
        <v>5.4239887918935699</v>
      </c>
      <c r="E17" s="85">
        <v>1853</v>
      </c>
      <c r="F17" s="86">
        <f t="shared" si="0"/>
        <v>10050.651231378784</v>
      </c>
      <c r="G17" s="87">
        <f t="shared" si="1"/>
        <v>1.951563537216663E-3</v>
      </c>
    </row>
    <row r="18" spans="2:7" x14ac:dyDescent="0.35">
      <c r="B18" s="17" t="s">
        <v>13</v>
      </c>
      <c r="C18" s="12" t="s">
        <v>27</v>
      </c>
      <c r="D18" s="4">
        <f>'Assets Returns'!P$17</f>
        <v>3080.43872070312</v>
      </c>
      <c r="E18" s="12">
        <v>57</v>
      </c>
      <c r="F18" s="4">
        <f>$E18*$D18</f>
        <v>175585.00708007783</v>
      </c>
      <c r="G18" s="5">
        <f t="shared" si="1"/>
        <v>3.4093840250827352E-2</v>
      </c>
    </row>
    <row r="19" spans="2:7" ht="15" thickBot="1" x14ac:dyDescent="0.4">
      <c r="B19" s="88" t="s">
        <v>32</v>
      </c>
      <c r="C19" s="89" t="s">
        <v>38</v>
      </c>
      <c r="D19" s="90" t="s">
        <v>90</v>
      </c>
      <c r="E19" s="89" t="s">
        <v>90</v>
      </c>
      <c r="F19" s="90">
        <v>485776.30934645038</v>
      </c>
      <c r="G19" s="91">
        <f t="shared" si="1"/>
        <v>9.4324567706063095E-2</v>
      </c>
    </row>
    <row r="20" spans="2:7" x14ac:dyDescent="0.35">
      <c r="E20" s="2"/>
      <c r="G20" s="13"/>
    </row>
    <row r="21" spans="2:7" x14ac:dyDescent="0.35">
      <c r="C21" s="2"/>
      <c r="G21" s="12"/>
    </row>
    <row r="22" spans="2:7" x14ac:dyDescent="0.35">
      <c r="C22" s="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F55D-6893-44FC-A757-D249D8C488F9}">
  <dimension ref="B2:R21"/>
  <sheetViews>
    <sheetView tabSelected="1" topLeftCell="K1" zoomScale="90" zoomScaleNormal="90" workbookViewId="0">
      <selection activeCell="O20" sqref="O20"/>
    </sheetView>
  </sheetViews>
  <sheetFormatPr defaultRowHeight="14.5" x14ac:dyDescent="0.35"/>
  <cols>
    <col min="2" max="2" width="57.1796875" bestFit="1" customWidth="1"/>
    <col min="3" max="3" width="12.453125" bestFit="1" customWidth="1"/>
    <col min="4" max="4" width="10.1796875" bestFit="1" customWidth="1"/>
    <col min="5" max="5" width="11" bestFit="1" customWidth="1"/>
    <col min="6" max="6" width="20.1796875" bestFit="1" customWidth="1"/>
    <col min="7" max="7" width="12.36328125" bestFit="1" customWidth="1"/>
    <col min="8" max="8" width="13.6328125" bestFit="1" customWidth="1"/>
    <col min="9" max="9" width="27.90625" bestFit="1" customWidth="1"/>
    <col min="11" max="11" width="57.1796875" bestFit="1" customWidth="1"/>
    <col min="12" max="12" width="12.453125" bestFit="1" customWidth="1"/>
    <col min="13" max="13" width="24.90625" bestFit="1" customWidth="1"/>
    <col min="14" max="14" width="20.7265625" bestFit="1" customWidth="1"/>
    <col min="15" max="15" width="23.90625" bestFit="1" customWidth="1"/>
    <col min="17" max="17" width="18.26953125" bestFit="1" customWidth="1"/>
    <col min="18" max="18" width="14.26953125" bestFit="1" customWidth="1"/>
  </cols>
  <sheetData>
    <row r="2" spans="2:18" ht="18.5" x14ac:dyDescent="0.45">
      <c r="B2" s="45" t="s">
        <v>67</v>
      </c>
    </row>
    <row r="3" spans="2:18" ht="18.5" x14ac:dyDescent="0.45">
      <c r="B3" s="45"/>
    </row>
    <row r="4" spans="2:18" ht="15" thickBot="1" x14ac:dyDescent="0.4">
      <c r="B4" s="1" t="s">
        <v>76</v>
      </c>
      <c r="K4" s="1" t="s">
        <v>77</v>
      </c>
    </row>
    <row r="5" spans="2:18" x14ac:dyDescent="0.35">
      <c r="B5" s="30" t="s">
        <v>28</v>
      </c>
      <c r="C5" s="41" t="s">
        <v>29</v>
      </c>
      <c r="D5" s="41" t="s">
        <v>68</v>
      </c>
      <c r="E5" s="41" t="s">
        <v>69</v>
      </c>
      <c r="F5" s="41" t="s">
        <v>81</v>
      </c>
      <c r="G5" s="41" t="s">
        <v>70</v>
      </c>
      <c r="H5" s="41" t="s">
        <v>84</v>
      </c>
      <c r="I5" s="31" t="s">
        <v>71</v>
      </c>
      <c r="K5" s="30" t="s">
        <v>28</v>
      </c>
      <c r="L5" s="41" t="s">
        <v>29</v>
      </c>
      <c r="M5" s="41" t="s">
        <v>75</v>
      </c>
      <c r="N5" s="41" t="s">
        <v>78</v>
      </c>
      <c r="O5" s="31" t="s">
        <v>79</v>
      </c>
      <c r="Q5" s="30" t="s">
        <v>74</v>
      </c>
      <c r="R5" s="31" t="s">
        <v>37</v>
      </c>
    </row>
    <row r="6" spans="2:18" x14ac:dyDescent="0.35">
      <c r="B6" s="80" t="s">
        <v>0</v>
      </c>
      <c r="C6" s="81" t="s">
        <v>14</v>
      </c>
      <c r="D6" s="81">
        <f>Valorisation!$G5</f>
        <v>3.2362787613102732E-4</v>
      </c>
      <c r="E6" s="81">
        <v>2.1023832999999999E-2</v>
      </c>
      <c r="F6" s="82">
        <f>'Assets Returns'!C$17</f>
        <v>166.669998168945</v>
      </c>
      <c r="G6" s="81">
        <f>E6*Valorisation!$J$10/F6</f>
        <v>649.62985424308977</v>
      </c>
      <c r="H6" s="81">
        <f>ROUND(G6,0)</f>
        <v>650</v>
      </c>
      <c r="I6" s="83">
        <f>H6*F6/Valorisation!$J$10</f>
        <v>2.1035811948516777E-2</v>
      </c>
      <c r="K6" s="14" t="s">
        <v>0</v>
      </c>
      <c r="L6" s="15" t="s">
        <v>14</v>
      </c>
      <c r="M6" s="63">
        <f>IMABS(I6-D6)</f>
        <v>2.0712184072385748E-2</v>
      </c>
      <c r="N6" s="61">
        <f>M6*Valorisation!$J$10</f>
        <v>106668.7988281248</v>
      </c>
      <c r="O6" s="62">
        <f>0.003*N6</f>
        <v>320.00639648437442</v>
      </c>
      <c r="Q6" s="14" t="s">
        <v>72</v>
      </c>
      <c r="R6" s="46">
        <f>Valorisation!$J$10</f>
        <v>5150050.7360949731</v>
      </c>
    </row>
    <row r="7" spans="2:18" ht="15" thickBot="1" x14ac:dyDescent="0.4">
      <c r="B7" s="17" t="s">
        <v>1</v>
      </c>
      <c r="C7" s="12" t="s">
        <v>15</v>
      </c>
      <c r="D7" s="12">
        <f>Valorisation!$G6</f>
        <v>0.27636761447485853</v>
      </c>
      <c r="E7" s="12">
        <v>0.247315801</v>
      </c>
      <c r="F7" s="4">
        <f>'Assets Returns'!D$17</f>
        <v>11.721698467029499</v>
      </c>
      <c r="G7" s="12">
        <f>E7*Valorisation!$J$10/F7</f>
        <v>108660.78210172086</v>
      </c>
      <c r="H7" s="12">
        <f t="shared" ref="H7:H19" si="0">ROUND(G7,0)</f>
        <v>108661</v>
      </c>
      <c r="I7" s="5">
        <f>H7*F7/Valorisation!$J$10</f>
        <v>0.24731629694422569</v>
      </c>
      <c r="K7" s="17" t="s">
        <v>1</v>
      </c>
      <c r="L7" s="12" t="s">
        <v>15</v>
      </c>
      <c r="M7" s="12">
        <f t="shared" ref="M7:M19" si="1">IMABS(I7-D7)</f>
        <v>2.9051317530632836E-2</v>
      </c>
      <c r="N7" s="4">
        <f>M7*Valorisation!$J$10</f>
        <v>149615.75923316443</v>
      </c>
      <c r="O7" s="59">
        <f t="shared" ref="O7:O15" si="2">0.003*2*N7</f>
        <v>897.69455539898661</v>
      </c>
      <c r="Q7" s="43" t="s">
        <v>73</v>
      </c>
      <c r="R7" s="47">
        <f>R6-O21</f>
        <v>5129477.6065490581</v>
      </c>
    </row>
    <row r="8" spans="2:18" ht="15" thickBot="1" x14ac:dyDescent="0.4">
      <c r="B8" s="77" t="s">
        <v>2</v>
      </c>
      <c r="C8" s="63" t="s">
        <v>16</v>
      </c>
      <c r="D8" s="63">
        <f>Valorisation!$G7</f>
        <v>3.553370027559669E-4</v>
      </c>
      <c r="E8" s="63">
        <v>2.0214472000000001E-2</v>
      </c>
      <c r="F8" s="61">
        <f>'Assets Returns'!E$17</f>
        <v>14.7580934887512</v>
      </c>
      <c r="G8" s="63">
        <f>E8*Valorisation!$J$10/F8</f>
        <v>7054.1331427885152</v>
      </c>
      <c r="H8" s="63">
        <f t="shared" si="0"/>
        <v>7054</v>
      </c>
      <c r="I8" s="64">
        <f>H8*F8/Valorisation!$J$10</f>
        <v>2.0214090463230569E-2</v>
      </c>
      <c r="K8" s="14" t="s">
        <v>2</v>
      </c>
      <c r="L8" s="15" t="s">
        <v>16</v>
      </c>
      <c r="M8" s="63">
        <f t="shared" si="1"/>
        <v>1.9858753460474603E-2</v>
      </c>
      <c r="N8" s="61">
        <f>M8*Valorisation!$J$10</f>
        <v>102273.58787704582</v>
      </c>
      <c r="O8" s="62">
        <f t="shared" si="2"/>
        <v>613.64152726227496</v>
      </c>
    </row>
    <row r="9" spans="2:18" x14ac:dyDescent="0.35">
      <c r="B9" s="17" t="s">
        <v>3</v>
      </c>
      <c r="C9" s="12" t="s">
        <v>17</v>
      </c>
      <c r="D9" s="12">
        <f>Valorisation!$G8</f>
        <v>1.7404566790843292E-3</v>
      </c>
      <c r="E9" s="12">
        <v>2.1127539000000001E-2</v>
      </c>
      <c r="F9" s="4">
        <f>'Assets Returns'!F$17</f>
        <v>16.8169609779731</v>
      </c>
      <c r="G9" s="12">
        <f>E9*Valorisation!$J$10/F9</f>
        <v>6470.1284567016673</v>
      </c>
      <c r="H9" s="12">
        <f t="shared" si="0"/>
        <v>6470</v>
      </c>
      <c r="I9" s="5">
        <f>H9*F9/Valorisation!$J$10</f>
        <v>2.1127119537852925E-2</v>
      </c>
      <c r="K9" s="17" t="s">
        <v>3</v>
      </c>
      <c r="L9" s="12" t="s">
        <v>17</v>
      </c>
      <c r="M9" s="12">
        <f t="shared" si="1"/>
        <v>1.9386662858768597E-2</v>
      </c>
      <c r="N9" s="4">
        <f>M9*Valorisation!$J$10</f>
        <v>99842.297326226282</v>
      </c>
      <c r="O9" s="59">
        <f t="shared" si="2"/>
        <v>599.05378395735772</v>
      </c>
      <c r="Q9" s="30" t="s">
        <v>43</v>
      </c>
      <c r="R9" s="31" t="s">
        <v>37</v>
      </c>
    </row>
    <row r="10" spans="2:18" x14ac:dyDescent="0.35">
      <c r="B10" s="77" t="s">
        <v>4</v>
      </c>
      <c r="C10" s="63" t="s">
        <v>18</v>
      </c>
      <c r="D10" s="63">
        <f>Valorisation!$G9</f>
        <v>1.8869426642815503E-4</v>
      </c>
      <c r="E10" s="63">
        <v>2.0165824999999998E-2</v>
      </c>
      <c r="F10" s="61">
        <f>'Assets Returns'!G$17</f>
        <v>28.581913109271198</v>
      </c>
      <c r="G10" s="63">
        <f>E10*Valorisation!$J$10/F10</f>
        <v>3633.5923871913474</v>
      </c>
      <c r="H10" s="63">
        <f t="shared" si="0"/>
        <v>3634</v>
      </c>
      <c r="I10" s="64">
        <f>H10*F10/Valorisation!$J$10</f>
        <v>2.0168087182350452E-2</v>
      </c>
      <c r="K10" s="14" t="s">
        <v>4</v>
      </c>
      <c r="L10" s="15" t="s">
        <v>18</v>
      </c>
      <c r="M10" s="63">
        <f t="shared" si="1"/>
        <v>1.9979392915922298E-2</v>
      </c>
      <c r="N10" s="61">
        <f>M10*Valorisation!$J$10</f>
        <v>102894.88719337633</v>
      </c>
      <c r="O10" s="62">
        <f t="shared" si="2"/>
        <v>617.36932316025798</v>
      </c>
      <c r="Q10" s="32" t="s">
        <v>87</v>
      </c>
      <c r="R10" s="33">
        <f>Prices!$P$447</f>
        <v>0.86506998538970903</v>
      </c>
    </row>
    <row r="11" spans="2:18" ht="15" thickBot="1" x14ac:dyDescent="0.4">
      <c r="B11" s="23" t="s">
        <v>5</v>
      </c>
      <c r="C11" s="24" t="s">
        <v>19</v>
      </c>
      <c r="D11" s="24">
        <f>Valorisation!$G10</f>
        <v>3.4897418060144699E-4</v>
      </c>
      <c r="E11" s="24">
        <v>2.0184858999999999E-2</v>
      </c>
      <c r="F11" s="8">
        <f>'Assets Returns'!H$17</f>
        <v>10.3289352625553</v>
      </c>
      <c r="G11" s="24">
        <f>E11*Valorisation!$J$10/F11</f>
        <v>10064.255928466924</v>
      </c>
      <c r="H11" s="24">
        <f t="shared" si="0"/>
        <v>10064</v>
      </c>
      <c r="I11" s="9">
        <f>H11*F11/Valorisation!$J$10</f>
        <v>2.0184345710189438E-2</v>
      </c>
      <c r="K11" s="17" t="s">
        <v>5</v>
      </c>
      <c r="L11" s="12" t="s">
        <v>19</v>
      </c>
      <c r="M11" s="12">
        <f t="shared" si="1"/>
        <v>1.9835371529587992E-2</v>
      </c>
      <c r="N11" s="4">
        <f>M11*Valorisation!$J$10</f>
        <v>102153.16974667191</v>
      </c>
      <c r="O11" s="59">
        <f t="shared" si="2"/>
        <v>612.91901848003147</v>
      </c>
      <c r="Q11" s="29" t="s">
        <v>41</v>
      </c>
      <c r="R11" s="34" t="s">
        <v>42</v>
      </c>
    </row>
    <row r="12" spans="2:18" x14ac:dyDescent="0.35">
      <c r="B12" s="80" t="s">
        <v>6</v>
      </c>
      <c r="C12" s="81" t="s">
        <v>20</v>
      </c>
      <c r="D12" s="81">
        <f>Valorisation!$G11</f>
        <v>9.7985089638625449E-4</v>
      </c>
      <c r="E12" s="81">
        <v>2.0777167999999999E-2</v>
      </c>
      <c r="F12" s="82">
        <f>'Assets Returns'!I$17</f>
        <v>98.946702552889207</v>
      </c>
      <c r="G12" s="81">
        <f>E12*Valorisation!$J$10/F12</f>
        <v>1081.4253187990087</v>
      </c>
      <c r="H12" s="81">
        <f t="shared" si="0"/>
        <v>1081</v>
      </c>
      <c r="I12" s="83">
        <f>H12*F12/Valorisation!$J$10</f>
        <v>2.0768996450853748E-2</v>
      </c>
      <c r="K12" s="21" t="s">
        <v>6</v>
      </c>
      <c r="L12" s="22" t="s">
        <v>20</v>
      </c>
      <c r="M12" s="81">
        <f t="shared" si="1"/>
        <v>1.9789145554467494E-2</v>
      </c>
      <c r="N12" s="82">
        <f>M12*Valorisation!$J$10</f>
        <v>101915.10362947588</v>
      </c>
      <c r="O12" s="96">
        <f t="shared" si="2"/>
        <v>611.49062177685528</v>
      </c>
    </row>
    <row r="13" spans="2:18" x14ac:dyDescent="0.35">
      <c r="B13" s="17" t="s">
        <v>7</v>
      </c>
      <c r="C13" s="12" t="s">
        <v>21</v>
      </c>
      <c r="D13" s="12">
        <f>Valorisation!$G12</f>
        <v>1.3687926662467411E-3</v>
      </c>
      <c r="E13" s="12">
        <v>2.1200793999999999E-2</v>
      </c>
      <c r="F13" s="4">
        <f>'Assets Returns'!J$17</f>
        <v>95.2615091671004</v>
      </c>
      <c r="G13" s="12">
        <f>E13*Valorisation!$J$10/F13</f>
        <v>1146.1624500822643</v>
      </c>
      <c r="H13" s="12">
        <f t="shared" si="0"/>
        <v>1146</v>
      </c>
      <c r="I13" s="5">
        <f>H13*F13/Valorisation!$J$10</f>
        <v>2.1197789128631961E-2</v>
      </c>
      <c r="K13" s="17" t="s">
        <v>7</v>
      </c>
      <c r="L13" s="12" t="s">
        <v>21</v>
      </c>
      <c r="M13" s="12">
        <f t="shared" si="1"/>
        <v>1.9828996462385218E-2</v>
      </c>
      <c r="N13" s="4">
        <f>M13*Valorisation!$J$10</f>
        <v>102120.33782713162</v>
      </c>
      <c r="O13" s="59">
        <f t="shared" si="2"/>
        <v>612.72202696278976</v>
      </c>
    </row>
    <row r="14" spans="2:18" x14ac:dyDescent="0.35">
      <c r="B14" s="77" t="s">
        <v>8</v>
      </c>
      <c r="C14" s="63" t="s">
        <v>22</v>
      </c>
      <c r="D14" s="63">
        <f>Valorisation!$G13</f>
        <v>0.31730623902772603</v>
      </c>
      <c r="E14" s="63">
        <v>2.8622419E-2</v>
      </c>
      <c r="F14" s="61">
        <f>'Assets Returns'!K$17</f>
        <v>75.278387224629995</v>
      </c>
      <c r="G14" s="63">
        <f>E14*Valorisation!$J$10/F14</f>
        <v>1958.1571215109577</v>
      </c>
      <c r="H14" s="63">
        <f t="shared" si="0"/>
        <v>1958</v>
      </c>
      <c r="I14" s="64">
        <f>H14*F14/Valorisation!$J$10</f>
        <v>2.8620122351957232E-2</v>
      </c>
      <c r="K14" s="14" t="s">
        <v>8</v>
      </c>
      <c r="L14" s="15" t="s">
        <v>22</v>
      </c>
      <c r="M14" s="63">
        <f t="shared" si="1"/>
        <v>0.28868611667576882</v>
      </c>
      <c r="N14" s="61">
        <f>M14*Valorisation!$J$10</f>
        <v>1486748.1476864426</v>
      </c>
      <c r="O14" s="62">
        <f t="shared" si="2"/>
        <v>8920.4888861186555</v>
      </c>
    </row>
    <row r="15" spans="2:18" x14ac:dyDescent="0.35">
      <c r="B15" s="23" t="s">
        <v>9</v>
      </c>
      <c r="C15" s="24" t="s">
        <v>23</v>
      </c>
      <c r="D15" s="24">
        <f>Valorisation!$G14</f>
        <v>0.16734272020626464</v>
      </c>
      <c r="E15" s="24">
        <v>0.32940455200000002</v>
      </c>
      <c r="F15" s="8">
        <f>'Assets Returns'!L$17</f>
        <v>8.5901452189182201</v>
      </c>
      <c r="G15" s="24">
        <f>E15*Valorisation!$J$10/F15</f>
        <v>197487.94837187551</v>
      </c>
      <c r="H15" s="24">
        <f t="shared" si="0"/>
        <v>197488</v>
      </c>
      <c r="I15" s="9">
        <f>H15*F15/Valorisation!$J$10</f>
        <v>0.32940463811431409</v>
      </c>
      <c r="K15" s="23" t="s">
        <v>9</v>
      </c>
      <c r="L15" s="24" t="s">
        <v>23</v>
      </c>
      <c r="M15" s="24">
        <f t="shared" si="1"/>
        <v>0.16206191790804944</v>
      </c>
      <c r="N15" s="8">
        <f>M15*Valorisation!$J$10</f>
        <v>834627.09961531311</v>
      </c>
      <c r="O15" s="97">
        <f t="shared" si="2"/>
        <v>5007.7625976918789</v>
      </c>
    </row>
    <row r="16" spans="2:18" x14ac:dyDescent="0.35">
      <c r="B16" s="77" t="s">
        <v>10</v>
      </c>
      <c r="C16" s="63" t="s">
        <v>24</v>
      </c>
      <c r="D16" s="63">
        <f>Valorisation!$G15</f>
        <v>1.0033548014133098E-3</v>
      </c>
      <c r="E16" s="63">
        <v>2.0459275999999998E-2</v>
      </c>
      <c r="F16" s="61">
        <f>'Assets Returns'!M$17</f>
        <v>13.2836198806762</v>
      </c>
      <c r="G16" s="63">
        <f>E16*Valorisation!$J$10/F16</f>
        <v>7932.0479184327996</v>
      </c>
      <c r="H16" s="63">
        <f t="shared" si="0"/>
        <v>7932</v>
      </c>
      <c r="I16" s="64">
        <f>H16*F16/Valorisation!$J$10</f>
        <v>2.04591524031115E-2</v>
      </c>
      <c r="K16" s="14" t="s">
        <v>10</v>
      </c>
      <c r="L16" s="15" t="s">
        <v>24</v>
      </c>
      <c r="M16" s="63">
        <f t="shared" si="1"/>
        <v>1.9455797601698192E-2</v>
      </c>
      <c r="N16" s="61">
        <f>M16*Valorisation!$J$10</f>
        <v>100198.34475994058</v>
      </c>
      <c r="O16" s="62">
        <f>0.003*N16</f>
        <v>300.59503427982173</v>
      </c>
    </row>
    <row r="17" spans="2:15" x14ac:dyDescent="0.35">
      <c r="B17" s="17" t="s">
        <v>11</v>
      </c>
      <c r="C17" s="12" t="s">
        <v>25</v>
      </c>
      <c r="D17" s="12">
        <f>Valorisation!$G16</f>
        <v>0.10230436642799631</v>
      </c>
      <c r="E17" s="12">
        <v>7.7400227000000002E-2</v>
      </c>
      <c r="F17" s="4">
        <f>'Assets Returns'!N$17</f>
        <v>18.893128612910399</v>
      </c>
      <c r="G17" s="12">
        <f>E17*Valorisation!$J$10/F17</f>
        <v>21098.416477347171</v>
      </c>
      <c r="H17" s="12">
        <f t="shared" si="0"/>
        <v>21098</v>
      </c>
      <c r="I17" s="5">
        <f>H17*F17/Valorisation!$J$10</f>
        <v>7.7398699139307428E-2</v>
      </c>
      <c r="K17" s="17" t="s">
        <v>11</v>
      </c>
      <c r="L17" s="12" t="s">
        <v>25</v>
      </c>
      <c r="M17" s="12">
        <f t="shared" si="1"/>
        <v>2.4905667288688885E-2</v>
      </c>
      <c r="N17" s="4">
        <f>M17*Valorisation!$J$10</f>
        <v>128265.45015304869</v>
      </c>
      <c r="O17" s="59">
        <f>0.003*2*N17</f>
        <v>769.59270091829217</v>
      </c>
    </row>
    <row r="18" spans="2:15" x14ac:dyDescent="0.35">
      <c r="B18" s="77" t="s">
        <v>12</v>
      </c>
      <c r="C18" s="63" t="s">
        <v>26</v>
      </c>
      <c r="D18" s="63">
        <f>Valorisation!$G17</f>
        <v>1.951563537216663E-3</v>
      </c>
      <c r="E18" s="63">
        <v>2.2181473E-2</v>
      </c>
      <c r="F18" s="61">
        <f>'Assets Returns'!O$17</f>
        <v>5.4239887918935699</v>
      </c>
      <c r="G18" s="63">
        <f>E18*Valorisation!$J$10/F18</f>
        <v>21061.199743268629</v>
      </c>
      <c r="H18" s="63">
        <f t="shared" si="0"/>
        <v>21061</v>
      </c>
      <c r="I18" s="64">
        <f>H18*F18/Valorisation!$J$10</f>
        <v>2.218126263212096E-2</v>
      </c>
      <c r="K18" s="14" t="s">
        <v>12</v>
      </c>
      <c r="L18" s="15" t="s">
        <v>26</v>
      </c>
      <c r="M18" s="63">
        <f t="shared" si="1"/>
        <v>2.0229699094904297E-2</v>
      </c>
      <c r="N18" s="61">
        <f>M18*Valorisation!$J$10</f>
        <v>104183.97671469169</v>
      </c>
      <c r="O18" s="62">
        <f>0.003*2*N18</f>
        <v>625.10386028815014</v>
      </c>
    </row>
    <row r="19" spans="2:15" x14ac:dyDescent="0.35">
      <c r="B19" s="25" t="s">
        <v>13</v>
      </c>
      <c r="C19" s="26" t="s">
        <v>27</v>
      </c>
      <c r="D19" s="26">
        <f>Valorisation!$G18</f>
        <v>3.4093840250827352E-2</v>
      </c>
      <c r="E19" s="26">
        <v>3.0082223000000002E-2</v>
      </c>
      <c r="F19" s="10">
        <f>'Assets Returns'!P$17</f>
        <v>3080.43872070312</v>
      </c>
      <c r="G19" s="26">
        <f>E19*Valorisation!$J$10/F19</f>
        <v>50.293152615988745</v>
      </c>
      <c r="H19" s="26">
        <f t="shared" si="0"/>
        <v>50</v>
      </c>
      <c r="I19" s="11">
        <f>H19*F19/Valorisation!$J$10</f>
        <v>2.990687741300645E-2</v>
      </c>
      <c r="K19" s="25" t="s">
        <v>13</v>
      </c>
      <c r="L19" s="26" t="s">
        <v>27</v>
      </c>
      <c r="M19" s="26">
        <f t="shared" si="1"/>
        <v>4.1869628378209019E-3</v>
      </c>
      <c r="N19" s="10">
        <f>M19*Valorisation!$J$10</f>
        <v>21563.071044921831</v>
      </c>
      <c r="O19" s="98">
        <f>0.003*N19</f>
        <v>64.689213134765495</v>
      </c>
    </row>
    <row r="20" spans="2:15" ht="15" thickBot="1" x14ac:dyDescent="0.4">
      <c r="B20" s="78" t="s">
        <v>32</v>
      </c>
      <c r="C20" s="66" t="s">
        <v>38</v>
      </c>
      <c r="D20" s="66">
        <f>Valorisation!$G19</f>
        <v>9.4324567706063095E-2</v>
      </c>
      <c r="E20" s="66">
        <v>9.9839540000000004E-2</v>
      </c>
      <c r="F20" s="79" t="s">
        <v>90</v>
      </c>
      <c r="G20" s="66" t="s">
        <v>90</v>
      </c>
      <c r="H20" s="66" t="s">
        <v>90</v>
      </c>
      <c r="I20" s="67">
        <f>1-SUM(I6:I19)</f>
        <v>0.1000167105803309</v>
      </c>
      <c r="K20" s="18" t="s">
        <v>32</v>
      </c>
      <c r="L20" s="19" t="s">
        <v>38</v>
      </c>
      <c r="M20" s="66" t="s">
        <v>90</v>
      </c>
      <c r="N20" s="79" t="s">
        <v>90</v>
      </c>
      <c r="O20" s="99" t="s">
        <v>90</v>
      </c>
    </row>
    <row r="21" spans="2:15" x14ac:dyDescent="0.35">
      <c r="N21" s="1" t="s">
        <v>85</v>
      </c>
      <c r="O21" s="76">
        <f>SUM(O6:O19)</f>
        <v>20573.129545914489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7F2-4DD7-4943-896C-28D3A2A7602E}">
  <dimension ref="A1:R447"/>
  <sheetViews>
    <sheetView zoomScale="111" zoomScaleNormal="70" workbookViewId="0">
      <selection activeCell="Y354" sqref="Y354"/>
    </sheetView>
  </sheetViews>
  <sheetFormatPr defaultRowHeight="14.5" x14ac:dyDescent="0.35"/>
  <cols>
    <col min="1" max="1" width="14.6328125" style="49" customWidth="1"/>
    <col min="2" max="2" width="12.08984375" bestFit="1" customWidth="1"/>
    <col min="16" max="16" width="12.08984375" bestFit="1" customWidth="1"/>
  </cols>
  <sheetData>
    <row r="1" spans="1:18" s="53" customFormat="1" x14ac:dyDescent="0.35">
      <c r="A1" s="54" t="s">
        <v>44</v>
      </c>
      <c r="B1" s="55" t="s">
        <v>24</v>
      </c>
      <c r="C1" s="55" t="s">
        <v>14</v>
      </c>
      <c r="D1" s="55" t="s">
        <v>20</v>
      </c>
      <c r="E1" s="55" t="s">
        <v>21</v>
      </c>
      <c r="F1" s="55" t="s">
        <v>27</v>
      </c>
      <c r="G1" s="55" t="s">
        <v>15</v>
      </c>
      <c r="H1" s="55" t="s">
        <v>16</v>
      </c>
      <c r="I1" s="55" t="s">
        <v>17</v>
      </c>
      <c r="J1" s="55" t="s">
        <v>18</v>
      </c>
      <c r="K1" s="55" t="s">
        <v>19</v>
      </c>
      <c r="L1" s="55" t="s">
        <v>22</v>
      </c>
      <c r="M1" s="55" t="s">
        <v>23</v>
      </c>
      <c r="N1" s="55" t="s">
        <v>26</v>
      </c>
      <c r="O1" s="55" t="s">
        <v>25</v>
      </c>
      <c r="P1" s="55" t="s">
        <v>80</v>
      </c>
      <c r="Q1" s="55" t="s">
        <v>48</v>
      </c>
      <c r="R1" s="55" t="s">
        <v>49</v>
      </c>
    </row>
    <row r="2" spans="1:18" x14ac:dyDescent="0.35">
      <c r="A2" s="49">
        <v>43832</v>
      </c>
      <c r="B2">
        <v>12.0080003738403</v>
      </c>
      <c r="C2">
        <v>131.669998168945</v>
      </c>
      <c r="D2">
        <v>96.950107025672807</v>
      </c>
      <c r="E2">
        <v>91.9713755467955</v>
      </c>
      <c r="F2">
        <v>114.04931640625</v>
      </c>
      <c r="G2">
        <v>9.0117698300411995</v>
      </c>
      <c r="H2">
        <v>10.7895072108004</v>
      </c>
      <c r="I2">
        <v>9.7990958286962293</v>
      </c>
      <c r="J2">
        <v>21.941849745091901</v>
      </c>
      <c r="K2">
        <v>8.7824475842325</v>
      </c>
      <c r="L2">
        <v>72.556199390514806</v>
      </c>
      <c r="M2">
        <v>8.2640320015138897</v>
      </c>
      <c r="N2">
        <v>4.1193284762573503</v>
      </c>
      <c r="O2">
        <v>14.828598653435799</v>
      </c>
      <c r="P2">
        <v>0.89120000600814797</v>
      </c>
      <c r="Q2">
        <v>233.95142442877801</v>
      </c>
      <c r="R2">
        <v>10.7276997244218</v>
      </c>
    </row>
    <row r="3" spans="1:18" x14ac:dyDescent="0.35">
      <c r="A3" s="49">
        <v>43833</v>
      </c>
      <c r="B3">
        <v>12.046999931335399</v>
      </c>
      <c r="C3">
        <v>132.02999877929599</v>
      </c>
      <c r="D3">
        <v>97.663903559769096</v>
      </c>
      <c r="E3">
        <v>92.677120404163304</v>
      </c>
      <c r="F3">
        <v>120.231002807617</v>
      </c>
      <c r="G3">
        <v>8.9688737349520693</v>
      </c>
      <c r="H3">
        <v>10.589297743898101</v>
      </c>
      <c r="I3">
        <v>9.6800533825435195</v>
      </c>
      <c r="J3">
        <v>21.923222858810501</v>
      </c>
      <c r="K3">
        <v>8.7239475493129195</v>
      </c>
      <c r="L3">
        <v>72.802700149731606</v>
      </c>
      <c r="M3">
        <v>8.3089425797483596</v>
      </c>
      <c r="N3">
        <v>4.15883141971727</v>
      </c>
      <c r="O3">
        <v>15.019467961559</v>
      </c>
      <c r="P3">
        <v>0.89513999223709095</v>
      </c>
      <c r="Q3">
        <v>230.304539083055</v>
      </c>
      <c r="R3">
        <v>10.833686969836499</v>
      </c>
    </row>
    <row r="4" spans="1:18" x14ac:dyDescent="0.35">
      <c r="A4" s="49">
        <v>43836</v>
      </c>
      <c r="C4">
        <v>131.24000549316401</v>
      </c>
      <c r="D4">
        <v>97.668979316526006</v>
      </c>
      <c r="E4">
        <v>92.661708086177896</v>
      </c>
      <c r="F4">
        <v>128.89709472656199</v>
      </c>
      <c r="G4">
        <v>8.9433637942290698</v>
      </c>
      <c r="H4">
        <v>10.5717040323077</v>
      </c>
      <c r="I4">
        <v>9.6108895132451799</v>
      </c>
      <c r="J4">
        <v>22.142432064339999</v>
      </c>
      <c r="K4">
        <v>8.6870789209167398</v>
      </c>
      <c r="L4">
        <v>72.790180775526096</v>
      </c>
      <c r="M4">
        <v>8.3159972894425191</v>
      </c>
      <c r="N4">
        <v>4.1765681054379202</v>
      </c>
      <c r="O4">
        <v>15.0501352371857</v>
      </c>
      <c r="P4">
        <v>0.89590001106262196</v>
      </c>
      <c r="Q4">
        <v>231.649236109318</v>
      </c>
      <c r="R4">
        <v>10.801022432851999</v>
      </c>
    </row>
    <row r="5" spans="1:18" x14ac:dyDescent="0.35">
      <c r="A5" s="49">
        <v>43837</v>
      </c>
      <c r="B5">
        <v>12.093000411987299</v>
      </c>
      <c r="C5">
        <v>132.419998168945</v>
      </c>
      <c r="D5">
        <v>97.251214424848001</v>
      </c>
      <c r="E5">
        <v>92.372051689749696</v>
      </c>
      <c r="F5">
        <v>128.72279357910099</v>
      </c>
      <c r="G5">
        <v>8.8650597951648198</v>
      </c>
      <c r="H5">
        <v>10.511185153008</v>
      </c>
      <c r="I5">
        <v>9.74194147806781</v>
      </c>
      <c r="J5">
        <v>22.0250334924797</v>
      </c>
      <c r="K5">
        <v>8.6679502693162291</v>
      </c>
      <c r="L5">
        <v>72.490064466608999</v>
      </c>
      <c r="M5">
        <v>8.2975935253152695</v>
      </c>
      <c r="N5">
        <v>4.1560476883768098</v>
      </c>
      <c r="O5">
        <v>14.974916003684999</v>
      </c>
      <c r="P5">
        <v>0.89301699399948098</v>
      </c>
      <c r="Q5">
        <v>231.221062186175</v>
      </c>
      <c r="R5">
        <v>10.7495714720009</v>
      </c>
    </row>
    <row r="6" spans="1:18" x14ac:dyDescent="0.35">
      <c r="A6" s="49">
        <v>43838</v>
      </c>
      <c r="B6">
        <v>12.0019998550415</v>
      </c>
      <c r="C6">
        <v>132.63000488281199</v>
      </c>
      <c r="D6">
        <v>97.515833412155601</v>
      </c>
      <c r="E6">
        <v>92.541967010238693</v>
      </c>
      <c r="F6">
        <v>127.11325073242099</v>
      </c>
      <c r="G6">
        <v>8.9574416841837206</v>
      </c>
      <c r="H6">
        <v>10.5962824649556</v>
      </c>
      <c r="I6">
        <v>9.7952063086852306</v>
      </c>
      <c r="J6">
        <v>22.311169506498199</v>
      </c>
      <c r="K6">
        <v>8.7015637064869793</v>
      </c>
      <c r="L6">
        <v>72.837305717952404</v>
      </c>
      <c r="M6">
        <v>8.3297707563751793</v>
      </c>
      <c r="N6">
        <v>4.1081962102663798</v>
      </c>
      <c r="O6">
        <v>14.8268109021413</v>
      </c>
      <c r="P6">
        <v>0.89648002386093095</v>
      </c>
      <c r="Q6">
        <v>235.788609434986</v>
      </c>
      <c r="R6">
        <v>10.757744042281599</v>
      </c>
    </row>
    <row r="7" spans="1:18" x14ac:dyDescent="0.35">
      <c r="A7" s="49">
        <v>43839</v>
      </c>
      <c r="B7">
        <v>12.03600025177</v>
      </c>
      <c r="C7">
        <v>133.88999938964801</v>
      </c>
      <c r="D7">
        <v>97.984504733543801</v>
      </c>
      <c r="E7">
        <v>92.879195693193594</v>
      </c>
      <c r="F7">
        <v>125.10921478271401</v>
      </c>
      <c r="G7">
        <v>9.0491337573481498</v>
      </c>
      <c r="H7">
        <v>10.6447792513347</v>
      </c>
      <c r="I7">
        <v>9.8628969720447195</v>
      </c>
      <c r="J7">
        <v>22.472030472040299</v>
      </c>
      <c r="K7">
        <v>8.8230211985941196</v>
      </c>
      <c r="L7">
        <v>73.300293817615895</v>
      </c>
      <c r="M7">
        <v>8.3693149232568604</v>
      </c>
      <c r="N7">
        <v>4.1164130717419303</v>
      </c>
      <c r="O7">
        <v>14.8012359312938</v>
      </c>
      <c r="P7">
        <v>0.89982998371124201</v>
      </c>
      <c r="Q7">
        <v>237.797291011851</v>
      </c>
      <c r="R7">
        <v>10.831581915628201</v>
      </c>
    </row>
    <row r="8" spans="1:18" x14ac:dyDescent="0.35">
      <c r="A8" s="49">
        <v>43840</v>
      </c>
      <c r="B8">
        <v>12.0229997634887</v>
      </c>
      <c r="C8">
        <v>134.36000061035099</v>
      </c>
      <c r="D8">
        <v>98.168085167988394</v>
      </c>
      <c r="E8">
        <v>93.068581976663097</v>
      </c>
      <c r="F8">
        <v>129.452224731445</v>
      </c>
      <c r="G8">
        <v>8.9926123144199401</v>
      </c>
      <c r="H8">
        <v>10.593377786387901</v>
      </c>
      <c r="I8">
        <v>9.8181189797157895</v>
      </c>
      <c r="J8">
        <v>22.530527662422099</v>
      </c>
      <c r="K8">
        <v>8.8157925177735006</v>
      </c>
      <c r="L8">
        <v>73.339025461964397</v>
      </c>
      <c r="M8">
        <v>8.3877377195427698</v>
      </c>
      <c r="N8">
        <v>4.1314622261401697</v>
      </c>
      <c r="O8">
        <v>14.804032124306501</v>
      </c>
      <c r="P8">
        <v>0.89999997615814198</v>
      </c>
      <c r="Q8">
        <v>235.968469090767</v>
      </c>
      <c r="R8">
        <v>10.8756886462188</v>
      </c>
    </row>
    <row r="9" spans="1:18" x14ac:dyDescent="0.35">
      <c r="A9" s="49">
        <v>43843</v>
      </c>
      <c r="B9">
        <v>12.0380001068115</v>
      </c>
      <c r="C9">
        <v>133.77999877929599</v>
      </c>
      <c r="D9">
        <v>98.058213333010798</v>
      </c>
      <c r="E9">
        <v>93.064980492613302</v>
      </c>
      <c r="F9">
        <v>129.520095825195</v>
      </c>
      <c r="G9">
        <v>9.0463183112868197</v>
      </c>
      <c r="H9">
        <v>10.757135011192499</v>
      </c>
      <c r="I9">
        <v>9.9686055238956293</v>
      </c>
      <c r="J9">
        <v>22.348840950703501</v>
      </c>
      <c r="K9">
        <v>8.9536469251063906</v>
      </c>
      <c r="L9">
        <v>73.302359577451099</v>
      </c>
      <c r="M9">
        <v>8.3835442656399497</v>
      </c>
      <c r="N9">
        <v>4.1080007993679102</v>
      </c>
      <c r="O9">
        <v>14.706682358428701</v>
      </c>
      <c r="P9">
        <v>0.899550020694732</v>
      </c>
      <c r="Q9">
        <v>241.41566617251499</v>
      </c>
      <c r="R9">
        <v>10.8618389907093</v>
      </c>
    </row>
    <row r="10" spans="1:18" x14ac:dyDescent="0.35">
      <c r="A10" s="49">
        <v>43844</v>
      </c>
      <c r="B10">
        <v>12.029999732971101</v>
      </c>
      <c r="C10">
        <v>134.36999511718699</v>
      </c>
      <c r="D10">
        <v>97.977036339434505</v>
      </c>
      <c r="E10">
        <v>93.059994393441201</v>
      </c>
      <c r="F10">
        <v>149.14407348632801</v>
      </c>
      <c r="G10">
        <v>9.0142297698375806</v>
      </c>
      <c r="H10">
        <v>10.792012569291501</v>
      </c>
      <c r="I10">
        <v>9.9748081768595895</v>
      </c>
      <c r="J10">
        <v>22.341512125333299</v>
      </c>
      <c r="K10">
        <v>8.9205668771489801</v>
      </c>
      <c r="L10">
        <v>73.168591591045697</v>
      </c>
      <c r="M10">
        <v>8.3775992335358698</v>
      </c>
      <c r="N10">
        <v>4.1080873423027198</v>
      </c>
      <c r="O10">
        <v>14.7264013076196</v>
      </c>
      <c r="P10">
        <v>0.89801001548767001</v>
      </c>
      <c r="Q10">
        <v>236.288501653922</v>
      </c>
      <c r="R10">
        <v>10.860031148259599</v>
      </c>
    </row>
    <row r="11" spans="1:18" x14ac:dyDescent="0.35">
      <c r="A11" s="49">
        <v>43845</v>
      </c>
      <c r="B11">
        <v>11.963999748229901</v>
      </c>
      <c r="C11">
        <v>134.05999755859301</v>
      </c>
      <c r="D11">
        <v>98.167034981484903</v>
      </c>
      <c r="E11">
        <v>93.220509182969593</v>
      </c>
      <c r="F11">
        <v>149.03910827636699</v>
      </c>
      <c r="G11">
        <v>8.9849279806226701</v>
      </c>
      <c r="H11">
        <v>10.8589034046088</v>
      </c>
      <c r="I11">
        <v>9.8627438254364908</v>
      </c>
      <c r="J11">
        <v>22.560104797090499</v>
      </c>
      <c r="K11">
        <v>8.8800399920911506</v>
      </c>
      <c r="L11">
        <v>73.216934404776495</v>
      </c>
      <c r="M11">
        <v>8.3896416726872101</v>
      </c>
      <c r="N11">
        <v>4.0956257292605098</v>
      </c>
      <c r="O11">
        <v>14.6699124784405</v>
      </c>
      <c r="P11">
        <v>0.89840000867843595</v>
      </c>
      <c r="Q11">
        <v>239.112529116438</v>
      </c>
      <c r="R11">
        <v>10.881539559002301</v>
      </c>
    </row>
    <row r="12" spans="1:18" x14ac:dyDescent="0.35">
      <c r="A12" s="49">
        <v>43846</v>
      </c>
      <c r="B12">
        <v>11.977999687194799</v>
      </c>
      <c r="C12">
        <v>133.82000732421801</v>
      </c>
      <c r="D12">
        <v>97.963681946028302</v>
      </c>
      <c r="E12">
        <v>93.001718490828296</v>
      </c>
      <c r="F12">
        <v>147.606033325195</v>
      </c>
      <c r="G12">
        <v>9.0740447704404197</v>
      </c>
      <c r="H12">
        <v>10.9162188817106</v>
      </c>
      <c r="I12">
        <v>10.012675698130501</v>
      </c>
      <c r="J12">
        <v>22.6523442412931</v>
      </c>
      <c r="K12">
        <v>8.9059539731044808</v>
      </c>
      <c r="L12">
        <v>73.0900538479018</v>
      </c>
      <c r="M12">
        <v>8.3722625280399807</v>
      </c>
      <c r="N12">
        <v>4.0658173576906602</v>
      </c>
      <c r="O12">
        <v>14.612628676602499</v>
      </c>
      <c r="P12">
        <v>0.89653897285461404</v>
      </c>
      <c r="Q12">
        <v>245.29610542705601</v>
      </c>
      <c r="R12">
        <v>10.858998447312601</v>
      </c>
    </row>
    <row r="13" spans="1:18" x14ac:dyDescent="0.35">
      <c r="A13" s="49">
        <v>43847</v>
      </c>
      <c r="B13">
        <v>12.0159997940063</v>
      </c>
      <c r="C13">
        <v>135.32000732421801</v>
      </c>
      <c r="D13">
        <v>97.977903215848897</v>
      </c>
      <c r="E13">
        <v>93.105015069289493</v>
      </c>
      <c r="F13">
        <v>153.98631286621</v>
      </c>
      <c r="G13">
        <v>9.1355814351776399</v>
      </c>
      <c r="H13">
        <v>10.8948389173294</v>
      </c>
      <c r="I13">
        <v>10.0954258657687</v>
      </c>
      <c r="J13">
        <v>22.7048716685246</v>
      </c>
      <c r="K13">
        <v>8.9707256618633497</v>
      </c>
      <c r="L13">
        <v>73.126785960731397</v>
      </c>
      <c r="M13">
        <v>8.3999051734855907</v>
      </c>
      <c r="N13">
        <v>4.0853172842271004</v>
      </c>
      <c r="O13">
        <v>14.6854121805332</v>
      </c>
      <c r="P13">
        <v>0.89770001173019398</v>
      </c>
      <c r="Q13">
        <v>247.19041551945099</v>
      </c>
      <c r="R13">
        <v>10.864670335640101</v>
      </c>
    </row>
    <row r="14" spans="1:18" x14ac:dyDescent="0.35">
      <c r="A14" s="49">
        <v>43851</v>
      </c>
      <c r="B14">
        <v>11.892000198364199</v>
      </c>
      <c r="C14">
        <v>135.32000732421801</v>
      </c>
      <c r="D14">
        <v>98.632816020577593</v>
      </c>
      <c r="E14">
        <v>93.720925689298298</v>
      </c>
      <c r="F14">
        <v>153.07872009277301</v>
      </c>
      <c r="G14">
        <v>9.09572573145965</v>
      </c>
      <c r="H14">
        <v>10.8030083271012</v>
      </c>
      <c r="I14">
        <v>10.1108730288242</v>
      </c>
      <c r="J14">
        <v>22.830931479017099</v>
      </c>
      <c r="K14">
        <v>8.8092426823454808</v>
      </c>
      <c r="L14">
        <v>73.249959463182606</v>
      </c>
      <c r="M14">
        <v>8.4321870879377894</v>
      </c>
      <c r="N14">
        <v>4.0724395056843097</v>
      </c>
      <c r="O14">
        <v>14.660751625695401</v>
      </c>
      <c r="P14">
        <v>0.90114998817443803</v>
      </c>
      <c r="Q14">
        <v>247.21562676073501</v>
      </c>
      <c r="R14">
        <v>10.9569601690102</v>
      </c>
    </row>
    <row r="15" spans="1:18" x14ac:dyDescent="0.35">
      <c r="A15" s="49">
        <v>43852</v>
      </c>
      <c r="B15">
        <v>11.838999748229901</v>
      </c>
      <c r="C15">
        <v>135.63000488281199</v>
      </c>
      <c r="D15">
        <v>98.785761784000897</v>
      </c>
      <c r="E15">
        <v>93.825244024959801</v>
      </c>
      <c r="F15">
        <v>151.66416931152301</v>
      </c>
      <c r="G15">
        <v>9.1300252255190895</v>
      </c>
      <c r="H15">
        <v>10.733734354359299</v>
      </c>
      <c r="I15">
        <v>10.1913185954742</v>
      </c>
      <c r="J15">
        <v>22.838701528268501</v>
      </c>
      <c r="K15">
        <v>8.8806504169949108</v>
      </c>
      <c r="L15">
        <v>73.457809719438899</v>
      </c>
      <c r="M15">
        <v>8.4407956356403098</v>
      </c>
      <c r="N15">
        <v>4.0408373914323397</v>
      </c>
      <c r="O15">
        <v>14.4592361837682</v>
      </c>
      <c r="P15">
        <v>0.90206998586654596</v>
      </c>
      <c r="Q15">
        <v>248.536165334195</v>
      </c>
      <c r="R15">
        <v>10.9850035015952</v>
      </c>
    </row>
    <row r="16" spans="1:18" x14ac:dyDescent="0.35">
      <c r="A16" s="49">
        <v>43853</v>
      </c>
      <c r="B16">
        <v>11.803000450134199</v>
      </c>
      <c r="C16">
        <v>134.96000671386699</v>
      </c>
      <c r="D16">
        <v>98.819903967429099</v>
      </c>
      <c r="E16">
        <v>93.888578519972697</v>
      </c>
      <c r="F16">
        <v>147.380615234375</v>
      </c>
      <c r="G16">
        <v>9.1211185447843306</v>
      </c>
      <c r="H16">
        <v>10.7054366548602</v>
      </c>
      <c r="I16">
        <v>10.2592170813175</v>
      </c>
      <c r="J16">
        <v>22.7388139323979</v>
      </c>
      <c r="K16">
        <v>8.7918182851134894</v>
      </c>
      <c r="L16">
        <v>73.161820835997304</v>
      </c>
      <c r="M16">
        <v>8.4139380810390705</v>
      </c>
      <c r="N16">
        <v>4.0083159576477101</v>
      </c>
      <c r="O16">
        <v>14.346006086000299</v>
      </c>
      <c r="P16">
        <v>0.90118998289108199</v>
      </c>
      <c r="Q16">
        <v>248.22253349158299</v>
      </c>
      <c r="R16">
        <v>10.982711468188301</v>
      </c>
    </row>
    <row r="17" spans="1:18" x14ac:dyDescent="0.35">
      <c r="A17" s="49">
        <v>43854</v>
      </c>
      <c r="B17">
        <v>11.748999595641999</v>
      </c>
      <c r="C17">
        <v>136.44999694824199</v>
      </c>
      <c r="D17">
        <v>99.371746642897506</v>
      </c>
      <c r="E17">
        <v>94.368164518209099</v>
      </c>
      <c r="F17">
        <v>147.892318725585</v>
      </c>
      <c r="G17">
        <v>9.0380753641251701</v>
      </c>
      <c r="H17">
        <v>10.6558810313522</v>
      </c>
      <c r="I17">
        <v>10.242777058319399</v>
      </c>
      <c r="J17">
        <v>22.5042202205446</v>
      </c>
      <c r="K17">
        <v>8.7441304246769391</v>
      </c>
      <c r="L17">
        <v>73.126062854832895</v>
      </c>
      <c r="M17">
        <v>8.4368136077521196</v>
      </c>
      <c r="N17">
        <v>3.9730594648137001</v>
      </c>
      <c r="O17">
        <v>14.1914611630972</v>
      </c>
      <c r="P17">
        <v>0.90455001592636097</v>
      </c>
      <c r="Q17">
        <v>246.43478040707799</v>
      </c>
      <c r="R17">
        <v>11.0574773051696</v>
      </c>
    </row>
    <row r="18" spans="1:18" x14ac:dyDescent="0.35">
      <c r="A18" s="49">
        <v>43857</v>
      </c>
      <c r="B18">
        <v>11.489000320434499</v>
      </c>
      <c r="C18">
        <v>133.86000061035099</v>
      </c>
      <c r="D18">
        <v>99.947370451045501</v>
      </c>
      <c r="E18">
        <v>94.788302771369203</v>
      </c>
      <c r="F18">
        <v>155.11669921875</v>
      </c>
      <c r="G18">
        <v>8.9116511459729892</v>
      </c>
      <c r="H18">
        <v>10.361778056939301</v>
      </c>
      <c r="I18">
        <v>9.8866482991715507</v>
      </c>
      <c r="J18">
        <v>22.268368346246898</v>
      </c>
      <c r="K18">
        <v>8.5616186331912996</v>
      </c>
      <c r="L18">
        <v>72.830774575845595</v>
      </c>
      <c r="M18">
        <v>8.4170687942892606</v>
      </c>
      <c r="N18">
        <v>3.9191012685444</v>
      </c>
      <c r="O18">
        <v>13.966886313147</v>
      </c>
      <c r="P18">
        <v>0.90700000524520796</v>
      </c>
      <c r="Q18">
        <v>245.16020814384299</v>
      </c>
      <c r="R18">
        <v>11.095902637753399</v>
      </c>
    </row>
    <row r="19" spans="1:18" x14ac:dyDescent="0.35">
      <c r="A19" s="49">
        <v>43858</v>
      </c>
      <c r="B19">
        <v>11.4619998931884</v>
      </c>
      <c r="C19">
        <v>133.22000122070301</v>
      </c>
      <c r="D19">
        <v>99.910455593157096</v>
      </c>
      <c r="E19">
        <v>94.897042478824005</v>
      </c>
      <c r="F19">
        <v>160.01515197753901</v>
      </c>
      <c r="G19">
        <v>9.0000471621083307</v>
      </c>
      <c r="H19">
        <v>10.456790016876299</v>
      </c>
      <c r="I19">
        <v>10.079775298268199</v>
      </c>
      <c r="J19">
        <v>22.654764359228899</v>
      </c>
      <c r="K19">
        <v>8.6197775941013699</v>
      </c>
      <c r="L19">
        <v>73.495167532377295</v>
      </c>
      <c r="M19">
        <v>8.4383835649314207</v>
      </c>
      <c r="N19">
        <v>3.92828345131249</v>
      </c>
      <c r="O19">
        <v>14.046561774622401</v>
      </c>
      <c r="P19">
        <v>0.90745997428893999</v>
      </c>
      <c r="Q19">
        <v>249.07206339226099</v>
      </c>
      <c r="R19">
        <v>11.093049465897799</v>
      </c>
    </row>
    <row r="20" spans="1:18" x14ac:dyDescent="0.35">
      <c r="A20" s="49">
        <v>43859</v>
      </c>
      <c r="B20">
        <v>11.395000457763601</v>
      </c>
      <c r="C20">
        <v>134.55000305175699</v>
      </c>
      <c r="D20">
        <v>100.112865883238</v>
      </c>
      <c r="E20">
        <v>95.002886153262807</v>
      </c>
      <c r="F20">
        <v>158.93502807617099</v>
      </c>
      <c r="G20">
        <v>8.9474541472112605</v>
      </c>
      <c r="H20">
        <v>10.463114090841099</v>
      </c>
      <c r="I20">
        <v>9.9204992153404401</v>
      </c>
      <c r="J20">
        <v>22.625585211708302</v>
      </c>
      <c r="K20">
        <v>8.6175933010247192</v>
      </c>
      <c r="L20">
        <v>73.434716179664903</v>
      </c>
      <c r="M20">
        <v>8.4447674773657493</v>
      </c>
      <c r="N20">
        <v>3.91290272486992</v>
      </c>
      <c r="O20">
        <v>13.988572452495299</v>
      </c>
      <c r="P20">
        <v>0.90723001956939697</v>
      </c>
      <c r="Q20">
        <v>252.68806296983101</v>
      </c>
      <c r="R20">
        <v>11.1326324651062</v>
      </c>
    </row>
    <row r="21" spans="1:18" x14ac:dyDescent="0.35">
      <c r="A21" s="49">
        <v>43860</v>
      </c>
      <c r="B21">
        <v>11.317999839782701</v>
      </c>
      <c r="C21">
        <v>133.02999877929599</v>
      </c>
      <c r="D21">
        <v>100.173481937625</v>
      </c>
      <c r="E21">
        <v>95.182122229366001</v>
      </c>
      <c r="F21">
        <v>167.44888305664</v>
      </c>
      <c r="G21">
        <v>9.0443779949353598</v>
      </c>
      <c r="H21">
        <v>10.369774984145799</v>
      </c>
      <c r="I21">
        <v>9.8864374753484796</v>
      </c>
      <c r="J21">
        <v>22.457521045021601</v>
      </c>
      <c r="K21">
        <v>8.4695334713561508</v>
      </c>
      <c r="L21">
        <v>73.548063036309898</v>
      </c>
      <c r="M21">
        <v>8.4320889072092697</v>
      </c>
      <c r="N21">
        <v>3.87175027352384</v>
      </c>
      <c r="O21">
        <v>13.8869021396519</v>
      </c>
      <c r="P21">
        <v>0.90770000219345004</v>
      </c>
      <c r="Q21">
        <v>262.21413730050801</v>
      </c>
      <c r="R21">
        <v>11.1383996285661</v>
      </c>
    </row>
    <row r="22" spans="1:18" x14ac:dyDescent="0.35">
      <c r="A22" s="49">
        <v>43861</v>
      </c>
      <c r="B22">
        <v>11.121999740600501</v>
      </c>
      <c r="C22">
        <v>132.94000244140599</v>
      </c>
      <c r="D22">
        <v>100.35964383693</v>
      </c>
      <c r="E22">
        <v>95.188753514648795</v>
      </c>
      <c r="F22">
        <v>162.37818908691401</v>
      </c>
      <c r="G22">
        <v>8.8750830461597108</v>
      </c>
      <c r="H22">
        <v>10.1160956167079</v>
      </c>
      <c r="I22">
        <v>9.5856750137544395</v>
      </c>
      <c r="J22">
        <v>22.057747758265801</v>
      </c>
      <c r="K22">
        <v>8.2719076817724009</v>
      </c>
      <c r="L22">
        <v>73.165321723369701</v>
      </c>
      <c r="M22">
        <v>8.4141919222516801</v>
      </c>
      <c r="N22">
        <v>3.8602535894648802</v>
      </c>
      <c r="O22">
        <v>13.717323145886599</v>
      </c>
      <c r="P22">
        <v>0.90669000148773105</v>
      </c>
      <c r="Q22">
        <v>255.68677410942101</v>
      </c>
      <c r="R22">
        <v>11.1429503013629</v>
      </c>
    </row>
    <row r="23" spans="1:18" x14ac:dyDescent="0.35">
      <c r="A23" s="49">
        <v>43864</v>
      </c>
      <c r="B23">
        <v>11.105999946594199</v>
      </c>
      <c r="C23">
        <v>131.27000427246</v>
      </c>
      <c r="D23">
        <v>99.778331647706096</v>
      </c>
      <c r="E23">
        <v>94.754333645994393</v>
      </c>
      <c r="F23">
        <v>171.62966918945301</v>
      </c>
      <c r="G23">
        <v>8.8848752709867505</v>
      </c>
      <c r="H23">
        <v>10.2569766712305</v>
      </c>
      <c r="I23">
        <v>9.5721793580605095</v>
      </c>
      <c r="J23">
        <v>22.1933353458063</v>
      </c>
      <c r="K23">
        <v>8.2712221791039102</v>
      </c>
      <c r="L23">
        <v>72.753372343345205</v>
      </c>
      <c r="M23">
        <v>8.3681625227887295</v>
      </c>
      <c r="N23">
        <v>3.78909152025801</v>
      </c>
      <c r="O23">
        <v>13.4258820082347</v>
      </c>
      <c r="P23">
        <v>0.90173000097274703</v>
      </c>
      <c r="Q23">
        <v>260.38279336560601</v>
      </c>
      <c r="R23">
        <v>11.081993371053199</v>
      </c>
    </row>
    <row r="24" spans="1:18" x14ac:dyDescent="0.35">
      <c r="A24" s="49">
        <v>43865</v>
      </c>
      <c r="B24">
        <v>11.192999839782701</v>
      </c>
      <c r="C24">
        <v>132.80999755859301</v>
      </c>
      <c r="D24">
        <v>99.688350987565997</v>
      </c>
      <c r="E24">
        <v>94.776803160427306</v>
      </c>
      <c r="F24">
        <v>171.33728027343699</v>
      </c>
      <c r="G24">
        <v>9.0067137718151002</v>
      </c>
      <c r="H24">
        <v>10.523288487340199</v>
      </c>
      <c r="I24">
        <v>9.8296523707011794</v>
      </c>
      <c r="J24">
        <v>22.613092559594602</v>
      </c>
      <c r="K24">
        <v>8.51467470304976</v>
      </c>
      <c r="L24">
        <v>73.365212075590506</v>
      </c>
      <c r="M24">
        <v>8.4054656343078005</v>
      </c>
      <c r="N24">
        <v>3.7982939280176402</v>
      </c>
      <c r="O24">
        <v>13.476565974724799</v>
      </c>
      <c r="P24">
        <v>0.90391999483108498</v>
      </c>
      <c r="Q24">
        <v>268.59631759493601</v>
      </c>
      <c r="R24">
        <v>11.056420392708301</v>
      </c>
    </row>
    <row r="25" spans="1:18" x14ac:dyDescent="0.35">
      <c r="A25" s="49">
        <v>43866</v>
      </c>
      <c r="B25">
        <v>11.4259996414184</v>
      </c>
      <c r="C25">
        <v>135.21000671386699</v>
      </c>
      <c r="D25">
        <v>99.680647708679302</v>
      </c>
      <c r="E25">
        <v>94.720369640992402</v>
      </c>
      <c r="F25">
        <v>185.67225646972599</v>
      </c>
      <c r="G25">
        <v>9.2202730332301108</v>
      </c>
      <c r="H25">
        <v>10.744118801281701</v>
      </c>
      <c r="I25">
        <v>10.0624908773024</v>
      </c>
      <c r="J25">
        <v>23.058262921782401</v>
      </c>
      <c r="K25">
        <v>8.5446275426002103</v>
      </c>
      <c r="L25">
        <v>73.770816925796595</v>
      </c>
      <c r="M25">
        <v>8.4428761062335909</v>
      </c>
      <c r="N25">
        <v>3.8395559379196098</v>
      </c>
      <c r="O25">
        <v>13.685728758784499</v>
      </c>
      <c r="P25">
        <v>0.90520000457763605</v>
      </c>
      <c r="Q25">
        <v>263.64450136988302</v>
      </c>
      <c r="R25">
        <v>11.063598870722601</v>
      </c>
    </row>
    <row r="26" spans="1:18" x14ac:dyDescent="0.35">
      <c r="A26" s="49">
        <v>43867</v>
      </c>
      <c r="B26">
        <v>11.3990001678466</v>
      </c>
      <c r="C26">
        <v>136.600006103515</v>
      </c>
      <c r="D26">
        <v>100.149629260664</v>
      </c>
      <c r="E26">
        <v>95.081425714904896</v>
      </c>
      <c r="F26">
        <v>193.36721801757801</v>
      </c>
      <c r="G26">
        <v>9.2243571374078694</v>
      </c>
      <c r="H26">
        <v>10.734094911685499</v>
      </c>
      <c r="I26">
        <v>10.1193234365966</v>
      </c>
      <c r="J26">
        <v>23.074242347272001</v>
      </c>
      <c r="K26">
        <v>8.6334563190189293</v>
      </c>
      <c r="L26">
        <v>74.131242750598105</v>
      </c>
      <c r="M26">
        <v>8.4944597361206799</v>
      </c>
      <c r="N26">
        <v>3.8696628049159401</v>
      </c>
      <c r="O26">
        <v>13.805288627300699</v>
      </c>
      <c r="P26">
        <v>0.90890002250671298</v>
      </c>
      <c r="Q26">
        <v>266.26463036964498</v>
      </c>
      <c r="R26">
        <v>11.134358124836499</v>
      </c>
    </row>
    <row r="27" spans="1:18" x14ac:dyDescent="0.35">
      <c r="A27" s="49">
        <v>43868</v>
      </c>
      <c r="B27">
        <v>11.28600025177</v>
      </c>
      <c r="C27">
        <v>136.11999511718699</v>
      </c>
      <c r="D27">
        <v>100.616618892361</v>
      </c>
      <c r="E27">
        <v>95.571301931247405</v>
      </c>
      <c r="F27">
        <v>203.48654174804599</v>
      </c>
      <c r="G27">
        <v>9.1985154079642903</v>
      </c>
      <c r="H27">
        <v>10.572873921940101</v>
      </c>
      <c r="I27">
        <v>9.9012063415699405</v>
      </c>
      <c r="J27">
        <v>22.856111641331101</v>
      </c>
      <c r="K27">
        <v>8.5406584644394403</v>
      </c>
      <c r="L27">
        <v>74.152156445377301</v>
      </c>
      <c r="M27">
        <v>8.5094128211673592</v>
      </c>
      <c r="N27">
        <v>3.8692554870884499</v>
      </c>
      <c r="O27">
        <v>13.7658592960838</v>
      </c>
      <c r="P27">
        <v>0.91049998998641901</v>
      </c>
      <c r="Q27">
        <v>267.56890547405402</v>
      </c>
      <c r="R27">
        <v>11.2051232269107</v>
      </c>
    </row>
    <row r="28" spans="1:18" x14ac:dyDescent="0.35">
      <c r="A28" s="49">
        <v>43871</v>
      </c>
      <c r="B28">
        <v>11.2550001144409</v>
      </c>
      <c r="C28">
        <v>135.52999877929599</v>
      </c>
      <c r="D28">
        <v>101.04093822999501</v>
      </c>
      <c r="E28">
        <v>96.057547337142296</v>
      </c>
      <c r="F28">
        <v>204.86927795410099</v>
      </c>
      <c r="G28">
        <v>9.2521286641700708</v>
      </c>
      <c r="H28">
        <v>10.6144208803235</v>
      </c>
      <c r="I28">
        <v>10.026317486200099</v>
      </c>
      <c r="J28">
        <v>23.0758350932045</v>
      </c>
      <c r="K28">
        <v>8.6030315310673497</v>
      </c>
      <c r="L28">
        <v>74.481636673577597</v>
      </c>
      <c r="M28">
        <v>8.5355811377918904</v>
      </c>
      <c r="N28">
        <v>3.8521908086999499</v>
      </c>
      <c r="O28">
        <v>13.689471079402701</v>
      </c>
      <c r="P28">
        <v>0.91329997777938798</v>
      </c>
      <c r="Q28">
        <v>271.67193163179201</v>
      </c>
      <c r="R28">
        <v>11.256688575096801</v>
      </c>
    </row>
    <row r="29" spans="1:18" x14ac:dyDescent="0.35">
      <c r="A29" s="49">
        <v>43872</v>
      </c>
      <c r="B29">
        <v>11.395000457763601</v>
      </c>
      <c r="C29">
        <v>137</v>
      </c>
      <c r="D29">
        <v>101.24871006884899</v>
      </c>
      <c r="E29">
        <v>96.188891576702105</v>
      </c>
      <c r="F29">
        <v>216.00643920898401</v>
      </c>
      <c r="G29">
        <v>9.3502742876379994</v>
      </c>
      <c r="H29">
        <v>10.76710959227</v>
      </c>
      <c r="I29">
        <v>10.288770995333399</v>
      </c>
      <c r="J29">
        <v>23.269996405397102</v>
      </c>
      <c r="K29">
        <v>8.7128037870776307</v>
      </c>
      <c r="L29">
        <v>74.777209131154905</v>
      </c>
      <c r="M29">
        <v>8.5722246304875895</v>
      </c>
      <c r="N29">
        <v>3.8793740742646601</v>
      </c>
      <c r="O29">
        <v>13.752763997638899</v>
      </c>
      <c r="P29">
        <v>0.91629999876022294</v>
      </c>
      <c r="Q29">
        <v>274.46297273350302</v>
      </c>
      <c r="R29">
        <v>11.267920161451</v>
      </c>
    </row>
    <row r="30" spans="1:18" x14ac:dyDescent="0.35">
      <c r="A30" s="49">
        <v>43873</v>
      </c>
      <c r="B30">
        <v>11.5690002441406</v>
      </c>
      <c r="C30">
        <v>137.78999328613199</v>
      </c>
      <c r="D30">
        <v>101.087137649692</v>
      </c>
      <c r="E30">
        <v>96.153910880988406</v>
      </c>
      <c r="F30">
        <v>244.053939819335</v>
      </c>
      <c r="G30">
        <v>9.3536383551487408</v>
      </c>
      <c r="H30">
        <v>10.897107554441099</v>
      </c>
      <c r="I30">
        <v>10.4492679723952</v>
      </c>
      <c r="J30">
        <v>23.407141195079699</v>
      </c>
      <c r="K30">
        <v>8.8166734831007698</v>
      </c>
      <c r="L30">
        <v>74.931410485291906</v>
      </c>
      <c r="M30">
        <v>8.5847531411643505</v>
      </c>
      <c r="N30">
        <v>3.9208219205305501</v>
      </c>
      <c r="O30">
        <v>13.9741942839791</v>
      </c>
      <c r="P30">
        <v>0.91579997539520197</v>
      </c>
      <c r="Q30">
        <v>278.478903644816</v>
      </c>
      <c r="R30">
        <v>11.244616446319201</v>
      </c>
    </row>
    <row r="31" spans="1:18" x14ac:dyDescent="0.35">
      <c r="A31" s="49">
        <v>43874</v>
      </c>
      <c r="B31">
        <v>11.593999862670801</v>
      </c>
      <c r="C31">
        <v>137.69000244140599</v>
      </c>
      <c r="D31">
        <v>101.56229493317601</v>
      </c>
      <c r="E31">
        <v>96.476608980031799</v>
      </c>
      <c r="F31">
        <v>247.279205322265</v>
      </c>
      <c r="G31">
        <v>9.3995190423723294</v>
      </c>
      <c r="H31">
        <v>10.949753033001899</v>
      </c>
      <c r="I31">
        <v>10.459262595969999</v>
      </c>
      <c r="J31">
        <v>23.453181753271998</v>
      </c>
      <c r="K31">
        <v>8.8064686761057906</v>
      </c>
      <c r="L31">
        <v>75.256410528279503</v>
      </c>
      <c r="M31">
        <v>8.6276986224748295</v>
      </c>
      <c r="N31">
        <v>3.9437809897782401</v>
      </c>
      <c r="O31">
        <v>14.076012255848701</v>
      </c>
      <c r="P31">
        <v>0.91945999860763505</v>
      </c>
      <c r="Q31">
        <v>284.32759979831599</v>
      </c>
      <c r="R31">
        <v>11.2981684790609</v>
      </c>
    </row>
    <row r="32" spans="1:18" x14ac:dyDescent="0.35">
      <c r="A32" s="49">
        <v>43875</v>
      </c>
      <c r="B32">
        <v>11.5620002746582</v>
      </c>
      <c r="C32">
        <v>138.009994506835</v>
      </c>
      <c r="D32">
        <v>101.94991405252399</v>
      </c>
      <c r="E32">
        <v>96.910807626210499</v>
      </c>
      <c r="F32">
        <v>262.42315673828102</v>
      </c>
      <c r="G32">
        <v>9.4169629945474096</v>
      </c>
      <c r="H32">
        <v>11.1076767497539</v>
      </c>
      <c r="I32">
        <v>10.488156127866</v>
      </c>
      <c r="J32">
        <v>23.533848939432598</v>
      </c>
      <c r="K32">
        <v>8.8307963934042206</v>
      </c>
      <c r="L32">
        <v>75.455779486205302</v>
      </c>
      <c r="M32">
        <v>8.6601934745484002</v>
      </c>
      <c r="N32">
        <v>3.9619855748910302</v>
      </c>
      <c r="O32">
        <v>14.0964583327813</v>
      </c>
      <c r="P32">
        <v>0.92199999094009399</v>
      </c>
      <c r="Q32">
        <v>293.44630571023998</v>
      </c>
      <c r="R32">
        <v>11.3639187745187</v>
      </c>
    </row>
    <row r="33" spans="1:18" x14ac:dyDescent="0.35">
      <c r="A33" s="49">
        <v>43879</v>
      </c>
      <c r="B33">
        <v>11.524999618530201</v>
      </c>
      <c r="C33">
        <v>136.91000366210901</v>
      </c>
      <c r="D33">
        <v>102.13906898574599</v>
      </c>
      <c r="E33">
        <v>97.086996306085894</v>
      </c>
      <c r="F33">
        <v>261.18698120117102</v>
      </c>
      <c r="G33">
        <v>9.3453290624204293</v>
      </c>
      <c r="H33">
        <v>11.0498280498237</v>
      </c>
      <c r="I33">
        <v>10.3583885225573</v>
      </c>
      <c r="J33">
        <v>23.618110393556801</v>
      </c>
      <c r="K33">
        <v>8.7717577530195197</v>
      </c>
      <c r="L33">
        <v>75.342960400666001</v>
      </c>
      <c r="M33">
        <v>8.6475596290690593</v>
      </c>
      <c r="N33">
        <v>4.0007038712998302</v>
      </c>
      <c r="O33">
        <v>14.1686735109185</v>
      </c>
      <c r="P33">
        <v>0.92250001430511397</v>
      </c>
      <c r="Q33">
        <v>297.72882801162598</v>
      </c>
      <c r="R33">
        <v>11.387361164245901</v>
      </c>
    </row>
    <row r="34" spans="1:18" x14ac:dyDescent="0.35">
      <c r="A34" s="49">
        <v>43880</v>
      </c>
      <c r="B34">
        <v>11.619000434875399</v>
      </c>
      <c r="C34">
        <v>137.08000183105401</v>
      </c>
      <c r="D34">
        <v>102.535135206516</v>
      </c>
      <c r="E34">
        <v>97.418084975628901</v>
      </c>
      <c r="F34">
        <v>240.29855346679599</v>
      </c>
      <c r="G34">
        <v>9.4439612618565398</v>
      </c>
      <c r="H34">
        <v>11.1780453433548</v>
      </c>
      <c r="I34">
        <v>10.641310732497301</v>
      </c>
      <c r="J34">
        <v>23.923315855726099</v>
      </c>
      <c r="K34">
        <v>8.8904851934122409</v>
      </c>
      <c r="L34">
        <v>75.689254327632099</v>
      </c>
      <c r="M34">
        <v>8.7007707592858292</v>
      </c>
      <c r="N34">
        <v>4.0466473169814696</v>
      </c>
      <c r="O34">
        <v>14.3662846038478</v>
      </c>
      <c r="P34">
        <v>0.92632001638412398</v>
      </c>
      <c r="Q34">
        <v>303.55002051791399</v>
      </c>
      <c r="R34">
        <v>11.425839410695399</v>
      </c>
    </row>
    <row r="35" spans="1:18" x14ac:dyDescent="0.35">
      <c r="A35" s="49">
        <v>43881</v>
      </c>
      <c r="B35">
        <v>11.6169996261596</v>
      </c>
      <c r="C35">
        <v>137.30000305175699</v>
      </c>
      <c r="D35">
        <v>102.628470197087</v>
      </c>
      <c r="E35">
        <v>97.418502042079098</v>
      </c>
      <c r="F35">
        <v>239.114501953125</v>
      </c>
      <c r="G35">
        <v>9.4396747542994</v>
      </c>
      <c r="H35">
        <v>11.172002698893399</v>
      </c>
      <c r="I35">
        <v>10.4750354244661</v>
      </c>
      <c r="J35">
        <v>23.707576149390199</v>
      </c>
      <c r="K35">
        <v>8.7595355765822607</v>
      </c>
      <c r="L35">
        <v>75.714842997358502</v>
      </c>
      <c r="M35">
        <v>8.6863256365822892</v>
      </c>
      <c r="N35">
        <v>4.0264787700666602</v>
      </c>
      <c r="O35">
        <v>14.300507762294499</v>
      </c>
      <c r="P35">
        <v>0.92506098747253396</v>
      </c>
      <c r="Q35">
        <v>294.24714114637698</v>
      </c>
      <c r="R35">
        <v>11.4276406759222</v>
      </c>
    </row>
    <row r="36" spans="1:18" x14ac:dyDescent="0.35">
      <c r="A36" s="49">
        <v>43882</v>
      </c>
      <c r="B36">
        <v>11.5030002593994</v>
      </c>
      <c r="C36">
        <v>136.02000427246</v>
      </c>
      <c r="D36">
        <v>103.044979494728</v>
      </c>
      <c r="E36">
        <v>97.973022694363806</v>
      </c>
      <c r="F36">
        <v>244.87208557128901</v>
      </c>
      <c r="G36">
        <v>9.3647656489472908</v>
      </c>
      <c r="H36">
        <v>11.0756971998244</v>
      </c>
      <c r="I36">
        <v>10.232279652931901</v>
      </c>
      <c r="J36">
        <v>23.7162284717012</v>
      </c>
      <c r="K36">
        <v>8.7133435943886699</v>
      </c>
      <c r="L36">
        <v>75.8012906656936</v>
      </c>
      <c r="M36">
        <v>8.6953821953425106</v>
      </c>
      <c r="N36">
        <v>4.0347271121059904</v>
      </c>
      <c r="O36">
        <v>14.241747829367799</v>
      </c>
      <c r="P36">
        <v>0.92695599794387795</v>
      </c>
      <c r="Q36">
        <v>283.27442059199302</v>
      </c>
      <c r="R36">
        <v>11.4857745573857</v>
      </c>
    </row>
    <row r="37" spans="1:18" x14ac:dyDescent="0.35">
      <c r="A37" s="49">
        <v>43885</v>
      </c>
      <c r="B37">
        <v>11.0640001296997</v>
      </c>
      <c r="C37">
        <v>131.86000061035099</v>
      </c>
      <c r="D37">
        <v>102.889903340736</v>
      </c>
      <c r="E37">
        <v>97.847163928752707</v>
      </c>
      <c r="F37">
        <v>244.47065734863199</v>
      </c>
      <c r="G37">
        <v>9.0221910486795807</v>
      </c>
      <c r="H37">
        <v>10.658513074244601</v>
      </c>
      <c r="I37">
        <v>9.7298652868937499</v>
      </c>
      <c r="J37">
        <v>22.587568845412498</v>
      </c>
      <c r="K37">
        <v>8.4078487017800398</v>
      </c>
      <c r="L37">
        <v>74.6328459658925</v>
      </c>
      <c r="M37">
        <v>8.5935411295631603</v>
      </c>
      <c r="N37">
        <v>3.9498921825204398</v>
      </c>
      <c r="O37">
        <v>13.9301989682846</v>
      </c>
      <c r="P37">
        <v>0.92259001731872503</v>
      </c>
      <c r="Q37">
        <v>276.877575616206</v>
      </c>
      <c r="R37">
        <v>11.4489592392235</v>
      </c>
    </row>
    <row r="38" spans="1:18" x14ac:dyDescent="0.35">
      <c r="A38" s="49">
        <v>43886</v>
      </c>
      <c r="B38">
        <v>10.730999946594199</v>
      </c>
      <c r="C38">
        <v>130.24000549316401</v>
      </c>
      <c r="D38">
        <v>102.971987382957</v>
      </c>
      <c r="E38">
        <v>97.852707795871495</v>
      </c>
      <c r="F38">
        <v>227.78401184082</v>
      </c>
      <c r="G38">
        <v>8.7070464920286099</v>
      </c>
      <c r="H38">
        <v>10.1562294708639</v>
      </c>
      <c r="I38">
        <v>9.41027278174783</v>
      </c>
      <c r="J38">
        <v>21.8361843204164</v>
      </c>
      <c r="K38">
        <v>8.3179880998235305</v>
      </c>
      <c r="L38">
        <v>74.042521601556004</v>
      </c>
      <c r="M38">
        <v>8.5594340631641899</v>
      </c>
      <c r="N38">
        <v>3.8950427883760499</v>
      </c>
      <c r="O38">
        <v>13.6406675876986</v>
      </c>
      <c r="P38">
        <v>0.92172700166702204</v>
      </c>
      <c r="Q38">
        <v>273.684031878312</v>
      </c>
      <c r="R38">
        <v>11.446880742866799</v>
      </c>
    </row>
    <row r="39" spans="1:18" x14ac:dyDescent="0.35">
      <c r="A39" s="49">
        <v>43887</v>
      </c>
      <c r="B39">
        <v>10.5769996643066</v>
      </c>
      <c r="C39">
        <v>125.94000244140599</v>
      </c>
      <c r="D39">
        <v>102.554974308185</v>
      </c>
      <c r="E39">
        <v>97.276289802705804</v>
      </c>
      <c r="F39">
        <v>207.34375</v>
      </c>
      <c r="G39">
        <v>8.5788771672061994</v>
      </c>
      <c r="H39">
        <v>10.0801723896945</v>
      </c>
      <c r="I39">
        <v>9.3580990853250796</v>
      </c>
      <c r="J39">
        <v>21.643754878286</v>
      </c>
      <c r="K39">
        <v>8.3201677326920809</v>
      </c>
      <c r="L39">
        <v>73.895918168891498</v>
      </c>
      <c r="M39">
        <v>8.5076442815419497</v>
      </c>
      <c r="N39">
        <v>3.8468746707900401</v>
      </c>
      <c r="O39">
        <v>13.4571287590661</v>
      </c>
      <c r="P39">
        <v>0.91894900798797596</v>
      </c>
      <c r="Q39">
        <v>277.67473964480001</v>
      </c>
      <c r="R39">
        <v>11.412380980690999</v>
      </c>
    </row>
    <row r="40" spans="1:18" x14ac:dyDescent="0.35">
      <c r="A40" s="49">
        <v>43888</v>
      </c>
      <c r="B40">
        <v>10.1070003509521</v>
      </c>
      <c r="C40">
        <v>123.26999664306599</v>
      </c>
      <c r="D40">
        <v>102.53602943711201</v>
      </c>
      <c r="E40">
        <v>97.338192817832294</v>
      </c>
      <c r="F40">
        <v>206.16758728027301</v>
      </c>
      <c r="G40">
        <v>8.2276778128619892</v>
      </c>
      <c r="H40">
        <v>9.6040825704540094</v>
      </c>
      <c r="I40">
        <v>8.9183520070560007</v>
      </c>
      <c r="J40">
        <v>21.0268746097153</v>
      </c>
      <c r="K40">
        <v>8.1265107845631501</v>
      </c>
      <c r="L40">
        <v>72.874454916588505</v>
      </c>
      <c r="M40">
        <v>8.4093332479270604</v>
      </c>
      <c r="N40">
        <v>3.79451566240084</v>
      </c>
      <c r="O40">
        <v>13.2456339033309</v>
      </c>
      <c r="P40">
        <v>0.91861999034881503</v>
      </c>
      <c r="Q40">
        <v>270.08209866454399</v>
      </c>
      <c r="R40">
        <v>11.356671962937201</v>
      </c>
    </row>
    <row r="41" spans="1:18" x14ac:dyDescent="0.35">
      <c r="A41" s="49">
        <v>43889</v>
      </c>
      <c r="B41">
        <v>9.9549999237060494</v>
      </c>
      <c r="C41">
        <v>119.06999969482401</v>
      </c>
      <c r="D41">
        <v>102.245767242558</v>
      </c>
      <c r="E41">
        <v>96.918552893431297</v>
      </c>
      <c r="F41">
        <v>205.63391113281199</v>
      </c>
      <c r="G41">
        <v>7.97628299739642</v>
      </c>
      <c r="H41">
        <v>9.4169109010869008</v>
      </c>
      <c r="I41">
        <v>9.0087091471752903</v>
      </c>
      <c r="J41">
        <v>20.774847309636399</v>
      </c>
      <c r="K41">
        <v>8.0442390090845493</v>
      </c>
      <c r="L41">
        <v>72.431321295344702</v>
      </c>
      <c r="M41">
        <v>8.2384699047095094</v>
      </c>
      <c r="N41">
        <v>3.6695869081707402</v>
      </c>
      <c r="O41">
        <v>12.8660364290476</v>
      </c>
      <c r="P41">
        <v>0.90931999683380105</v>
      </c>
      <c r="Q41">
        <v>265.62158970622397</v>
      </c>
      <c r="R41">
        <v>11.2842837920762</v>
      </c>
    </row>
    <row r="42" spans="1:18" x14ac:dyDescent="0.35">
      <c r="A42" s="49">
        <v>43892</v>
      </c>
      <c r="B42">
        <v>10.045000076293899</v>
      </c>
      <c r="C42">
        <v>117.33999633789</v>
      </c>
      <c r="D42">
        <v>101.709422985009</v>
      </c>
      <c r="E42">
        <v>96.331345086144196</v>
      </c>
      <c r="F42">
        <v>206.90594482421801</v>
      </c>
      <c r="G42">
        <v>8.3052568762327592</v>
      </c>
      <c r="H42">
        <v>9.70198231293619</v>
      </c>
      <c r="I42">
        <v>9.2694357636473796</v>
      </c>
      <c r="J42">
        <v>21.405662901839701</v>
      </c>
      <c r="K42">
        <v>8.11220001063867</v>
      </c>
      <c r="L42">
        <v>72.623775248539005</v>
      </c>
      <c r="M42">
        <v>8.21521654243565</v>
      </c>
      <c r="N42">
        <v>3.7377188865479498</v>
      </c>
      <c r="O42">
        <v>13.0835646689423</v>
      </c>
      <c r="P42">
        <v>0.90486997365951505</v>
      </c>
      <c r="Q42">
        <v>282.29565574882997</v>
      </c>
      <c r="R42">
        <v>11.246009213867101</v>
      </c>
    </row>
    <row r="43" spans="1:18" x14ac:dyDescent="0.35">
      <c r="A43" s="49">
        <v>43893</v>
      </c>
      <c r="B43">
        <v>10.027000427246</v>
      </c>
      <c r="C43">
        <v>120.930000305175</v>
      </c>
      <c r="D43">
        <v>101.550309349291</v>
      </c>
      <c r="E43">
        <v>96.210098473230502</v>
      </c>
      <c r="F43">
        <v>200.84326171875</v>
      </c>
      <c r="G43">
        <v>7.92925776919901</v>
      </c>
      <c r="H43">
        <v>9.5147379188107308</v>
      </c>
      <c r="I43">
        <v>8.8512696211683899</v>
      </c>
      <c r="J43">
        <v>20.794792652931999</v>
      </c>
      <c r="K43">
        <v>7.9382587592241398</v>
      </c>
      <c r="L43">
        <v>71.710700972317596</v>
      </c>
      <c r="M43">
        <v>8.1891508729907496</v>
      </c>
      <c r="N43">
        <v>3.7564157377974499</v>
      </c>
      <c r="O43">
        <v>13.010579359808199</v>
      </c>
      <c r="P43">
        <v>0.89733999967574996</v>
      </c>
      <c r="Q43">
        <v>273.84243728996398</v>
      </c>
      <c r="R43">
        <v>11.217267736863899</v>
      </c>
    </row>
    <row r="44" spans="1:18" x14ac:dyDescent="0.35">
      <c r="A44" s="49">
        <v>43894</v>
      </c>
      <c r="B44">
        <v>10.204000473022401</v>
      </c>
      <c r="C44">
        <v>120.180000305175</v>
      </c>
      <c r="D44">
        <v>101.139565726326</v>
      </c>
      <c r="E44">
        <v>95.740370874239403</v>
      </c>
      <c r="F44">
        <v>201.58750915527301</v>
      </c>
      <c r="G44">
        <v>8.13475674958908</v>
      </c>
      <c r="H44">
        <v>9.8728146379690997</v>
      </c>
      <c r="I44">
        <v>9.2239836377981401</v>
      </c>
      <c r="J44">
        <v>21.9667177203523</v>
      </c>
      <c r="K44">
        <v>8.1597836340655405</v>
      </c>
      <c r="L44">
        <v>72.457154245574202</v>
      </c>
      <c r="M44">
        <v>8.1960500555975297</v>
      </c>
      <c r="N44">
        <v>3.7511991173901098</v>
      </c>
      <c r="O44">
        <v>12.994782215039599</v>
      </c>
      <c r="P44">
        <v>0.89440000057220403</v>
      </c>
      <c r="Q44">
        <v>281.62919515087901</v>
      </c>
      <c r="R44">
        <v>11.214093070528801</v>
      </c>
    </row>
    <row r="45" spans="1:18" x14ac:dyDescent="0.35">
      <c r="A45" s="49">
        <v>43895</v>
      </c>
      <c r="B45">
        <v>9.9530000686645508</v>
      </c>
      <c r="C45">
        <v>119.169998168945</v>
      </c>
      <c r="D45">
        <v>101.83056701468099</v>
      </c>
      <c r="E45">
        <v>96.339149093013404</v>
      </c>
      <c r="F45">
        <v>204.29331970214801</v>
      </c>
      <c r="G45">
        <v>7.7917285739630398</v>
      </c>
      <c r="H45">
        <v>9.5633776074337202</v>
      </c>
      <c r="I45">
        <v>8.9870351944280102</v>
      </c>
      <c r="J45">
        <v>21.615815614478599</v>
      </c>
      <c r="K45">
        <v>8.0571535451035707</v>
      </c>
      <c r="L45">
        <v>71.809440387655698</v>
      </c>
      <c r="M45">
        <v>8.1758743733639605</v>
      </c>
      <c r="N45">
        <v>3.7367373845746101</v>
      </c>
      <c r="O45">
        <v>12.854795877491799</v>
      </c>
      <c r="P45">
        <v>0.89774000644683805</v>
      </c>
      <c r="Q45">
        <v>267.07650125020098</v>
      </c>
      <c r="R45">
        <v>11.2812457666664</v>
      </c>
    </row>
    <row r="46" spans="1:18" x14ac:dyDescent="0.35">
      <c r="A46" s="49">
        <v>43896</v>
      </c>
      <c r="B46">
        <v>9.5150003433227504</v>
      </c>
      <c r="C46">
        <v>112.629997253417</v>
      </c>
      <c r="D46">
        <v>101.804351794306</v>
      </c>
      <c r="E46">
        <v>96.227253112399893</v>
      </c>
      <c r="F46">
        <v>215.76779174804599</v>
      </c>
      <c r="G46">
        <v>7.5105311841334697</v>
      </c>
      <c r="H46">
        <v>9.1915237796924796</v>
      </c>
      <c r="I46">
        <v>8.7036869610847098</v>
      </c>
      <c r="J46">
        <v>21.153333757018501</v>
      </c>
      <c r="K46">
        <v>7.8377859121137501</v>
      </c>
      <c r="L46">
        <v>70.463499538420294</v>
      </c>
      <c r="M46">
        <v>7.9713318551055101</v>
      </c>
      <c r="N46">
        <v>3.5954945263903202</v>
      </c>
      <c r="O46">
        <v>12.374625501009399</v>
      </c>
      <c r="P46">
        <v>0.89095997810363703</v>
      </c>
      <c r="Q46">
        <v>251.801636404459</v>
      </c>
      <c r="R46">
        <v>11.2880228533822</v>
      </c>
    </row>
    <row r="47" spans="1:18" x14ac:dyDescent="0.35">
      <c r="A47" s="49">
        <v>43899</v>
      </c>
      <c r="B47">
        <v>8.13799953460693</v>
      </c>
      <c r="C47">
        <v>107.180000305175</v>
      </c>
      <c r="D47">
        <v>100.22661688122901</v>
      </c>
      <c r="E47">
        <v>95.404615089762501</v>
      </c>
      <c r="F47">
        <v>177.22280883789</v>
      </c>
      <c r="G47">
        <v>6.5836463850253297</v>
      </c>
      <c r="H47">
        <v>8.1745278021529</v>
      </c>
      <c r="I47">
        <v>7.8059508521349104</v>
      </c>
      <c r="J47">
        <v>19.664604815613899</v>
      </c>
      <c r="K47">
        <v>7.2139694394365899</v>
      </c>
      <c r="L47">
        <v>66.470748255892403</v>
      </c>
      <c r="M47">
        <v>7.5514318370892397</v>
      </c>
      <c r="N47">
        <v>3.32842454508011</v>
      </c>
      <c r="O47">
        <v>11.2411203905296</v>
      </c>
      <c r="P47">
        <v>0.87826997041702204</v>
      </c>
      <c r="Q47">
        <v>223.90951213771999</v>
      </c>
      <c r="R47">
        <v>10.929428762425101</v>
      </c>
    </row>
    <row r="48" spans="1:18" x14ac:dyDescent="0.35">
      <c r="A48" s="49">
        <v>43900</v>
      </c>
      <c r="B48">
        <v>8.3620004653930593</v>
      </c>
      <c r="C48">
        <v>107.480003356933</v>
      </c>
      <c r="D48">
        <v>98.990361513419799</v>
      </c>
      <c r="E48">
        <v>94.1257721226429</v>
      </c>
      <c r="F48">
        <v>177.40235900878901</v>
      </c>
      <c r="G48">
        <v>6.9335653644833402</v>
      </c>
      <c r="H48">
        <v>8.5391174210457095</v>
      </c>
      <c r="I48">
        <v>8.2827682319611995</v>
      </c>
      <c r="J48">
        <v>20.323991976523502</v>
      </c>
      <c r="K48">
        <v>7.4492273557842701</v>
      </c>
      <c r="L48">
        <v>67.420936997796105</v>
      </c>
      <c r="M48">
        <v>7.5187091066874201</v>
      </c>
      <c r="N48">
        <v>3.3597167192620199</v>
      </c>
      <c r="O48">
        <v>11.580262253575</v>
      </c>
      <c r="P48">
        <v>0.877349972724914</v>
      </c>
      <c r="Q48">
        <v>238.126914229487</v>
      </c>
      <c r="R48">
        <v>10.7203693176609</v>
      </c>
    </row>
    <row r="49" spans="1:18" x14ac:dyDescent="0.35">
      <c r="A49" s="49">
        <v>43901</v>
      </c>
      <c r="B49">
        <v>8.0590000152587802</v>
      </c>
      <c r="C49">
        <v>105.86000061035099</v>
      </c>
      <c r="D49">
        <v>98.280746515375995</v>
      </c>
      <c r="E49">
        <v>93.412363845072306</v>
      </c>
      <c r="F49">
        <v>173.03039550781199</v>
      </c>
      <c r="G49">
        <v>6.5750826088483896</v>
      </c>
      <c r="H49">
        <v>8.2422231796272101</v>
      </c>
      <c r="I49">
        <v>7.7928415038630803</v>
      </c>
      <c r="J49">
        <v>19.6179878535754</v>
      </c>
      <c r="K49">
        <v>7.2408137944270203</v>
      </c>
      <c r="L49">
        <v>66.427134361208999</v>
      </c>
      <c r="M49">
        <v>7.46452538163072</v>
      </c>
      <c r="N49">
        <v>3.2998280772967901</v>
      </c>
      <c r="O49">
        <v>11.4338775554275</v>
      </c>
      <c r="P49">
        <v>0.88366502523422197</v>
      </c>
      <c r="Q49">
        <v>229.41759494823401</v>
      </c>
      <c r="R49">
        <v>10.681431278366199</v>
      </c>
    </row>
    <row r="50" spans="1:18" x14ac:dyDescent="0.35">
      <c r="A50" s="49">
        <v>43902</v>
      </c>
      <c r="B50">
        <v>7.29500007629394</v>
      </c>
      <c r="C50">
        <v>97.900001525878906</v>
      </c>
      <c r="D50">
        <v>94.809186357077095</v>
      </c>
      <c r="E50">
        <v>89.939550516752206</v>
      </c>
      <c r="F50">
        <v>100.44630432128901</v>
      </c>
      <c r="G50">
        <v>5.8849121000023299</v>
      </c>
      <c r="H50">
        <v>7.4832080701630703</v>
      </c>
      <c r="I50">
        <v>6.9488645123922197</v>
      </c>
      <c r="J50">
        <v>18.1308661278435</v>
      </c>
      <c r="K50">
        <v>6.6617781452409801</v>
      </c>
      <c r="L50">
        <v>64.084423105105003</v>
      </c>
      <c r="M50">
        <v>7.2330826199163303</v>
      </c>
      <c r="N50">
        <v>3.1839248521896399</v>
      </c>
      <c r="O50">
        <v>10.992473336745199</v>
      </c>
      <c r="P50">
        <v>0.88797998428344704</v>
      </c>
      <c r="Q50">
        <v>225.36657217268601</v>
      </c>
      <c r="R50">
        <v>10.483582936778401</v>
      </c>
    </row>
    <row r="51" spans="1:18" x14ac:dyDescent="0.35">
      <c r="A51" s="49">
        <v>43903</v>
      </c>
      <c r="B51">
        <v>7.6160001754760698</v>
      </c>
      <c r="C51">
        <v>98.029998779296804</v>
      </c>
      <c r="D51">
        <v>96.957900167679298</v>
      </c>
      <c r="E51">
        <v>92.365965581539001</v>
      </c>
      <c r="F51">
        <v>119.55461883544901</v>
      </c>
      <c r="G51">
        <v>6.6028444493325003</v>
      </c>
      <c r="H51">
        <v>8.2153752088017793</v>
      </c>
      <c r="I51">
        <v>7.6991763179709096</v>
      </c>
      <c r="J51">
        <v>19.3098123407262</v>
      </c>
      <c r="K51">
        <v>7.0343657504826602</v>
      </c>
      <c r="L51">
        <v>66.551769766612694</v>
      </c>
      <c r="M51">
        <v>7.2657510670688898</v>
      </c>
      <c r="N51">
        <v>3.1275367448036402</v>
      </c>
      <c r="O51">
        <v>11.1839594338712</v>
      </c>
      <c r="P51">
        <v>0.89406001567840498</v>
      </c>
      <c r="Q51">
        <v>250.52089322435799</v>
      </c>
      <c r="R51">
        <v>10.463066760268299</v>
      </c>
    </row>
    <row r="52" spans="1:18" x14ac:dyDescent="0.35">
      <c r="A52" s="49">
        <v>43906</v>
      </c>
      <c r="B52">
        <v>6.8759999275207502</v>
      </c>
      <c r="C52">
        <v>91.370002746582003</v>
      </c>
      <c r="D52">
        <v>98.840101862333498</v>
      </c>
      <c r="E52">
        <v>91.113768603645397</v>
      </c>
      <c r="F52">
        <v>99.105407714843693</v>
      </c>
      <c r="G52">
        <v>5.6426243573923696</v>
      </c>
      <c r="H52">
        <v>7.2352166896735</v>
      </c>
      <c r="I52">
        <v>6.4265359816204102</v>
      </c>
      <c r="J52">
        <v>17.2380837692344</v>
      </c>
      <c r="K52">
        <v>6.3264457322134096</v>
      </c>
      <c r="L52">
        <v>63.060437457170302</v>
      </c>
      <c r="M52">
        <v>7.0145689753189799</v>
      </c>
      <c r="N52">
        <v>2.9576554142863598</v>
      </c>
      <c r="O52">
        <v>10.720602000469601</v>
      </c>
      <c r="P52">
        <v>0.89643001556396396</v>
      </c>
      <c r="Q52">
        <v>218.39084756065799</v>
      </c>
      <c r="R52">
        <v>10.448738800187099</v>
      </c>
    </row>
    <row r="53" spans="1:18" x14ac:dyDescent="0.35">
      <c r="A53" s="49">
        <v>43907</v>
      </c>
      <c r="B53">
        <v>7.0089998245239196</v>
      </c>
      <c r="C53">
        <v>89.669998168945298</v>
      </c>
      <c r="D53">
        <v>96.2173339334731</v>
      </c>
      <c r="E53">
        <v>89.768683881738895</v>
      </c>
      <c r="F53">
        <v>103.461387634277</v>
      </c>
      <c r="G53">
        <v>5.9284573574211601</v>
      </c>
      <c r="H53">
        <v>7.7528984025980199</v>
      </c>
      <c r="I53">
        <v>6.9017360859046999</v>
      </c>
      <c r="J53">
        <v>18.236538918232501</v>
      </c>
      <c r="K53">
        <v>6.4813779130318396</v>
      </c>
      <c r="L53">
        <v>63.607533678591601</v>
      </c>
      <c r="M53">
        <v>6.8998489340074798</v>
      </c>
      <c r="N53">
        <v>2.8772362302025498</v>
      </c>
      <c r="O53">
        <v>10.444345211960201</v>
      </c>
      <c r="P53">
        <v>0.89579999446868896</v>
      </c>
      <c r="Q53">
        <v>228.15726238513801</v>
      </c>
      <c r="R53">
        <v>10.1387462068129</v>
      </c>
    </row>
    <row r="54" spans="1:18" x14ac:dyDescent="0.35">
      <c r="A54" s="49">
        <v>43908</v>
      </c>
      <c r="B54">
        <v>6.4850001335143999</v>
      </c>
      <c r="C54">
        <v>89.150001525878906</v>
      </c>
      <c r="D54">
        <v>93.793250007051</v>
      </c>
      <c r="E54">
        <v>88.018490637845304</v>
      </c>
      <c r="F54">
        <v>104.801155090332</v>
      </c>
      <c r="G54">
        <v>5.3618348983620701</v>
      </c>
      <c r="H54">
        <v>7.3270659749775797</v>
      </c>
      <c r="I54">
        <v>6.2493623945693999</v>
      </c>
      <c r="J54">
        <v>17.746172666587398</v>
      </c>
      <c r="K54">
        <v>6.1375670114136902</v>
      </c>
      <c r="L54">
        <v>61.615489458958102</v>
      </c>
      <c r="M54">
        <v>6.7527154138062997</v>
      </c>
      <c r="N54">
        <v>2.7570292226652602</v>
      </c>
      <c r="O54">
        <v>10.2575819052058</v>
      </c>
      <c r="P54">
        <v>0.90780997276306097</v>
      </c>
      <c r="Q54">
        <v>201.64095979903101</v>
      </c>
      <c r="R54">
        <v>9.8316537934331301</v>
      </c>
    </row>
    <row r="55" spans="1:18" x14ac:dyDescent="0.35">
      <c r="A55" s="49">
        <v>43909</v>
      </c>
      <c r="B55">
        <v>6.7620000839233398</v>
      </c>
      <c r="C55">
        <v>86.360000610351506</v>
      </c>
      <c r="D55">
        <v>96.360071609964905</v>
      </c>
      <c r="E55">
        <v>88.320548225260097</v>
      </c>
      <c r="F55">
        <v>128.14471435546801</v>
      </c>
      <c r="G55">
        <v>5.6159085106620799</v>
      </c>
      <c r="H55">
        <v>7.4804498002981701</v>
      </c>
      <c r="I55">
        <v>6.7686767418486502</v>
      </c>
      <c r="J55">
        <v>18.0535265820509</v>
      </c>
      <c r="K55">
        <v>6.0595811638784403</v>
      </c>
      <c r="L55">
        <v>60.527641376247601</v>
      </c>
      <c r="M55">
        <v>6.6397526854495004</v>
      </c>
      <c r="N55">
        <v>2.85763967984875</v>
      </c>
      <c r="O55">
        <v>10.5270232474904</v>
      </c>
      <c r="P55">
        <v>0.91228002309799106</v>
      </c>
      <c r="Q55">
        <v>214.089219762559</v>
      </c>
      <c r="R55">
        <v>9.7088330640015599</v>
      </c>
    </row>
    <row r="56" spans="1:18" x14ac:dyDescent="0.35">
      <c r="A56" s="49">
        <v>43910</v>
      </c>
      <c r="B56">
        <v>6.8400001525878897</v>
      </c>
      <c r="C56">
        <v>91.110000610351506</v>
      </c>
      <c r="D56">
        <v>100.093017503346</v>
      </c>
      <c r="E56">
        <v>92.219446771451601</v>
      </c>
      <c r="F56">
        <v>123.3330078125</v>
      </c>
      <c r="G56">
        <v>5.5420373992694101</v>
      </c>
      <c r="H56">
        <v>7.3784153004329402</v>
      </c>
      <c r="I56">
        <v>6.7916829865457897</v>
      </c>
      <c r="J56">
        <v>17.8577654500512</v>
      </c>
      <c r="K56">
        <v>6.3067422868572001</v>
      </c>
      <c r="L56">
        <v>60.859269894025999</v>
      </c>
      <c r="M56">
        <v>6.7673533120099503</v>
      </c>
      <c r="N56">
        <v>2.94666756727023</v>
      </c>
      <c r="O56">
        <v>10.752443665769199</v>
      </c>
      <c r="P56">
        <v>0.93831998109817505</v>
      </c>
      <c r="Q56">
        <v>225.50684366898599</v>
      </c>
      <c r="R56">
        <v>9.9067104072017198</v>
      </c>
    </row>
    <row r="57" spans="1:18" x14ac:dyDescent="0.35">
      <c r="A57" s="49">
        <v>43913</v>
      </c>
      <c r="B57">
        <v>6.5180001258850098</v>
      </c>
      <c r="C57">
        <v>86.949996948242102</v>
      </c>
      <c r="D57">
        <v>102.112385366734</v>
      </c>
      <c r="E57">
        <v>93.569320603026398</v>
      </c>
      <c r="F57">
        <v>125.33396911621</v>
      </c>
      <c r="G57">
        <v>5.2116960487849102</v>
      </c>
      <c r="H57">
        <v>6.97365531379298</v>
      </c>
      <c r="I57">
        <v>7.0023795446250796</v>
      </c>
      <c r="J57">
        <v>17.2886072199999</v>
      </c>
      <c r="K57">
        <v>6.1092905857565496</v>
      </c>
      <c r="L57">
        <v>59.674624777894202</v>
      </c>
      <c r="M57">
        <v>6.6028651856420302</v>
      </c>
      <c r="N57">
        <v>3.0033682024684198</v>
      </c>
      <c r="O57">
        <v>10.8367522474322</v>
      </c>
      <c r="P57">
        <v>0.93506997823715199</v>
      </c>
      <c r="Q57">
        <v>214.07516565710301</v>
      </c>
      <c r="R57">
        <v>9.9513724865253703</v>
      </c>
    </row>
    <row r="58" spans="1:18" x14ac:dyDescent="0.35">
      <c r="A58" s="49">
        <v>43914</v>
      </c>
      <c r="B58">
        <v>7.3280000686645499</v>
      </c>
      <c r="C58">
        <v>89.730003356933594</v>
      </c>
      <c r="D58">
        <v>102.283838701523</v>
      </c>
      <c r="E58">
        <v>92.664656209099107</v>
      </c>
      <c r="F58">
        <v>128.49656677246</v>
      </c>
      <c r="G58">
        <v>5.7959294911498196</v>
      </c>
      <c r="H58">
        <v>7.72756549392113</v>
      </c>
      <c r="I58">
        <v>7.8152535495411204</v>
      </c>
      <c r="J58">
        <v>18.3758117663956</v>
      </c>
      <c r="K58">
        <v>6.51018165209023</v>
      </c>
      <c r="L58">
        <v>61.730009763705297</v>
      </c>
      <c r="M58">
        <v>6.5685483662724602</v>
      </c>
      <c r="N58">
        <v>3.1019441480891801</v>
      </c>
      <c r="O58">
        <v>11.026152396879599</v>
      </c>
      <c r="P58">
        <v>0.92896997928619296</v>
      </c>
      <c r="Q58">
        <v>251.035170809682</v>
      </c>
      <c r="R58">
        <v>9.9997924898696002</v>
      </c>
    </row>
    <row r="59" spans="1:18" x14ac:dyDescent="0.35">
      <c r="A59" s="49">
        <v>43915</v>
      </c>
      <c r="B59">
        <v>7.6310000419616699</v>
      </c>
      <c r="C59">
        <v>94.139999389648395</v>
      </c>
      <c r="D59">
        <v>102.964845278197</v>
      </c>
      <c r="E59">
        <v>93.520158439202902</v>
      </c>
      <c r="F59">
        <v>125.083938598632</v>
      </c>
      <c r="G59">
        <v>5.9038725636129001</v>
      </c>
      <c r="H59">
        <v>7.9109567985315703</v>
      </c>
      <c r="I59">
        <v>7.8117308922578497</v>
      </c>
      <c r="J59">
        <v>18.749574416319501</v>
      </c>
      <c r="K59">
        <v>6.6977133608229096</v>
      </c>
      <c r="L59">
        <v>63.242927382056202</v>
      </c>
      <c r="M59">
        <v>6.6152446325871699</v>
      </c>
      <c r="N59">
        <v>3.1278235298381101</v>
      </c>
      <c r="O59">
        <v>11.4223913880867</v>
      </c>
      <c r="P59">
        <v>0.92570000886917103</v>
      </c>
      <c r="Q59">
        <v>241.41986725140799</v>
      </c>
      <c r="R59">
        <v>10.1209665177152</v>
      </c>
    </row>
    <row r="60" spans="1:18" x14ac:dyDescent="0.35">
      <c r="A60" s="49">
        <v>43916</v>
      </c>
      <c r="B60">
        <v>7.8020000457763601</v>
      </c>
      <c r="C60">
        <v>95.650001525878906</v>
      </c>
      <c r="D60">
        <v>102.45445770620999</v>
      </c>
      <c r="E60">
        <v>93.505096989563299</v>
      </c>
      <c r="F60">
        <v>125.245155334472</v>
      </c>
      <c r="G60">
        <v>6.3150945991766596</v>
      </c>
      <c r="H60">
        <v>8.2565418901884797</v>
      </c>
      <c r="I60">
        <v>8.2332079103122098</v>
      </c>
      <c r="J60">
        <v>19.7940214090147</v>
      </c>
      <c r="K60">
        <v>6.94378001172125</v>
      </c>
      <c r="L60">
        <v>65.607241469635895</v>
      </c>
      <c r="M60">
        <v>6.71779448018611</v>
      </c>
      <c r="N60">
        <v>3.08095060309256</v>
      </c>
      <c r="O60">
        <v>10.9363562971938</v>
      </c>
      <c r="P60">
        <v>0.918309986591339</v>
      </c>
      <c r="Q60">
        <v>264.99716795011398</v>
      </c>
      <c r="R60">
        <v>10.2383888268497</v>
      </c>
    </row>
    <row r="61" spans="1:18" x14ac:dyDescent="0.35">
      <c r="A61" s="49">
        <v>43917</v>
      </c>
      <c r="B61">
        <v>7.4429998397827104</v>
      </c>
      <c r="C61">
        <v>99.220001220703097</v>
      </c>
      <c r="D61">
        <v>101.412844580127</v>
      </c>
      <c r="E61">
        <v>92.691990584113199</v>
      </c>
      <c r="F61">
        <v>119.94142150878901</v>
      </c>
      <c r="G61">
        <v>6.0319684106337297</v>
      </c>
      <c r="H61">
        <v>7.7619399980358104</v>
      </c>
      <c r="I61">
        <v>7.6927872806617099</v>
      </c>
      <c r="J61">
        <v>19.0966014962796</v>
      </c>
      <c r="K61">
        <v>6.5577571173986904</v>
      </c>
      <c r="L61">
        <v>64.833219379458498</v>
      </c>
      <c r="M61">
        <v>6.6982969187156396</v>
      </c>
      <c r="N61">
        <v>3.0223062067654198</v>
      </c>
      <c r="O61">
        <v>10.8154770559631</v>
      </c>
      <c r="P61">
        <v>0.90512001514434803</v>
      </c>
      <c r="Q61">
        <v>246.764890559501</v>
      </c>
      <c r="R61">
        <v>10.184771092498799</v>
      </c>
    </row>
    <row r="62" spans="1:18" x14ac:dyDescent="0.35">
      <c r="A62" s="49">
        <v>43920</v>
      </c>
      <c r="B62">
        <v>7.6030001640319798</v>
      </c>
      <c r="C62">
        <v>96.769996643066406</v>
      </c>
      <c r="D62">
        <v>101.673111165888</v>
      </c>
      <c r="E62">
        <v>92.954596764335193</v>
      </c>
      <c r="F62">
        <v>121.157470703125</v>
      </c>
      <c r="G62">
        <v>6.1003555277084098</v>
      </c>
      <c r="H62">
        <v>8.0524386730794504</v>
      </c>
      <c r="I62">
        <v>7.9792621788510498</v>
      </c>
      <c r="J62">
        <v>19.9159238288848</v>
      </c>
      <c r="K62">
        <v>6.6579435025041596</v>
      </c>
      <c r="L62">
        <v>65.494205603376003</v>
      </c>
      <c r="M62">
        <v>6.7176701263142604</v>
      </c>
      <c r="N62">
        <v>2.9911438863991799</v>
      </c>
      <c r="O62">
        <v>10.760400385965101</v>
      </c>
      <c r="P62">
        <v>0.90657997131347601</v>
      </c>
      <c r="Q62">
        <v>263.279477789765</v>
      </c>
      <c r="R62">
        <v>10.320311703391701</v>
      </c>
    </row>
    <row r="63" spans="1:18" x14ac:dyDescent="0.35">
      <c r="A63" s="49">
        <v>43921</v>
      </c>
      <c r="B63">
        <v>7.8289999961853001</v>
      </c>
      <c r="C63">
        <v>98.459999084472599</v>
      </c>
      <c r="D63">
        <v>101.436437149228</v>
      </c>
      <c r="E63">
        <v>92.412944169037004</v>
      </c>
      <c r="F63">
        <v>123.83773803710901</v>
      </c>
      <c r="G63">
        <v>5.9180920406770898</v>
      </c>
      <c r="H63">
        <v>7.8758767137105101</v>
      </c>
      <c r="I63">
        <v>7.8332472871924201</v>
      </c>
      <c r="J63">
        <v>19.868286239715399</v>
      </c>
      <c r="K63">
        <v>6.6782219642838303</v>
      </c>
      <c r="L63">
        <v>64.994462284819704</v>
      </c>
      <c r="M63">
        <v>6.7543259860251199</v>
      </c>
      <c r="N63">
        <v>2.9921997424006199</v>
      </c>
      <c r="O63">
        <v>10.7188570304405</v>
      </c>
      <c r="P63">
        <v>0.90689998865127497</v>
      </c>
      <c r="Q63">
        <v>259.10424384930701</v>
      </c>
      <c r="R63">
        <v>10.383533333540999</v>
      </c>
    </row>
    <row r="64" spans="1:18" x14ac:dyDescent="0.35">
      <c r="A64" s="49">
        <v>43922</v>
      </c>
      <c r="B64">
        <v>7.625</v>
      </c>
      <c r="C64">
        <v>94.879997253417898</v>
      </c>
      <c r="D64">
        <v>101.76519588699</v>
      </c>
      <c r="E64">
        <v>93.239265762589596</v>
      </c>
      <c r="F64">
        <v>130.96990966796801</v>
      </c>
      <c r="G64">
        <v>5.5777794102605096</v>
      </c>
      <c r="H64">
        <v>7.4226517644938204</v>
      </c>
      <c r="I64">
        <v>7.4122919304318202</v>
      </c>
      <c r="J64">
        <v>19.277316983558102</v>
      </c>
      <c r="K64">
        <v>6.5151532857553303</v>
      </c>
      <c r="L64">
        <v>63.631366730209201</v>
      </c>
      <c r="M64">
        <v>6.7389109875525701</v>
      </c>
      <c r="N64">
        <v>2.9395467583319701</v>
      </c>
      <c r="O64">
        <v>10.4889946118873</v>
      </c>
      <c r="P64">
        <v>0.91294002532958896</v>
      </c>
      <c r="Q64">
        <v>244.87103142653299</v>
      </c>
      <c r="R64">
        <v>10.4526886130315</v>
      </c>
    </row>
    <row r="65" spans="1:18" x14ac:dyDescent="0.35">
      <c r="A65" s="49">
        <v>43923</v>
      </c>
      <c r="B65">
        <v>7.9689998626708896</v>
      </c>
      <c r="C65">
        <v>95.059997558593693</v>
      </c>
      <c r="D65">
        <v>102.913992126732</v>
      </c>
      <c r="E65">
        <v>94.480561071268298</v>
      </c>
      <c r="F65">
        <v>131.51332092285099</v>
      </c>
      <c r="G65">
        <v>5.7431731109204502</v>
      </c>
      <c r="H65">
        <v>7.6138780273481599</v>
      </c>
      <c r="I65">
        <v>7.7476442427041503</v>
      </c>
      <c r="J65">
        <v>19.878911544658401</v>
      </c>
      <c r="K65">
        <v>6.7429711688788503</v>
      </c>
      <c r="L65">
        <v>64.754171984213798</v>
      </c>
      <c r="M65">
        <v>6.77004926647896</v>
      </c>
      <c r="N65">
        <v>3.07094085624498</v>
      </c>
      <c r="O65">
        <v>10.7945089385316</v>
      </c>
      <c r="P65">
        <v>0.92188000679016102</v>
      </c>
      <c r="Q65">
        <v>261.58840343064998</v>
      </c>
      <c r="R65">
        <v>10.5411742772037</v>
      </c>
    </row>
    <row r="66" spans="1:18" x14ac:dyDescent="0.35">
      <c r="A66" s="49">
        <v>43924</v>
      </c>
      <c r="B66">
        <v>7.8060002326965297</v>
      </c>
      <c r="C66">
        <v>94.709999084472599</v>
      </c>
      <c r="D66">
        <v>102.985662332948</v>
      </c>
      <c r="E66">
        <v>94.276515501833202</v>
      </c>
      <c r="F66">
        <v>134.40025329589801</v>
      </c>
      <c r="G66">
        <v>5.5471900000981096</v>
      </c>
      <c r="H66">
        <v>7.4588648312067098</v>
      </c>
      <c r="I66">
        <v>7.5883916729810599</v>
      </c>
      <c r="J66">
        <v>19.5692948471264</v>
      </c>
      <c r="K66">
        <v>6.6518501328988497</v>
      </c>
      <c r="L66">
        <v>63.367082708555202</v>
      </c>
      <c r="M66">
        <v>6.7003448917284896</v>
      </c>
      <c r="N66">
        <v>3.1149162248016098</v>
      </c>
      <c r="O66">
        <v>11.1263634451415</v>
      </c>
      <c r="P66">
        <v>0.92188000679016102</v>
      </c>
      <c r="Q66">
        <v>246.65818423254601</v>
      </c>
      <c r="R66">
        <v>10.558513332736</v>
      </c>
    </row>
    <row r="67" spans="1:18" x14ac:dyDescent="0.35">
      <c r="A67" s="49">
        <v>43927</v>
      </c>
      <c r="B67">
        <v>8.0920000076293892</v>
      </c>
      <c r="C67">
        <v>97.720001220703097</v>
      </c>
      <c r="D67">
        <v>103.904834673614</v>
      </c>
      <c r="E67">
        <v>95.316087040215706</v>
      </c>
      <c r="F67">
        <v>151.53221130371</v>
      </c>
      <c r="G67">
        <v>6.03156641961791</v>
      </c>
      <c r="H67">
        <v>8.0840510532911392</v>
      </c>
      <c r="I67">
        <v>8.39450400785352</v>
      </c>
      <c r="J67">
        <v>20.6525945938753</v>
      </c>
      <c r="K67">
        <v>6.9897538208313899</v>
      </c>
      <c r="L67">
        <v>65.171159880906998</v>
      </c>
      <c r="M67">
        <v>6.7273822345048302</v>
      </c>
      <c r="N67">
        <v>3.1642796019641199</v>
      </c>
      <c r="O67">
        <v>11.143495626909599</v>
      </c>
      <c r="P67">
        <v>0.92559999227523804</v>
      </c>
      <c r="Q67">
        <v>276.82908294357901</v>
      </c>
      <c r="R67">
        <v>10.583710198384299</v>
      </c>
    </row>
    <row r="68" spans="1:18" x14ac:dyDescent="0.35">
      <c r="A68" s="49">
        <v>43928</v>
      </c>
      <c r="B68">
        <v>8.1549997329711896</v>
      </c>
      <c r="C68">
        <v>102.73999786376901</v>
      </c>
      <c r="D68">
        <v>103.176393937792</v>
      </c>
      <c r="E68">
        <v>94.932100857113198</v>
      </c>
      <c r="F68">
        <v>158.95280456542901</v>
      </c>
      <c r="G68">
        <v>6.11673791023577</v>
      </c>
      <c r="H68">
        <v>8.2250815476982098</v>
      </c>
      <c r="I68">
        <v>8.3003442249491801</v>
      </c>
      <c r="J68">
        <v>20.202805367170999</v>
      </c>
      <c r="K68">
        <v>7.0037311842952397</v>
      </c>
      <c r="L68">
        <v>64.624781917518703</v>
      </c>
      <c r="M68">
        <v>6.7317061010271502</v>
      </c>
      <c r="N68">
        <v>3.1523455456806402</v>
      </c>
      <c r="O68">
        <v>11.095960147372301</v>
      </c>
      <c r="P68">
        <v>0.91784000396728505</v>
      </c>
      <c r="Q68">
        <v>259.61623262119201</v>
      </c>
      <c r="R68">
        <v>10.555395506821601</v>
      </c>
    </row>
    <row r="69" spans="1:18" x14ac:dyDescent="0.35">
      <c r="A69" s="49">
        <v>43929</v>
      </c>
      <c r="B69">
        <v>8.3979997634887695</v>
      </c>
      <c r="C69">
        <v>100.970001220703</v>
      </c>
      <c r="D69">
        <v>103.573790898665</v>
      </c>
      <c r="E69">
        <v>95.517238983900796</v>
      </c>
      <c r="F69">
        <v>156.33876037597599</v>
      </c>
      <c r="G69">
        <v>6.4563793449050504</v>
      </c>
      <c r="H69">
        <v>8.6677380365992391</v>
      </c>
      <c r="I69">
        <v>8.6244157842921201</v>
      </c>
      <c r="J69">
        <v>21.020379946580402</v>
      </c>
      <c r="K69">
        <v>7.0877179953126301</v>
      </c>
      <c r="L69">
        <v>66.498173712780002</v>
      </c>
      <c r="M69">
        <v>6.78601559745979</v>
      </c>
      <c r="N69">
        <v>3.17611825646518</v>
      </c>
      <c r="O69">
        <v>11.1005041625844</v>
      </c>
      <c r="P69">
        <v>0.92049998044967596</v>
      </c>
      <c r="Q69">
        <v>270.47100254103998</v>
      </c>
      <c r="R69">
        <v>10.637917316520801</v>
      </c>
    </row>
    <row r="70" spans="1:18" x14ac:dyDescent="0.35">
      <c r="A70" s="49">
        <v>43930</v>
      </c>
      <c r="B70">
        <v>8.4770002365112305</v>
      </c>
      <c r="C70">
        <v>102.870002746582</v>
      </c>
      <c r="D70">
        <v>104.24991351145999</v>
      </c>
      <c r="E70">
        <v>95.7614318715341</v>
      </c>
      <c r="F70">
        <v>144.84742736816401</v>
      </c>
      <c r="G70">
        <v>6.76032691297263</v>
      </c>
      <c r="H70">
        <v>8.9701865271549597</v>
      </c>
      <c r="I70">
        <v>8.4296435245835202</v>
      </c>
      <c r="J70">
        <v>21.068511955519799</v>
      </c>
      <c r="K70">
        <v>7.0644610072506504</v>
      </c>
      <c r="L70">
        <v>70.437782114411604</v>
      </c>
      <c r="M70">
        <v>6.9021150937409699</v>
      </c>
      <c r="N70">
        <v>3.1794158500718699</v>
      </c>
      <c r="O70">
        <v>11.072349210392</v>
      </c>
      <c r="P70">
        <v>0.91513001918792702</v>
      </c>
      <c r="Q70">
        <v>281.11722888563901</v>
      </c>
      <c r="R70">
        <v>10.7995973934072</v>
      </c>
    </row>
    <row r="71" spans="1:18" x14ac:dyDescent="0.35">
      <c r="A71" s="49">
        <v>43934</v>
      </c>
      <c r="D71">
        <v>103.80284324126301</v>
      </c>
      <c r="E71">
        <v>95.764880213393496</v>
      </c>
      <c r="F71">
        <v>143.468826293945</v>
      </c>
      <c r="G71">
        <v>6.5022504281165503</v>
      </c>
      <c r="H71">
        <v>8.7383740892922699</v>
      </c>
      <c r="I71">
        <v>8.5180623481595603</v>
      </c>
      <c r="J71">
        <v>20.9631437645726</v>
      </c>
      <c r="K71">
        <v>7.0763661355424796</v>
      </c>
      <c r="L71">
        <v>69.456660484365699</v>
      </c>
      <c r="M71">
        <v>7.0000856747475302</v>
      </c>
      <c r="N71">
        <v>3.1879797197823101</v>
      </c>
      <c r="O71">
        <v>11.259913978922301</v>
      </c>
      <c r="P71">
        <v>0.91549998521804798</v>
      </c>
      <c r="Q71">
        <v>280.17180042315698</v>
      </c>
      <c r="R71">
        <v>10.9158785669204</v>
      </c>
    </row>
    <row r="72" spans="1:18" x14ac:dyDescent="0.35">
      <c r="A72" s="49">
        <v>43935</v>
      </c>
      <c r="B72">
        <v>8.42000007629394</v>
      </c>
      <c r="C72">
        <v>104.36000061035099</v>
      </c>
      <c r="D72">
        <v>103.266311243442</v>
      </c>
      <c r="E72">
        <v>94.844278997106798</v>
      </c>
      <c r="F72">
        <v>140.57020568847599</v>
      </c>
      <c r="G72">
        <v>6.4563755461619996</v>
      </c>
      <c r="H72">
        <v>8.82380008833365</v>
      </c>
      <c r="I72">
        <v>8.7486217886009801</v>
      </c>
      <c r="J72">
        <v>21.466890114606901</v>
      </c>
      <c r="K72">
        <v>7.1801353152920901</v>
      </c>
      <c r="L72">
        <v>69.351398988328498</v>
      </c>
      <c r="M72">
        <v>7.0463599939728203</v>
      </c>
      <c r="N72">
        <v>3.1626350789380799</v>
      </c>
      <c r="O72">
        <v>11.159548312338</v>
      </c>
      <c r="P72">
        <v>0.91030001640319802</v>
      </c>
      <c r="Q72">
        <v>282.08163445615298</v>
      </c>
      <c r="R72">
        <v>10.9137955394885</v>
      </c>
    </row>
    <row r="73" spans="1:18" x14ac:dyDescent="0.35">
      <c r="A73" s="49">
        <v>43936</v>
      </c>
      <c r="B73">
        <v>8.0489997863769496</v>
      </c>
      <c r="C73">
        <v>103.699996948242</v>
      </c>
      <c r="D73">
        <v>104.45424851112099</v>
      </c>
      <c r="E73">
        <v>96.292649266908001</v>
      </c>
      <c r="F73">
        <v>158.54627990722599</v>
      </c>
      <c r="G73">
        <v>6.1706072617313898</v>
      </c>
      <c r="H73">
        <v>8.4715365808560801</v>
      </c>
      <c r="I73">
        <v>8.5405529254941808</v>
      </c>
      <c r="J73">
        <v>21.5108639491053</v>
      </c>
      <c r="K73">
        <v>7.1242316115033102</v>
      </c>
      <c r="L73">
        <v>69.210684254300304</v>
      </c>
      <c r="M73">
        <v>7.0982382155951296</v>
      </c>
      <c r="N73">
        <v>3.1348863636923401</v>
      </c>
      <c r="O73">
        <v>10.9941351805994</v>
      </c>
      <c r="P73">
        <v>0.91700202226638705</v>
      </c>
      <c r="Q73">
        <v>280.722141385447</v>
      </c>
      <c r="R73">
        <v>11.0286376685301</v>
      </c>
    </row>
    <row r="74" spans="1:18" x14ac:dyDescent="0.35">
      <c r="A74" s="49">
        <v>43937</v>
      </c>
      <c r="B74">
        <v>7.9039998054504297</v>
      </c>
      <c r="C74">
        <v>102.86000061035099</v>
      </c>
      <c r="D74">
        <v>105.03703703732801</v>
      </c>
      <c r="E74">
        <v>96.723880056058903</v>
      </c>
      <c r="G74">
        <v>6.0433094162498797</v>
      </c>
      <c r="H74">
        <v>8.4532614541918694</v>
      </c>
      <c r="I74">
        <v>8.7055025533705894</v>
      </c>
      <c r="J74">
        <v>22.2906161965679</v>
      </c>
      <c r="K74">
        <v>7.1821340652014101</v>
      </c>
      <c r="L74">
        <v>69.439044672470501</v>
      </c>
      <c r="M74">
        <v>7.1200174988366296</v>
      </c>
      <c r="N74">
        <v>3.1337054828237401</v>
      </c>
      <c r="O74">
        <v>10.976887102804101</v>
      </c>
      <c r="P74">
        <v>0.920939981937408</v>
      </c>
      <c r="Q74">
        <v>281.72733889397699</v>
      </c>
      <c r="R74">
        <v>11.1106372430222</v>
      </c>
    </row>
    <row r="75" spans="1:18" x14ac:dyDescent="0.35">
      <c r="A75" s="49">
        <v>43938</v>
      </c>
      <c r="B75">
        <v>8.3409996032714808</v>
      </c>
      <c r="C75">
        <v>106.06999969482401</v>
      </c>
      <c r="D75">
        <v>104.911773685903</v>
      </c>
      <c r="E75">
        <v>96.635265439266703</v>
      </c>
      <c r="F75">
        <v>171.874908447265</v>
      </c>
      <c r="G75">
        <v>6.40518449192174</v>
      </c>
      <c r="H75">
        <v>8.8358441012978801</v>
      </c>
      <c r="I75">
        <v>8.7824668283083707</v>
      </c>
      <c r="J75">
        <v>22.716136040249999</v>
      </c>
      <c r="K75">
        <v>7.2822655257733597</v>
      </c>
      <c r="L75">
        <v>69.791915215171201</v>
      </c>
      <c r="M75">
        <v>7.1809466349573601</v>
      </c>
      <c r="N75">
        <v>3.1337054828237401</v>
      </c>
      <c r="O75">
        <v>11.0229307644491</v>
      </c>
      <c r="P75">
        <v>0.920939981937408</v>
      </c>
      <c r="Q75">
        <v>288.81150557266102</v>
      </c>
      <c r="R75">
        <v>11.0846613281569</v>
      </c>
    </row>
    <row r="76" spans="1:18" x14ac:dyDescent="0.35">
      <c r="A76" s="49">
        <v>43941</v>
      </c>
      <c r="B76">
        <v>8.2239999771118093</v>
      </c>
      <c r="C76">
        <v>104.809997558593</v>
      </c>
      <c r="D76">
        <v>104.698234263537</v>
      </c>
      <c r="E76">
        <v>96.6760455794428</v>
      </c>
      <c r="F76">
        <v>159.10990905761699</v>
      </c>
      <c r="G76">
        <v>6.2658056288427098</v>
      </c>
      <c r="H76">
        <v>8.59396539506462</v>
      </c>
      <c r="I76">
        <v>8.5722004119048698</v>
      </c>
      <c r="J76">
        <v>22.768242147577599</v>
      </c>
      <c r="K76">
        <v>7.2143133426862898</v>
      </c>
      <c r="L76">
        <v>68.701585402891396</v>
      </c>
      <c r="M76">
        <v>7.1593382394325999</v>
      </c>
      <c r="N76">
        <v>3.1099155478671001</v>
      </c>
      <c r="O76">
        <v>10.9060278864774</v>
      </c>
      <c r="P76">
        <v>0.92040002346038796</v>
      </c>
      <c r="Q76">
        <v>292.98300618620402</v>
      </c>
      <c r="R76">
        <v>11.0695048891642</v>
      </c>
    </row>
    <row r="77" spans="1:18" x14ac:dyDescent="0.35">
      <c r="A77" s="49">
        <v>43942</v>
      </c>
      <c r="B77">
        <v>7.9939999580383301</v>
      </c>
      <c r="C77">
        <v>103.559997558593</v>
      </c>
      <c r="D77">
        <v>104.832704557789</v>
      </c>
      <c r="E77">
        <v>96.6265108342795</v>
      </c>
      <c r="F77">
        <v>168.96412658691401</v>
      </c>
      <c r="G77">
        <v>6.0715708842612601</v>
      </c>
      <c r="H77">
        <v>8.4092677204721404</v>
      </c>
      <c r="I77">
        <v>8.2110268944765004</v>
      </c>
      <c r="J77">
        <v>22.221070110247702</v>
      </c>
      <c r="K77">
        <v>7.05599697949296</v>
      </c>
      <c r="L77">
        <v>67.497771231587606</v>
      </c>
      <c r="M77">
        <v>7.0865091163387799</v>
      </c>
      <c r="N77">
        <v>2.9731755861790599</v>
      </c>
      <c r="O77">
        <v>10.5183881600655</v>
      </c>
      <c r="P77">
        <v>0.92110997438430697</v>
      </c>
      <c r="Q77">
        <v>283.52798336825401</v>
      </c>
      <c r="R77">
        <v>11.069383705236</v>
      </c>
    </row>
    <row r="78" spans="1:18" x14ac:dyDescent="0.35">
      <c r="A78" s="49">
        <v>43943</v>
      </c>
      <c r="B78">
        <v>8.2480001449584908</v>
      </c>
      <c r="C78">
        <v>103.01000213623</v>
      </c>
      <c r="D78">
        <v>105.286817722851</v>
      </c>
      <c r="E78">
        <v>97.027269283296306</v>
      </c>
      <c r="F78">
        <v>171.72030639648401</v>
      </c>
      <c r="G78">
        <v>6.1523978653913503</v>
      </c>
      <c r="H78">
        <v>8.6104001703217197</v>
      </c>
      <c r="I78">
        <v>8.6846948313680006</v>
      </c>
      <c r="J78">
        <v>22.728327588461202</v>
      </c>
      <c r="K78">
        <v>7.2785851533888799</v>
      </c>
      <c r="L78">
        <v>68.386716709819197</v>
      </c>
      <c r="M78">
        <v>7.1172063791599296</v>
      </c>
      <c r="N78">
        <v>3.05960281766786</v>
      </c>
      <c r="O78">
        <v>10.6749564386591</v>
      </c>
      <c r="P78">
        <v>0.92510002851486195</v>
      </c>
      <c r="Q78">
        <v>293.26263771981297</v>
      </c>
      <c r="R78">
        <v>11.0912362768916</v>
      </c>
    </row>
    <row r="79" spans="1:18" x14ac:dyDescent="0.35">
      <c r="A79" s="49">
        <v>43944</v>
      </c>
      <c r="B79">
        <v>8.3999996185302699</v>
      </c>
      <c r="C79">
        <v>104.309997558593</v>
      </c>
      <c r="D79">
        <v>105.85789382364599</v>
      </c>
      <c r="E79">
        <v>97.669171932141097</v>
      </c>
      <c r="F79">
        <v>174.86231994628901</v>
      </c>
      <c r="G79">
        <v>6.1892498094176096</v>
      </c>
      <c r="H79">
        <v>8.7007059389522396</v>
      </c>
      <c r="I79">
        <v>8.6592839801592092</v>
      </c>
      <c r="J79">
        <v>22.945526337868099</v>
      </c>
      <c r="K79">
        <v>7.2639283672474102</v>
      </c>
      <c r="L79">
        <v>68.559013218931298</v>
      </c>
      <c r="M79">
        <v>7.1466497750792799</v>
      </c>
      <c r="N79">
        <v>3.0762405865346301</v>
      </c>
      <c r="O79">
        <v>10.688709530238199</v>
      </c>
      <c r="P79">
        <v>0.92790001630783003</v>
      </c>
      <c r="Q79">
        <v>291.23272436889903</v>
      </c>
      <c r="R79">
        <v>11.168434022731599</v>
      </c>
    </row>
    <row r="80" spans="1:18" x14ac:dyDescent="0.35">
      <c r="A80" s="49">
        <v>43945</v>
      </c>
      <c r="B80">
        <v>8.4060001373290998</v>
      </c>
      <c r="C80">
        <v>105.379997253417</v>
      </c>
      <c r="D80">
        <v>105.803822013309</v>
      </c>
      <c r="E80">
        <v>97.820980769648003</v>
      </c>
      <c r="F80">
        <v>180.66375732421801</v>
      </c>
      <c r="G80">
        <v>6.2986327527290999</v>
      </c>
      <c r="H80">
        <v>8.8475539462556796</v>
      </c>
      <c r="I80">
        <v>8.8574561385454995</v>
      </c>
      <c r="J80">
        <v>23.3165479437769</v>
      </c>
      <c r="K80">
        <v>7.2180703324982796</v>
      </c>
      <c r="L80">
        <v>67.917294524028804</v>
      </c>
      <c r="M80">
        <v>7.12909041836732</v>
      </c>
      <c r="N80">
        <v>3.0541093195040601</v>
      </c>
      <c r="O80">
        <v>10.5495328459875</v>
      </c>
      <c r="P80">
        <v>0.92790001630783003</v>
      </c>
      <c r="Q80">
        <v>298.06774666614899</v>
      </c>
      <c r="R80">
        <v>11.1946062514325</v>
      </c>
    </row>
    <row r="81" spans="1:18" x14ac:dyDescent="0.35">
      <c r="A81" s="49">
        <v>43948</v>
      </c>
      <c r="B81">
        <v>8.5810003280639595</v>
      </c>
      <c r="C81">
        <v>106.58999633789</v>
      </c>
      <c r="D81">
        <v>104.851644401165</v>
      </c>
      <c r="E81">
        <v>96.917580223060199</v>
      </c>
      <c r="F81">
        <v>183.16339111328099</v>
      </c>
      <c r="G81">
        <v>6.5612004237164001</v>
      </c>
      <c r="H81">
        <v>9.0460325975691305</v>
      </c>
      <c r="I81">
        <v>9.0070384651185105</v>
      </c>
      <c r="J81">
        <v>23.4023152430272</v>
      </c>
      <c r="K81">
        <v>7.3048808429857601</v>
      </c>
      <c r="L81">
        <v>67.8934565624767</v>
      </c>
      <c r="M81">
        <v>7.08010756640987</v>
      </c>
      <c r="N81">
        <v>3.0112364431050702</v>
      </c>
      <c r="O81">
        <v>10.3735951095413</v>
      </c>
      <c r="P81">
        <v>0.92379999160766602</v>
      </c>
      <c r="Q81">
        <v>302.88858230087499</v>
      </c>
      <c r="R81">
        <v>11.0930214797299</v>
      </c>
    </row>
    <row r="82" spans="1:18" x14ac:dyDescent="0.35">
      <c r="A82" s="49">
        <v>43949</v>
      </c>
      <c r="B82">
        <v>8.7440004348754794</v>
      </c>
      <c r="C82">
        <v>108.94000244140599</v>
      </c>
      <c r="D82">
        <v>105.150572431518</v>
      </c>
      <c r="E82">
        <v>97.061336823990104</v>
      </c>
      <c r="F82">
        <v>199.48231506347599</v>
      </c>
      <c r="G82">
        <v>6.69914014141085</v>
      </c>
      <c r="H82">
        <v>9.1822814128562396</v>
      </c>
      <c r="I82">
        <v>8.9630123898032803</v>
      </c>
      <c r="J82">
        <v>22.926004462401</v>
      </c>
      <c r="K82">
        <v>7.2696096626525204</v>
      </c>
      <c r="L82">
        <v>68.026930628275295</v>
      </c>
      <c r="M82">
        <v>7.0724435520375497</v>
      </c>
      <c r="N82">
        <v>3.0153136279655199</v>
      </c>
      <c r="O82">
        <v>10.353139537744999</v>
      </c>
      <c r="P82">
        <v>0.92280000448226895</v>
      </c>
      <c r="Q82">
        <v>291.20135803064801</v>
      </c>
      <c r="R82">
        <v>11.1244009783351</v>
      </c>
    </row>
    <row r="83" spans="1:18" x14ac:dyDescent="0.35">
      <c r="A83" s="49">
        <v>43950</v>
      </c>
      <c r="B83">
        <v>9.1370000839233398</v>
      </c>
      <c r="C83">
        <v>109.41000366210901</v>
      </c>
      <c r="D83">
        <v>104.82890939210399</v>
      </c>
      <c r="E83">
        <v>96.963862607592006</v>
      </c>
      <c r="F83">
        <v>189.69657897949199</v>
      </c>
      <c r="G83">
        <v>6.98115733528254</v>
      </c>
      <c r="H83">
        <v>9.4480343774221094</v>
      </c>
      <c r="I83">
        <v>9.4246380232253806</v>
      </c>
      <c r="J83">
        <v>23.0445172183449</v>
      </c>
      <c r="K83">
        <v>7.4332615223017902</v>
      </c>
      <c r="L83">
        <v>68.966907538509901</v>
      </c>
      <c r="M83">
        <v>7.0634005397379802</v>
      </c>
      <c r="N83">
        <v>3.02596771114374</v>
      </c>
      <c r="O83">
        <v>10.369590334902099</v>
      </c>
      <c r="P83">
        <v>0.91935002803802401</v>
      </c>
      <c r="Q83">
        <v>304.23839381988</v>
      </c>
      <c r="R83">
        <v>11.0828113368687</v>
      </c>
    </row>
    <row r="84" spans="1:18" x14ac:dyDescent="0.35">
      <c r="A84" s="49">
        <v>43951</v>
      </c>
      <c r="B84">
        <v>8.8909997940063406</v>
      </c>
      <c r="C84">
        <v>111.84999847412099</v>
      </c>
      <c r="D84">
        <v>103.94475338398399</v>
      </c>
      <c r="E84">
        <v>96.315553833846906</v>
      </c>
      <c r="F84">
        <v>193.10331726074199</v>
      </c>
      <c r="G84">
        <v>6.6863471411124902</v>
      </c>
      <c r="H84">
        <v>9.1361189206509099</v>
      </c>
      <c r="I84">
        <v>9.0689716289489297</v>
      </c>
      <c r="J84">
        <v>22.827827750006598</v>
      </c>
      <c r="K84">
        <v>7.3056577493843999</v>
      </c>
      <c r="L84">
        <v>68.673648813273701</v>
      </c>
      <c r="M84">
        <v>7.0366656082114698</v>
      </c>
      <c r="N84">
        <v>3.0506886773764501</v>
      </c>
      <c r="O84">
        <v>10.4876714158308</v>
      </c>
      <c r="P84">
        <v>0.91361999511718694</v>
      </c>
      <c r="Q84">
        <v>295.386576966848</v>
      </c>
      <c r="R84">
        <v>11.022325605154</v>
      </c>
    </row>
    <row r="85" spans="1:18" x14ac:dyDescent="0.35">
      <c r="A85" s="49">
        <v>43952</v>
      </c>
      <c r="D85">
        <v>103.950078744674</v>
      </c>
      <c r="E85">
        <v>96.386052129673701</v>
      </c>
      <c r="F85">
        <v>194.08309936523401</v>
      </c>
      <c r="G85">
        <v>6.3991484003054202</v>
      </c>
      <c r="H85">
        <v>8.8830910990509402</v>
      </c>
      <c r="I85">
        <v>8.6278249182214495</v>
      </c>
      <c r="J85">
        <v>22.316390983178199</v>
      </c>
      <c r="K85">
        <v>7.1340786707878499</v>
      </c>
      <c r="L85">
        <v>67.489076696801902</v>
      </c>
      <c r="M85">
        <v>7.0280210456985497</v>
      </c>
      <c r="N85">
        <v>3.0361622139025699</v>
      </c>
      <c r="O85">
        <v>10.414586242404701</v>
      </c>
      <c r="P85">
        <v>0.91361999511718694</v>
      </c>
      <c r="Q85">
        <v>289.00908114155698</v>
      </c>
      <c r="R85">
        <v>10.996556156896901</v>
      </c>
    </row>
    <row r="86" spans="1:18" x14ac:dyDescent="0.35">
      <c r="A86" s="49">
        <v>43955</v>
      </c>
      <c r="B86">
        <v>8.5900001525878906</v>
      </c>
      <c r="C86">
        <v>105.370002746582</v>
      </c>
      <c r="D86">
        <v>104.43187475989301</v>
      </c>
      <c r="E86">
        <v>96.909252046776103</v>
      </c>
      <c r="F86">
        <v>190.79528808593699</v>
      </c>
      <c r="G86">
        <v>6.4052948315873799</v>
      </c>
      <c r="H86">
        <v>8.9257062904513802</v>
      </c>
      <c r="I86">
        <v>8.6944666059546307</v>
      </c>
      <c r="J86">
        <v>22.6940149369313</v>
      </c>
      <c r="K86">
        <v>7.1338241601631802</v>
      </c>
      <c r="L86">
        <v>67.649226154057402</v>
      </c>
      <c r="M86">
        <v>7.0372042631712102</v>
      </c>
      <c r="N86">
        <v>3.0695002125981099</v>
      </c>
      <c r="O86">
        <v>10.490594414359499</v>
      </c>
      <c r="P86">
        <v>0.917069971561431</v>
      </c>
      <c r="Q86">
        <v>291.47866175371502</v>
      </c>
      <c r="R86">
        <v>11.0061139306531</v>
      </c>
    </row>
    <row r="87" spans="1:18" x14ac:dyDescent="0.35">
      <c r="A87" s="49">
        <v>43956</v>
      </c>
      <c r="B87">
        <v>8.7889995574951101</v>
      </c>
      <c r="C87">
        <v>107.379997253417</v>
      </c>
      <c r="D87">
        <v>104.98420455048</v>
      </c>
      <c r="E87">
        <v>97.389999135483293</v>
      </c>
      <c r="F87">
        <v>188.95259094238199</v>
      </c>
      <c r="G87">
        <v>6.4260020293204398</v>
      </c>
      <c r="H87">
        <v>9.0619536578388402</v>
      </c>
      <c r="I87">
        <v>8.8756891716425308</v>
      </c>
      <c r="J87">
        <v>23.348081898423899</v>
      </c>
      <c r="K87">
        <v>7.2044341466563502</v>
      </c>
      <c r="L87">
        <v>68.648397544968205</v>
      </c>
      <c r="M87">
        <v>7.1235182761311897</v>
      </c>
      <c r="N87">
        <v>3.1614622029932899</v>
      </c>
      <c r="O87">
        <v>10.7940652942222</v>
      </c>
      <c r="P87">
        <v>0.92263001203536898</v>
      </c>
      <c r="Q87">
        <v>307.73207930416902</v>
      </c>
      <c r="R87">
        <v>11.0815336810936</v>
      </c>
    </row>
    <row r="88" spans="1:18" x14ac:dyDescent="0.35">
      <c r="A88" s="49">
        <v>43957</v>
      </c>
      <c r="B88">
        <v>8.6669998168945295</v>
      </c>
      <c r="C88">
        <v>108.970001220703</v>
      </c>
      <c r="D88">
        <v>104.949623483509</v>
      </c>
      <c r="E88">
        <v>97.349042896124004</v>
      </c>
      <c r="F88">
        <v>195.90788269042901</v>
      </c>
      <c r="G88">
        <v>6.2951716849743198</v>
      </c>
      <c r="H88">
        <v>8.9947875836759792</v>
      </c>
      <c r="I88">
        <v>8.9945791602505594</v>
      </c>
      <c r="J88">
        <v>23.352343463108099</v>
      </c>
      <c r="K88">
        <v>7.2219856171607804</v>
      </c>
      <c r="L88">
        <v>68.511606015840698</v>
      </c>
      <c r="M88">
        <v>7.1586867163406902</v>
      </c>
      <c r="N88">
        <v>3.1290061305211299</v>
      </c>
      <c r="O88">
        <v>10.6766577656509</v>
      </c>
      <c r="P88">
        <v>0.92605000734329201</v>
      </c>
      <c r="Q88">
        <v>302.38112951113101</v>
      </c>
      <c r="R88">
        <v>11.052822306778801</v>
      </c>
    </row>
    <row r="89" spans="1:18" x14ac:dyDescent="0.35">
      <c r="A89" s="49">
        <v>43958</v>
      </c>
      <c r="B89">
        <v>8.8570003509521396</v>
      </c>
      <c r="C89">
        <v>108.930000305175</v>
      </c>
      <c r="D89">
        <v>104.89903649070401</v>
      </c>
      <c r="E89">
        <v>97.108940423055103</v>
      </c>
      <c r="F89">
        <v>194.18484497070301</v>
      </c>
      <c r="G89">
        <v>6.4630964662869701</v>
      </c>
      <c r="H89">
        <v>9.1087664408823894</v>
      </c>
      <c r="I89">
        <v>9.0824842721258392</v>
      </c>
      <c r="J89">
        <v>23.359318085899702</v>
      </c>
      <c r="K89">
        <v>7.2327329853983402</v>
      </c>
      <c r="L89">
        <v>68.440752728765801</v>
      </c>
      <c r="M89">
        <v>7.1506388281611599</v>
      </c>
      <c r="N89">
        <v>3.1545365330700799</v>
      </c>
      <c r="O89">
        <v>10.6293851761083</v>
      </c>
      <c r="P89">
        <v>0.92274999618530196</v>
      </c>
      <c r="Q89">
        <v>304.816133383428</v>
      </c>
      <c r="R89">
        <v>11.0655894491978</v>
      </c>
    </row>
    <row r="90" spans="1:18" x14ac:dyDescent="0.35">
      <c r="A90" s="49">
        <v>43959</v>
      </c>
      <c r="B90">
        <v>9.0059995651245099</v>
      </c>
      <c r="C90">
        <v>110.48999786376901</v>
      </c>
      <c r="D90">
        <v>104.620540190204</v>
      </c>
      <c r="E90">
        <v>97.037723542551205</v>
      </c>
      <c r="F90">
        <v>192.88113403320301</v>
      </c>
      <c r="G90">
        <v>6.6262600173006296</v>
      </c>
      <c r="H90">
        <v>9.3825776055600691</v>
      </c>
      <c r="I90">
        <v>9.3652406670121309</v>
      </c>
      <c r="J90">
        <v>23.531499467367201</v>
      </c>
      <c r="K90">
        <v>7.3604227366147299</v>
      </c>
      <c r="L90">
        <v>69.090490602971798</v>
      </c>
      <c r="M90">
        <v>7.1768321166175602</v>
      </c>
      <c r="N90">
        <v>3.17654474739322</v>
      </c>
      <c r="O90">
        <v>10.869283666260699</v>
      </c>
      <c r="P90">
        <v>0.92274999618530196</v>
      </c>
      <c r="Q90">
        <v>304.34166394111497</v>
      </c>
      <c r="R90">
        <v>10.9960507343612</v>
      </c>
    </row>
    <row r="91" spans="1:18" x14ac:dyDescent="0.35">
      <c r="A91" s="49">
        <v>43962</v>
      </c>
      <c r="B91">
        <v>8.9250001907348597</v>
      </c>
      <c r="C91">
        <v>110.91000366210901</v>
      </c>
      <c r="D91">
        <v>104.574047710153</v>
      </c>
      <c r="E91">
        <v>96.930020706486104</v>
      </c>
      <c r="F91">
        <v>174.54139709472599</v>
      </c>
      <c r="G91">
        <v>6.4887840967391499</v>
      </c>
      <c r="H91">
        <v>9.3151719816161105</v>
      </c>
      <c r="I91">
        <v>9.3377526254411105</v>
      </c>
      <c r="J91">
        <v>24.159130877006401</v>
      </c>
      <c r="K91">
        <v>7.3610397653367796</v>
      </c>
      <c r="L91">
        <v>68.955269206647202</v>
      </c>
      <c r="M91">
        <v>7.2040172113772201</v>
      </c>
      <c r="N91">
        <v>3.1552834672050598</v>
      </c>
      <c r="O91">
        <v>10.7861940847434</v>
      </c>
      <c r="P91">
        <v>0.92511999607086104</v>
      </c>
      <c r="Q91">
        <v>317.627195242781</v>
      </c>
      <c r="R91">
        <v>10.972004003998199</v>
      </c>
    </row>
    <row r="92" spans="1:18" x14ac:dyDescent="0.35">
      <c r="A92" s="49">
        <v>43963</v>
      </c>
      <c r="B92">
        <v>8.7639999389648402</v>
      </c>
      <c r="C92">
        <v>110.91000366210901</v>
      </c>
      <c r="D92">
        <v>104.482703087622</v>
      </c>
      <c r="E92">
        <v>96.782542041964405</v>
      </c>
      <c r="F92">
        <v>184.07490539550699</v>
      </c>
      <c r="G92">
        <v>6.2399948082505698</v>
      </c>
      <c r="H92">
        <v>9.1371492596724693</v>
      </c>
      <c r="I92">
        <v>9.0487304021292498</v>
      </c>
      <c r="J92">
        <v>23.838262076889301</v>
      </c>
      <c r="K92">
        <v>7.2536438368177496</v>
      </c>
      <c r="L92">
        <v>68.630955493930202</v>
      </c>
      <c r="M92">
        <v>7.2227928519588698</v>
      </c>
      <c r="N92">
        <v>3.1370742933546101</v>
      </c>
      <c r="O92">
        <v>10.5922828362082</v>
      </c>
      <c r="P92">
        <v>0.92193001508712702</v>
      </c>
      <c r="Q92">
        <v>316.41348246988798</v>
      </c>
      <c r="R92">
        <v>10.9862793403823</v>
      </c>
    </row>
    <row r="93" spans="1:18" x14ac:dyDescent="0.35">
      <c r="A93" s="49">
        <v>43964</v>
      </c>
      <c r="B93">
        <v>8.5139999389648402</v>
      </c>
      <c r="C93">
        <v>109.059997558593</v>
      </c>
      <c r="D93">
        <v>104.876861306984</v>
      </c>
      <c r="E93">
        <v>97.042806430158606</v>
      </c>
      <c r="F93">
        <v>187.79347229003901</v>
      </c>
      <c r="G93">
        <v>5.9810502044427896</v>
      </c>
      <c r="H93">
        <v>8.8916591225307595</v>
      </c>
      <c r="I93">
        <v>8.85358944741483</v>
      </c>
      <c r="J93">
        <v>23.4951528389945</v>
      </c>
      <c r="K93">
        <v>7.2508792098463397</v>
      </c>
      <c r="L93">
        <v>68.413254740157697</v>
      </c>
      <c r="M93">
        <v>7.21200112574763</v>
      </c>
      <c r="N93">
        <v>3.0923608443592299</v>
      </c>
      <c r="O93">
        <v>10.531770721086099</v>
      </c>
      <c r="P93">
        <v>0.92390000820159901</v>
      </c>
      <c r="Q93">
        <v>306.58452235660599</v>
      </c>
      <c r="R93">
        <v>11.027161102433</v>
      </c>
    </row>
    <row r="94" spans="1:18" x14ac:dyDescent="0.35">
      <c r="A94" s="49">
        <v>43965</v>
      </c>
      <c r="B94">
        <v>8.5170001983642507</v>
      </c>
      <c r="C94">
        <v>105.550003051757</v>
      </c>
      <c r="D94">
        <v>105.363501370924</v>
      </c>
      <c r="E94">
        <v>97.576813416304006</v>
      </c>
      <c r="F94">
        <v>180.77059936523401</v>
      </c>
      <c r="G94">
        <v>6.1993771399978002</v>
      </c>
      <c r="H94">
        <v>8.9603369724043702</v>
      </c>
      <c r="I94">
        <v>9.0735093786294598</v>
      </c>
      <c r="J94">
        <v>23.695955922726899</v>
      </c>
      <c r="K94">
        <v>7.316979139831</v>
      </c>
      <c r="L94">
        <v>68.284590284010307</v>
      </c>
      <c r="M94">
        <v>7.1881434487916298</v>
      </c>
      <c r="N94">
        <v>3.0971470752939698</v>
      </c>
      <c r="O94">
        <v>10.7423783467669</v>
      </c>
      <c r="P94">
        <v>0.92532998323440496</v>
      </c>
      <c r="Q94">
        <v>313.57715646169999</v>
      </c>
      <c r="R94">
        <v>11.0616597963177</v>
      </c>
    </row>
    <row r="95" spans="1:18" x14ac:dyDescent="0.35">
      <c r="A95" s="49">
        <v>43966</v>
      </c>
      <c r="B95">
        <v>8.6009998321533203</v>
      </c>
      <c r="C95">
        <v>106.59999847412099</v>
      </c>
      <c r="D95">
        <v>105.426558678436</v>
      </c>
      <c r="E95">
        <v>97.630361297795304</v>
      </c>
      <c r="F95">
        <v>185.441314697265</v>
      </c>
      <c r="G95">
        <v>6.1539271842563803</v>
      </c>
      <c r="H95">
        <v>9.0518625504656107</v>
      </c>
      <c r="I95">
        <v>8.9875856784803396</v>
      </c>
      <c r="J95">
        <v>24.049506075012498</v>
      </c>
      <c r="K95">
        <v>7.27124767825247</v>
      </c>
      <c r="L95">
        <v>68.380157544623202</v>
      </c>
      <c r="M95">
        <v>7.1881434487916298</v>
      </c>
      <c r="N95">
        <v>3.1633565422111101</v>
      </c>
      <c r="O95">
        <v>10.8719160374722</v>
      </c>
      <c r="P95">
        <v>0.92532998323440496</v>
      </c>
      <c r="Q95">
        <v>312.81626118587502</v>
      </c>
      <c r="R95">
        <v>11.070379417560501</v>
      </c>
    </row>
    <row r="96" spans="1:18" x14ac:dyDescent="0.35">
      <c r="A96" s="49">
        <v>43969</v>
      </c>
      <c r="B96">
        <v>9.0150003433227504</v>
      </c>
      <c r="C96">
        <v>108.389999389648</v>
      </c>
      <c r="D96">
        <v>104.23016967568</v>
      </c>
      <c r="E96">
        <v>96.424252006733695</v>
      </c>
      <c r="F96">
        <v>195.35173034667901</v>
      </c>
      <c r="G96">
        <v>6.4979378586784797</v>
      </c>
      <c r="H96">
        <v>9.4424356366405302</v>
      </c>
      <c r="I96">
        <v>9.3834282009254295</v>
      </c>
      <c r="J96">
        <v>24.014689547124501</v>
      </c>
      <c r="K96">
        <v>7.3893576401682104</v>
      </c>
      <c r="L96">
        <v>68.898129004904106</v>
      </c>
      <c r="M96">
        <v>7.1775879950894801</v>
      </c>
      <c r="N96">
        <v>3.1320077621182301</v>
      </c>
      <c r="O96">
        <v>11.103132883177899</v>
      </c>
      <c r="P96">
        <v>0.916159987449646</v>
      </c>
      <c r="Q96">
        <v>314.735680747071</v>
      </c>
      <c r="R96">
        <v>10.969302837709</v>
      </c>
    </row>
    <row r="97" spans="1:18" x14ac:dyDescent="0.35">
      <c r="A97" s="49">
        <v>43970</v>
      </c>
      <c r="B97">
        <v>8.9139995574951101</v>
      </c>
      <c r="C97">
        <v>110.919998168945</v>
      </c>
      <c r="D97">
        <v>104.225385771533</v>
      </c>
      <c r="E97">
        <v>96.5775022121897</v>
      </c>
      <c r="F97">
        <v>191.34938049316401</v>
      </c>
      <c r="G97">
        <v>6.32860880933179</v>
      </c>
      <c r="H97">
        <v>9.3228952050731095</v>
      </c>
      <c r="I97">
        <v>9.3215887621755602</v>
      </c>
      <c r="J97">
        <v>23.677920458061401</v>
      </c>
      <c r="K97">
        <v>7.3627177068374197</v>
      </c>
      <c r="L97">
        <v>68.904329267775196</v>
      </c>
      <c r="M97">
        <v>7.2125758259036798</v>
      </c>
      <c r="N97">
        <v>3.2229627744229101</v>
      </c>
      <c r="O97">
        <v>11.0445338589056</v>
      </c>
      <c r="P97">
        <v>0.91509997844696001</v>
      </c>
      <c r="Q97">
        <v>306.01247121056002</v>
      </c>
      <c r="R97">
        <v>11.0341957676803</v>
      </c>
    </row>
    <row r="98" spans="1:18" x14ac:dyDescent="0.35">
      <c r="A98" s="49">
        <v>43971</v>
      </c>
      <c r="B98">
        <v>9.0299997329711896</v>
      </c>
      <c r="C98">
        <v>111.61000061035099</v>
      </c>
      <c r="D98">
        <v>103.967384171519</v>
      </c>
      <c r="E98">
        <v>96.258900587015404</v>
      </c>
      <c r="F98">
        <v>182.55189514160099</v>
      </c>
      <c r="G98">
        <v>6.4846271476444803</v>
      </c>
      <c r="H98">
        <v>9.4831647464169997</v>
      </c>
      <c r="I98">
        <v>9.5960064628960104</v>
      </c>
      <c r="J98">
        <v>23.7368838122017</v>
      </c>
      <c r="K98">
        <v>7.41570329330556</v>
      </c>
      <c r="L98">
        <v>69.284581208230506</v>
      </c>
      <c r="M98">
        <v>7.2366252241576401</v>
      </c>
      <c r="N98">
        <v>3.2284779727638102</v>
      </c>
      <c r="O98">
        <v>11.1619998281273</v>
      </c>
      <c r="P98">
        <v>0.91049998998641901</v>
      </c>
      <c r="Q98">
        <v>308.06448174987901</v>
      </c>
      <c r="R98">
        <v>11.0730768669165</v>
      </c>
    </row>
    <row r="99" spans="1:18" x14ac:dyDescent="0.35">
      <c r="A99" s="49">
        <v>43972</v>
      </c>
      <c r="B99">
        <v>8.9530000686645508</v>
      </c>
      <c r="D99">
        <v>104.332859041622</v>
      </c>
      <c r="E99">
        <v>96.567239403725495</v>
      </c>
      <c r="F99">
        <v>190.05473327636699</v>
      </c>
      <c r="G99">
        <v>6.4844944359481298</v>
      </c>
      <c r="H99">
        <v>9.4550208572121601</v>
      </c>
      <c r="I99">
        <v>9.3849744104094199</v>
      </c>
      <c r="J99">
        <v>23.566796507299099</v>
      </c>
      <c r="K99">
        <v>7.4089920783090903</v>
      </c>
      <c r="L99">
        <v>69.457669360168396</v>
      </c>
      <c r="M99">
        <v>7.2996903482068598</v>
      </c>
      <c r="N99">
        <v>3.2083084572006402</v>
      </c>
      <c r="O99">
        <v>11.119613089247</v>
      </c>
      <c r="P99">
        <v>0.912999987602233</v>
      </c>
      <c r="Q99">
        <v>301.529251612275</v>
      </c>
      <c r="R99">
        <v>11.120683185248399</v>
      </c>
    </row>
    <row r="100" spans="1:18" x14ac:dyDescent="0.35">
      <c r="A100" s="49">
        <v>43973</v>
      </c>
      <c r="B100">
        <v>8.9429998397827095</v>
      </c>
      <c r="C100">
        <v>112.27999877929599</v>
      </c>
      <c r="D100">
        <v>104.38617402808001</v>
      </c>
      <c r="E100">
        <v>96.646501388428007</v>
      </c>
      <c r="F100">
        <v>191.45394897460901</v>
      </c>
      <c r="G100">
        <v>6.4486187927051297</v>
      </c>
      <c r="H100">
        <v>9.4459899086958696</v>
      </c>
      <c r="I100">
        <v>9.4358418461276798</v>
      </c>
      <c r="J100">
        <v>23.6722597360001</v>
      </c>
      <c r="K100">
        <v>7.2285050197362404</v>
      </c>
      <c r="L100">
        <v>69.629100655142693</v>
      </c>
      <c r="M100">
        <v>7.3256038243221102</v>
      </c>
      <c r="N100">
        <v>3.19379119875367</v>
      </c>
      <c r="O100">
        <v>11.064836189699401</v>
      </c>
      <c r="P100">
        <v>0.912999987602233</v>
      </c>
      <c r="Q100">
        <v>305.70821594151403</v>
      </c>
      <c r="R100">
        <v>11.137883955393001</v>
      </c>
    </row>
    <row r="101" spans="1:18" x14ac:dyDescent="0.35">
      <c r="A101" s="49">
        <v>43977</v>
      </c>
      <c r="B101">
        <v>9.1450004577636701</v>
      </c>
      <c r="C101">
        <v>115.48999786376901</v>
      </c>
      <c r="D101">
        <v>103.943331729528</v>
      </c>
      <c r="E101">
        <v>96.208004487045798</v>
      </c>
      <c r="F101">
        <v>189.595779418945</v>
      </c>
      <c r="G101">
        <v>6.8431515463385004</v>
      </c>
      <c r="H101">
        <v>9.6643436872776007</v>
      </c>
      <c r="I101">
        <v>9.5378719465946897</v>
      </c>
      <c r="J101">
        <v>23.496756876416001</v>
      </c>
      <c r="K101">
        <v>7.3535134558874802</v>
      </c>
      <c r="L101">
        <v>69.967562451719004</v>
      </c>
      <c r="M101">
        <v>7.3838932471760401</v>
      </c>
      <c r="N101">
        <v>3.2215935001481699</v>
      </c>
      <c r="O101">
        <v>11.1541206113047</v>
      </c>
      <c r="P101">
        <v>0.91060000658035201</v>
      </c>
      <c r="Q101">
        <v>294.25905268185102</v>
      </c>
      <c r="R101">
        <v>11.117182543601499</v>
      </c>
    </row>
    <row r="102" spans="1:18" x14ac:dyDescent="0.35">
      <c r="A102" s="49">
        <v>43978</v>
      </c>
      <c r="B102">
        <v>9.2589998245239205</v>
      </c>
      <c r="C102">
        <v>118.169998168945</v>
      </c>
      <c r="D102">
        <v>103.762536832162</v>
      </c>
      <c r="E102">
        <v>96.216795799829001</v>
      </c>
      <c r="F102">
        <v>198.456771850585</v>
      </c>
      <c r="G102">
        <v>7.1958634085973996</v>
      </c>
      <c r="H102">
        <v>9.7323257739644191</v>
      </c>
      <c r="I102">
        <v>9.6844977359192992</v>
      </c>
      <c r="J102">
        <v>23.405794071109199</v>
      </c>
      <c r="K102">
        <v>7.3480386505308299</v>
      </c>
      <c r="L102">
        <v>69.889631473819406</v>
      </c>
      <c r="M102">
        <v>7.4033208022681203</v>
      </c>
      <c r="N102">
        <v>3.1752511692006</v>
      </c>
      <c r="O102">
        <v>10.9915282252799</v>
      </c>
      <c r="P102">
        <v>0.90770000219345004</v>
      </c>
      <c r="Q102">
        <v>283.42974119699102</v>
      </c>
      <c r="R102">
        <v>11.1074301277588</v>
      </c>
    </row>
    <row r="103" spans="1:18" x14ac:dyDescent="0.35">
      <c r="A103" s="49">
        <v>43979</v>
      </c>
      <c r="B103">
        <v>9.1789999008178693</v>
      </c>
      <c r="C103">
        <v>118.77999877929599</v>
      </c>
      <c r="D103">
        <v>103.109247283762</v>
      </c>
      <c r="E103">
        <v>95.545599569372797</v>
      </c>
      <c r="F103">
        <v>198.71684265136699</v>
      </c>
      <c r="G103">
        <v>6.9514985847601398</v>
      </c>
      <c r="H103">
        <v>9.7847762543767605</v>
      </c>
      <c r="I103">
        <v>9.3702645495869703</v>
      </c>
      <c r="J103">
        <v>23.538950336648501</v>
      </c>
      <c r="K103">
        <v>7.2621452166913496</v>
      </c>
      <c r="L103">
        <v>69.564723809030497</v>
      </c>
      <c r="M103">
        <v>7.3942053490253503</v>
      </c>
      <c r="N103">
        <v>3.17176256504851</v>
      </c>
      <c r="O103">
        <v>10.9568480186405</v>
      </c>
      <c r="P103">
        <v>0.90259999036788896</v>
      </c>
      <c r="Q103">
        <v>288.55299193412901</v>
      </c>
      <c r="R103">
        <v>11.045021815688401</v>
      </c>
    </row>
    <row r="104" spans="1:18" x14ac:dyDescent="0.35">
      <c r="A104" s="49">
        <v>43980</v>
      </c>
      <c r="B104">
        <v>9.0229997634887695</v>
      </c>
      <c r="C104">
        <v>116.83000183105401</v>
      </c>
      <c r="D104">
        <v>103.381648313875</v>
      </c>
      <c r="E104">
        <v>95.850338624043104</v>
      </c>
      <c r="F104">
        <v>218.23098754882801</v>
      </c>
      <c r="G104">
        <v>6.8450980654755202</v>
      </c>
      <c r="H104">
        <v>9.7937043312163006</v>
      </c>
      <c r="I104">
        <v>9.5714157046287998</v>
      </c>
      <c r="J104">
        <v>23.7955938103959</v>
      </c>
      <c r="K104">
        <v>7.3692038072007904</v>
      </c>
      <c r="L104">
        <v>69.844382990311203</v>
      </c>
      <c r="M104">
        <v>7.4027538190497904</v>
      </c>
      <c r="N104">
        <v>3.2076420801704502</v>
      </c>
      <c r="O104">
        <v>11.137355793546799</v>
      </c>
      <c r="P104">
        <v>0.90259999036788896</v>
      </c>
      <c r="Q104">
        <v>294.07045389917499</v>
      </c>
      <c r="R104">
        <v>11.104543475667199</v>
      </c>
    </row>
    <row r="105" spans="1:18" x14ac:dyDescent="0.35">
      <c r="A105" s="49">
        <v>43983</v>
      </c>
      <c r="D105">
        <v>102.88855321814199</v>
      </c>
      <c r="E105">
        <v>95.481537847292202</v>
      </c>
      <c r="F105">
        <v>212.072662353515</v>
      </c>
      <c r="G105">
        <v>6.9398913857315199</v>
      </c>
      <c r="H105">
        <v>9.7880327648351795</v>
      </c>
      <c r="I105">
        <v>9.5060820210818502</v>
      </c>
      <c r="J105">
        <v>23.711384248518598</v>
      </c>
      <c r="K105">
        <v>7.4625552144101404</v>
      </c>
      <c r="L105">
        <v>70.0764210898014</v>
      </c>
      <c r="M105">
        <v>7.3801004686538301</v>
      </c>
      <c r="N105">
        <v>3.2012837534904799</v>
      </c>
      <c r="O105">
        <v>11.1354047690438</v>
      </c>
      <c r="P105">
        <v>0.89880001544952304</v>
      </c>
      <c r="Q105">
        <v>298.63826426416898</v>
      </c>
      <c r="R105">
        <v>11.0577929913578</v>
      </c>
    </row>
    <row r="106" spans="1:18" x14ac:dyDescent="0.35">
      <c r="A106" s="49">
        <v>43984</v>
      </c>
      <c r="C106">
        <v>118.76000213623</v>
      </c>
      <c r="D106">
        <v>102.391911436623</v>
      </c>
      <c r="E106">
        <v>94.913849110004705</v>
      </c>
      <c r="F106">
        <v>217.34498596191401</v>
      </c>
      <c r="G106">
        <v>6.9795259461658903</v>
      </c>
      <c r="H106">
        <v>9.9269654779523009</v>
      </c>
      <c r="I106">
        <v>9.6347113876978394</v>
      </c>
      <c r="J106">
        <v>23.695955603556499</v>
      </c>
      <c r="K106">
        <v>7.5615483973995197</v>
      </c>
      <c r="L106">
        <v>70.369513636026497</v>
      </c>
      <c r="M106">
        <v>7.40593825034136</v>
      </c>
      <c r="N106">
        <v>3.1902232201240301</v>
      </c>
      <c r="O106">
        <v>11.1973286821469</v>
      </c>
      <c r="P106">
        <v>0.89370000362396196</v>
      </c>
      <c r="Q106">
        <v>287.69110780721502</v>
      </c>
      <c r="R106">
        <v>11.014444123109101</v>
      </c>
    </row>
    <row r="107" spans="1:18" x14ac:dyDescent="0.35">
      <c r="A107" s="49">
        <v>43985</v>
      </c>
      <c r="B107">
        <v>9.5050001144409109</v>
      </c>
      <c r="C107">
        <v>119.900001525878</v>
      </c>
      <c r="D107">
        <v>101.71625904625</v>
      </c>
      <c r="E107">
        <v>93.901421983138704</v>
      </c>
      <c r="F107">
        <v>215.53396606445301</v>
      </c>
      <c r="G107">
        <v>7.2304045087234901</v>
      </c>
      <c r="H107">
        <v>10.105943488764799</v>
      </c>
      <c r="I107">
        <v>9.8510153808323295</v>
      </c>
      <c r="J107">
        <v>23.502954105265399</v>
      </c>
      <c r="K107">
        <v>7.6534001360035901</v>
      </c>
      <c r="L107">
        <v>70.405325940507197</v>
      </c>
      <c r="M107">
        <v>7.4427056832896596</v>
      </c>
      <c r="N107">
        <v>3.18409174808076</v>
      </c>
      <c r="O107">
        <v>11.1420719835398</v>
      </c>
      <c r="P107">
        <v>0.88999998569488503</v>
      </c>
      <c r="Q107">
        <v>280.90964056545999</v>
      </c>
      <c r="R107">
        <v>10.985640253876401</v>
      </c>
    </row>
    <row r="108" spans="1:18" x14ac:dyDescent="0.35">
      <c r="A108" s="49">
        <v>43986</v>
      </c>
      <c r="B108">
        <v>9.4079999923706001</v>
      </c>
      <c r="C108">
        <v>121.889999389648</v>
      </c>
      <c r="D108">
        <v>100.500872516031</v>
      </c>
      <c r="E108">
        <v>93.321682170019301</v>
      </c>
      <c r="F108">
        <v>213.64187622070301</v>
      </c>
      <c r="G108">
        <v>7.3733567590468798</v>
      </c>
      <c r="H108">
        <v>10.067448228967001</v>
      </c>
      <c r="I108">
        <v>9.8525569483817304</v>
      </c>
      <c r="J108">
        <v>22.931189896556798</v>
      </c>
      <c r="K108">
        <v>7.5584523099661203</v>
      </c>
      <c r="L108">
        <v>69.556319508831095</v>
      </c>
      <c r="M108">
        <v>7.4092171136993503</v>
      </c>
      <c r="N108">
        <v>3.1765073636486099</v>
      </c>
      <c r="O108">
        <v>11.191848206538801</v>
      </c>
      <c r="P108">
        <v>0.88200002908706598</v>
      </c>
      <c r="Q108">
        <v>272.26784802928699</v>
      </c>
      <c r="R108">
        <v>10.8785695306647</v>
      </c>
    </row>
    <row r="109" spans="1:18" x14ac:dyDescent="0.35">
      <c r="A109" s="49">
        <v>43987</v>
      </c>
      <c r="B109">
        <v>9.8009996414184499</v>
      </c>
      <c r="C109">
        <v>122.720001220703</v>
      </c>
      <c r="D109">
        <v>100.561084737255</v>
      </c>
      <c r="E109">
        <v>93.475173538606597</v>
      </c>
      <c r="F109">
        <v>214.25970458984301</v>
      </c>
      <c r="G109">
        <v>7.6506144223804897</v>
      </c>
      <c r="H109">
        <v>10.346615281859499</v>
      </c>
      <c r="I109">
        <v>10.1310166018825</v>
      </c>
      <c r="J109">
        <v>23.127115134951701</v>
      </c>
      <c r="K109">
        <v>7.7153755329146598</v>
      </c>
      <c r="L109">
        <v>70.213048580171701</v>
      </c>
      <c r="M109">
        <v>7.5011008085172604</v>
      </c>
      <c r="N109">
        <v>3.2045562542106101</v>
      </c>
      <c r="O109">
        <v>11.3858758313458</v>
      </c>
      <c r="P109">
        <v>0.88200002908706598</v>
      </c>
      <c r="Q109">
        <v>289.13278785548698</v>
      </c>
      <c r="R109">
        <v>10.945157598961799</v>
      </c>
    </row>
    <row r="110" spans="1:18" x14ac:dyDescent="0.35">
      <c r="A110" s="49">
        <v>43990</v>
      </c>
      <c r="B110">
        <v>9.9870004653930593</v>
      </c>
      <c r="C110">
        <v>125.76000213623</v>
      </c>
      <c r="D110">
        <v>100.960555752169</v>
      </c>
      <c r="E110">
        <v>94.0158469468428</v>
      </c>
      <c r="F110">
        <v>216.10031127929599</v>
      </c>
      <c r="G110">
        <v>7.8983909722174896</v>
      </c>
      <c r="H110">
        <v>10.402423501855401</v>
      </c>
      <c r="I110">
        <v>10.176389138469601</v>
      </c>
      <c r="J110">
        <v>23.397536851384601</v>
      </c>
      <c r="K110">
        <v>7.7723908048071699</v>
      </c>
      <c r="L110">
        <v>70.497057393684798</v>
      </c>
      <c r="M110">
        <v>7.5727956410407202</v>
      </c>
      <c r="N110">
        <v>3.2207439960572901</v>
      </c>
      <c r="O110">
        <v>11.356494542530299</v>
      </c>
      <c r="P110">
        <v>0.88451999425887995</v>
      </c>
      <c r="Q110">
        <v>290.14288415315701</v>
      </c>
      <c r="R110">
        <v>11.0265102519169</v>
      </c>
    </row>
    <row r="111" spans="1:18" x14ac:dyDescent="0.35">
      <c r="A111" s="49">
        <v>43991</v>
      </c>
      <c r="B111">
        <v>9.6990003585815394</v>
      </c>
      <c r="C111">
        <v>125.23999786376901</v>
      </c>
      <c r="D111">
        <v>100.852240587268</v>
      </c>
      <c r="E111">
        <v>94.025099191989199</v>
      </c>
      <c r="F111">
        <v>217.70478820800699</v>
      </c>
      <c r="G111">
        <v>7.7151121007777803</v>
      </c>
      <c r="H111">
        <v>10.2557642410895</v>
      </c>
      <c r="I111">
        <v>10.0869060012145</v>
      </c>
      <c r="J111">
        <v>23.2484240772623</v>
      </c>
      <c r="K111">
        <v>7.7366686687865904</v>
      </c>
      <c r="L111">
        <v>69.782337915229604</v>
      </c>
      <c r="M111">
        <v>7.5549875740706502</v>
      </c>
      <c r="N111">
        <v>3.2201858129394898</v>
      </c>
      <c r="O111">
        <v>11.382731349553699</v>
      </c>
      <c r="P111">
        <v>0.88243997097015303</v>
      </c>
      <c r="Q111">
        <v>286.02470657079903</v>
      </c>
      <c r="R111">
        <v>11.0005804840584</v>
      </c>
    </row>
    <row r="112" spans="1:18" x14ac:dyDescent="0.35">
      <c r="A112" s="49">
        <v>43992</v>
      </c>
      <c r="B112">
        <v>9.5030002593994105</v>
      </c>
      <c r="C112">
        <v>123.33000183105401</v>
      </c>
      <c r="D112">
        <v>100.969296681301</v>
      </c>
      <c r="E112">
        <v>94.320081363358895</v>
      </c>
      <c r="F112">
        <v>205.25404357910099</v>
      </c>
      <c r="G112">
        <v>7.3468228103820303</v>
      </c>
      <c r="H112">
        <v>10.043021025785601</v>
      </c>
      <c r="I112">
        <v>10.041074314090199</v>
      </c>
      <c r="J112">
        <v>23.2273600916233</v>
      </c>
      <c r="K112">
        <v>7.7575328276148499</v>
      </c>
      <c r="L112">
        <v>69.478791549680395</v>
      </c>
      <c r="M112">
        <v>7.5162337174729101</v>
      </c>
      <c r="N112">
        <v>3.2387517995057902</v>
      </c>
      <c r="O112">
        <v>11.4110382666207</v>
      </c>
      <c r="P112">
        <v>0.87985998392105103</v>
      </c>
      <c r="Q112">
        <v>288.77118521359</v>
      </c>
      <c r="R112">
        <v>11.0099359428845</v>
      </c>
    </row>
    <row r="113" spans="1:18" x14ac:dyDescent="0.35">
      <c r="A113" s="49">
        <v>43993</v>
      </c>
      <c r="B113">
        <v>8.9130001068115199</v>
      </c>
      <c r="D113">
        <v>101.488455962266</v>
      </c>
      <c r="E113">
        <v>94.975070533080697</v>
      </c>
      <c r="F113">
        <v>210.97091674804599</v>
      </c>
      <c r="G113">
        <v>6.7966963442918296</v>
      </c>
      <c r="H113">
        <v>9.2881813058056597</v>
      </c>
      <c r="I113">
        <v>9.4518009766634297</v>
      </c>
      <c r="J113">
        <v>22.3789825422718</v>
      </c>
      <c r="K113">
        <v>7.5129804919033596</v>
      </c>
      <c r="L113">
        <v>68.159737216446899</v>
      </c>
      <c r="M113">
        <v>7.4670662440839797</v>
      </c>
      <c r="N113">
        <v>3.20145173916125</v>
      </c>
      <c r="O113">
        <v>11.1260514435725</v>
      </c>
      <c r="P113">
        <v>0.88589000701904297</v>
      </c>
      <c r="Q113">
        <v>263.25242949087902</v>
      </c>
      <c r="R113">
        <v>11.0686691944301</v>
      </c>
    </row>
    <row r="114" spans="1:18" x14ac:dyDescent="0.35">
      <c r="A114" s="49">
        <v>43994</v>
      </c>
      <c r="B114">
        <v>9.0719995498657209</v>
      </c>
      <c r="C114">
        <v>117.83000183105401</v>
      </c>
      <c r="D114">
        <v>101.59214278018</v>
      </c>
      <c r="E114">
        <v>94.726704748718404</v>
      </c>
      <c r="F114">
        <v>212.26142883300699</v>
      </c>
      <c r="G114">
        <v>7.0577729051315101</v>
      </c>
      <c r="H114">
        <v>9.4897170243557394</v>
      </c>
      <c r="I114">
        <v>9.5916448634316094</v>
      </c>
      <c r="J114">
        <v>22.520670737783799</v>
      </c>
      <c r="K114">
        <v>7.6268139648855104</v>
      </c>
      <c r="L114">
        <v>68.836084011432803</v>
      </c>
      <c r="M114">
        <v>7.4838466656456104</v>
      </c>
      <c r="N114">
        <v>3.1802029030573</v>
      </c>
      <c r="O114">
        <v>11.188059249459</v>
      </c>
      <c r="P114">
        <v>0.88589000701904297</v>
      </c>
      <c r="Q114">
        <v>281.69258360762598</v>
      </c>
      <c r="R114">
        <v>11.035228320084499</v>
      </c>
    </row>
    <row r="115" spans="1:18" x14ac:dyDescent="0.35">
      <c r="A115" s="49">
        <v>43997</v>
      </c>
      <c r="B115">
        <v>9.0469999313354492</v>
      </c>
      <c r="C115">
        <v>115.16000366210901</v>
      </c>
      <c r="D115">
        <v>101.48269374061699</v>
      </c>
      <c r="E115">
        <v>94.601721174236403</v>
      </c>
      <c r="F115">
        <v>208.07342529296801</v>
      </c>
      <c r="G115">
        <v>7.0961766566110702</v>
      </c>
      <c r="H115">
        <v>9.5441182412159797</v>
      </c>
      <c r="I115">
        <v>9.7052473041885605</v>
      </c>
      <c r="J115">
        <v>22.774703702995701</v>
      </c>
      <c r="K115">
        <v>7.5672561348123901</v>
      </c>
      <c r="L115">
        <v>69.199635823486403</v>
      </c>
      <c r="M115">
        <v>7.4260084995662501</v>
      </c>
      <c r="N115">
        <v>3.1662742399591899</v>
      </c>
      <c r="O115">
        <v>11.2184337370467</v>
      </c>
      <c r="P115">
        <v>0.88200998306274403</v>
      </c>
      <c r="Q115">
        <v>281.48120664640697</v>
      </c>
      <c r="R115">
        <v>10.978574691321599</v>
      </c>
    </row>
    <row r="116" spans="1:18" x14ac:dyDescent="0.35">
      <c r="A116" s="49">
        <v>43998</v>
      </c>
      <c r="B116">
        <v>9.2959995269775302</v>
      </c>
      <c r="C116">
        <v>119.5</v>
      </c>
      <c r="D116">
        <v>101.932496075576</v>
      </c>
      <c r="E116">
        <v>95.155164430147096</v>
      </c>
      <c r="F116">
        <v>207.26606750488199</v>
      </c>
      <c r="G116">
        <v>7.2723513408873197</v>
      </c>
      <c r="H116">
        <v>9.7983050490124697</v>
      </c>
      <c r="I116">
        <v>9.9486409840837897</v>
      </c>
      <c r="J116">
        <v>23.4014617547436</v>
      </c>
      <c r="K116">
        <v>7.6858350542615801</v>
      </c>
      <c r="L116">
        <v>69.926615390177105</v>
      </c>
      <c r="M116">
        <v>7.5575588189048997</v>
      </c>
      <c r="N116">
        <v>3.2078120932321701</v>
      </c>
      <c r="O116">
        <v>11.405557213209701</v>
      </c>
      <c r="P116">
        <v>0.88765001296997004</v>
      </c>
      <c r="Q116">
        <v>283.96708952060698</v>
      </c>
      <c r="R116">
        <v>11.132543139186501</v>
      </c>
    </row>
    <row r="117" spans="1:18" x14ac:dyDescent="0.35">
      <c r="A117" s="49">
        <v>43999</v>
      </c>
      <c r="B117">
        <v>9.1969995498657209</v>
      </c>
      <c r="C117">
        <v>121.26999664306599</v>
      </c>
      <c r="D117">
        <v>102.05245255235</v>
      </c>
      <c r="E117">
        <v>95.313724585334896</v>
      </c>
      <c r="F117">
        <v>207.08901977539</v>
      </c>
      <c r="G117">
        <v>7.1647737567334904</v>
      </c>
      <c r="H117">
        <v>9.7389956761620002</v>
      </c>
      <c r="I117">
        <v>10.0183704651058</v>
      </c>
      <c r="J117">
        <v>23.638592077012898</v>
      </c>
      <c r="K117">
        <v>7.7541696011223804</v>
      </c>
      <c r="L117">
        <v>69.741453100259605</v>
      </c>
      <c r="M117">
        <v>7.5728842407721597</v>
      </c>
      <c r="N117">
        <v>3.2214286726160402</v>
      </c>
      <c r="O117">
        <v>11.3931102882585</v>
      </c>
      <c r="P117">
        <v>0.88945001363754195</v>
      </c>
      <c r="Q117">
        <v>287.18657478141699</v>
      </c>
      <c r="R117">
        <v>11.171906488384799</v>
      </c>
    </row>
    <row r="118" spans="1:18" x14ac:dyDescent="0.35">
      <c r="A118" s="49">
        <v>44000</v>
      </c>
      <c r="B118">
        <v>9.1929998397827095</v>
      </c>
      <c r="C118">
        <v>120.209999084472</v>
      </c>
      <c r="D118">
        <v>102.447242840341</v>
      </c>
      <c r="E118">
        <v>95.671182879317698</v>
      </c>
      <c r="F118">
        <v>203.17384338378901</v>
      </c>
      <c r="G118">
        <v>7.1851616200252604</v>
      </c>
      <c r="H118">
        <v>9.7314173618892692</v>
      </c>
      <c r="I118">
        <v>10.0220306764316</v>
      </c>
      <c r="J118">
        <v>23.697930894915299</v>
      </c>
      <c r="K118">
        <v>7.8203183522188002</v>
      </c>
      <c r="L118">
        <v>69.914680113360106</v>
      </c>
      <c r="M118">
        <v>7.5775384650386197</v>
      </c>
      <c r="N118">
        <v>3.2377265500670598</v>
      </c>
      <c r="O118">
        <v>11.4612068321956</v>
      </c>
      <c r="P118">
        <v>0.89198100566864003</v>
      </c>
      <c r="Q118">
        <v>291.688867841356</v>
      </c>
      <c r="R118">
        <v>11.2205314763112</v>
      </c>
    </row>
    <row r="119" spans="1:18" x14ac:dyDescent="0.35">
      <c r="A119" s="49">
        <v>44001</v>
      </c>
      <c r="B119">
        <v>9.1730003356933594</v>
      </c>
      <c r="C119">
        <v>121.16000366210901</v>
      </c>
      <c r="D119">
        <v>102.482031406175</v>
      </c>
      <c r="E119">
        <v>95.929864992869597</v>
      </c>
      <c r="F119">
        <v>205.12388610839801</v>
      </c>
      <c r="G119">
        <v>7.1325866173021897</v>
      </c>
      <c r="H119">
        <v>9.68730386797756</v>
      </c>
      <c r="I119">
        <v>9.9723343050363802</v>
      </c>
      <c r="J119">
        <v>24.030812623183198</v>
      </c>
      <c r="K119">
        <v>7.8203183522188002</v>
      </c>
      <c r="L119">
        <v>69.6792856508809</v>
      </c>
      <c r="M119">
        <v>7.5775384650386197</v>
      </c>
      <c r="N119">
        <v>3.2591214840285199</v>
      </c>
      <c r="O119">
        <v>11.559317631306801</v>
      </c>
      <c r="P119">
        <v>0.89198100566864003</v>
      </c>
      <c r="Q119">
        <v>294.684658783673</v>
      </c>
      <c r="R119">
        <v>11.237366025358901</v>
      </c>
    </row>
    <row r="120" spans="1:18" x14ac:dyDescent="0.35">
      <c r="A120" s="49">
        <v>44004</v>
      </c>
      <c r="B120">
        <v>9.1280002593994105</v>
      </c>
      <c r="C120">
        <v>119.73999786376901</v>
      </c>
      <c r="D120">
        <v>101.832130984663</v>
      </c>
      <c r="E120">
        <v>95.345777719884595</v>
      </c>
      <c r="F120">
        <v>215.82263183593699</v>
      </c>
      <c r="G120">
        <v>7.0804496373121699</v>
      </c>
      <c r="H120">
        <v>9.6633981445598902</v>
      </c>
      <c r="I120">
        <v>10.0186350104492</v>
      </c>
      <c r="J120">
        <v>23.986902664230001</v>
      </c>
      <c r="K120">
        <v>7.8428058249572796</v>
      </c>
      <c r="L120">
        <v>69.2048964546115</v>
      </c>
      <c r="M120">
        <v>7.5230055612195699</v>
      </c>
      <c r="N120">
        <v>3.2605417342062202</v>
      </c>
      <c r="O120">
        <v>11.5864508002955</v>
      </c>
      <c r="P120">
        <v>0.88655000925063998</v>
      </c>
      <c r="Q120">
        <v>296.48282564459203</v>
      </c>
      <c r="R120">
        <v>11.1605800009356</v>
      </c>
    </row>
    <row r="121" spans="1:18" x14ac:dyDescent="0.35">
      <c r="A121" s="49">
        <v>44005</v>
      </c>
      <c r="B121">
        <v>9.15100002288818</v>
      </c>
      <c r="C121">
        <v>120.58999633789</v>
      </c>
      <c r="D121">
        <v>101.520813062226</v>
      </c>
      <c r="E121">
        <v>94.950818063429693</v>
      </c>
      <c r="F121">
        <v>209.56871032714801</v>
      </c>
      <c r="G121">
        <v>7.0773718483579202</v>
      </c>
      <c r="H121">
        <v>9.6354939232959396</v>
      </c>
      <c r="I121">
        <v>9.9897050001244398</v>
      </c>
      <c r="J121">
        <v>24.019749806798</v>
      </c>
      <c r="K121">
        <v>7.9075355128266498</v>
      </c>
      <c r="L121">
        <v>69.105029898310903</v>
      </c>
      <c r="M121">
        <v>7.5096533530728999</v>
      </c>
      <c r="N121">
        <v>3.24405912593024</v>
      </c>
      <c r="O121">
        <v>11.513216445952001</v>
      </c>
      <c r="P121">
        <v>0.88398998975753695</v>
      </c>
      <c r="Q121">
        <v>293.23575766531297</v>
      </c>
      <c r="R121">
        <v>11.120009777992101</v>
      </c>
    </row>
    <row r="122" spans="1:18" x14ac:dyDescent="0.35">
      <c r="A122" s="49">
        <v>44006</v>
      </c>
      <c r="B122">
        <v>8.8699998855590803</v>
      </c>
      <c r="C122">
        <v>118.980003356933</v>
      </c>
      <c r="D122">
        <v>102.058183313897</v>
      </c>
      <c r="E122">
        <v>95.435229348777199</v>
      </c>
      <c r="F122">
        <v>207.62528991699199</v>
      </c>
      <c r="G122">
        <v>6.8279076963108301</v>
      </c>
      <c r="H122">
        <v>9.3716490505471395</v>
      </c>
      <c r="I122">
        <v>9.7884343028255199</v>
      </c>
      <c r="J122">
        <v>23.4796897244848</v>
      </c>
      <c r="K122">
        <v>7.8716729198489999</v>
      </c>
      <c r="L122">
        <v>68.770527855133395</v>
      </c>
      <c r="M122">
        <v>7.5085986802463296</v>
      </c>
      <c r="N122">
        <v>3.2049343886875099</v>
      </c>
      <c r="O122">
        <v>11.269501173352101</v>
      </c>
      <c r="P122">
        <v>0.88881999254226596</v>
      </c>
      <c r="Q122">
        <v>289.149353255015</v>
      </c>
      <c r="R122">
        <v>11.1639931299563</v>
      </c>
    </row>
    <row r="123" spans="1:18" x14ac:dyDescent="0.35">
      <c r="A123" s="49">
        <v>44007</v>
      </c>
      <c r="B123">
        <v>8.9379997253417898</v>
      </c>
      <c r="C123">
        <v>116.919998168945</v>
      </c>
      <c r="D123">
        <v>102.441676592191</v>
      </c>
      <c r="E123">
        <v>95.843728120919394</v>
      </c>
      <c r="F123">
        <v>204.726318359375</v>
      </c>
      <c r="G123">
        <v>7.0380048099336499</v>
      </c>
      <c r="H123">
        <v>9.5719688514391201</v>
      </c>
      <c r="I123">
        <v>9.8962887418048204</v>
      </c>
      <c r="J123">
        <v>23.872472652847399</v>
      </c>
      <c r="K123">
        <v>7.9182887258202701</v>
      </c>
      <c r="L123">
        <v>68.972139927718601</v>
      </c>
      <c r="M123">
        <v>7.49238060166459</v>
      </c>
      <c r="N123">
        <v>3.2060307873859699</v>
      </c>
      <c r="O123">
        <v>11.378602831136901</v>
      </c>
      <c r="P123">
        <v>0.89109998941421498</v>
      </c>
      <c r="Q123">
        <v>302.08319554776699</v>
      </c>
      <c r="R123">
        <v>11.1842194425426</v>
      </c>
    </row>
    <row r="124" spans="1:18" x14ac:dyDescent="0.35">
      <c r="A124" s="49">
        <v>44008</v>
      </c>
      <c r="B124">
        <v>8.8070001602172798</v>
      </c>
      <c r="C124">
        <v>118.720001220703</v>
      </c>
      <c r="D124">
        <v>102.563329906481</v>
      </c>
      <c r="E124">
        <v>96.059092695082199</v>
      </c>
      <c r="F124">
        <v>198.75103759765599</v>
      </c>
      <c r="G124">
        <v>6.6966090780101597</v>
      </c>
      <c r="H124">
        <v>9.3692478869360194</v>
      </c>
      <c r="I124">
        <v>9.6811519191804791</v>
      </c>
      <c r="J124">
        <v>23.452823446902801</v>
      </c>
      <c r="K124">
        <v>7.8214016916967299</v>
      </c>
      <c r="L124">
        <v>68.317017726333603</v>
      </c>
      <c r="M124">
        <v>7.4839342489016101</v>
      </c>
      <c r="N124">
        <v>3.1917820817628</v>
      </c>
      <c r="O124">
        <v>11.227125962781001</v>
      </c>
      <c r="P124">
        <v>0.89109998941421498</v>
      </c>
      <c r="Q124">
        <v>293.28121725572402</v>
      </c>
      <c r="R124">
        <v>11.2010399134388</v>
      </c>
    </row>
    <row r="125" spans="1:18" x14ac:dyDescent="0.35">
      <c r="A125" s="49">
        <v>44011</v>
      </c>
      <c r="B125">
        <v>8.8920001983642507</v>
      </c>
      <c r="C125">
        <v>117.01000213623</v>
      </c>
      <c r="D125">
        <v>102.42101592305799</v>
      </c>
      <c r="E125">
        <v>95.982090754416703</v>
      </c>
      <c r="F125">
        <v>201.44638061523401</v>
      </c>
      <c r="G125">
        <v>6.8039324369783003</v>
      </c>
      <c r="H125">
        <v>9.5857700685202101</v>
      </c>
      <c r="I125">
        <v>9.8081408470600309</v>
      </c>
      <c r="J125">
        <v>23.463652120262001</v>
      </c>
      <c r="K125">
        <v>7.8390884474637801</v>
      </c>
      <c r="L125">
        <v>67.778956537516905</v>
      </c>
      <c r="M125">
        <v>7.4419381747386497</v>
      </c>
      <c r="N125">
        <v>3.2415225313945601</v>
      </c>
      <c r="O125">
        <v>11.433206797719</v>
      </c>
      <c r="P125">
        <v>0.88911002874374301</v>
      </c>
      <c r="Q125">
        <v>286.94466002330398</v>
      </c>
      <c r="R125">
        <v>11.1676361197494</v>
      </c>
    </row>
    <row r="126" spans="1:18" x14ac:dyDescent="0.35">
      <c r="A126" s="49">
        <v>44012</v>
      </c>
      <c r="B126">
        <v>8.9960002899169904</v>
      </c>
      <c r="C126">
        <v>118.959999084472</v>
      </c>
      <c r="D126">
        <v>102.610326338398</v>
      </c>
      <c r="E126">
        <v>96.009352781166797</v>
      </c>
      <c r="F126">
        <v>205.4013671875</v>
      </c>
      <c r="G126">
        <v>6.9244016583410204</v>
      </c>
      <c r="H126">
        <v>9.7274115334080307</v>
      </c>
      <c r="I126">
        <v>10.0906792067836</v>
      </c>
      <c r="J126">
        <v>23.827187689226299</v>
      </c>
      <c r="K126">
        <v>7.8821233150055097</v>
      </c>
      <c r="L126">
        <v>68.467583738376504</v>
      </c>
      <c r="M126">
        <v>7.4325136515931201</v>
      </c>
      <c r="N126">
        <v>3.2803461000568999</v>
      </c>
      <c r="O126">
        <v>11.515846582329401</v>
      </c>
      <c r="P126">
        <v>0.88999998569488503</v>
      </c>
      <c r="Q126">
        <v>294.34761367710598</v>
      </c>
      <c r="R126">
        <v>11.204010983627599</v>
      </c>
    </row>
    <row r="127" spans="1:18" x14ac:dyDescent="0.35">
      <c r="A127" s="49">
        <v>44013</v>
      </c>
      <c r="B127">
        <v>8.9219999313354492</v>
      </c>
      <c r="C127">
        <v>118.959999084472</v>
      </c>
      <c r="D127">
        <v>102.524385587799</v>
      </c>
      <c r="E127">
        <v>95.929409082327695</v>
      </c>
      <c r="F127">
        <v>204.11317443847599</v>
      </c>
      <c r="G127">
        <v>6.7839453239794203</v>
      </c>
      <c r="H127">
        <v>9.6701222751933003</v>
      </c>
      <c r="I127">
        <v>9.8952822027354106</v>
      </c>
      <c r="J127">
        <v>23.9524724407142</v>
      </c>
      <c r="K127">
        <v>7.90645794307465</v>
      </c>
      <c r="L127">
        <v>68.586560870565293</v>
      </c>
      <c r="M127">
        <v>7.4391757835733099</v>
      </c>
      <c r="N127">
        <v>3.28295497709578</v>
      </c>
      <c r="O127">
        <v>11.5889333773906</v>
      </c>
      <c r="P127">
        <v>0.888779997825622</v>
      </c>
      <c r="Q127">
        <v>300.20483750591302</v>
      </c>
      <c r="R127">
        <v>11.205425269426801</v>
      </c>
    </row>
    <row r="128" spans="1:18" x14ac:dyDescent="0.35">
      <c r="A128" s="49">
        <v>44014</v>
      </c>
      <c r="B128">
        <v>9.0399999618530202</v>
      </c>
      <c r="C128">
        <v>118.91000366210901</v>
      </c>
      <c r="D128">
        <v>102.76955769300901</v>
      </c>
      <c r="E128">
        <v>96.036278642250096</v>
      </c>
      <c r="F128">
        <v>200.39163208007801</v>
      </c>
      <c r="G128">
        <v>6.8008543788945399</v>
      </c>
      <c r="H128">
        <v>9.8930029196899305</v>
      </c>
      <c r="I128">
        <v>10.0146128817953</v>
      </c>
      <c r="J128">
        <v>24.131538433303099</v>
      </c>
      <c r="K128">
        <v>8.0655014110252505</v>
      </c>
      <c r="L128">
        <v>69.174474272514999</v>
      </c>
      <c r="M128">
        <v>7.4818708455862799</v>
      </c>
      <c r="N128">
        <v>3.3153656875550399</v>
      </c>
      <c r="O128">
        <v>11.6562735396591</v>
      </c>
      <c r="P128">
        <v>0.88985002040863004</v>
      </c>
      <c r="Q128">
        <v>301.62420705963001</v>
      </c>
      <c r="R128">
        <v>11.271065570552601</v>
      </c>
    </row>
    <row r="129" spans="1:18" x14ac:dyDescent="0.35">
      <c r="A129" s="49">
        <v>44018</v>
      </c>
      <c r="B129">
        <v>9.0170001983642507</v>
      </c>
      <c r="C129">
        <v>121</v>
      </c>
      <c r="D129">
        <v>102.079512787149</v>
      </c>
      <c r="E129">
        <v>95.493730589523693</v>
      </c>
      <c r="F129">
        <v>212.03967285156199</v>
      </c>
      <c r="G129">
        <v>6.85996428658484</v>
      </c>
      <c r="H129">
        <v>9.9585577010316193</v>
      </c>
      <c r="I129">
        <v>10.1616230111335</v>
      </c>
      <c r="J129">
        <v>24.144332514254</v>
      </c>
      <c r="K129">
        <v>8.3090891521646792</v>
      </c>
      <c r="L129">
        <v>69.209463459455904</v>
      </c>
      <c r="M129">
        <v>7.4657802067576897</v>
      </c>
      <c r="N129">
        <v>3.32872051287239</v>
      </c>
      <c r="O129">
        <v>11.632021413490699</v>
      </c>
      <c r="P129">
        <v>0.883949995040893</v>
      </c>
      <c r="Q129">
        <v>307.57623838369898</v>
      </c>
      <c r="R129">
        <v>11.213045996081499</v>
      </c>
    </row>
    <row r="130" spans="1:18" x14ac:dyDescent="0.35">
      <c r="A130" s="49">
        <v>44019</v>
      </c>
      <c r="B130">
        <v>8.9130001068115199</v>
      </c>
      <c r="C130">
        <v>122.470001220703</v>
      </c>
      <c r="D130">
        <v>102.576185369893</v>
      </c>
      <c r="E130">
        <v>95.932731053302106</v>
      </c>
      <c r="F130">
        <v>217.57800292968699</v>
      </c>
      <c r="G130">
        <v>6.6911831640816999</v>
      </c>
      <c r="H130">
        <v>9.9391574771630005</v>
      </c>
      <c r="I130">
        <v>10.0308259265049</v>
      </c>
      <c r="J130">
        <v>24.083058143567001</v>
      </c>
      <c r="K130">
        <v>8.2228558810222694</v>
      </c>
      <c r="L130">
        <v>68.978737418726197</v>
      </c>
      <c r="M130">
        <v>7.49069580880359</v>
      </c>
      <c r="N130">
        <v>3.3611023261992701</v>
      </c>
      <c r="O130">
        <v>11.6797093995762</v>
      </c>
      <c r="P130">
        <v>0.88690000772476196</v>
      </c>
      <c r="Q130">
        <v>309.83283924339497</v>
      </c>
      <c r="R130">
        <v>11.2923842134786</v>
      </c>
    </row>
    <row r="131" spans="1:18" x14ac:dyDescent="0.35">
      <c r="A131" s="49">
        <v>44020</v>
      </c>
      <c r="B131">
        <v>8.8620004653930593</v>
      </c>
      <c r="C131">
        <v>120.800003051757</v>
      </c>
      <c r="D131">
        <v>101.96342483844199</v>
      </c>
      <c r="E131">
        <v>95.383354829456493</v>
      </c>
      <c r="F131">
        <v>215.27836608886699</v>
      </c>
      <c r="G131">
        <v>6.7227680779571104</v>
      </c>
      <c r="H131">
        <v>9.73483379583746</v>
      </c>
      <c r="I131">
        <v>10.1462462879326</v>
      </c>
      <c r="J131">
        <v>24.119684768944499</v>
      </c>
      <c r="K131">
        <v>8.4380074036031907</v>
      </c>
      <c r="L131">
        <v>68.773499501019998</v>
      </c>
      <c r="M131">
        <v>7.4484661966721397</v>
      </c>
      <c r="N131">
        <v>3.34920465040212</v>
      </c>
      <c r="O131">
        <v>11.7681863456803</v>
      </c>
      <c r="P131">
        <v>0.88190001249313299</v>
      </c>
      <c r="Q131">
        <v>323.90062910930101</v>
      </c>
      <c r="R131">
        <v>11.237055247324401</v>
      </c>
    </row>
    <row r="132" spans="1:18" x14ac:dyDescent="0.35">
      <c r="A132" s="49">
        <v>44021</v>
      </c>
      <c r="B132">
        <v>8.6820001602172798</v>
      </c>
      <c r="C132">
        <v>120.94000244140599</v>
      </c>
      <c r="D132">
        <v>102.69425872487</v>
      </c>
      <c r="E132">
        <v>96.013402472111906</v>
      </c>
      <c r="F132">
        <v>213.24978637695301</v>
      </c>
      <c r="G132">
        <v>6.5356940806896002</v>
      </c>
      <c r="H132">
        <v>9.6475503771080096</v>
      </c>
      <c r="I132">
        <v>10.299207866778399</v>
      </c>
      <c r="J132">
        <v>24.079521514612601</v>
      </c>
      <c r="K132">
        <v>8.5375748719816293</v>
      </c>
      <c r="L132">
        <v>68.934500885734394</v>
      </c>
      <c r="M132">
        <v>7.4738529225610302</v>
      </c>
      <c r="N132">
        <v>3.3431466749549301</v>
      </c>
      <c r="O132">
        <v>11.7108330656369</v>
      </c>
      <c r="P132">
        <v>0.88590002059936501</v>
      </c>
      <c r="Q132">
        <v>329.25798465496302</v>
      </c>
      <c r="R132">
        <v>11.3298949415639</v>
      </c>
    </row>
    <row r="133" spans="1:18" x14ac:dyDescent="0.35">
      <c r="A133" s="49">
        <v>44022</v>
      </c>
      <c r="B133">
        <v>8.7980003356933594</v>
      </c>
      <c r="C133">
        <v>120.400001525878</v>
      </c>
      <c r="D133">
        <v>102.57306523374</v>
      </c>
      <c r="E133">
        <v>95.987637618607494</v>
      </c>
      <c r="F133">
        <v>211.90994262695301</v>
      </c>
      <c r="G133">
        <v>6.78807111116088</v>
      </c>
      <c r="H133">
        <v>9.8578512626208905</v>
      </c>
      <c r="I133">
        <v>10.299207866778399</v>
      </c>
      <c r="J133">
        <v>23.937830027820301</v>
      </c>
      <c r="K133">
        <v>8.4937925320582508</v>
      </c>
      <c r="L133">
        <v>69.169277368244295</v>
      </c>
      <c r="M133">
        <v>7.4654558580614303</v>
      </c>
      <c r="N133">
        <v>3.3573126554088</v>
      </c>
      <c r="O133">
        <v>11.7905582886478</v>
      </c>
      <c r="P133">
        <v>0.88590002059936501</v>
      </c>
      <c r="Q133">
        <v>325.58039652013298</v>
      </c>
      <c r="R133">
        <v>11.304773871453101</v>
      </c>
    </row>
    <row r="134" spans="1:18" x14ac:dyDescent="0.35">
      <c r="A134" s="49">
        <v>44025</v>
      </c>
      <c r="B134">
        <v>8.8199996948242099</v>
      </c>
      <c r="C134">
        <v>121.56999969482401</v>
      </c>
      <c r="D134">
        <v>102.04424036111401</v>
      </c>
      <c r="E134">
        <v>95.517913331554098</v>
      </c>
      <c r="F134">
        <v>210.53529357910099</v>
      </c>
      <c r="G134">
        <v>6.7796192476698698</v>
      </c>
      <c r="H134">
        <v>9.8340090901815493</v>
      </c>
      <c r="I134">
        <v>10.0750986775376</v>
      </c>
      <c r="J134">
        <v>23.581472555481401</v>
      </c>
      <c r="K134">
        <v>8.35488162342903</v>
      </c>
      <c r="L134">
        <v>68.443058833510804</v>
      </c>
      <c r="M134">
        <v>7.44430243726128</v>
      </c>
      <c r="N134">
        <v>3.3402854524413201</v>
      </c>
      <c r="O134">
        <v>11.6073715138161</v>
      </c>
      <c r="P134">
        <v>0.88140702247619596</v>
      </c>
      <c r="Q134">
        <v>317.74661293929199</v>
      </c>
      <c r="R134">
        <v>11.2557706591298</v>
      </c>
    </row>
    <row r="135" spans="1:18" x14ac:dyDescent="0.35">
      <c r="A135" s="49">
        <v>44026</v>
      </c>
      <c r="B135">
        <v>8.9569997787475497</v>
      </c>
      <c r="C135">
        <v>120.5</v>
      </c>
      <c r="D135">
        <v>101.62379901560099</v>
      </c>
      <c r="E135">
        <v>95.167323205804195</v>
      </c>
      <c r="F135">
        <v>208.82276916503901</v>
      </c>
      <c r="G135">
        <v>6.7494847866610703</v>
      </c>
      <c r="H135">
        <v>10.0118539310514</v>
      </c>
      <c r="I135">
        <v>10.180276111095001</v>
      </c>
      <c r="J135">
        <v>23.913930342070099</v>
      </c>
      <c r="K135">
        <v>8.3331223140775101</v>
      </c>
      <c r="L135">
        <v>68.632565321740401</v>
      </c>
      <c r="M135">
        <v>7.3851467360428797</v>
      </c>
      <c r="N135">
        <v>3.30017631620218</v>
      </c>
      <c r="O135">
        <v>11.5848545936603</v>
      </c>
      <c r="P135">
        <v>0.87637001276016202</v>
      </c>
      <c r="Q135">
        <v>320.45439813940499</v>
      </c>
      <c r="R135">
        <v>11.208014384955</v>
      </c>
    </row>
    <row r="136" spans="1:18" x14ac:dyDescent="0.35">
      <c r="A136" s="49">
        <v>44027</v>
      </c>
      <c r="B136">
        <v>9.0839996337890607</v>
      </c>
      <c r="C136">
        <v>123.139999389648</v>
      </c>
      <c r="D136">
        <v>101.574611464329</v>
      </c>
      <c r="E136">
        <v>95.147210926363101</v>
      </c>
      <c r="F136">
        <v>205.11917114257801</v>
      </c>
      <c r="G136">
        <v>6.9435445356183401</v>
      </c>
      <c r="H136">
        <v>10.2487381874326</v>
      </c>
      <c r="I136">
        <v>10.2232900398133</v>
      </c>
      <c r="J136">
        <v>24.2661243471936</v>
      </c>
      <c r="K136">
        <v>8.3457027210997694</v>
      </c>
      <c r="L136">
        <v>68.983200716659596</v>
      </c>
      <c r="M136">
        <v>7.4141590189825504</v>
      </c>
      <c r="N136">
        <v>3.3263120392686498</v>
      </c>
      <c r="O136">
        <v>11.709642786032401</v>
      </c>
      <c r="P136">
        <v>0.87587201595306396</v>
      </c>
      <c r="Q136">
        <v>326.49409737349498</v>
      </c>
      <c r="R136">
        <v>11.2182043572815</v>
      </c>
    </row>
    <row r="137" spans="1:18" x14ac:dyDescent="0.35">
      <c r="A137" s="49">
        <v>44028</v>
      </c>
      <c r="B137">
        <v>9.0609998703002894</v>
      </c>
      <c r="C137">
        <v>124.25</v>
      </c>
      <c r="D137">
        <v>101.866802684962</v>
      </c>
      <c r="E137">
        <v>95.399168999574599</v>
      </c>
      <c r="F137">
        <v>203.68762207031199</v>
      </c>
      <c r="G137">
        <v>6.95882868454646</v>
      </c>
      <c r="H137">
        <v>10.2712977375267</v>
      </c>
      <c r="I137">
        <v>10.180584918925801</v>
      </c>
      <c r="J137">
        <v>24.186943470485801</v>
      </c>
      <c r="K137">
        <v>8.2512793679052194</v>
      </c>
      <c r="L137">
        <v>69.201542055234299</v>
      </c>
      <c r="M137">
        <v>7.4388002106934401</v>
      </c>
      <c r="N137">
        <v>3.3266158024707599</v>
      </c>
      <c r="O137">
        <v>11.6388670830565</v>
      </c>
      <c r="P137">
        <v>0.87779998779296797</v>
      </c>
      <c r="Q137">
        <v>321.916509970324</v>
      </c>
      <c r="R137">
        <v>11.2677901171628</v>
      </c>
    </row>
    <row r="138" spans="1:18" x14ac:dyDescent="0.35">
      <c r="A138" s="49">
        <v>44029</v>
      </c>
      <c r="B138">
        <v>9.0190000534057599</v>
      </c>
      <c r="C138">
        <v>124.19000244140599</v>
      </c>
      <c r="D138">
        <v>101.969736841856</v>
      </c>
      <c r="E138">
        <v>95.331119945039902</v>
      </c>
      <c r="F138">
        <v>206.03161621093699</v>
      </c>
      <c r="G138">
        <v>6.8553516454085104</v>
      </c>
      <c r="H138">
        <v>10.3407573650474</v>
      </c>
      <c r="I138">
        <v>10.2457935733764</v>
      </c>
      <c r="J138">
        <v>24.615928433850002</v>
      </c>
      <c r="K138">
        <v>8.3120143712949304</v>
      </c>
      <c r="L138">
        <v>69.392623211024301</v>
      </c>
      <c r="M138">
        <v>7.4471230098788501</v>
      </c>
      <c r="N138">
        <v>3.3336339262859802</v>
      </c>
      <c r="O138">
        <v>11.647644446711601</v>
      </c>
      <c r="P138">
        <v>0.87779998779296797</v>
      </c>
      <c r="Q138">
        <v>330.14355427119801</v>
      </c>
      <c r="R138">
        <v>11.2760869651538</v>
      </c>
    </row>
    <row r="139" spans="1:18" x14ac:dyDescent="0.35">
      <c r="A139" s="49">
        <v>44032</v>
      </c>
      <c r="B139">
        <v>8.9910001754760707</v>
      </c>
      <c r="C139">
        <v>124.699996948242</v>
      </c>
      <c r="D139">
        <v>101.48816526702601</v>
      </c>
      <c r="E139">
        <v>94.997092996285502</v>
      </c>
      <c r="F139">
        <v>212.38024902343699</v>
      </c>
      <c r="G139">
        <v>6.7726576182207001</v>
      </c>
      <c r="H139">
        <v>10.133934013246</v>
      </c>
      <c r="I139">
        <v>10.364544808782901</v>
      </c>
      <c r="J139">
        <v>24.604733552089701</v>
      </c>
      <c r="K139">
        <v>8.3931115548527906</v>
      </c>
      <c r="L139">
        <v>69.402465646306098</v>
      </c>
      <c r="M139">
        <v>7.4286711178688103</v>
      </c>
      <c r="N139">
        <v>3.3072881877890201</v>
      </c>
      <c r="O139">
        <v>11.5799717134646</v>
      </c>
      <c r="P139">
        <v>0.872699975967407</v>
      </c>
      <c r="Q139">
        <v>336.35284053297801</v>
      </c>
      <c r="R139">
        <v>11.243570048553201</v>
      </c>
    </row>
    <row r="140" spans="1:18" x14ac:dyDescent="0.35">
      <c r="A140" s="49">
        <v>44033</v>
      </c>
      <c r="B140">
        <v>9.1809997558593697</v>
      </c>
      <c r="C140">
        <v>125.5</v>
      </c>
      <c r="D140">
        <v>100.884594900007</v>
      </c>
      <c r="E140">
        <v>94.376624677160095</v>
      </c>
      <c r="F140">
        <v>226.69764709472599</v>
      </c>
      <c r="G140">
        <v>6.8987620880414502</v>
      </c>
      <c r="H140">
        <v>10.187802962531199</v>
      </c>
      <c r="I140">
        <v>10.224392919084201</v>
      </c>
      <c r="J140">
        <v>24.2976593318703</v>
      </c>
      <c r="K140">
        <v>8.3811406809462596</v>
      </c>
      <c r="L140">
        <v>69.269205537586402</v>
      </c>
      <c r="M140">
        <v>7.4212432350973296</v>
      </c>
      <c r="N140">
        <v>3.3342092505677599</v>
      </c>
      <c r="O140">
        <v>11.6690566455793</v>
      </c>
      <c r="P140">
        <v>0.86699998378753595</v>
      </c>
      <c r="Q140">
        <v>334.181688239496</v>
      </c>
      <c r="R140">
        <v>11.202914837203</v>
      </c>
    </row>
    <row r="141" spans="1:18" x14ac:dyDescent="0.35">
      <c r="A141" s="49">
        <v>44034</v>
      </c>
      <c r="B141">
        <v>9.0480003356933594</v>
      </c>
      <c r="C141">
        <v>124.669998168945</v>
      </c>
      <c r="D141">
        <v>100.666516386816</v>
      </c>
      <c r="E141">
        <v>94.219247059047106</v>
      </c>
      <c r="F141">
        <v>236.89457702636699</v>
      </c>
      <c r="G141">
        <v>6.8780741196496198</v>
      </c>
      <c r="H141">
        <v>10.2684005953829</v>
      </c>
      <c r="I141">
        <v>10.193732067929201</v>
      </c>
      <c r="J141">
        <v>24.2862398564716</v>
      </c>
      <c r="K141">
        <v>8.3560073640870698</v>
      </c>
      <c r="L141">
        <v>69.200599775810502</v>
      </c>
      <c r="M141">
        <v>7.4153758282722002</v>
      </c>
      <c r="N141">
        <v>3.3518554249349601</v>
      </c>
      <c r="O141">
        <v>11.7032113596886</v>
      </c>
      <c r="P141">
        <v>0.86440002918243397</v>
      </c>
      <c r="Q141">
        <v>334.09591353748999</v>
      </c>
      <c r="R141">
        <v>11.193831004585901</v>
      </c>
    </row>
    <row r="142" spans="1:18" x14ac:dyDescent="0.35">
      <c r="A142" s="49">
        <v>44035</v>
      </c>
      <c r="B142">
        <v>9.0120000839233398</v>
      </c>
      <c r="C142">
        <v>125.059997558593</v>
      </c>
      <c r="D142">
        <v>100.546917958126</v>
      </c>
      <c r="E142">
        <v>94.097133345712706</v>
      </c>
      <c r="F142">
        <v>239.53639221191401</v>
      </c>
      <c r="G142">
        <v>6.8787839910555704</v>
      </c>
      <c r="H142">
        <v>10.2356365987361</v>
      </c>
      <c r="I142">
        <v>10.025538656464001</v>
      </c>
      <c r="J142">
        <v>23.999046163226001</v>
      </c>
      <c r="K142">
        <v>8.2851443319213995</v>
      </c>
      <c r="L142">
        <v>68.988286864623603</v>
      </c>
      <c r="M142">
        <v>7.4126020658695699</v>
      </c>
      <c r="N142">
        <v>3.3577342318267198</v>
      </c>
      <c r="O142">
        <v>11.6324754810648</v>
      </c>
      <c r="P142">
        <v>0.86236000061035101</v>
      </c>
      <c r="Q142">
        <v>328.915994316048</v>
      </c>
      <c r="R142">
        <v>11.1918665434131</v>
      </c>
    </row>
    <row r="143" spans="1:18" x14ac:dyDescent="0.35">
      <c r="A143" s="49">
        <v>44036</v>
      </c>
      <c r="B143">
        <v>8.9580001831054599</v>
      </c>
      <c r="C143">
        <v>124.09999847412099</v>
      </c>
      <c r="D143">
        <v>100.513205703464</v>
      </c>
      <c r="E143">
        <v>94.197395064838901</v>
      </c>
      <c r="F143">
        <v>260.85760498046801</v>
      </c>
      <c r="G143">
        <v>6.8194844870958997</v>
      </c>
      <c r="H143">
        <v>10.1844579880889</v>
      </c>
      <c r="I143">
        <v>9.7292553746228805</v>
      </c>
      <c r="J143">
        <v>23.692546897109398</v>
      </c>
      <c r="K143">
        <v>8.2680965829240396</v>
      </c>
      <c r="L143">
        <v>69.053586264999396</v>
      </c>
      <c r="M143">
        <v>7.4207834063599796</v>
      </c>
      <c r="N143">
        <v>3.3577342318267198</v>
      </c>
      <c r="O143">
        <v>11.666967380960999</v>
      </c>
      <c r="P143">
        <v>0.86236000061035101</v>
      </c>
      <c r="Q143">
        <v>329.48841839970498</v>
      </c>
      <c r="R143">
        <v>11.183715632114399</v>
      </c>
    </row>
    <row r="144" spans="1:18" x14ac:dyDescent="0.35">
      <c r="A144" s="49">
        <v>44039</v>
      </c>
      <c r="B144">
        <v>8.9259996414184499</v>
      </c>
      <c r="C144">
        <v>122.809997558593</v>
      </c>
      <c r="D144">
        <v>98.967696677374505</v>
      </c>
      <c r="E144">
        <v>92.687773780075005</v>
      </c>
      <c r="F144">
        <v>270.18905639648398</v>
      </c>
      <c r="G144">
        <v>6.6690520570807301</v>
      </c>
      <c r="H144">
        <v>10.1858648718823</v>
      </c>
      <c r="I144">
        <v>9.8148886471448105</v>
      </c>
      <c r="J144">
        <v>23.547745056574001</v>
      </c>
      <c r="K144">
        <v>8.3311919974664193</v>
      </c>
      <c r="L144">
        <v>68.198275278356505</v>
      </c>
      <c r="M144">
        <v>7.3196466855516098</v>
      </c>
      <c r="N144">
        <v>3.3287035571752401</v>
      </c>
      <c r="O144">
        <v>11.6057327146715</v>
      </c>
      <c r="P144">
        <v>0.84966999292373602</v>
      </c>
      <c r="Q144">
        <v>331.66884250297699</v>
      </c>
      <c r="R144">
        <v>10.995048613426601</v>
      </c>
    </row>
    <row r="145" spans="1:18" x14ac:dyDescent="0.35">
      <c r="A145" s="49">
        <v>44040</v>
      </c>
      <c r="B145">
        <v>8.8509998321533203</v>
      </c>
      <c r="C145">
        <v>123</v>
      </c>
      <c r="D145">
        <v>99.460707110869393</v>
      </c>
      <c r="E145">
        <v>93.186219783282397</v>
      </c>
      <c r="F145">
        <v>270.02981567382801</v>
      </c>
      <c r="G145">
        <v>6.6726315318119802</v>
      </c>
      <c r="H145">
        <v>9.9934108590902007</v>
      </c>
      <c r="I145">
        <v>9.6511498197888805</v>
      </c>
      <c r="J145">
        <v>23.489949376319299</v>
      </c>
      <c r="K145">
        <v>8.2911681273545792</v>
      </c>
      <c r="L145">
        <v>68.314376364813995</v>
      </c>
      <c r="M145">
        <v>7.3511766642480998</v>
      </c>
      <c r="N145">
        <v>3.34986429722241</v>
      </c>
      <c r="O145">
        <v>11.5959965889051</v>
      </c>
      <c r="P145">
        <v>0.85333001613616899</v>
      </c>
      <c r="Q145">
        <v>318.091237424599</v>
      </c>
      <c r="R145">
        <v>11.058541809693301</v>
      </c>
    </row>
    <row r="146" spans="1:18" x14ac:dyDescent="0.35">
      <c r="A146" s="49">
        <v>44041</v>
      </c>
      <c r="B146">
        <v>8.9049997329711896</v>
      </c>
      <c r="C146">
        <v>122.059997558593</v>
      </c>
      <c r="D146">
        <v>99.035998434299003</v>
      </c>
      <c r="E146">
        <v>92.909757263801097</v>
      </c>
      <c r="F146">
        <v>281.75405883789</v>
      </c>
      <c r="G146">
        <v>6.7780796924320397</v>
      </c>
      <c r="H146">
        <v>10.106960198255001</v>
      </c>
      <c r="I146">
        <v>9.7484035446163304</v>
      </c>
      <c r="J146">
        <v>23.6035359098627</v>
      </c>
      <c r="K146">
        <v>8.3886919317370694</v>
      </c>
      <c r="L146">
        <v>68.320449353714096</v>
      </c>
      <c r="M146">
        <v>7.33535987916013</v>
      </c>
      <c r="N146">
        <v>3.3587911180607199</v>
      </c>
      <c r="O146">
        <v>11.600833617224801</v>
      </c>
      <c r="P146">
        <v>0.84868997335433904</v>
      </c>
      <c r="Q146">
        <v>322.05399102244797</v>
      </c>
      <c r="R146">
        <v>10.9903884964006</v>
      </c>
    </row>
    <row r="147" spans="1:18" x14ac:dyDescent="0.35">
      <c r="A147" s="49">
        <v>44042</v>
      </c>
      <c r="B147">
        <v>8.6560001373290998</v>
      </c>
      <c r="C147">
        <v>122.34999847412099</v>
      </c>
      <c r="D147">
        <v>98.364403208355199</v>
      </c>
      <c r="E147">
        <v>92.210219039353404</v>
      </c>
      <c r="F147">
        <v>293.370025634765</v>
      </c>
      <c r="G147">
        <v>6.6112050323460698</v>
      </c>
      <c r="H147">
        <v>9.8142493929872696</v>
      </c>
      <c r="I147">
        <v>9.8705392302010697</v>
      </c>
      <c r="J147">
        <v>23.343493091066101</v>
      </c>
      <c r="K147">
        <v>8.2589276538353094</v>
      </c>
      <c r="L147">
        <v>67.949547413688293</v>
      </c>
      <c r="M147">
        <v>7.2801303233344399</v>
      </c>
      <c r="N147">
        <v>3.2930958501651801</v>
      </c>
      <c r="O147">
        <v>11.361883743739099</v>
      </c>
      <c r="P147">
        <v>0.84229999780654896</v>
      </c>
      <c r="Q147">
        <v>312.55265192960502</v>
      </c>
      <c r="R147">
        <v>10.939487054470399</v>
      </c>
    </row>
    <row r="148" spans="1:18" x14ac:dyDescent="0.35">
      <c r="A148" s="49">
        <v>44043</v>
      </c>
      <c r="B148">
        <v>8.5810003280639595</v>
      </c>
      <c r="C148">
        <v>120.059997558593</v>
      </c>
      <c r="D148">
        <v>98.405563269130596</v>
      </c>
      <c r="E148">
        <v>92.299987171901606</v>
      </c>
      <c r="F148">
        <v>327.02801513671801</v>
      </c>
      <c r="G148">
        <v>6.6029308479975803</v>
      </c>
      <c r="H148">
        <v>9.8142493929872696</v>
      </c>
      <c r="I148">
        <v>9.85489696120265</v>
      </c>
      <c r="J148">
        <v>23.096510234577401</v>
      </c>
      <c r="K148">
        <v>8.27557884235625</v>
      </c>
      <c r="L148">
        <v>68.077114684016493</v>
      </c>
      <c r="M148">
        <v>7.2881205482472602</v>
      </c>
      <c r="N148">
        <v>3.3200334391205302</v>
      </c>
      <c r="O148">
        <v>11.420841273416499</v>
      </c>
      <c r="P148">
        <v>0.84229999780654896</v>
      </c>
      <c r="Q148">
        <v>313.754332917076</v>
      </c>
      <c r="R148">
        <v>10.9474475580279</v>
      </c>
    </row>
    <row r="149" spans="1:18" x14ac:dyDescent="0.35">
      <c r="A149" s="49">
        <v>44046</v>
      </c>
      <c r="B149">
        <v>8.6789999008178693</v>
      </c>
      <c r="C149">
        <v>120.040000915527</v>
      </c>
      <c r="D149">
        <v>99.355941147995495</v>
      </c>
      <c r="E149">
        <v>93.191042963948306</v>
      </c>
      <c r="F149">
        <v>330.00152587890602</v>
      </c>
      <c r="G149">
        <v>6.6807782397153996</v>
      </c>
      <c r="H149">
        <v>9.8799071569411492</v>
      </c>
      <c r="I149">
        <v>10.151394088532999</v>
      </c>
      <c r="J149">
        <v>23.642750656303601</v>
      </c>
      <c r="K149">
        <v>8.4026288447627095</v>
      </c>
      <c r="L149">
        <v>68.724498521288695</v>
      </c>
      <c r="M149">
        <v>7.3717410665516896</v>
      </c>
      <c r="N149">
        <v>3.4187452673113201</v>
      </c>
      <c r="O149">
        <v>11.645608310554501</v>
      </c>
      <c r="P149">
        <v>0.85009998083114602</v>
      </c>
      <c r="Q149">
        <v>313.23195660882601</v>
      </c>
      <c r="R149">
        <v>11.0407904066548</v>
      </c>
    </row>
    <row r="150" spans="1:18" x14ac:dyDescent="0.35">
      <c r="A150" s="49">
        <v>44047</v>
      </c>
      <c r="B150">
        <v>8.8140001296996999</v>
      </c>
      <c r="C150">
        <v>120.919998168945</v>
      </c>
      <c r="D150">
        <v>99.108218172074402</v>
      </c>
      <c r="E150">
        <v>92.862144477499896</v>
      </c>
      <c r="F150">
        <v>338.25692749023398</v>
      </c>
      <c r="G150">
        <v>6.60973689130733</v>
      </c>
      <c r="H150">
        <v>9.9200392205165695</v>
      </c>
      <c r="I150">
        <v>10.240217223815</v>
      </c>
      <c r="J150">
        <v>23.440693298791501</v>
      </c>
      <c r="K150">
        <v>8.4241220921103892</v>
      </c>
      <c r="L150">
        <v>68.397203779347805</v>
      </c>
      <c r="M150">
        <v>7.3392227939196397</v>
      </c>
      <c r="N150">
        <v>3.4307315882187401</v>
      </c>
      <c r="O150">
        <v>11.6619402203641</v>
      </c>
      <c r="P150">
        <v>0.84635001420974698</v>
      </c>
      <c r="Q150">
        <v>305.51109823086301</v>
      </c>
      <c r="R150">
        <v>11.0401557502861</v>
      </c>
    </row>
    <row r="151" spans="1:18" x14ac:dyDescent="0.35">
      <c r="A151" s="49">
        <v>44048</v>
      </c>
      <c r="B151">
        <v>8.8819999694824201</v>
      </c>
      <c r="C151">
        <v>121.309997558593</v>
      </c>
      <c r="D151">
        <v>98.439639083973802</v>
      </c>
      <c r="E151">
        <v>92.470627675662399</v>
      </c>
      <c r="F151">
        <v>332.59747314453102</v>
      </c>
      <c r="G151">
        <v>6.70190482842525</v>
      </c>
      <c r="H151">
        <v>10.0720408641291</v>
      </c>
      <c r="I151">
        <v>10.175088746015</v>
      </c>
      <c r="J151">
        <v>23.521997561764</v>
      </c>
      <c r="K151">
        <v>8.4833138605056302</v>
      </c>
      <c r="L151">
        <v>68.186728020229495</v>
      </c>
      <c r="M151">
        <v>7.3277293385393696</v>
      </c>
      <c r="N151">
        <v>3.45455634018799</v>
      </c>
      <c r="O151">
        <v>11.6982270459562</v>
      </c>
      <c r="P151">
        <v>0.84226000308990401</v>
      </c>
      <c r="Q151">
        <v>304.22658532628702</v>
      </c>
      <c r="R151">
        <v>10.9868038757362</v>
      </c>
    </row>
    <row r="152" spans="1:18" x14ac:dyDescent="0.35">
      <c r="A152" s="49">
        <v>44049</v>
      </c>
      <c r="B152">
        <v>8.8489999771118093</v>
      </c>
      <c r="C152">
        <v>122.180000305175</v>
      </c>
      <c r="D152">
        <v>98.549358314834507</v>
      </c>
      <c r="E152">
        <v>92.450254377734296</v>
      </c>
      <c r="F152">
        <v>321.925201416015</v>
      </c>
      <c r="G152">
        <v>6.6502078039025001</v>
      </c>
      <c r="H152">
        <v>10.0023057470643</v>
      </c>
      <c r="I152">
        <v>10.1250361196516</v>
      </c>
      <c r="J152">
        <v>23.4474023654729</v>
      </c>
      <c r="K152">
        <v>8.5472761966793698</v>
      </c>
      <c r="L152">
        <v>68.317715233897601</v>
      </c>
      <c r="M152">
        <v>7.34144372153514</v>
      </c>
      <c r="N152">
        <v>3.46022185886022</v>
      </c>
      <c r="O152">
        <v>11.787229232781099</v>
      </c>
      <c r="P152">
        <v>0.84200000762939398</v>
      </c>
      <c r="Q152">
        <v>310.92309803212902</v>
      </c>
      <c r="R152">
        <v>11.007325537283499</v>
      </c>
    </row>
    <row r="153" spans="1:18" x14ac:dyDescent="0.35">
      <c r="A153" s="49">
        <v>44050</v>
      </c>
      <c r="B153">
        <v>8.8730001449584908</v>
      </c>
      <c r="C153">
        <v>122.309997558593</v>
      </c>
      <c r="D153">
        <v>98.433971320380806</v>
      </c>
      <c r="E153">
        <v>92.458432066407099</v>
      </c>
      <c r="F153">
        <v>334.20333862304602</v>
      </c>
      <c r="G153">
        <v>6.8156353633466997</v>
      </c>
      <c r="H153">
        <v>10.0772603986224</v>
      </c>
      <c r="I153">
        <v>10.0233947727529</v>
      </c>
      <c r="J153">
        <v>23.499773619914698</v>
      </c>
      <c r="K153">
        <v>8.3475339024653294</v>
      </c>
      <c r="L153">
        <v>68.149677543166007</v>
      </c>
      <c r="M153">
        <v>7.3494335096629504</v>
      </c>
      <c r="N153">
        <v>3.4198304686474299</v>
      </c>
      <c r="O153">
        <v>11.618840633766901</v>
      </c>
      <c r="P153">
        <v>0.84200000762939398</v>
      </c>
      <c r="Q153">
        <v>302.28912902079099</v>
      </c>
      <c r="R153">
        <v>10.9993542180127</v>
      </c>
    </row>
    <row r="154" spans="1:18" x14ac:dyDescent="0.35">
      <c r="A154" s="49">
        <v>44053</v>
      </c>
      <c r="B154">
        <v>9.0109996795654297</v>
      </c>
      <c r="C154">
        <v>123.790000915527</v>
      </c>
      <c r="D154">
        <v>99.505440957135306</v>
      </c>
      <c r="E154">
        <v>93.551020833447595</v>
      </c>
      <c r="F154">
        <v>324.12069702148398</v>
      </c>
      <c r="G154">
        <v>6.9798676957482204</v>
      </c>
      <c r="H154">
        <v>10.2974649993131</v>
      </c>
      <c r="I154">
        <v>10.165576287437601</v>
      </c>
      <c r="J154">
        <v>23.641210850315101</v>
      </c>
      <c r="K154">
        <v>8.3872317566024801</v>
      </c>
      <c r="L154">
        <v>68.987390108068595</v>
      </c>
      <c r="M154">
        <v>7.4443649387865696</v>
      </c>
      <c r="N154">
        <v>3.4806772310587899</v>
      </c>
      <c r="O154">
        <v>11.824292472213401</v>
      </c>
      <c r="P154">
        <v>0.85194998979568404</v>
      </c>
      <c r="Q154">
        <v>299.058183916475</v>
      </c>
      <c r="R154">
        <v>11.1212689591152</v>
      </c>
    </row>
    <row r="155" spans="1:18" x14ac:dyDescent="0.35">
      <c r="A155" s="49">
        <v>44054</v>
      </c>
      <c r="B155">
        <v>9.0600004196166992</v>
      </c>
      <c r="C155">
        <v>126.379997253417</v>
      </c>
      <c r="D155">
        <v>99.240732809623694</v>
      </c>
      <c r="E155">
        <v>93.147247942836202</v>
      </c>
      <c r="F155">
        <v>331.56619262695301</v>
      </c>
      <c r="G155">
        <v>7.0726756031526703</v>
      </c>
      <c r="H155">
        <v>10.3744012687619</v>
      </c>
      <c r="I155">
        <v>10.063796086789999</v>
      </c>
      <c r="J155">
        <v>23.409014186139501</v>
      </c>
      <c r="K155">
        <v>8.3375866063478199</v>
      </c>
      <c r="L155">
        <v>68.371197499465296</v>
      </c>
      <c r="M155">
        <v>7.4532356334340104</v>
      </c>
      <c r="N155">
        <v>3.4333593504495599</v>
      </c>
      <c r="O155">
        <v>11.638104794931699</v>
      </c>
      <c r="P155">
        <v>0.85203999280929499</v>
      </c>
      <c r="Q155">
        <v>295.89891787144302</v>
      </c>
      <c r="R155">
        <v>11.049853840881299</v>
      </c>
    </row>
    <row r="156" spans="1:18" x14ac:dyDescent="0.35">
      <c r="A156" s="49">
        <v>44055</v>
      </c>
      <c r="B156">
        <v>9.1289997100830007</v>
      </c>
      <c r="C156">
        <v>126.790000915527</v>
      </c>
      <c r="D156">
        <v>98.559681644630402</v>
      </c>
      <c r="E156">
        <v>92.505622302758596</v>
      </c>
      <c r="F156">
        <v>362.837310791015</v>
      </c>
      <c r="G156">
        <v>6.9966877260631</v>
      </c>
      <c r="H156">
        <v>10.416282997818101</v>
      </c>
      <c r="I156">
        <v>10.321993474829201</v>
      </c>
      <c r="J156">
        <v>23.6419207360595</v>
      </c>
      <c r="K156">
        <v>8.4060559201918696</v>
      </c>
      <c r="L156">
        <v>68.055362875589694</v>
      </c>
      <c r="M156">
        <v>7.41704732786138</v>
      </c>
      <c r="N156">
        <v>3.4438058584627198</v>
      </c>
      <c r="O156">
        <v>11.6918183710445</v>
      </c>
      <c r="P156">
        <v>0.84790301322937001</v>
      </c>
      <c r="Q156">
        <v>298.02401376687999</v>
      </c>
      <c r="R156">
        <v>10.9801497899973</v>
      </c>
    </row>
    <row r="157" spans="1:18" x14ac:dyDescent="0.35">
      <c r="A157" s="49">
        <v>44056</v>
      </c>
      <c r="B157">
        <v>9.0229997634887695</v>
      </c>
      <c r="C157">
        <v>127.139999389648</v>
      </c>
      <c r="D157">
        <v>98.005373784778797</v>
      </c>
      <c r="E157">
        <v>92.302813387721002</v>
      </c>
      <c r="F157">
        <v>369.34747314453102</v>
      </c>
      <c r="G157">
        <v>6.9167064331330099</v>
      </c>
      <c r="H157">
        <v>10.354369302514201</v>
      </c>
      <c r="I157">
        <v>10.176383004988701</v>
      </c>
      <c r="J157">
        <v>23.701662112605302</v>
      </c>
      <c r="K157">
        <v>8.3313139403500696</v>
      </c>
      <c r="L157">
        <v>67.739321018102601</v>
      </c>
      <c r="M157">
        <v>7.4027627310948603</v>
      </c>
      <c r="N157">
        <v>3.4574714969753</v>
      </c>
      <c r="O157">
        <v>11.7623838876804</v>
      </c>
      <c r="P157">
        <v>0.84627002477645796</v>
      </c>
      <c r="Q157">
        <v>302.39089014864402</v>
      </c>
      <c r="R157">
        <v>10.9029272117362</v>
      </c>
    </row>
    <row r="158" spans="1:18" x14ac:dyDescent="0.35">
      <c r="A158" s="49">
        <v>44057</v>
      </c>
      <c r="B158">
        <v>9.01299953460693</v>
      </c>
      <c r="C158">
        <v>126.139999389648</v>
      </c>
      <c r="D158">
        <v>97.914252806540304</v>
      </c>
      <c r="E158">
        <v>92.302813387721002</v>
      </c>
      <c r="F158">
        <v>365.93487548828102</v>
      </c>
      <c r="G158">
        <v>6.9665863394166596</v>
      </c>
      <c r="H158">
        <v>10.354369302514201</v>
      </c>
      <c r="I158">
        <v>10.168525410535601</v>
      </c>
      <c r="J158">
        <v>23.521194087168698</v>
      </c>
      <c r="K158">
        <v>8.3145842694978001</v>
      </c>
      <c r="L158">
        <v>67.618693707365694</v>
      </c>
      <c r="M158">
        <v>7.3947332315864802</v>
      </c>
      <c r="N158">
        <v>3.4642375346804499</v>
      </c>
      <c r="O158">
        <v>11.7623838876804</v>
      </c>
      <c r="P158">
        <v>0.84627002477645796</v>
      </c>
      <c r="Q158">
        <v>299.48351563572902</v>
      </c>
      <c r="R158">
        <v>10.878894400764199</v>
      </c>
    </row>
    <row r="159" spans="1:18" x14ac:dyDescent="0.35">
      <c r="A159" s="49">
        <v>44060</v>
      </c>
      <c r="B159">
        <v>9.0069999694824201</v>
      </c>
      <c r="C159">
        <v>126.25</v>
      </c>
      <c r="D159">
        <v>97.552085005627305</v>
      </c>
      <c r="E159">
        <v>91.9351948943076</v>
      </c>
      <c r="F159">
        <v>354.53411865234301</v>
      </c>
      <c r="G159">
        <v>6.8239070022918797</v>
      </c>
      <c r="H159">
        <v>10.260482701765699</v>
      </c>
      <c r="I159">
        <v>10.281407113728999</v>
      </c>
      <c r="J159">
        <v>23.671850369368201</v>
      </c>
      <c r="K159">
        <v>8.36417996355976</v>
      </c>
      <c r="L159">
        <v>67.677594286935303</v>
      </c>
      <c r="M159">
        <v>7.3574216918032098</v>
      </c>
      <c r="N159">
        <v>3.5073455489387002</v>
      </c>
      <c r="O159">
        <v>11.8882627133871</v>
      </c>
      <c r="P159">
        <v>0.84200000762939398</v>
      </c>
      <c r="Q159">
        <v>302.361616875452</v>
      </c>
      <c r="R159">
        <v>10.831973376194499</v>
      </c>
    </row>
    <row r="160" spans="1:18" x14ac:dyDescent="0.35">
      <c r="A160" s="49">
        <v>44061</v>
      </c>
      <c r="B160">
        <v>8.9160003662109304</v>
      </c>
      <c r="C160">
        <v>125.86000061035099</v>
      </c>
      <c r="D160">
        <v>97.108580186088105</v>
      </c>
      <c r="E160">
        <v>91.361589016263594</v>
      </c>
      <c r="F160">
        <v>343.18713378906199</v>
      </c>
      <c r="G160">
        <v>6.7009217117373501</v>
      </c>
      <c r="H160">
        <v>10.1495164698509</v>
      </c>
      <c r="I160">
        <v>10.1578121288355</v>
      </c>
      <c r="J160">
        <v>23.522999164047999</v>
      </c>
      <c r="K160">
        <v>8.3555772211947197</v>
      </c>
      <c r="L160">
        <v>67.376689347914095</v>
      </c>
      <c r="M160">
        <v>7.3214103440129703</v>
      </c>
      <c r="N160">
        <v>3.51316009628396</v>
      </c>
      <c r="O160">
        <v>11.8256123426283</v>
      </c>
      <c r="P160">
        <v>0.83696997165679898</v>
      </c>
      <c r="Q160">
        <v>304.32828924254801</v>
      </c>
      <c r="R160">
        <v>10.7593411933385</v>
      </c>
    </row>
    <row r="161" spans="1:18" x14ac:dyDescent="0.35">
      <c r="A161" s="49">
        <v>44062</v>
      </c>
      <c r="B161">
        <v>8.8730001449584908</v>
      </c>
      <c r="C161">
        <v>124.959999084472</v>
      </c>
      <c r="D161">
        <v>97.815495765170397</v>
      </c>
      <c r="E161">
        <v>92.199434429393406</v>
      </c>
      <c r="F161">
        <v>350.81930541992102</v>
      </c>
      <c r="G161">
        <v>6.7599672116699496</v>
      </c>
      <c r="H161">
        <v>10.2055436548663</v>
      </c>
      <c r="I161">
        <v>10.192436119046601</v>
      </c>
      <c r="J161">
        <v>23.7827919421354</v>
      </c>
      <c r="K161">
        <v>8.3540909340368898</v>
      </c>
      <c r="L161">
        <v>67.777816396066498</v>
      </c>
      <c r="M161">
        <v>7.3939345443446802</v>
      </c>
      <c r="N161">
        <v>3.5373654292894798</v>
      </c>
      <c r="O161">
        <v>11.912928629585601</v>
      </c>
      <c r="P161">
        <v>0.84434497356414795</v>
      </c>
      <c r="Q161">
        <v>311.36937006599999</v>
      </c>
      <c r="R161">
        <v>10.8461541359937</v>
      </c>
    </row>
    <row r="162" spans="1:18" x14ac:dyDescent="0.35">
      <c r="A162" s="49">
        <v>44063</v>
      </c>
      <c r="B162">
        <v>8.7799997329711896</v>
      </c>
      <c r="C162">
        <v>124.709999084472</v>
      </c>
      <c r="D162">
        <v>97.740111897420306</v>
      </c>
      <c r="E162">
        <v>92.006081431460103</v>
      </c>
      <c r="F162">
        <v>329.89392089843699</v>
      </c>
      <c r="G162">
        <v>6.6600604189050001</v>
      </c>
      <c r="H162">
        <v>10.1462963577907</v>
      </c>
      <c r="I162">
        <v>10.057056938509101</v>
      </c>
      <c r="J162">
        <v>23.6400552412344</v>
      </c>
      <c r="K162">
        <v>8.24129775889093</v>
      </c>
      <c r="L162">
        <v>67.829714203440702</v>
      </c>
      <c r="M162">
        <v>7.3671599495638702</v>
      </c>
      <c r="N162">
        <v>3.4947111416385601</v>
      </c>
      <c r="O162">
        <v>11.874243376968501</v>
      </c>
      <c r="P162">
        <v>0.84219998121261597</v>
      </c>
      <c r="Q162">
        <v>308.35398928227897</v>
      </c>
      <c r="R162">
        <v>10.8425183608831</v>
      </c>
    </row>
    <row r="163" spans="1:18" x14ac:dyDescent="0.35">
      <c r="A163" s="49">
        <v>44064</v>
      </c>
      <c r="B163">
        <v>8.7779998779296804</v>
      </c>
      <c r="C163">
        <v>124.709999084472</v>
      </c>
      <c r="D163">
        <v>97.839070652231797</v>
      </c>
      <c r="E163">
        <v>92.1696419212808</v>
      </c>
      <c r="F163">
        <v>335.59576416015602</v>
      </c>
      <c r="G163">
        <v>6.6186936064542197</v>
      </c>
      <c r="H163">
        <v>10.0963141868933</v>
      </c>
      <c r="I163">
        <v>10.190004854626</v>
      </c>
      <c r="J163">
        <v>23.557738469083901</v>
      </c>
      <c r="K163">
        <v>8.3328680195664298</v>
      </c>
      <c r="L163">
        <v>67.821708060430794</v>
      </c>
      <c r="M163">
        <v>7.3671599495638702</v>
      </c>
      <c r="N163">
        <v>3.4812445488641601</v>
      </c>
      <c r="O163">
        <v>11.7394995403289</v>
      </c>
      <c r="P163">
        <v>0.84219998121261597</v>
      </c>
      <c r="Q163">
        <v>304.13101228907999</v>
      </c>
      <c r="R163">
        <v>10.850490770144299</v>
      </c>
    </row>
    <row r="164" spans="1:18" x14ac:dyDescent="0.35">
      <c r="A164" s="49">
        <v>44067</v>
      </c>
      <c r="B164">
        <v>8.9350004196166992</v>
      </c>
      <c r="C164">
        <v>125.470001220703</v>
      </c>
      <c r="D164">
        <v>98.453925530964099</v>
      </c>
      <c r="E164">
        <v>92.796225265813504</v>
      </c>
      <c r="F164">
        <v>324.448638916015</v>
      </c>
      <c r="G164">
        <v>6.8629887871738298</v>
      </c>
      <c r="H164">
        <v>10.3904741127078</v>
      </c>
      <c r="I164">
        <v>10.3607129739261</v>
      </c>
      <c r="J164">
        <v>23.519904469187299</v>
      </c>
      <c r="K164">
        <v>8.4809542654275507</v>
      </c>
      <c r="L164">
        <v>68.590938920312894</v>
      </c>
      <c r="M164">
        <v>7.43267036543096</v>
      </c>
      <c r="N164">
        <v>3.5181560126515499</v>
      </c>
      <c r="O164">
        <v>11.8776020016529</v>
      </c>
      <c r="P164">
        <v>0.84785002470016402</v>
      </c>
      <c r="Q164">
        <v>306.42383509577797</v>
      </c>
      <c r="R164">
        <v>10.9232831544712</v>
      </c>
    </row>
    <row r="165" spans="1:18" x14ac:dyDescent="0.35">
      <c r="A165" s="49">
        <v>44068</v>
      </c>
      <c r="B165">
        <v>8.8730001449584908</v>
      </c>
      <c r="C165">
        <v>126.94000244140599</v>
      </c>
      <c r="D165">
        <v>97.9104079511485</v>
      </c>
      <c r="E165">
        <v>92.240903678191401</v>
      </c>
      <c r="F165">
        <v>326.41122436523398</v>
      </c>
      <c r="G165">
        <v>6.8478150925863002</v>
      </c>
      <c r="H165">
        <v>10.313146766166501</v>
      </c>
      <c r="I165">
        <v>10.4115817481148</v>
      </c>
      <c r="J165">
        <v>23.6797094924279</v>
      </c>
      <c r="K165">
        <v>8.5521664783363995</v>
      </c>
      <c r="L165">
        <v>68.428606680096394</v>
      </c>
      <c r="M165">
        <v>7.4232806450180497</v>
      </c>
      <c r="N165">
        <v>3.52638929166346</v>
      </c>
      <c r="O165">
        <v>11.946812750208201</v>
      </c>
      <c r="P165">
        <v>0.84495002031326205</v>
      </c>
      <c r="Q165">
        <v>306.66778694254202</v>
      </c>
      <c r="R165">
        <v>10.861925597967</v>
      </c>
    </row>
    <row r="166" spans="1:18" x14ac:dyDescent="0.35">
      <c r="A166" s="49">
        <v>44069</v>
      </c>
      <c r="B166">
        <v>8.8509998321533203</v>
      </c>
      <c r="C166">
        <v>127.23999786376901</v>
      </c>
      <c r="D166">
        <v>97.830141003889807</v>
      </c>
      <c r="E166">
        <v>92.205441879046205</v>
      </c>
      <c r="F166">
        <v>323.75732421875</v>
      </c>
      <c r="G166">
        <v>6.7769972981384399</v>
      </c>
      <c r="H166">
        <v>10.3732491899598</v>
      </c>
      <c r="I166">
        <v>10.428325686869799</v>
      </c>
      <c r="J166">
        <v>23.5367445460321</v>
      </c>
      <c r="K166">
        <v>8.5883314889583104</v>
      </c>
      <c r="L166">
        <v>68.376022210299595</v>
      </c>
      <c r="M166">
        <v>7.4184483599213902</v>
      </c>
      <c r="N166">
        <v>3.5375959138347599</v>
      </c>
      <c r="O166">
        <v>11.9390358106088</v>
      </c>
      <c r="P166">
        <v>0.84439998865127497</v>
      </c>
      <c r="Q166">
        <v>311.55738869597297</v>
      </c>
      <c r="R166">
        <v>10.8388676052565</v>
      </c>
    </row>
    <row r="167" spans="1:18" x14ac:dyDescent="0.35">
      <c r="A167" s="49">
        <v>44070</v>
      </c>
      <c r="B167">
        <v>8.8450002670287997</v>
      </c>
      <c r="C167">
        <v>127.52999877929599</v>
      </c>
      <c r="D167">
        <v>97.681765669152796</v>
      </c>
      <c r="E167">
        <v>92.163805362646599</v>
      </c>
      <c r="F167">
        <v>332.52679443359301</v>
      </c>
      <c r="G167">
        <v>6.9232189488996001</v>
      </c>
      <c r="H167">
        <v>10.376782856967299</v>
      </c>
      <c r="I167">
        <v>10.354430520259401</v>
      </c>
      <c r="J167">
        <v>23.492526151691401</v>
      </c>
      <c r="K167">
        <v>8.5465756574285408</v>
      </c>
      <c r="L167">
        <v>68.405118335989698</v>
      </c>
      <c r="M167">
        <v>7.4474075885530002</v>
      </c>
      <c r="N167">
        <v>3.5580372597482799</v>
      </c>
      <c r="O167">
        <v>11.945445205736799</v>
      </c>
      <c r="P167">
        <v>0.846050024032592</v>
      </c>
      <c r="Q167">
        <v>310.72971252978402</v>
      </c>
      <c r="R167">
        <v>10.795975302136601</v>
      </c>
    </row>
    <row r="168" spans="1:18" x14ac:dyDescent="0.35">
      <c r="A168" s="49">
        <v>44071</v>
      </c>
      <c r="B168">
        <v>8.8420000076293892</v>
      </c>
      <c r="C168">
        <v>126.83999633789</v>
      </c>
      <c r="D168">
        <v>97.814270818180304</v>
      </c>
      <c r="E168">
        <v>92.2788178697283</v>
      </c>
      <c r="F168">
        <v>335.88485717773398</v>
      </c>
      <c r="G168">
        <v>6.9481532253780598</v>
      </c>
      <c r="H168">
        <v>10.4855712754895</v>
      </c>
      <c r="I168">
        <v>10.629395002986399</v>
      </c>
      <c r="J168">
        <v>23.5376294120592</v>
      </c>
      <c r="K168">
        <v>8.5883885583011708</v>
      </c>
      <c r="L168">
        <v>68.461391713290098</v>
      </c>
      <c r="M168">
        <v>7.4554414555204804</v>
      </c>
      <c r="N168">
        <v>3.5918590570308799</v>
      </c>
      <c r="O168">
        <v>12.0385039630627</v>
      </c>
      <c r="P168">
        <v>0.846050024032592</v>
      </c>
      <c r="Q168">
        <v>313.91350246091997</v>
      </c>
      <c r="R168">
        <v>10.811994624700899</v>
      </c>
    </row>
    <row r="169" spans="1:18" x14ac:dyDescent="0.35">
      <c r="A169" s="49">
        <v>44074</v>
      </c>
      <c r="B169">
        <v>8.7189998626708896</v>
      </c>
      <c r="C169">
        <v>127.73999786376901</v>
      </c>
      <c r="D169">
        <v>97.049354922424698</v>
      </c>
      <c r="E169">
        <v>91.502462062388005</v>
      </c>
      <c r="F169">
        <v>400.06051635742102</v>
      </c>
      <c r="G169">
        <v>6.7799380407375303</v>
      </c>
      <c r="H169">
        <v>10.1736042515995</v>
      </c>
      <c r="I169">
        <v>10.507552773215799</v>
      </c>
      <c r="J169">
        <v>23.451116744991801</v>
      </c>
      <c r="K169">
        <v>8.3369293190823992</v>
      </c>
      <c r="L169">
        <v>67.681305155279901</v>
      </c>
      <c r="M169">
        <v>7.3808910537954899</v>
      </c>
      <c r="N169">
        <v>3.5693360783913</v>
      </c>
      <c r="O169">
        <v>11.9013756164206</v>
      </c>
      <c r="P169">
        <v>0.83758997917175204</v>
      </c>
      <c r="Q169">
        <v>310.43354975454702</v>
      </c>
      <c r="R169">
        <v>10.751453119075601</v>
      </c>
    </row>
    <row r="170" spans="1:18" x14ac:dyDescent="0.35">
      <c r="A170" s="49">
        <v>44075</v>
      </c>
      <c r="B170">
        <v>8.7320003509521396</v>
      </c>
      <c r="C170">
        <v>126.16000366210901</v>
      </c>
      <c r="D170">
        <v>97.379435089876097</v>
      </c>
      <c r="E170">
        <v>91.835915546090703</v>
      </c>
      <c r="F170">
        <v>371.42059326171801</v>
      </c>
      <c r="G170">
        <v>6.8136408240709398</v>
      </c>
      <c r="H170">
        <v>10.494026385597801</v>
      </c>
      <c r="I170">
        <v>10.7239638997938</v>
      </c>
      <c r="J170">
        <v>23.3927677164084</v>
      </c>
      <c r="K170">
        <v>8.5386468895254097</v>
      </c>
      <c r="L170">
        <v>68.139895572085095</v>
      </c>
      <c r="M170">
        <v>7.3986350634195901</v>
      </c>
      <c r="N170">
        <v>3.58747737476684</v>
      </c>
      <c r="O170">
        <v>11.950693499544499</v>
      </c>
      <c r="P170">
        <v>0.83869999647140503</v>
      </c>
      <c r="Q170">
        <v>314.41751528789399</v>
      </c>
      <c r="R170">
        <v>10.7974594085369</v>
      </c>
    </row>
    <row r="171" spans="1:18" x14ac:dyDescent="0.35">
      <c r="A171" s="49">
        <v>44076</v>
      </c>
      <c r="B171">
        <v>8.8360004425048793</v>
      </c>
      <c r="C171">
        <v>128.69999694824199</v>
      </c>
      <c r="D171">
        <v>98.201556268152203</v>
      </c>
      <c r="E171">
        <v>92.637444292517998</v>
      </c>
      <c r="F171">
        <v>325.74621582031199</v>
      </c>
      <c r="G171">
        <v>6.9567676146300501</v>
      </c>
      <c r="H171">
        <v>10.794984146325801</v>
      </c>
      <c r="I171">
        <v>11.137489131760301</v>
      </c>
      <c r="J171">
        <v>23.9550476900632</v>
      </c>
      <c r="K171">
        <v>8.6016615540188397</v>
      </c>
      <c r="L171">
        <v>68.656716516611596</v>
      </c>
      <c r="M171">
        <v>7.4620379137621704</v>
      </c>
      <c r="N171">
        <v>3.5699561502852299</v>
      </c>
      <c r="O171">
        <v>11.875288092332701</v>
      </c>
      <c r="P171">
        <v>0.84407001733779896</v>
      </c>
      <c r="Q171">
        <v>317.29389964702</v>
      </c>
      <c r="R171">
        <v>10.9226061715855</v>
      </c>
    </row>
    <row r="172" spans="1:18" x14ac:dyDescent="0.35">
      <c r="A172" s="49">
        <v>44077</v>
      </c>
      <c r="B172">
        <v>8.7290000915527308</v>
      </c>
      <c r="C172">
        <v>130.509994506835</v>
      </c>
      <c r="D172">
        <v>98.289224139631102</v>
      </c>
      <c r="E172">
        <v>92.704914702597307</v>
      </c>
      <c r="F172">
        <v>327.961669921875</v>
      </c>
      <c r="G172">
        <v>6.8865448233477702</v>
      </c>
      <c r="H172">
        <v>10.4593710952187</v>
      </c>
      <c r="I172">
        <v>10.4622901650357</v>
      </c>
      <c r="J172">
        <v>23.234898434845</v>
      </c>
      <c r="K172">
        <v>8.4151514964191794</v>
      </c>
      <c r="L172">
        <v>68.273537556571597</v>
      </c>
      <c r="M172">
        <v>7.4668114402998</v>
      </c>
      <c r="N172">
        <v>3.5317228852201099</v>
      </c>
      <c r="O172">
        <v>11.7646479847414</v>
      </c>
      <c r="P172">
        <v>0.844609975814819</v>
      </c>
      <c r="Q172">
        <v>302.29250370446903</v>
      </c>
      <c r="R172">
        <v>10.9375999513158</v>
      </c>
    </row>
    <row r="173" spans="1:18" x14ac:dyDescent="0.35">
      <c r="A173" s="49">
        <v>44078</v>
      </c>
      <c r="B173">
        <v>8.7189998626708896</v>
      </c>
      <c r="C173">
        <v>127.120002746582</v>
      </c>
      <c r="D173">
        <v>97.800631135814896</v>
      </c>
      <c r="E173">
        <v>92.376200376987896</v>
      </c>
      <c r="F173">
        <v>283.20660400390602</v>
      </c>
      <c r="G173">
        <v>6.9778116676486599</v>
      </c>
      <c r="H173">
        <v>10.5178491494982</v>
      </c>
      <c r="I173">
        <v>10.3760189253166</v>
      </c>
      <c r="J173">
        <v>23.017260193053001</v>
      </c>
      <c r="K173">
        <v>8.3984546426015605</v>
      </c>
      <c r="L173">
        <v>68.088186288990897</v>
      </c>
      <c r="M173">
        <v>7.4587912476488301</v>
      </c>
      <c r="N173">
        <v>3.5384756506202799</v>
      </c>
      <c r="O173">
        <v>11.680192303346701</v>
      </c>
      <c r="P173">
        <v>0.844609975814819</v>
      </c>
      <c r="Q173">
        <v>291.994102716707</v>
      </c>
      <c r="R173">
        <v>10.833509014698301</v>
      </c>
    </row>
    <row r="174" spans="1:18" x14ac:dyDescent="0.35">
      <c r="A174" s="49">
        <v>44082</v>
      </c>
      <c r="B174">
        <v>8.5609998703002894</v>
      </c>
      <c r="C174">
        <v>127.300003051757</v>
      </c>
      <c r="D174">
        <v>98.486740833846397</v>
      </c>
      <c r="E174">
        <v>93.045967714272507</v>
      </c>
      <c r="F174">
        <v>297.46252441406199</v>
      </c>
      <c r="G174">
        <v>6.7936936698289401</v>
      </c>
      <c r="H174">
        <v>10.344692232083901</v>
      </c>
      <c r="I174">
        <v>9.9481955871543093</v>
      </c>
      <c r="J174">
        <v>22.956970682215101</v>
      </c>
      <c r="K174">
        <v>8.2801193680302205</v>
      </c>
      <c r="L174">
        <v>68.1094630872539</v>
      </c>
      <c r="M174">
        <v>7.4867241982801698</v>
      </c>
      <c r="N174">
        <v>3.5118326930903199</v>
      </c>
      <c r="O174">
        <v>11.443363793465799</v>
      </c>
      <c r="P174">
        <v>0.84960001707077004</v>
      </c>
      <c r="Q174">
        <v>286.515056733427</v>
      </c>
      <c r="R174">
        <v>10.9055682855287</v>
      </c>
    </row>
    <row r="175" spans="1:18" x14ac:dyDescent="0.35">
      <c r="A175" s="49">
        <v>44083</v>
      </c>
      <c r="B175">
        <v>8.6409997940063406</v>
      </c>
      <c r="C175">
        <v>126.480003356933</v>
      </c>
      <c r="D175">
        <v>98.177040004477007</v>
      </c>
      <c r="E175">
        <v>92.546963676255402</v>
      </c>
      <c r="F175">
        <v>311.26696777343699</v>
      </c>
      <c r="G175">
        <v>6.8228268024118899</v>
      </c>
      <c r="H175">
        <v>10.5978781638496</v>
      </c>
      <c r="I175">
        <v>10.240216431875099</v>
      </c>
      <c r="J175">
        <v>23.2630183757739</v>
      </c>
      <c r="K175">
        <v>8.3636161380988998</v>
      </c>
      <c r="L175">
        <v>68.434397615803306</v>
      </c>
      <c r="M175">
        <v>7.4798976912433002</v>
      </c>
      <c r="N175">
        <v>3.5146288446888998</v>
      </c>
      <c r="O175">
        <v>11.509977333800601</v>
      </c>
      <c r="P175">
        <v>0.84700000286102295</v>
      </c>
      <c r="Q175">
        <v>293.24932426325103</v>
      </c>
      <c r="R175">
        <v>10.8481059145193</v>
      </c>
    </row>
    <row r="176" spans="1:18" x14ac:dyDescent="0.35">
      <c r="A176" s="49">
        <v>44084</v>
      </c>
      <c r="B176">
        <v>8.4890003204345703</v>
      </c>
      <c r="C176">
        <v>127.970001220703</v>
      </c>
      <c r="D176">
        <v>98.035802614678204</v>
      </c>
      <c r="E176">
        <v>92.529428761647907</v>
      </c>
      <c r="F176">
        <v>316.29104614257801</v>
      </c>
      <c r="G176">
        <v>6.72104878126384</v>
      </c>
      <c r="H176">
        <v>10.498087611236199</v>
      </c>
      <c r="I176">
        <v>10.051854488203899</v>
      </c>
      <c r="J176">
        <v>22.8593735688785</v>
      </c>
      <c r="K176">
        <v>8.2004121505770495</v>
      </c>
      <c r="L176">
        <v>68.007413904479094</v>
      </c>
      <c r="M176">
        <v>7.4685054333073699</v>
      </c>
      <c r="N176">
        <v>3.5018110334645201</v>
      </c>
      <c r="O176">
        <v>11.365598954197299</v>
      </c>
      <c r="P176">
        <v>0.84570997953414895</v>
      </c>
      <c r="Q176">
        <v>287.62999540854599</v>
      </c>
      <c r="R176">
        <v>10.8636546410974</v>
      </c>
    </row>
    <row r="177" spans="1:18" x14ac:dyDescent="0.35">
      <c r="A177" s="49">
        <v>44085</v>
      </c>
      <c r="B177">
        <v>8.5290002822875906</v>
      </c>
      <c r="C177">
        <v>126.389999389648</v>
      </c>
      <c r="D177">
        <v>98.151885136054204</v>
      </c>
      <c r="E177">
        <v>92.677533825049906</v>
      </c>
      <c r="F177">
        <v>326.80578613281199</v>
      </c>
      <c r="G177">
        <v>6.7792037629478701</v>
      </c>
      <c r="H177">
        <v>10.6235621964318</v>
      </c>
      <c r="I177">
        <v>10.0675592770999</v>
      </c>
      <c r="J177">
        <v>22.957060710984798</v>
      </c>
      <c r="K177">
        <v>8.2672857419553303</v>
      </c>
      <c r="L177">
        <v>68.144569490988403</v>
      </c>
      <c r="M177">
        <v>7.4604739887804996</v>
      </c>
      <c r="N177">
        <v>3.5018110334645201</v>
      </c>
      <c r="O177">
        <v>11.4417073356773</v>
      </c>
      <c r="P177">
        <v>0.84570997953414895</v>
      </c>
      <c r="Q177">
        <v>284.87568256351699</v>
      </c>
      <c r="R177">
        <v>10.879686881939399</v>
      </c>
    </row>
    <row r="178" spans="1:18" x14ac:dyDescent="0.35">
      <c r="A178" s="49">
        <v>44088</v>
      </c>
      <c r="B178">
        <v>8.5869998931884695</v>
      </c>
      <c r="C178">
        <v>127.58000183105401</v>
      </c>
      <c r="D178">
        <v>97.782947331550503</v>
      </c>
      <c r="E178">
        <v>92.288607086191803</v>
      </c>
      <c r="F178">
        <v>307.99798583984301</v>
      </c>
      <c r="G178">
        <v>6.8441870917565604</v>
      </c>
      <c r="H178">
        <v>10.7160630081077</v>
      </c>
      <c r="I178">
        <v>10.310493524937501</v>
      </c>
      <c r="J178">
        <v>23.3329539766602</v>
      </c>
      <c r="K178">
        <v>8.3854027081661595</v>
      </c>
      <c r="L178">
        <v>67.810360162956798</v>
      </c>
      <c r="M178">
        <v>7.44780427883176</v>
      </c>
      <c r="N178">
        <v>3.4951143068340098</v>
      </c>
      <c r="O178">
        <v>11.431434434184499</v>
      </c>
      <c r="P178">
        <v>0.842459976673126</v>
      </c>
      <c r="Q178">
        <v>286.39080852581299</v>
      </c>
      <c r="R178">
        <v>10.8538524754038</v>
      </c>
    </row>
    <row r="179" spans="1:18" x14ac:dyDescent="0.35">
      <c r="A179" s="49">
        <v>44089</v>
      </c>
      <c r="B179">
        <v>8.6199998855590803</v>
      </c>
      <c r="C179">
        <v>128.36999511718699</v>
      </c>
      <c r="D179">
        <v>98.002478545578896</v>
      </c>
      <c r="E179">
        <v>92.422270301411103</v>
      </c>
      <c r="F179">
        <v>309.931549072265</v>
      </c>
      <c r="G179">
        <v>6.7594470584765496</v>
      </c>
      <c r="H179">
        <v>10.755915304881601</v>
      </c>
      <c r="I179">
        <v>10.4660434963141</v>
      </c>
      <c r="J179">
        <v>23.533400116467401</v>
      </c>
      <c r="K179">
        <v>8.5036594852640501</v>
      </c>
      <c r="L179">
        <v>68.1421411335686</v>
      </c>
      <c r="M179">
        <v>7.4638943144677796</v>
      </c>
      <c r="N179">
        <v>3.5162148299003699</v>
      </c>
      <c r="O179">
        <v>11.5152267190328</v>
      </c>
      <c r="P179">
        <v>0.844280004501342</v>
      </c>
      <c r="Q179">
        <v>290.05256559794998</v>
      </c>
      <c r="R179">
        <v>10.8773008457662</v>
      </c>
    </row>
    <row r="180" spans="1:18" x14ac:dyDescent="0.35">
      <c r="A180" s="49">
        <v>44090</v>
      </c>
      <c r="B180">
        <v>8.7569999694824201</v>
      </c>
      <c r="C180">
        <v>128.83000183105401</v>
      </c>
      <c r="D180">
        <v>98.292737856786502</v>
      </c>
      <c r="E180">
        <v>92.759481637529007</v>
      </c>
      <c r="F180">
        <v>328.28747558593699</v>
      </c>
      <c r="G180">
        <v>6.8827764383911401</v>
      </c>
      <c r="H180">
        <v>10.776483020657601</v>
      </c>
      <c r="I180">
        <v>10.4000945408117</v>
      </c>
      <c r="J180">
        <v>23.682821201955999</v>
      </c>
      <c r="K180">
        <v>8.4913011268738998</v>
      </c>
      <c r="L180">
        <v>68.378621313104304</v>
      </c>
      <c r="M180">
        <v>7.48979697966376</v>
      </c>
      <c r="N180">
        <v>3.5556114807519599</v>
      </c>
      <c r="O180">
        <v>11.7330911207375</v>
      </c>
      <c r="P180">
        <v>0.84720999002456598</v>
      </c>
      <c r="Q180">
        <v>289.77211091701002</v>
      </c>
      <c r="R180">
        <v>10.9150493816073</v>
      </c>
    </row>
    <row r="181" spans="1:18" x14ac:dyDescent="0.35">
      <c r="A181" s="49">
        <v>44091</v>
      </c>
      <c r="B181">
        <v>8.7360000610351491</v>
      </c>
      <c r="C181">
        <v>129.77000427246</v>
      </c>
      <c r="D181">
        <v>97.946306506126305</v>
      </c>
      <c r="E181">
        <v>92.310579667999207</v>
      </c>
      <c r="F181">
        <v>324.62277221679602</v>
      </c>
      <c r="G181">
        <v>6.8070320190430396</v>
      </c>
      <c r="H181">
        <v>10.8526538327539</v>
      </c>
      <c r="I181">
        <v>10.329463516525699</v>
      </c>
      <c r="J181">
        <v>23.615867744629401</v>
      </c>
      <c r="K181">
        <v>8.4175157714341804</v>
      </c>
      <c r="L181">
        <v>68.047874451892298</v>
      </c>
      <c r="M181">
        <v>7.4454774920267202</v>
      </c>
      <c r="N181">
        <v>3.5421815902357099</v>
      </c>
      <c r="O181">
        <v>11.815367222217899</v>
      </c>
      <c r="P181">
        <v>0.84400999546051003</v>
      </c>
      <c r="Q181">
        <v>285.23329129729899</v>
      </c>
      <c r="R181">
        <v>10.881823794907801</v>
      </c>
    </row>
    <row r="182" spans="1:18" x14ac:dyDescent="0.35">
      <c r="A182" s="49">
        <v>44092</v>
      </c>
      <c r="B182">
        <v>8.6239995956420898</v>
      </c>
      <c r="C182">
        <v>129.52000427246</v>
      </c>
      <c r="D182">
        <v>97.830463764592395</v>
      </c>
      <c r="E182">
        <v>92.335222812626796</v>
      </c>
      <c r="F182">
        <v>325.636962890625</v>
      </c>
      <c r="G182">
        <v>6.7572853208929402</v>
      </c>
      <c r="H182">
        <v>10.6356008204917</v>
      </c>
      <c r="I182">
        <v>10.1805558501761</v>
      </c>
      <c r="J182">
        <v>23.7658564059893</v>
      </c>
      <c r="K182">
        <v>8.3924886844239293</v>
      </c>
      <c r="L182">
        <v>67.878759503537296</v>
      </c>
      <c r="M182">
        <v>7.4534927923338001</v>
      </c>
      <c r="N182">
        <v>3.5760457913322599</v>
      </c>
      <c r="O182">
        <v>11.8744436397754</v>
      </c>
      <c r="P182">
        <v>0.84400999546051003</v>
      </c>
      <c r="Q182">
        <v>289.08823380128501</v>
      </c>
      <c r="R182">
        <v>10.8738221780819</v>
      </c>
    </row>
    <row r="183" spans="1:18" x14ac:dyDescent="0.35">
      <c r="A183" s="49">
        <v>44095</v>
      </c>
      <c r="B183">
        <v>8.3800001144409109</v>
      </c>
      <c r="C183">
        <v>127.59999847412099</v>
      </c>
      <c r="D183">
        <v>98.513838620474402</v>
      </c>
      <c r="E183">
        <v>92.890084355404198</v>
      </c>
      <c r="F183">
        <v>294.25393676757801</v>
      </c>
      <c r="G183">
        <v>6.5946458047595504</v>
      </c>
      <c r="H183">
        <v>10.296234656847499</v>
      </c>
      <c r="I183">
        <v>10.2341558755201</v>
      </c>
      <c r="J183">
        <v>23.4370362087876</v>
      </c>
      <c r="K183">
        <v>8.3656917729834301</v>
      </c>
      <c r="L183">
        <v>67.790025967983098</v>
      </c>
      <c r="M183">
        <v>7.4478046029938101</v>
      </c>
      <c r="N183">
        <v>3.4981319937156701</v>
      </c>
      <c r="O183">
        <v>11.649475588383</v>
      </c>
      <c r="P183">
        <v>0.849762022495269</v>
      </c>
      <c r="Q183">
        <v>296.770569245643</v>
      </c>
      <c r="R183">
        <v>10.939871591429601</v>
      </c>
    </row>
    <row r="184" spans="1:18" x14ac:dyDescent="0.35">
      <c r="A184" s="49">
        <v>44096</v>
      </c>
      <c r="B184">
        <v>8.4099998474121094</v>
      </c>
      <c r="C184">
        <v>125.66000366210901</v>
      </c>
      <c r="D184">
        <v>99.090949165325497</v>
      </c>
      <c r="E184">
        <v>93.396431711296799</v>
      </c>
      <c r="F184">
        <v>275.01654052734301</v>
      </c>
      <c r="G184">
        <v>6.5611119968198102</v>
      </c>
      <c r="H184">
        <v>10.3571221969425</v>
      </c>
      <c r="I184">
        <v>10.413173643527401</v>
      </c>
      <c r="J184">
        <v>23.526048534443799</v>
      </c>
      <c r="K184">
        <v>8.3745308497079805</v>
      </c>
      <c r="L184">
        <v>68.371618891616805</v>
      </c>
      <c r="M184">
        <v>7.4695168542900703</v>
      </c>
      <c r="N184">
        <v>3.5090946434301</v>
      </c>
      <c r="O184">
        <v>11.6789165527068</v>
      </c>
      <c r="P184">
        <v>0.854089975357055</v>
      </c>
      <c r="Q184">
        <v>297.86651144628502</v>
      </c>
      <c r="R184">
        <v>11.0036878307912</v>
      </c>
    </row>
    <row r="185" spans="1:18" x14ac:dyDescent="0.35">
      <c r="A185" s="49">
        <v>44097</v>
      </c>
      <c r="B185">
        <v>8.2510004043579102</v>
      </c>
      <c r="C185">
        <v>127.01000213623</v>
      </c>
      <c r="D185">
        <v>99.304174035142694</v>
      </c>
      <c r="E185">
        <v>93.678736811202697</v>
      </c>
      <c r="F185">
        <v>299.26937866210898</v>
      </c>
      <c r="G185">
        <v>6.4290567979939199</v>
      </c>
      <c r="H185">
        <v>10.1383800202132</v>
      </c>
      <c r="I185">
        <v>10.1789088758196</v>
      </c>
      <c r="J185">
        <v>23.436049202705</v>
      </c>
      <c r="K185">
        <v>8.2746702557899994</v>
      </c>
      <c r="L185">
        <v>67.968165302988794</v>
      </c>
      <c r="M185">
        <v>7.4932926356448704</v>
      </c>
      <c r="N185">
        <v>3.51032519966469</v>
      </c>
      <c r="O185">
        <v>11.604462659598999</v>
      </c>
      <c r="P185">
        <v>0.85773998498916604</v>
      </c>
      <c r="Q185">
        <v>294.21680352661099</v>
      </c>
      <c r="R185">
        <v>11.0263174627885</v>
      </c>
    </row>
    <row r="186" spans="1:18" x14ac:dyDescent="0.35">
      <c r="A186" s="49">
        <v>44098</v>
      </c>
      <c r="B186">
        <v>8.2270002365112305</v>
      </c>
      <c r="C186">
        <v>124.91000366210901</v>
      </c>
      <c r="D186">
        <v>99.187539095469205</v>
      </c>
      <c r="E186">
        <v>93.419083716130402</v>
      </c>
      <c r="F186">
        <v>302.77996826171801</v>
      </c>
      <c r="G186">
        <v>6.4293768403584197</v>
      </c>
      <c r="H186">
        <v>10.1595078417562</v>
      </c>
      <c r="I186">
        <v>10.2854134386984</v>
      </c>
      <c r="J186">
        <v>23.185796062600701</v>
      </c>
      <c r="K186">
        <v>8.2049785110172007</v>
      </c>
      <c r="L186">
        <v>67.923448695632899</v>
      </c>
      <c r="M186">
        <v>7.4496642076627397</v>
      </c>
      <c r="N186">
        <v>3.5059053649882799</v>
      </c>
      <c r="O186">
        <v>11.6412482249143</v>
      </c>
      <c r="P186">
        <v>0.85666000843048096</v>
      </c>
      <c r="Q186">
        <v>294.407781450154</v>
      </c>
      <c r="R186">
        <v>10.9799489131199</v>
      </c>
    </row>
    <row r="187" spans="1:18" x14ac:dyDescent="0.35">
      <c r="A187" s="49">
        <v>44099</v>
      </c>
      <c r="B187">
        <v>8.26299953460693</v>
      </c>
      <c r="C187">
        <v>124.169998168945</v>
      </c>
      <c r="D187">
        <v>99.221133092992204</v>
      </c>
      <c r="E187">
        <v>93.6107786475213</v>
      </c>
      <c r="F187">
        <v>305.17572021484301</v>
      </c>
      <c r="G187">
        <v>6.5051157005569804</v>
      </c>
      <c r="H187">
        <v>10.201874513048701</v>
      </c>
      <c r="I187">
        <v>10.4683708262297</v>
      </c>
      <c r="J187">
        <v>23.634898464214299</v>
      </c>
      <c r="K187">
        <v>8.2303815207200106</v>
      </c>
      <c r="L187">
        <v>67.8008436762684</v>
      </c>
      <c r="M187">
        <v>7.4415222383214497</v>
      </c>
      <c r="N187">
        <v>3.4990313403005699</v>
      </c>
      <c r="O187">
        <v>11.6241162665471</v>
      </c>
      <c r="P187">
        <v>0.85666000843048096</v>
      </c>
      <c r="Q187">
        <v>300.22586967330398</v>
      </c>
      <c r="R187">
        <v>10.947461916244899</v>
      </c>
    </row>
    <row r="188" spans="1:18" x14ac:dyDescent="0.35">
      <c r="A188" s="49">
        <v>44102</v>
      </c>
      <c r="B188">
        <v>8.3789997100830007</v>
      </c>
      <c r="C188">
        <v>127.379997253417</v>
      </c>
      <c r="D188">
        <v>99.257614136680303</v>
      </c>
      <c r="E188">
        <v>93.649285157067396</v>
      </c>
      <c r="F188">
        <v>306.56573486328102</v>
      </c>
      <c r="G188">
        <v>6.67022983682096</v>
      </c>
      <c r="H188">
        <v>10.383315591496199</v>
      </c>
      <c r="I188">
        <v>10.749592542001301</v>
      </c>
      <c r="J188">
        <v>23.722494045435099</v>
      </c>
      <c r="K188">
        <v>8.2856861987505592</v>
      </c>
      <c r="L188">
        <v>68.209563116302405</v>
      </c>
      <c r="M188">
        <v>7.4623739276506704</v>
      </c>
      <c r="N188">
        <v>3.5179692225625798</v>
      </c>
      <c r="O188">
        <v>11.729857901345399</v>
      </c>
      <c r="P188">
        <v>0.85624998807907104</v>
      </c>
      <c r="Q188">
        <v>301.36594753312698</v>
      </c>
      <c r="R188">
        <v>10.942222168693</v>
      </c>
    </row>
    <row r="189" spans="1:18" x14ac:dyDescent="0.35">
      <c r="A189" s="49">
        <v>44103</v>
      </c>
      <c r="B189">
        <v>8.2430000305175692</v>
      </c>
      <c r="C189">
        <v>128.77999877929599</v>
      </c>
      <c r="D189">
        <v>98.739915262665804</v>
      </c>
      <c r="E189">
        <v>93.227958224122602</v>
      </c>
      <c r="F189">
        <v>307.11492919921801</v>
      </c>
      <c r="G189">
        <v>6.5422911995083197</v>
      </c>
      <c r="H189">
        <v>10.2431755954323</v>
      </c>
      <c r="I189">
        <v>10.7391661243723</v>
      </c>
      <c r="J189">
        <v>23.655310648190099</v>
      </c>
      <c r="K189">
        <v>8.2158231916875994</v>
      </c>
      <c r="L189">
        <v>67.899205736530305</v>
      </c>
      <c r="M189">
        <v>7.4221969238374097</v>
      </c>
      <c r="N189">
        <v>3.4716928890803702</v>
      </c>
      <c r="O189">
        <v>11.4963877261857</v>
      </c>
      <c r="P189">
        <v>0.85163998603820801</v>
      </c>
      <c r="Q189">
        <v>301.06255805143797</v>
      </c>
      <c r="R189">
        <v>10.907533339286299</v>
      </c>
    </row>
    <row r="190" spans="1:18" x14ac:dyDescent="0.35">
      <c r="A190" s="49">
        <v>44104</v>
      </c>
      <c r="B190">
        <v>8.2430000305175692</v>
      </c>
      <c r="C190">
        <v>127.449996948242</v>
      </c>
      <c r="D190">
        <v>98.715524674421403</v>
      </c>
      <c r="E190">
        <v>93.288553994911993</v>
      </c>
      <c r="F190">
        <v>300.77819824218699</v>
      </c>
      <c r="G190">
        <v>6.6265992839802799</v>
      </c>
      <c r="H190">
        <v>10.333044785139601</v>
      </c>
      <c r="I190">
        <v>10.801307445641999</v>
      </c>
      <c r="J190">
        <v>23.945170092921401</v>
      </c>
      <c r="K190">
        <v>8.3703122724000405</v>
      </c>
      <c r="L190">
        <v>68.268354703363897</v>
      </c>
      <c r="M190">
        <v>7.4485148828097101</v>
      </c>
      <c r="N190">
        <v>3.50379472782577</v>
      </c>
      <c r="O190">
        <v>11.6570141681319</v>
      </c>
      <c r="P190">
        <v>0.85280001163482599</v>
      </c>
      <c r="Q190">
        <v>302.10770934629102</v>
      </c>
      <c r="R190">
        <v>10.9143064401035</v>
      </c>
    </row>
    <row r="191" spans="1:18" x14ac:dyDescent="0.35">
      <c r="A191" s="49">
        <v>44105</v>
      </c>
      <c r="B191">
        <v>8.1450004577636701</v>
      </c>
      <c r="C191">
        <v>127.81999969482401</v>
      </c>
      <c r="D191">
        <v>98.692417788640796</v>
      </c>
      <c r="E191">
        <v>93.138700068777695</v>
      </c>
      <c r="F191">
        <v>295.750732421875</v>
      </c>
      <c r="G191">
        <v>6.6410465653525801</v>
      </c>
      <c r="H191">
        <v>10.181698893631999</v>
      </c>
      <c r="I191">
        <v>10.9895130149837</v>
      </c>
      <c r="J191">
        <v>23.891571906517498</v>
      </c>
      <c r="K191">
        <v>8.3989434426783305</v>
      </c>
      <c r="L191">
        <v>68.392820481733395</v>
      </c>
      <c r="M191">
        <v>7.4527350823032599</v>
      </c>
      <c r="N191">
        <v>3.4708368807265799</v>
      </c>
      <c r="O191">
        <v>11.4850394020393</v>
      </c>
      <c r="P191">
        <v>0.85142999887466397</v>
      </c>
      <c r="Q191">
        <v>303.955702635676</v>
      </c>
      <c r="R191">
        <v>10.904843890664001</v>
      </c>
    </row>
    <row r="192" spans="1:18" x14ac:dyDescent="0.35">
      <c r="A192" s="49">
        <v>44106</v>
      </c>
      <c r="B192">
        <v>8.1759996414184499</v>
      </c>
      <c r="C192">
        <v>127.61000061035099</v>
      </c>
      <c r="D192">
        <v>98.592075692749802</v>
      </c>
      <c r="E192">
        <v>93.055663038171502</v>
      </c>
      <c r="F192">
        <v>296.42404174804602</v>
      </c>
      <c r="G192">
        <v>6.74977851611657</v>
      </c>
      <c r="H192">
        <v>10.324865991783801</v>
      </c>
      <c r="I192">
        <v>10.665362963742</v>
      </c>
      <c r="J192">
        <v>23.702435792742399</v>
      </c>
      <c r="K192">
        <v>8.3147866821065008</v>
      </c>
      <c r="L192">
        <v>68.392820481733395</v>
      </c>
      <c r="M192">
        <v>7.4527350823032599</v>
      </c>
      <c r="N192">
        <v>3.44350702490103</v>
      </c>
      <c r="O192">
        <v>11.323278615357401</v>
      </c>
      <c r="P192">
        <v>0.85142999887466397</v>
      </c>
      <c r="Q192">
        <v>294.335021746292</v>
      </c>
      <c r="R192">
        <v>10.8959501979057</v>
      </c>
    </row>
    <row r="193" spans="1:18" x14ac:dyDescent="0.35">
      <c r="A193" s="49">
        <v>44109</v>
      </c>
      <c r="B193">
        <v>8.3190002441406197</v>
      </c>
      <c r="C193">
        <v>128.66000366210901</v>
      </c>
      <c r="D193">
        <v>97.878402286588795</v>
      </c>
      <c r="E193">
        <v>92.540243902358696</v>
      </c>
      <c r="F193">
        <v>290.54730224609301</v>
      </c>
      <c r="G193">
        <v>6.8808638561254698</v>
      </c>
      <c r="H193">
        <v>10.501351911517499</v>
      </c>
      <c r="I193">
        <v>11.000362724106401</v>
      </c>
      <c r="J193">
        <v>24.3604465812369</v>
      </c>
      <c r="K193">
        <v>8.3986366195749707</v>
      </c>
      <c r="L193">
        <v>68.629215254047196</v>
      </c>
      <c r="M193">
        <v>7.4388300513189698</v>
      </c>
      <c r="N193">
        <v>3.4908784072643999</v>
      </c>
      <c r="O193">
        <v>11.5914021610969</v>
      </c>
      <c r="P193">
        <v>0.84799998998641901</v>
      </c>
      <c r="Q193">
        <v>295.80156242500499</v>
      </c>
      <c r="R193">
        <v>10.8279056948929</v>
      </c>
    </row>
    <row r="194" spans="1:18" x14ac:dyDescent="0.35">
      <c r="A194" s="49">
        <v>44110</v>
      </c>
      <c r="B194">
        <v>8.2799997329711896</v>
      </c>
      <c r="C194">
        <v>130.27000427246</v>
      </c>
      <c r="D194">
        <v>98.419151223129106</v>
      </c>
      <c r="E194">
        <v>92.872714282815593</v>
      </c>
      <c r="F194">
        <v>290.77615356445301</v>
      </c>
      <c r="G194">
        <v>6.8627810224110704</v>
      </c>
      <c r="H194">
        <v>10.4829756677227</v>
      </c>
      <c r="I194">
        <v>11.035910040298001</v>
      </c>
      <c r="J194">
        <v>24.292519361780499</v>
      </c>
      <c r="K194">
        <v>8.4294353175595802</v>
      </c>
      <c r="L194">
        <v>68.794593783655202</v>
      </c>
      <c r="M194">
        <v>7.4978583739800797</v>
      </c>
      <c r="N194">
        <v>3.5276903573207701</v>
      </c>
      <c r="O194">
        <v>11.6710889534138</v>
      </c>
      <c r="P194">
        <v>0.85196000337600697</v>
      </c>
      <c r="Q194">
        <v>294.315209513431</v>
      </c>
      <c r="R194">
        <v>10.9269995000486</v>
      </c>
    </row>
    <row r="195" spans="1:18" x14ac:dyDescent="0.35">
      <c r="A195" s="49">
        <v>44111</v>
      </c>
      <c r="B195">
        <v>8.3909997940063406</v>
      </c>
      <c r="C195">
        <v>129.67999267578099</v>
      </c>
      <c r="D195">
        <v>98.1028515501648</v>
      </c>
      <c r="E195">
        <v>92.720114985218004</v>
      </c>
      <c r="F195">
        <v>298.68072509765602</v>
      </c>
      <c r="G195">
        <v>6.97894968177593</v>
      </c>
      <c r="H195">
        <v>10.750589538405199</v>
      </c>
      <c r="I195">
        <v>11.236768760696499</v>
      </c>
      <c r="J195">
        <v>24.789699903986001</v>
      </c>
      <c r="K195">
        <v>8.54245860851983</v>
      </c>
      <c r="L195">
        <v>68.864466005941694</v>
      </c>
      <c r="M195">
        <v>7.4869279154394199</v>
      </c>
      <c r="N195">
        <v>3.5392041901449698</v>
      </c>
      <c r="O195">
        <v>11.6839856337154</v>
      </c>
      <c r="P195">
        <v>0.84979999065399103</v>
      </c>
      <c r="Q195">
        <v>289.25728494744101</v>
      </c>
      <c r="R195">
        <v>10.8670251753617</v>
      </c>
    </row>
    <row r="196" spans="1:18" x14ac:dyDescent="0.35">
      <c r="A196" s="49">
        <v>44112</v>
      </c>
      <c r="B196">
        <v>8.5740003585815394</v>
      </c>
      <c r="C196">
        <v>131.88000488281199</v>
      </c>
      <c r="D196">
        <v>98.231987640764601</v>
      </c>
      <c r="E196">
        <v>92.5912557962519</v>
      </c>
      <c r="G196">
        <v>7.0877569182813396</v>
      </c>
      <c r="H196">
        <v>10.8518897453558</v>
      </c>
      <c r="I196">
        <v>11.363479493301099</v>
      </c>
      <c r="J196">
        <v>24.949268283501201</v>
      </c>
      <c r="K196">
        <v>8.6100004273542297</v>
      </c>
      <c r="L196">
        <v>69.021938512822004</v>
      </c>
      <c r="M196">
        <v>7.49530404736708</v>
      </c>
      <c r="N196">
        <v>3.5598040940869198</v>
      </c>
      <c r="O196">
        <v>11.7949248003848</v>
      </c>
      <c r="P196">
        <v>0.849834024906158</v>
      </c>
      <c r="Q196">
        <v>292.29816690618998</v>
      </c>
      <c r="R196">
        <v>10.8997322978501</v>
      </c>
    </row>
    <row r="197" spans="1:18" x14ac:dyDescent="0.35">
      <c r="A197" s="49">
        <v>44113</v>
      </c>
      <c r="B197">
        <v>8.5360002517700195</v>
      </c>
      <c r="C197">
        <v>132.38999938964801</v>
      </c>
      <c r="D197">
        <v>98.257027763782304</v>
      </c>
      <c r="E197">
        <v>92.558104540687495</v>
      </c>
      <c r="F197">
        <v>313.55960083007801</v>
      </c>
      <c r="G197">
        <v>7.0794083195240196</v>
      </c>
      <c r="H197">
        <v>10.90232497501</v>
      </c>
      <c r="I197">
        <v>11.560762044597899</v>
      </c>
      <c r="J197">
        <v>25.243765287020398</v>
      </c>
      <c r="K197">
        <v>8.6772001231083706</v>
      </c>
      <c r="L197">
        <v>69.176659500800696</v>
      </c>
      <c r="M197">
        <v>7.5114574229453899</v>
      </c>
      <c r="N197">
        <v>3.6143609429024299</v>
      </c>
      <c r="O197">
        <v>11.85440968092</v>
      </c>
      <c r="P197">
        <v>0.849834024906158</v>
      </c>
      <c r="Q197">
        <v>297.30201599467102</v>
      </c>
      <c r="R197">
        <v>10.8997322978501</v>
      </c>
    </row>
    <row r="198" spans="1:18" x14ac:dyDescent="0.35">
      <c r="A198" s="49">
        <v>44116</v>
      </c>
      <c r="B198">
        <v>8.5360002517700195</v>
      </c>
      <c r="C198">
        <v>132.759994506835</v>
      </c>
      <c r="D198">
        <v>98.039605847777196</v>
      </c>
      <c r="E198">
        <v>92.313482878388598</v>
      </c>
      <c r="G198">
        <v>7.1580467667960104</v>
      </c>
      <c r="H198">
        <v>10.865357430076299</v>
      </c>
      <c r="I198">
        <v>11.661998520694601</v>
      </c>
      <c r="J198">
        <v>25.176388866465</v>
      </c>
      <c r="K198">
        <v>8.7665919136277299</v>
      </c>
      <c r="L198">
        <v>69.237699704013707</v>
      </c>
      <c r="M198">
        <v>7.4802211668969596</v>
      </c>
      <c r="N198">
        <v>3.57895720164248</v>
      </c>
      <c r="O198">
        <v>11.6697143448757</v>
      </c>
      <c r="P198">
        <v>0.84630000591277998</v>
      </c>
      <c r="Q198">
        <v>296.32620830506102</v>
      </c>
      <c r="R198">
        <v>10.870474409711001</v>
      </c>
    </row>
    <row r="199" spans="1:18" x14ac:dyDescent="0.35">
      <c r="A199" s="49">
        <v>44117</v>
      </c>
      <c r="B199">
        <v>8.4739999771118093</v>
      </c>
      <c r="C199">
        <v>133.61000061035099</v>
      </c>
      <c r="D199">
        <v>98.682135751978393</v>
      </c>
      <c r="E199">
        <v>93.077518827139997</v>
      </c>
      <c r="F199">
        <v>323.11093139648398</v>
      </c>
      <c r="G199">
        <v>7.0358079214054197</v>
      </c>
      <c r="H199">
        <v>10.8158580502401</v>
      </c>
      <c r="I199">
        <v>11.6959053058576</v>
      </c>
      <c r="J199">
        <v>25.334948844542801</v>
      </c>
      <c r="K199">
        <v>8.7881331414143897</v>
      </c>
      <c r="L199">
        <v>69.363647297304794</v>
      </c>
      <c r="M199">
        <v>7.54351883913841</v>
      </c>
      <c r="N199">
        <v>3.5878296121802502</v>
      </c>
      <c r="O199">
        <v>11.760241144784199</v>
      </c>
      <c r="P199">
        <v>0.85162997245788497</v>
      </c>
      <c r="Q199">
        <v>304.390687758095</v>
      </c>
      <c r="R199">
        <v>10.9793607780113</v>
      </c>
    </row>
    <row r="200" spans="1:18" x14ac:dyDescent="0.35">
      <c r="A200" s="49">
        <v>44118</v>
      </c>
      <c r="B200">
        <v>8.4860000610351491</v>
      </c>
      <c r="C200">
        <v>133.100006103515</v>
      </c>
      <c r="D200">
        <v>98.725618159776303</v>
      </c>
      <c r="E200">
        <v>93.129723931940504</v>
      </c>
      <c r="F200">
        <v>322.41534423828102</v>
      </c>
      <c r="G200">
        <v>6.9594516886816598</v>
      </c>
      <c r="H200">
        <v>10.8815847710115</v>
      </c>
      <c r="I200">
        <v>11.638772834094301</v>
      </c>
      <c r="J200">
        <v>25.0284421664009</v>
      </c>
      <c r="K200">
        <v>8.75312554940143</v>
      </c>
      <c r="L200">
        <v>69.181728899915001</v>
      </c>
      <c r="M200">
        <v>7.5342744260041101</v>
      </c>
      <c r="N200">
        <v>3.60094759004871</v>
      </c>
      <c r="O200">
        <v>11.8265618662252</v>
      </c>
      <c r="P200">
        <v>0.85149997472762995</v>
      </c>
      <c r="Q200">
        <v>303.55792199020999</v>
      </c>
      <c r="R200">
        <v>10.9857696310098</v>
      </c>
    </row>
    <row r="201" spans="1:18" x14ac:dyDescent="0.35">
      <c r="A201" s="49">
        <v>44119</v>
      </c>
      <c r="B201">
        <v>8.4770002365112305</v>
      </c>
      <c r="C201">
        <v>132.61999511718699</v>
      </c>
      <c r="D201">
        <v>98.952461086421806</v>
      </c>
      <c r="E201">
        <v>93.406208550471007</v>
      </c>
      <c r="F201">
        <v>312.57647705078102</v>
      </c>
      <c r="G201">
        <v>7.0568749955819996</v>
      </c>
      <c r="H201">
        <v>10.9158333766414</v>
      </c>
      <c r="I201">
        <v>11.659540901335101</v>
      </c>
      <c r="J201">
        <v>24.993366643735499</v>
      </c>
      <c r="K201">
        <v>8.7131317136486306</v>
      </c>
      <c r="L201">
        <v>69.350359696106295</v>
      </c>
      <c r="M201">
        <v>7.5336341702352403</v>
      </c>
      <c r="N201">
        <v>3.6328443690791201</v>
      </c>
      <c r="O201">
        <v>11.897949407299199</v>
      </c>
      <c r="P201">
        <v>0.85417997837066595</v>
      </c>
      <c r="Q201">
        <v>306.701522070816</v>
      </c>
      <c r="R201">
        <v>10.99601783424</v>
      </c>
    </row>
    <row r="202" spans="1:18" x14ac:dyDescent="0.35">
      <c r="A202" s="49">
        <v>44120</v>
      </c>
      <c r="B202">
        <v>8.4370002746581996</v>
      </c>
      <c r="C202">
        <v>133.44999694824199</v>
      </c>
      <c r="D202">
        <v>98.902118218891701</v>
      </c>
      <c r="E202">
        <v>93.389531864644596</v>
      </c>
      <c r="F202">
        <v>314.85800170898398</v>
      </c>
      <c r="G202">
        <v>7.0568749955819996</v>
      </c>
      <c r="H202">
        <v>10.9749748414562</v>
      </c>
      <c r="I202">
        <v>11.604019561169199</v>
      </c>
      <c r="J202">
        <v>25.198294698963501</v>
      </c>
      <c r="K202">
        <v>8.7553464075183403</v>
      </c>
      <c r="L202">
        <v>69.268507732846899</v>
      </c>
      <c r="M202">
        <v>7.5498701523184701</v>
      </c>
      <c r="N202">
        <v>3.6328443690791201</v>
      </c>
      <c r="O202">
        <v>11.8552426892873</v>
      </c>
      <c r="P202">
        <v>0.85417997837066595</v>
      </c>
      <c r="Q202">
        <v>310.08552726649901</v>
      </c>
      <c r="R202">
        <v>11.0041256426628</v>
      </c>
    </row>
    <row r="203" spans="1:18" x14ac:dyDescent="0.35">
      <c r="A203" s="49">
        <v>44123</v>
      </c>
      <c r="B203">
        <v>8.3179998397827095</v>
      </c>
      <c r="C203">
        <v>134.22000122070301</v>
      </c>
      <c r="D203">
        <v>98.266558618888595</v>
      </c>
      <c r="E203">
        <v>92.800329620877093</v>
      </c>
      <c r="F203">
        <v>312.06170654296801</v>
      </c>
      <c r="G203">
        <v>6.9196981366076198</v>
      </c>
      <c r="H203">
        <v>10.7661330768223</v>
      </c>
      <c r="I203">
        <v>11.472148138295699</v>
      </c>
      <c r="J203">
        <v>24.711281575355301</v>
      </c>
      <c r="K203">
        <v>8.6590347355013293</v>
      </c>
      <c r="L203">
        <v>68.660953136895799</v>
      </c>
      <c r="M203">
        <v>7.5102725830902202</v>
      </c>
      <c r="N203">
        <v>3.6206094030376299</v>
      </c>
      <c r="O203">
        <v>11.767575144676799</v>
      </c>
      <c r="P203">
        <v>0.84969997406005804</v>
      </c>
      <c r="Q203">
        <v>305.97880693094299</v>
      </c>
      <c r="R203">
        <v>10.9383459049695</v>
      </c>
    </row>
    <row r="204" spans="1:18" x14ac:dyDescent="0.35">
      <c r="A204" s="49">
        <v>44124</v>
      </c>
      <c r="B204">
        <v>8.29500007629394</v>
      </c>
      <c r="C204">
        <v>133.03999328613199</v>
      </c>
      <c r="D204">
        <v>97.676991422156703</v>
      </c>
      <c r="E204">
        <v>92.115925886693702</v>
      </c>
      <c r="F204">
        <v>330.91223144531199</v>
      </c>
      <c r="G204">
        <v>6.9753732216595301</v>
      </c>
      <c r="H204">
        <v>10.7608029213604</v>
      </c>
      <c r="I204">
        <v>11.420861705748299</v>
      </c>
      <c r="J204">
        <v>24.433678118825298</v>
      </c>
      <c r="K204">
        <v>8.7480859214063003</v>
      </c>
      <c r="L204">
        <v>68.550019309101103</v>
      </c>
      <c r="M204">
        <v>7.4795924179966198</v>
      </c>
      <c r="N204">
        <v>3.62229597633086</v>
      </c>
      <c r="O204">
        <v>11.8167999147219</v>
      </c>
      <c r="P204">
        <v>0.84531998634338301</v>
      </c>
      <c r="Q204">
        <v>300.96027979358001</v>
      </c>
      <c r="R204">
        <v>10.8498610244748</v>
      </c>
    </row>
    <row r="205" spans="1:18" x14ac:dyDescent="0.35">
      <c r="A205" s="49">
        <v>44125</v>
      </c>
      <c r="B205">
        <v>8.2239999771118093</v>
      </c>
      <c r="C205">
        <v>132.78999328613199</v>
      </c>
      <c r="D205">
        <v>97.362257594800198</v>
      </c>
      <c r="E205">
        <v>91.895591764886305</v>
      </c>
      <c r="F205">
        <v>350.18020629882801</v>
      </c>
      <c r="G205">
        <v>6.9528935585838099</v>
      </c>
      <c r="H205">
        <v>10.6471221925644</v>
      </c>
      <c r="I205">
        <v>11.2566214368183</v>
      </c>
      <c r="J205">
        <v>24.129101241181999</v>
      </c>
      <c r="K205">
        <v>8.7302857909156106</v>
      </c>
      <c r="L205">
        <v>68.402447200496596</v>
      </c>
      <c r="M205">
        <v>7.4643733492479196</v>
      </c>
      <c r="N205">
        <v>3.6216955577363499</v>
      </c>
      <c r="O205">
        <v>11.742144206153601</v>
      </c>
      <c r="P205">
        <v>0.84359997510910001</v>
      </c>
      <c r="Q205">
        <v>293.177817252941</v>
      </c>
      <c r="R205">
        <v>10.8117679392781</v>
      </c>
    </row>
    <row r="206" spans="1:18" x14ac:dyDescent="0.35">
      <c r="A206" s="49">
        <v>44126</v>
      </c>
      <c r="B206">
        <v>8.3380002975463796</v>
      </c>
      <c r="C206">
        <v>132.14999389648401</v>
      </c>
      <c r="D206">
        <v>97.508545588561901</v>
      </c>
      <c r="E206">
        <v>92.0828980210444</v>
      </c>
      <c r="F206">
        <v>345.43045043945301</v>
      </c>
      <c r="G206">
        <v>7.1254654602398597</v>
      </c>
      <c r="H206">
        <v>10.774296684854701</v>
      </c>
      <c r="I206">
        <v>11.3330130920189</v>
      </c>
      <c r="J206">
        <v>24.5244822095855</v>
      </c>
      <c r="K206">
        <v>8.7590557907844797</v>
      </c>
      <c r="L206">
        <v>68.749519110497204</v>
      </c>
      <c r="M206">
        <v>7.4873613240526904</v>
      </c>
      <c r="N206">
        <v>3.6268382400976402</v>
      </c>
      <c r="O206">
        <v>11.7893027452907</v>
      </c>
      <c r="P206">
        <v>0.846379995346069</v>
      </c>
      <c r="Q206">
        <v>292.14383203252498</v>
      </c>
      <c r="R206">
        <v>10.8232911490972</v>
      </c>
    </row>
    <row r="207" spans="1:18" x14ac:dyDescent="0.35">
      <c r="A207" s="49">
        <v>44127</v>
      </c>
      <c r="B207">
        <v>8.3760004043579102</v>
      </c>
      <c r="C207">
        <v>133.58000183105401</v>
      </c>
      <c r="D207">
        <v>97.649858605973293</v>
      </c>
      <c r="E207">
        <v>92.239689346934</v>
      </c>
      <c r="F207">
        <v>347.69888305664</v>
      </c>
      <c r="G207">
        <v>7.1670379883926199</v>
      </c>
      <c r="H207">
        <v>10.841270072910399</v>
      </c>
      <c r="I207">
        <v>11.317294246623501</v>
      </c>
      <c r="J207">
        <v>24.697454082604501</v>
      </c>
      <c r="K207">
        <v>8.7590557907844797</v>
      </c>
      <c r="L207">
        <v>68.830623638859805</v>
      </c>
      <c r="M207">
        <v>7.4873613240526904</v>
      </c>
      <c r="N207">
        <v>3.6132543616361001</v>
      </c>
      <c r="O207">
        <v>11.679280513573</v>
      </c>
      <c r="P207">
        <v>0.846379995346069</v>
      </c>
      <c r="Q207">
        <v>294.597760604847</v>
      </c>
      <c r="R207">
        <v>10.8473973069351</v>
      </c>
    </row>
    <row r="208" spans="1:18" x14ac:dyDescent="0.35">
      <c r="A208" s="49">
        <v>44130</v>
      </c>
      <c r="B208">
        <v>8.1770000457763601</v>
      </c>
      <c r="C208">
        <v>133.61999511718699</v>
      </c>
      <c r="D208">
        <v>97.506752854640993</v>
      </c>
      <c r="E208">
        <v>92.012137722107994</v>
      </c>
      <c r="F208">
        <v>333.54895019531199</v>
      </c>
      <c r="G208">
        <v>6.9726899192846101</v>
      </c>
      <c r="H208">
        <v>10.526824862795699</v>
      </c>
      <c r="I208">
        <v>11.034551297114399</v>
      </c>
      <c r="J208">
        <v>24.447729557199398</v>
      </c>
      <c r="K208">
        <v>8.6425566942365801</v>
      </c>
      <c r="L208">
        <v>68.029716006335093</v>
      </c>
      <c r="M208">
        <v>7.4341053048710197</v>
      </c>
      <c r="N208">
        <v>3.5827335474095801</v>
      </c>
      <c r="O208">
        <v>11.511271696720399</v>
      </c>
      <c r="P208">
        <v>0.84399002790451005</v>
      </c>
      <c r="Q208">
        <v>292.93624586687599</v>
      </c>
      <c r="R208">
        <v>10.8408034222946</v>
      </c>
    </row>
    <row r="209" spans="1:18" x14ac:dyDescent="0.35">
      <c r="A209" s="49">
        <v>44131</v>
      </c>
      <c r="B209">
        <v>8.0760002136230398</v>
      </c>
      <c r="C209">
        <v>130.74000549316401</v>
      </c>
      <c r="D209">
        <v>98.053625282389405</v>
      </c>
      <c r="E209">
        <v>92.514449353318</v>
      </c>
      <c r="F209">
        <v>342.89572143554602</v>
      </c>
      <c r="G209">
        <v>6.8210546336200002</v>
      </c>
      <c r="H209">
        <v>10.385736020324901</v>
      </c>
      <c r="I209">
        <v>11.0867552477894</v>
      </c>
      <c r="J209">
        <v>24.460829817971099</v>
      </c>
      <c r="K209">
        <v>8.7464548390488996</v>
      </c>
      <c r="L209">
        <v>68.287065150592696</v>
      </c>
      <c r="M209">
        <v>7.4586801948684602</v>
      </c>
      <c r="N209">
        <v>3.6149620180295301</v>
      </c>
      <c r="O209">
        <v>11.617061948410401</v>
      </c>
      <c r="P209">
        <v>0.84678000211715698</v>
      </c>
      <c r="Q209">
        <v>300.075983541401</v>
      </c>
      <c r="R209">
        <v>10.900756562708301</v>
      </c>
    </row>
    <row r="210" spans="1:18" x14ac:dyDescent="0.35">
      <c r="A210" s="49">
        <v>44132</v>
      </c>
      <c r="B210">
        <v>7.8689999580383301</v>
      </c>
      <c r="C210">
        <v>128.74000549316401</v>
      </c>
      <c r="D210">
        <v>98.122673465672904</v>
      </c>
      <c r="E210">
        <v>92.638821463124202</v>
      </c>
      <c r="F210">
        <v>330.79464721679602</v>
      </c>
      <c r="G210">
        <v>6.6856628865049501</v>
      </c>
      <c r="H210">
        <v>10.122676231973699</v>
      </c>
      <c r="I210">
        <v>10.700831576756901</v>
      </c>
      <c r="J210">
        <v>23.714137242231399</v>
      </c>
      <c r="K210">
        <v>8.5891094684802702</v>
      </c>
      <c r="L210">
        <v>67.864625389916</v>
      </c>
      <c r="M210">
        <v>7.42627915481307</v>
      </c>
      <c r="N210">
        <v>3.5478255090495701</v>
      </c>
      <c r="O210">
        <v>11.3535255831806</v>
      </c>
      <c r="P210">
        <v>0.84859997034072798</v>
      </c>
      <c r="Q210">
        <v>287.054089839048</v>
      </c>
      <c r="R210">
        <v>10.900016775636299</v>
      </c>
    </row>
    <row r="211" spans="1:18" x14ac:dyDescent="0.35">
      <c r="A211" s="49">
        <v>44133</v>
      </c>
      <c r="B211">
        <v>7.9959998130798304</v>
      </c>
      <c r="C211">
        <v>125.949996948242</v>
      </c>
      <c r="D211">
        <v>98.243137828974298</v>
      </c>
      <c r="E211">
        <v>92.843604631136699</v>
      </c>
      <c r="F211">
        <v>331.158935546875</v>
      </c>
      <c r="G211">
        <v>6.7810832796221998</v>
      </c>
      <c r="H211">
        <v>10.380524094842301</v>
      </c>
      <c r="I211">
        <v>11.033450830932701</v>
      </c>
      <c r="J211">
        <v>23.672231339880899</v>
      </c>
      <c r="K211">
        <v>8.741217858433</v>
      </c>
      <c r="L211">
        <v>68.265106614458006</v>
      </c>
      <c r="M211">
        <v>7.4486824308701198</v>
      </c>
      <c r="N211">
        <v>3.5243777604297502</v>
      </c>
      <c r="O211">
        <v>11.251599866031601</v>
      </c>
      <c r="P211">
        <v>0.85115998983383101</v>
      </c>
      <c r="Q211">
        <v>291.98515112803699</v>
      </c>
      <c r="R211">
        <v>10.8844164974237</v>
      </c>
    </row>
    <row r="212" spans="1:18" x14ac:dyDescent="0.35">
      <c r="A212" s="49">
        <v>44134</v>
      </c>
      <c r="B212">
        <v>8.0349998474121094</v>
      </c>
      <c r="C212">
        <v>127.470001220703</v>
      </c>
      <c r="D212">
        <v>98.562678240631598</v>
      </c>
      <c r="E212">
        <v>93.057625172406901</v>
      </c>
      <c r="F212">
        <v>327.88531494140602</v>
      </c>
      <c r="G212">
        <v>6.8385378770890597</v>
      </c>
      <c r="H212">
        <v>10.3919067255566</v>
      </c>
      <c r="I212">
        <v>10.884884839934401</v>
      </c>
      <c r="J212">
        <v>23.623862441373699</v>
      </c>
      <c r="K212">
        <v>8.6581773477880599</v>
      </c>
      <c r="L212">
        <v>68.821812707683804</v>
      </c>
      <c r="M212">
        <v>7.4770251370372796</v>
      </c>
      <c r="N212">
        <v>3.5523664803492898</v>
      </c>
      <c r="O212">
        <v>11.327578779982201</v>
      </c>
      <c r="P212">
        <v>0.85626000165939298</v>
      </c>
      <c r="Q212">
        <v>297.433022469722</v>
      </c>
      <c r="R212">
        <v>10.933375775659201</v>
      </c>
    </row>
    <row r="213" spans="1:18" x14ac:dyDescent="0.35">
      <c r="A213" s="49">
        <v>44137</v>
      </c>
      <c r="B213">
        <v>8.2370004653930593</v>
      </c>
      <c r="C213">
        <v>128.39999389648401</v>
      </c>
      <c r="D213">
        <v>99.051468394923106</v>
      </c>
      <c r="E213">
        <v>93.366756928858194</v>
      </c>
      <c r="F213">
        <v>329.158447265625</v>
      </c>
      <c r="G213">
        <v>7.02034214542266</v>
      </c>
      <c r="H213">
        <v>10.7983760233094</v>
      </c>
      <c r="I213">
        <v>10.9430091182724</v>
      </c>
      <c r="J213">
        <v>23.957575242953901</v>
      </c>
      <c r="K213">
        <v>8.6853777847386393</v>
      </c>
      <c r="L213">
        <v>69.202529276289994</v>
      </c>
      <c r="M213">
        <v>7.5250257416843098</v>
      </c>
      <c r="N213">
        <v>3.5773117667551402</v>
      </c>
      <c r="O213">
        <v>11.5435334483095</v>
      </c>
      <c r="P213">
        <v>0.85895001888275102</v>
      </c>
      <c r="Q213">
        <v>304.34606041984802</v>
      </c>
      <c r="R213">
        <v>10.9921856648304</v>
      </c>
    </row>
    <row r="214" spans="1:18" x14ac:dyDescent="0.35">
      <c r="A214" s="49">
        <v>44138</v>
      </c>
      <c r="B214">
        <v>8.2910003662109304</v>
      </c>
      <c r="C214">
        <v>130.509994506835</v>
      </c>
      <c r="D214">
        <v>99.003448576614105</v>
      </c>
      <c r="E214">
        <v>93.478807803415293</v>
      </c>
      <c r="F214">
        <v>329.54440307617102</v>
      </c>
      <c r="G214">
        <v>7.1886817281751396</v>
      </c>
      <c r="H214">
        <v>10.9421705121147</v>
      </c>
      <c r="I214">
        <v>11.1975864859696</v>
      </c>
      <c r="J214">
        <v>24.574355216967401</v>
      </c>
      <c r="K214">
        <v>8.7697680478440798</v>
      </c>
      <c r="L214">
        <v>69.793620382288196</v>
      </c>
      <c r="M214">
        <v>7.5490962493522602</v>
      </c>
      <c r="N214">
        <v>3.5908879021710001</v>
      </c>
      <c r="O214">
        <v>11.6115692205068</v>
      </c>
      <c r="P214">
        <v>0.85890001058578402</v>
      </c>
      <c r="Q214">
        <v>315.09093405006303</v>
      </c>
      <c r="R214">
        <v>10.9825649651844</v>
      </c>
    </row>
    <row r="215" spans="1:18" x14ac:dyDescent="0.35">
      <c r="A215" s="49">
        <v>44139</v>
      </c>
      <c r="B215">
        <v>8.2880001068115199</v>
      </c>
      <c r="C215">
        <v>133.39999389648401</v>
      </c>
      <c r="D215">
        <v>98.650694340311404</v>
      </c>
      <c r="E215">
        <v>93.077945993809394</v>
      </c>
      <c r="F215">
        <v>342.72994995117102</v>
      </c>
      <c r="G215">
        <v>6.9653662551766002</v>
      </c>
      <c r="H215">
        <v>10.704940797024401</v>
      </c>
      <c r="I215">
        <v>11.486523473068701</v>
      </c>
      <c r="J215">
        <v>25.692188392819901</v>
      </c>
      <c r="K215">
        <v>8.8824143497096202</v>
      </c>
      <c r="L215">
        <v>69.731375611944699</v>
      </c>
      <c r="M215">
        <v>7.5209771767342204</v>
      </c>
      <c r="N215">
        <v>3.5748980635949001</v>
      </c>
      <c r="O215">
        <v>11.6041973658569</v>
      </c>
      <c r="P215">
        <v>0.85017997026443404</v>
      </c>
      <c r="Q215">
        <v>336.161570180409</v>
      </c>
      <c r="R215">
        <v>10.992303501531399</v>
      </c>
    </row>
    <row r="216" spans="1:18" x14ac:dyDescent="0.35">
      <c r="A216" s="49">
        <v>44140</v>
      </c>
      <c r="B216">
        <v>8.3129997253417898</v>
      </c>
      <c r="C216">
        <v>133.71000671386699</v>
      </c>
      <c r="D216">
        <v>98.991229221342095</v>
      </c>
      <c r="E216">
        <v>93.303921814911902</v>
      </c>
      <c r="F216">
        <v>350.39660644531199</v>
      </c>
      <c r="G216">
        <v>7.1587286159301504</v>
      </c>
      <c r="H216">
        <v>11.237710520220601</v>
      </c>
      <c r="I216">
        <v>12.0140434023173</v>
      </c>
      <c r="J216">
        <v>25.968917384205199</v>
      </c>
      <c r="K216">
        <v>9.0816890024586296</v>
      </c>
      <c r="L216">
        <v>70.152962771518105</v>
      </c>
      <c r="M216">
        <v>7.5885528870173804</v>
      </c>
      <c r="N216">
        <v>3.6112551041356902</v>
      </c>
      <c r="O216">
        <v>11.684543378499299</v>
      </c>
      <c r="P216">
        <v>0.85232001543045</v>
      </c>
      <c r="Q216">
        <v>353.51876626340498</v>
      </c>
      <c r="R216">
        <v>11.0604863251176</v>
      </c>
    </row>
    <row r="217" spans="1:18" x14ac:dyDescent="0.35">
      <c r="A217" s="49">
        <v>44141</v>
      </c>
      <c r="B217">
        <v>8.2399997711181605</v>
      </c>
      <c r="C217">
        <v>135.17999267578099</v>
      </c>
      <c r="D217">
        <v>98.063992223796902</v>
      </c>
      <c r="E217">
        <v>92.741432252223603</v>
      </c>
      <c r="F217">
        <v>382.95050048828102</v>
      </c>
      <c r="G217">
        <v>7.0325113757326099</v>
      </c>
      <c r="H217">
        <v>11.123539732716299</v>
      </c>
      <c r="I217">
        <v>12.187076710602</v>
      </c>
      <c r="J217">
        <v>25.4666527932477</v>
      </c>
      <c r="K217">
        <v>9.0917554350517094</v>
      </c>
      <c r="L217">
        <v>69.404939379674005</v>
      </c>
      <c r="M217">
        <v>7.5421136142494998</v>
      </c>
      <c r="N217">
        <v>3.5649536508708399</v>
      </c>
      <c r="O217">
        <v>11.5583355667286</v>
      </c>
      <c r="P217">
        <v>0.84619998931884699</v>
      </c>
      <c r="Q217">
        <v>353.85385980960501</v>
      </c>
      <c r="R217">
        <v>10.964978109618601</v>
      </c>
    </row>
    <row r="218" spans="1:18" x14ac:dyDescent="0.35">
      <c r="A218" s="49">
        <v>44144</v>
      </c>
      <c r="B218">
        <v>8.8260002136230398</v>
      </c>
      <c r="C218">
        <v>138.77000427246</v>
      </c>
      <c r="D218">
        <v>96.986733807117105</v>
      </c>
      <c r="E218">
        <v>91.635378506709898</v>
      </c>
      <c r="F218">
        <v>375.64556884765602</v>
      </c>
      <c r="G218">
        <v>7.6404162924979397</v>
      </c>
      <c r="H218">
        <v>11.352352064313999</v>
      </c>
      <c r="I218">
        <v>11.8598911232838</v>
      </c>
      <c r="J218">
        <v>25.155616978565</v>
      </c>
      <c r="K218">
        <v>9.0257479460373098</v>
      </c>
      <c r="L218">
        <v>69.4904461663604</v>
      </c>
      <c r="M218">
        <v>7.5982270851670801</v>
      </c>
      <c r="N218">
        <v>3.5490779580159399</v>
      </c>
      <c r="O218">
        <v>11.6026959709734</v>
      </c>
      <c r="P218">
        <v>0.84083002805709794</v>
      </c>
      <c r="Q218">
        <v>325.98591180717199</v>
      </c>
      <c r="R218">
        <v>10.8474327407773</v>
      </c>
    </row>
    <row r="219" spans="1:18" x14ac:dyDescent="0.35">
      <c r="A219" s="49">
        <v>44145</v>
      </c>
      <c r="B219">
        <v>9.0340003967285103</v>
      </c>
      <c r="C219">
        <v>141.05000305175699</v>
      </c>
      <c r="D219">
        <v>97.367369375919196</v>
      </c>
      <c r="E219">
        <v>92.251685450675694</v>
      </c>
      <c r="F219">
        <v>380.49057006835898</v>
      </c>
      <c r="G219">
        <v>7.7659089150620204</v>
      </c>
      <c r="H219">
        <v>11.5993876702768</v>
      </c>
      <c r="I219">
        <v>11.509655055138801</v>
      </c>
      <c r="J219">
        <v>25.340406656487101</v>
      </c>
      <c r="K219">
        <v>8.8502346594432293</v>
      </c>
      <c r="L219">
        <v>69.778758552325598</v>
      </c>
      <c r="M219">
        <v>7.63238523557993</v>
      </c>
      <c r="N219">
        <v>3.6298526040600301</v>
      </c>
      <c r="O219">
        <v>11.878498556716201</v>
      </c>
      <c r="P219">
        <v>0.84549999237060502</v>
      </c>
      <c r="Q219">
        <v>318.86400971122202</v>
      </c>
      <c r="R219">
        <v>10.899642601842</v>
      </c>
    </row>
    <row r="220" spans="1:18" x14ac:dyDescent="0.35">
      <c r="A220" s="49">
        <v>44146</v>
      </c>
      <c r="B220">
        <v>9.0699996948242099</v>
      </c>
      <c r="C220">
        <v>142.55000305175699</v>
      </c>
      <c r="D220">
        <v>97.495868671303398</v>
      </c>
      <c r="E220">
        <v>92.293452919707306</v>
      </c>
      <c r="F220">
        <v>393.01876831054602</v>
      </c>
      <c r="G220">
        <v>7.6967051860839302</v>
      </c>
      <c r="H220">
        <v>11.415270202743899</v>
      </c>
      <c r="I220">
        <v>11.950078662076701</v>
      </c>
      <c r="J220">
        <v>25.591754359647801</v>
      </c>
      <c r="K220">
        <v>8.9235249660890705</v>
      </c>
      <c r="L220">
        <v>69.804680669030802</v>
      </c>
      <c r="M220">
        <v>7.6459398456904601</v>
      </c>
      <c r="N220">
        <v>3.6392603609945602</v>
      </c>
      <c r="O220">
        <v>11.895528898011699</v>
      </c>
      <c r="P220">
        <v>0.84610998630523604</v>
      </c>
      <c r="Q220">
        <v>333.54413254970399</v>
      </c>
      <c r="R220">
        <v>10.9316369957929</v>
      </c>
    </row>
    <row r="221" spans="1:18" x14ac:dyDescent="0.35">
      <c r="A221" s="49">
        <v>44147</v>
      </c>
      <c r="B221">
        <v>8.8489999771118093</v>
      </c>
      <c r="C221">
        <v>142.19000244140599</v>
      </c>
      <c r="D221">
        <v>98.223693027685798</v>
      </c>
      <c r="E221">
        <v>92.868738175076402</v>
      </c>
      <c r="F221">
        <v>390.55676269531199</v>
      </c>
      <c r="G221">
        <v>7.5717560774455697</v>
      </c>
      <c r="H221">
        <v>11.1754958290877</v>
      </c>
      <c r="I221">
        <v>11.8708954651147</v>
      </c>
      <c r="J221">
        <v>25.705554264700201</v>
      </c>
      <c r="K221">
        <v>8.9023426193573396</v>
      </c>
      <c r="L221">
        <v>69.558981557686806</v>
      </c>
      <c r="M221">
        <v>7.6467010034402803</v>
      </c>
      <c r="N221">
        <v>3.6375295704515298</v>
      </c>
      <c r="O221">
        <v>11.832543020971499</v>
      </c>
      <c r="P221">
        <v>0.84887498617172197</v>
      </c>
      <c r="Q221">
        <v>328.92514582966498</v>
      </c>
      <c r="R221">
        <v>10.9915700550062</v>
      </c>
    </row>
    <row r="222" spans="1:18" x14ac:dyDescent="0.35">
      <c r="A222" s="49">
        <v>44148</v>
      </c>
      <c r="B222">
        <v>8.9689998626708896</v>
      </c>
      <c r="C222">
        <v>140.66000366210901</v>
      </c>
      <c r="D222">
        <v>98.048154723392102</v>
      </c>
      <c r="E222">
        <v>92.844277016552894</v>
      </c>
      <c r="F222">
        <v>401.00900268554602</v>
      </c>
      <c r="G222">
        <v>7.7150706426077704</v>
      </c>
      <c r="H222">
        <v>11.379885822097499</v>
      </c>
      <c r="I222">
        <v>11.957804665641101</v>
      </c>
      <c r="J222">
        <v>25.753116803786199</v>
      </c>
      <c r="K222">
        <v>9.0272829192215305</v>
      </c>
      <c r="L222">
        <v>69.659324462399994</v>
      </c>
      <c r="M222">
        <v>7.6478575489813903</v>
      </c>
      <c r="N222">
        <v>3.6304119779870199</v>
      </c>
      <c r="O222">
        <v>11.7585610045941</v>
      </c>
      <c r="P222">
        <v>0.84721398353576605</v>
      </c>
      <c r="Q222">
        <v>327.38811780497701</v>
      </c>
      <c r="R222">
        <v>10.978117349198101</v>
      </c>
    </row>
    <row r="223" spans="1:18" x14ac:dyDescent="0.35">
      <c r="A223" s="49">
        <v>44151</v>
      </c>
      <c r="B223">
        <v>9.3120002746581996</v>
      </c>
      <c r="C223">
        <v>143.27000427246</v>
      </c>
      <c r="D223">
        <v>97.693362850853603</v>
      </c>
      <c r="E223">
        <v>92.516171183272405</v>
      </c>
      <c r="F223">
        <v>387.82443237304602</v>
      </c>
      <c r="G223">
        <v>7.9117227109039101</v>
      </c>
      <c r="H223">
        <v>11.540075815202201</v>
      </c>
      <c r="I223">
        <v>12.197756429526599</v>
      </c>
      <c r="J223">
        <v>25.542087415074601</v>
      </c>
      <c r="K223">
        <v>9.0955151291848306</v>
      </c>
      <c r="L223">
        <v>69.803103433595396</v>
      </c>
      <c r="M223">
        <v>7.6449226406162998</v>
      </c>
      <c r="N223">
        <v>3.6243573388280099</v>
      </c>
      <c r="O223">
        <v>11.826748438200401</v>
      </c>
      <c r="P223">
        <v>0.84421998262405396</v>
      </c>
      <c r="Q223">
        <v>333.94135465993799</v>
      </c>
      <c r="R223">
        <v>10.947347523931199</v>
      </c>
    </row>
    <row r="224" spans="1:18" x14ac:dyDescent="0.35">
      <c r="A224" s="49">
        <v>44152</v>
      </c>
      <c r="B224">
        <v>9.3559999465942294</v>
      </c>
      <c r="C224">
        <v>144.64999389648401</v>
      </c>
      <c r="D224">
        <v>97.775579403178199</v>
      </c>
      <c r="E224">
        <v>92.438438231387394</v>
      </c>
      <c r="F224">
        <v>404.90606689453102</v>
      </c>
      <c r="G224">
        <v>7.9022573515355798</v>
      </c>
      <c r="H224">
        <v>11.509589966021601</v>
      </c>
      <c r="I224">
        <v>12.104865128122301</v>
      </c>
      <c r="J224">
        <v>25.316729634094798</v>
      </c>
      <c r="K224">
        <v>9.0429617762131294</v>
      </c>
      <c r="L224">
        <v>69.743929717877094</v>
      </c>
      <c r="M224">
        <v>7.6437954341367904</v>
      </c>
      <c r="N224">
        <v>3.6267869577931098</v>
      </c>
      <c r="O224">
        <v>11.837893719729401</v>
      </c>
      <c r="P224">
        <v>0.84320998191833496</v>
      </c>
      <c r="Q224">
        <v>338.60868779477403</v>
      </c>
      <c r="R224">
        <v>10.966315819288999</v>
      </c>
    </row>
    <row r="225" spans="1:18" x14ac:dyDescent="0.35">
      <c r="A225" s="49">
        <v>44153</v>
      </c>
      <c r="B225">
        <v>9.3050003051757795</v>
      </c>
      <c r="C225">
        <v>144.80000305175699</v>
      </c>
      <c r="D225">
        <v>97.8071218565523</v>
      </c>
      <c r="E225">
        <v>92.504374789825704</v>
      </c>
      <c r="F225">
        <v>404.78475952148398</v>
      </c>
      <c r="G225">
        <v>7.8249223543808704</v>
      </c>
      <c r="H225">
        <v>11.430458718609</v>
      </c>
      <c r="I225">
        <v>12.0222881634462</v>
      </c>
      <c r="J225">
        <v>24.850849521888701</v>
      </c>
      <c r="K225">
        <v>9.0397445470965092</v>
      </c>
      <c r="L225">
        <v>69.5893349581183</v>
      </c>
      <c r="M225">
        <v>7.6571122239507101</v>
      </c>
      <c r="N225">
        <v>3.63902483697691</v>
      </c>
      <c r="O225">
        <v>11.8589676001088</v>
      </c>
      <c r="P225">
        <v>0.84290999174117998</v>
      </c>
      <c r="Q225">
        <v>335.39385484552901</v>
      </c>
      <c r="R225">
        <v>10.9784401004583</v>
      </c>
    </row>
    <row r="226" spans="1:18" x14ac:dyDescent="0.35">
      <c r="A226" s="49">
        <v>44154</v>
      </c>
      <c r="B226">
        <v>9.3039999008178693</v>
      </c>
      <c r="C226">
        <v>144.94000244140599</v>
      </c>
      <c r="D226">
        <v>98.122073517808502</v>
      </c>
      <c r="E226">
        <v>92.843882582301802</v>
      </c>
      <c r="F226">
        <v>397.47784423828102</v>
      </c>
      <c r="G226">
        <v>7.8603805480282096</v>
      </c>
      <c r="H226">
        <v>11.4960098714956</v>
      </c>
      <c r="I226">
        <v>12.210975052727299</v>
      </c>
      <c r="J226">
        <v>24.809462115906101</v>
      </c>
      <c r="K226">
        <v>9.0603120856632096</v>
      </c>
      <c r="L226">
        <v>69.919018107579603</v>
      </c>
      <c r="M226">
        <v>7.6658598414449504</v>
      </c>
      <c r="N226">
        <v>3.6100806511124901</v>
      </c>
      <c r="O226">
        <v>11.875006328619399</v>
      </c>
      <c r="P226">
        <v>0.84404999017715399</v>
      </c>
      <c r="Q226">
        <v>336.55280139486598</v>
      </c>
      <c r="R226">
        <v>11.0334090174279</v>
      </c>
    </row>
    <row r="227" spans="1:18" x14ac:dyDescent="0.35">
      <c r="A227" s="49">
        <v>44155</v>
      </c>
      <c r="B227">
        <v>9.3090000152587802</v>
      </c>
      <c r="C227">
        <v>145.08000183105401</v>
      </c>
      <c r="D227">
        <v>98.065774936214396</v>
      </c>
      <c r="E227">
        <v>92.745891483802495</v>
      </c>
      <c r="F227">
        <v>429.91754150390602</v>
      </c>
      <c r="G227">
        <v>7.7733966821292597</v>
      </c>
      <c r="H227">
        <v>11.4444174801469</v>
      </c>
      <c r="I227">
        <v>12.0976878009819</v>
      </c>
      <c r="J227">
        <v>24.8674164603507</v>
      </c>
      <c r="K227">
        <v>9.1125655586884005</v>
      </c>
      <c r="L227">
        <v>69.678254214224495</v>
      </c>
      <c r="M227">
        <v>7.6617137517709999</v>
      </c>
      <c r="N227">
        <v>3.6381615077445901</v>
      </c>
      <c r="O227">
        <v>11.915141188972401</v>
      </c>
      <c r="P227">
        <v>0.84271001815795898</v>
      </c>
      <c r="Q227">
        <v>335.60767024834001</v>
      </c>
      <c r="R227">
        <v>11.047940103792801</v>
      </c>
    </row>
    <row r="228" spans="1:18" x14ac:dyDescent="0.35">
      <c r="A228" s="49">
        <v>44158</v>
      </c>
      <c r="B228">
        <v>9.5989999771118093</v>
      </c>
      <c r="C228">
        <v>144.66000366210901</v>
      </c>
      <c r="D228">
        <v>98.040906143869506</v>
      </c>
      <c r="E228">
        <v>92.778816273253994</v>
      </c>
      <c r="F228">
        <v>513.788330078125</v>
      </c>
      <c r="G228">
        <v>7.93068552507793</v>
      </c>
      <c r="H228">
        <v>11.6528005042655</v>
      </c>
      <c r="I228">
        <v>12.2776658807933</v>
      </c>
      <c r="J228">
        <v>24.814999436878601</v>
      </c>
      <c r="K228">
        <v>9.2125213232666194</v>
      </c>
      <c r="L228">
        <v>69.783682977635095</v>
      </c>
      <c r="M228">
        <v>7.6777590412993897</v>
      </c>
      <c r="N228">
        <v>3.6381615077445901</v>
      </c>
      <c r="O228">
        <v>11.957272832259999</v>
      </c>
      <c r="P228">
        <v>0.84271001815795898</v>
      </c>
      <c r="Q228">
        <v>337.00780640308199</v>
      </c>
      <c r="R228">
        <v>11.0319197280623</v>
      </c>
    </row>
    <row r="229" spans="1:18" x14ac:dyDescent="0.35">
      <c r="A229" s="49">
        <v>44159</v>
      </c>
      <c r="B229">
        <v>9.8979997634887695</v>
      </c>
      <c r="C229">
        <v>146.77000427246</v>
      </c>
      <c r="D229">
        <v>98.1046070768611</v>
      </c>
      <c r="E229">
        <v>92.808141132420502</v>
      </c>
      <c r="F229">
        <v>507.57302856445301</v>
      </c>
      <c r="G229">
        <v>8.2617982600858095</v>
      </c>
      <c r="H229">
        <v>11.9935478044288</v>
      </c>
      <c r="I229">
        <v>12.357174764873699</v>
      </c>
      <c r="J229">
        <v>24.722209087747199</v>
      </c>
      <c r="K229">
        <v>9.3311515221571995</v>
      </c>
      <c r="L229">
        <v>70.134888214492506</v>
      </c>
      <c r="M229">
        <v>7.7413900284784001</v>
      </c>
      <c r="N229">
        <v>3.6793369222141901</v>
      </c>
      <c r="O229">
        <v>12.2514427724287</v>
      </c>
      <c r="P229">
        <v>0.84439998865127497</v>
      </c>
      <c r="Q229">
        <v>335.72630261674902</v>
      </c>
      <c r="R229">
        <v>11.0540431375666</v>
      </c>
    </row>
    <row r="230" spans="1:18" x14ac:dyDescent="0.35">
      <c r="A230" s="49">
        <v>44160</v>
      </c>
      <c r="B230">
        <v>9.79500007629394</v>
      </c>
      <c r="C230">
        <v>148.47999572753901</v>
      </c>
      <c r="D230">
        <v>97.595188122500005</v>
      </c>
      <c r="E230">
        <v>92.357513296872099</v>
      </c>
      <c r="F230">
        <v>478.90252685546801</v>
      </c>
      <c r="G230">
        <v>8.1639011186331292</v>
      </c>
      <c r="H230">
        <v>11.752460221915101</v>
      </c>
      <c r="I230">
        <v>12.3205820724052</v>
      </c>
      <c r="J230">
        <v>24.527503873222201</v>
      </c>
      <c r="K230">
        <v>9.2193977200483292</v>
      </c>
      <c r="L230">
        <v>69.762012861826804</v>
      </c>
      <c r="M230">
        <v>7.70380188383825</v>
      </c>
      <c r="N230">
        <v>3.6614719847929602</v>
      </c>
      <c r="O230">
        <v>12.2801816766423</v>
      </c>
      <c r="P230">
        <v>0.84030002355575495</v>
      </c>
      <c r="Q230">
        <v>337.699290335103</v>
      </c>
      <c r="R230">
        <v>10.992380796158701</v>
      </c>
    </row>
    <row r="231" spans="1:18" x14ac:dyDescent="0.35">
      <c r="A231" s="49">
        <v>44162</v>
      </c>
      <c r="B231">
        <v>9.7229995727538991</v>
      </c>
      <c r="C231">
        <v>147.88000488281199</v>
      </c>
      <c r="D231">
        <v>97.633482055280098</v>
      </c>
      <c r="E231">
        <v>92.335872666951204</v>
      </c>
      <c r="F231">
        <v>432.57867431640602</v>
      </c>
      <c r="G231">
        <v>8.0955829983854493</v>
      </c>
      <c r="H231">
        <v>11.7869910504897</v>
      </c>
      <c r="I231">
        <v>12.4058751023694</v>
      </c>
      <c r="J231">
        <v>24.898298012300501</v>
      </c>
      <c r="K231">
        <v>9.3401363093994405</v>
      </c>
      <c r="L231">
        <v>69.7844368256564</v>
      </c>
      <c r="M231">
        <v>7.7097689749380098</v>
      </c>
      <c r="N231">
        <v>3.6634480841824399</v>
      </c>
      <c r="O231">
        <v>12.243244617000901</v>
      </c>
      <c r="P231">
        <v>0.83920800685882502</v>
      </c>
      <c r="Q231">
        <v>335.84109206733001</v>
      </c>
      <c r="R231">
        <v>11.025961788647001</v>
      </c>
    </row>
    <row r="232" spans="1:18" x14ac:dyDescent="0.35">
      <c r="A232" s="49">
        <v>44165</v>
      </c>
      <c r="B232">
        <v>9.3990001678466797</v>
      </c>
      <c r="C232">
        <v>147.33000183105401</v>
      </c>
      <c r="D232">
        <v>97.312650942774695</v>
      </c>
      <c r="E232">
        <v>91.973382551444899</v>
      </c>
      <c r="F232">
        <v>515.04803466796795</v>
      </c>
      <c r="G232">
        <v>7.8447273029610098</v>
      </c>
      <c r="H232">
        <v>11.6084494136475</v>
      </c>
      <c r="I232">
        <v>12.503531287322801</v>
      </c>
      <c r="J232">
        <v>24.745833886358898</v>
      </c>
      <c r="K232">
        <v>9.0574244501094601</v>
      </c>
      <c r="L232">
        <v>69.388763578666797</v>
      </c>
      <c r="M232">
        <v>7.6899537662411603</v>
      </c>
      <c r="N232">
        <v>3.6263663424927</v>
      </c>
      <c r="O232">
        <v>12.111348096775099</v>
      </c>
      <c r="P232">
        <v>0.83531999588012695</v>
      </c>
      <c r="Q232">
        <v>340.24371946934798</v>
      </c>
      <c r="R232">
        <v>10.9907629000085</v>
      </c>
    </row>
    <row r="233" spans="1:18" x14ac:dyDescent="0.35">
      <c r="A233" s="49">
        <v>44166</v>
      </c>
      <c r="B233">
        <v>9.4589996337890607</v>
      </c>
      <c r="C233">
        <v>147.03999328613199</v>
      </c>
      <c r="D233">
        <v>97.275340097562506</v>
      </c>
      <c r="E233">
        <v>92.172520875778901</v>
      </c>
      <c r="F233">
        <v>486.54641723632801</v>
      </c>
      <c r="G233">
        <v>8.0476393690759096</v>
      </c>
      <c r="H233">
        <v>11.7568234503164</v>
      </c>
      <c r="I233">
        <v>12.6784137181275</v>
      </c>
      <c r="J233">
        <v>24.919061813853801</v>
      </c>
      <c r="K233">
        <v>9.2565599092537791</v>
      </c>
      <c r="L233">
        <v>69.761165444574502</v>
      </c>
      <c r="M233">
        <v>7.71938025816638</v>
      </c>
      <c r="N233">
        <v>3.6499249386244501</v>
      </c>
      <c r="O233">
        <v>12.094874806817</v>
      </c>
      <c r="P233">
        <v>0.83765000104904097</v>
      </c>
      <c r="Q233">
        <v>345.42620037614103</v>
      </c>
      <c r="R233">
        <v>10.981603208848</v>
      </c>
    </row>
    <row r="234" spans="1:18" x14ac:dyDescent="0.35">
      <c r="A234" s="49">
        <v>44167</v>
      </c>
      <c r="B234">
        <v>9.5520000457763601</v>
      </c>
      <c r="C234">
        <v>146.72000122070301</v>
      </c>
      <c r="D234">
        <v>96.071823534380201</v>
      </c>
      <c r="E234">
        <v>91.108348348484398</v>
      </c>
      <c r="F234">
        <v>493.92550659179602</v>
      </c>
      <c r="G234">
        <v>8.0544789377211092</v>
      </c>
      <c r="H234">
        <v>11.4849276607651</v>
      </c>
      <c r="I234">
        <v>12.604594205865199</v>
      </c>
      <c r="J234">
        <v>24.6526530870903</v>
      </c>
      <c r="K234">
        <v>9.17668953508268</v>
      </c>
      <c r="L234">
        <v>69.166192201278093</v>
      </c>
      <c r="M234">
        <v>7.6480616524992202</v>
      </c>
      <c r="N234">
        <v>3.6087480057682302</v>
      </c>
      <c r="O234">
        <v>12.0163960538246</v>
      </c>
      <c r="P234">
        <v>0.828199982643127</v>
      </c>
      <c r="Q234">
        <v>342.89703451300699</v>
      </c>
      <c r="R234">
        <v>10.8490417585261</v>
      </c>
    </row>
    <row r="235" spans="1:18" x14ac:dyDescent="0.35">
      <c r="A235" s="49">
        <v>44168</v>
      </c>
      <c r="B235">
        <v>9.6129999160766602</v>
      </c>
      <c r="C235">
        <v>146.08000183105401</v>
      </c>
      <c r="D235">
        <v>95.915518197491494</v>
      </c>
      <c r="E235">
        <v>90.991686760872199</v>
      </c>
      <c r="F235">
        <v>507.78009033203102</v>
      </c>
      <c r="G235">
        <v>8.0439519326288806</v>
      </c>
      <c r="H235">
        <v>11.3814747690211</v>
      </c>
      <c r="I235">
        <v>12.532083630181299</v>
      </c>
      <c r="J235">
        <v>24.607468682075702</v>
      </c>
      <c r="K235">
        <v>9.2033311056072709</v>
      </c>
      <c r="L235">
        <v>68.976401385264495</v>
      </c>
      <c r="M235">
        <v>7.6462406090910804</v>
      </c>
      <c r="N235">
        <v>3.58351784176946</v>
      </c>
      <c r="O235">
        <v>12.001258165434701</v>
      </c>
      <c r="P235">
        <v>0.82545000314712502</v>
      </c>
      <c r="Q235">
        <v>344.33709354305</v>
      </c>
      <c r="R235">
        <v>10.8523095311504</v>
      </c>
    </row>
    <row r="236" spans="1:18" x14ac:dyDescent="0.35">
      <c r="A236" s="49">
        <v>44169</v>
      </c>
      <c r="B236">
        <v>9.9029998779296804</v>
      </c>
      <c r="C236">
        <v>146.19999694824199</v>
      </c>
      <c r="D236">
        <v>95.410684587476197</v>
      </c>
      <c r="E236">
        <v>90.573712853040405</v>
      </c>
      <c r="F236">
        <v>469.7451171875</v>
      </c>
      <c r="G236">
        <v>8.1528001761161502</v>
      </c>
      <c r="H236">
        <v>11.5885503700823</v>
      </c>
      <c r="I236">
        <v>12.7982157403284</v>
      </c>
      <c r="J236">
        <v>24.888411972707399</v>
      </c>
      <c r="K236">
        <v>9.3018780820474891</v>
      </c>
      <c r="L236">
        <v>69.086456026344806</v>
      </c>
      <c r="M236">
        <v>7.6502112907687598</v>
      </c>
      <c r="N236">
        <v>3.5875714087497301</v>
      </c>
      <c r="O236">
        <v>12.011745508776301</v>
      </c>
      <c r="P236">
        <v>0.82333999872207597</v>
      </c>
      <c r="Q236">
        <v>345.43095471714503</v>
      </c>
      <c r="R236">
        <v>10.785378187395599</v>
      </c>
    </row>
    <row r="237" spans="1:18" x14ac:dyDescent="0.35">
      <c r="A237" s="49">
        <v>44172</v>
      </c>
      <c r="B237">
        <v>9.8269996643066406</v>
      </c>
      <c r="C237">
        <v>147.55999755859301</v>
      </c>
      <c r="D237">
        <v>95.748240013579107</v>
      </c>
      <c r="E237">
        <v>90.852140530980705</v>
      </c>
      <c r="F237">
        <v>488.70281982421801</v>
      </c>
      <c r="G237">
        <v>8.0961991629999304</v>
      </c>
      <c r="H237">
        <v>11.513853033845001</v>
      </c>
      <c r="I237">
        <v>12.877486617668399</v>
      </c>
      <c r="J237">
        <v>24.864981752398801</v>
      </c>
      <c r="K237">
        <v>9.3123649706390594</v>
      </c>
      <c r="L237">
        <v>69.193025495910604</v>
      </c>
      <c r="M237">
        <v>7.6733958922824197</v>
      </c>
      <c r="N237">
        <v>3.5881410148900201</v>
      </c>
      <c r="O237">
        <v>12.027566993500001</v>
      </c>
      <c r="P237">
        <v>0.824989974498748</v>
      </c>
      <c r="Q237">
        <v>347.034268463503</v>
      </c>
      <c r="R237">
        <v>10.8305527837987</v>
      </c>
    </row>
    <row r="238" spans="1:18" x14ac:dyDescent="0.35">
      <c r="A238" s="49">
        <v>44173</v>
      </c>
      <c r="C238">
        <v>146.97999572753901</v>
      </c>
      <c r="D238">
        <v>95.821376392215299</v>
      </c>
      <c r="E238">
        <v>90.946139223481097</v>
      </c>
      <c r="F238">
        <v>458.170654296875</v>
      </c>
      <c r="G238">
        <v>8.1098053132026795</v>
      </c>
      <c r="H238">
        <v>11.595159501446901</v>
      </c>
      <c r="I238">
        <v>12.870898879697201</v>
      </c>
      <c r="J238">
        <v>25.057912405211301</v>
      </c>
      <c r="K238">
        <v>9.3268463164454793</v>
      </c>
      <c r="L238">
        <v>69.184161517273793</v>
      </c>
      <c r="M238">
        <v>7.6864630842035799</v>
      </c>
      <c r="N238">
        <v>3.5773276513801502</v>
      </c>
      <c r="O238">
        <v>12.043987608140201</v>
      </c>
      <c r="P238">
        <v>0.82555001974105802</v>
      </c>
      <c r="Q238">
        <v>350.210169531666</v>
      </c>
      <c r="R238">
        <v>10.8379051150338</v>
      </c>
    </row>
    <row r="239" spans="1:18" x14ac:dyDescent="0.35">
      <c r="A239" s="49">
        <v>44174</v>
      </c>
      <c r="B239">
        <v>9.8979997634887695</v>
      </c>
      <c r="C239">
        <v>147.97000122070301</v>
      </c>
      <c r="D239">
        <v>95.700450106368393</v>
      </c>
      <c r="E239">
        <v>90.784828891183594</v>
      </c>
      <c r="F239">
        <v>474.79541015625</v>
      </c>
      <c r="G239">
        <v>8.1437237556017408</v>
      </c>
      <c r="H239">
        <v>11.695270918869101</v>
      </c>
      <c r="I239">
        <v>12.505209327338999</v>
      </c>
      <c r="J239">
        <v>24.908393629443701</v>
      </c>
      <c r="K239">
        <v>9.27141038180525</v>
      </c>
      <c r="L239">
        <v>69.093031599286405</v>
      </c>
      <c r="M239">
        <v>7.6878593686311003</v>
      </c>
      <c r="N239">
        <v>3.5912290741117001</v>
      </c>
      <c r="O239">
        <v>12.0544318600606</v>
      </c>
      <c r="P239">
        <v>0.82569998502731301</v>
      </c>
      <c r="Q239">
        <v>340.59688450682899</v>
      </c>
      <c r="R239">
        <v>10.7927096246581</v>
      </c>
    </row>
    <row r="240" spans="1:18" x14ac:dyDescent="0.35">
      <c r="A240" s="49">
        <v>44175</v>
      </c>
      <c r="B240">
        <v>9.9759998321533203</v>
      </c>
      <c r="C240">
        <v>147.39999389648401</v>
      </c>
      <c r="D240">
        <v>96.192047255434701</v>
      </c>
      <c r="E240">
        <v>91.213132547783502</v>
      </c>
      <c r="F240">
        <v>460.88684082031199</v>
      </c>
      <c r="G240">
        <v>8.2223515094190098</v>
      </c>
      <c r="H240">
        <v>11.6445441114285</v>
      </c>
      <c r="I240">
        <v>12.576967488563399</v>
      </c>
      <c r="J240">
        <v>25.121887266045999</v>
      </c>
      <c r="K240">
        <v>9.3533956882933396</v>
      </c>
      <c r="L240">
        <v>69.4050938813416</v>
      </c>
      <c r="M240">
        <v>7.7083430165723099</v>
      </c>
      <c r="N240">
        <v>3.6406590613460899</v>
      </c>
      <c r="O240">
        <v>12.268675455979899</v>
      </c>
      <c r="P240">
        <v>0.82789999246597201</v>
      </c>
      <c r="Q240">
        <v>348.077171222088</v>
      </c>
      <c r="R240">
        <v>10.8687557973747</v>
      </c>
    </row>
    <row r="241" spans="1:18" x14ac:dyDescent="0.35">
      <c r="A241" s="49">
        <v>44176</v>
      </c>
      <c r="B241">
        <v>9.9049997329711896</v>
      </c>
      <c r="C241">
        <v>146.21000671386699</v>
      </c>
      <c r="D241">
        <v>95.778403030748393</v>
      </c>
      <c r="E241">
        <v>90.825660916355403</v>
      </c>
      <c r="F241">
        <v>450.64028930664</v>
      </c>
      <c r="G241">
        <v>8.0889991865197395</v>
      </c>
      <c r="H241">
        <v>11.532833143566499</v>
      </c>
      <c r="I241">
        <v>12.4326310919493</v>
      </c>
      <c r="J241">
        <v>24.869245154372301</v>
      </c>
      <c r="K241">
        <v>9.2866396148555097</v>
      </c>
      <c r="L241">
        <v>68.958926852989805</v>
      </c>
      <c r="M241">
        <v>7.6745825738990998</v>
      </c>
      <c r="N241">
        <v>3.6210113570365001</v>
      </c>
      <c r="O241">
        <v>12.1777633870706</v>
      </c>
      <c r="P241">
        <v>0.82343202829360895</v>
      </c>
      <c r="Q241">
        <v>343.63453443272903</v>
      </c>
      <c r="R241">
        <v>10.806847252120299</v>
      </c>
    </row>
    <row r="242" spans="1:18" x14ac:dyDescent="0.35">
      <c r="A242" s="49">
        <v>44179</v>
      </c>
      <c r="B242">
        <v>9.7349996566772408</v>
      </c>
      <c r="C242">
        <v>146.86000061035099</v>
      </c>
      <c r="D242">
        <v>95.8075089784802</v>
      </c>
      <c r="E242">
        <v>91.044342327556905</v>
      </c>
      <c r="F242">
        <v>482.36511230468699</v>
      </c>
      <c r="G242">
        <v>8.0152960076082902</v>
      </c>
      <c r="H242">
        <v>11.429056496241399</v>
      </c>
      <c r="I242">
        <v>12.6427660764267</v>
      </c>
      <c r="J242">
        <v>24.8915637356418</v>
      </c>
      <c r="K242">
        <v>9.2053645588754307</v>
      </c>
      <c r="L242">
        <v>69.036746750734807</v>
      </c>
      <c r="M242">
        <v>7.6814700284165802</v>
      </c>
      <c r="N242">
        <v>3.64410175045961</v>
      </c>
      <c r="O242">
        <v>12.2298985123191</v>
      </c>
      <c r="P242">
        <v>0.82417100667953402</v>
      </c>
      <c r="Q242">
        <v>347.57528344148301</v>
      </c>
      <c r="R242">
        <v>10.816545716917499</v>
      </c>
    </row>
    <row r="243" spans="1:18" x14ac:dyDescent="0.35">
      <c r="A243" s="49">
        <v>44180</v>
      </c>
      <c r="B243">
        <v>9.8249998092651296</v>
      </c>
      <c r="C243">
        <v>146.22999572753901</v>
      </c>
      <c r="D243">
        <v>95.742108881044203</v>
      </c>
      <c r="E243">
        <v>90.904049525862305</v>
      </c>
      <c r="F243">
        <v>484.88702392578102</v>
      </c>
      <c r="G243">
        <v>8.16679403641308</v>
      </c>
      <c r="H243">
        <v>11.6424455768719</v>
      </c>
      <c r="I243">
        <v>12.825368933570299</v>
      </c>
      <c r="J243">
        <v>25.115805951035099</v>
      </c>
      <c r="K243">
        <v>9.2912569518945194</v>
      </c>
      <c r="L243">
        <v>69.163437794594699</v>
      </c>
      <c r="M243">
        <v>7.6795117012604797</v>
      </c>
      <c r="N243">
        <v>3.6658750323088598</v>
      </c>
      <c r="O243">
        <v>12.3130698030537</v>
      </c>
      <c r="P243">
        <v>0.82311999797821001</v>
      </c>
      <c r="Q243">
        <v>347.21398477459599</v>
      </c>
      <c r="R243">
        <v>10.786496578959101</v>
      </c>
    </row>
    <row r="244" spans="1:18" x14ac:dyDescent="0.35">
      <c r="A244" s="49">
        <v>44181</v>
      </c>
      <c r="B244">
        <v>9.8059997558593697</v>
      </c>
      <c r="C244">
        <v>147.82000732421801</v>
      </c>
      <c r="D244">
        <v>95.658996498354995</v>
      </c>
      <c r="E244">
        <v>90.871698201977694</v>
      </c>
      <c r="F244">
        <v>521.63348388671795</v>
      </c>
      <c r="G244">
        <v>8.1874098733595702</v>
      </c>
      <c r="H244">
        <v>11.612855102094301</v>
      </c>
      <c r="I244">
        <v>12.7738255795916</v>
      </c>
      <c r="J244">
        <v>25.024219796195801</v>
      </c>
      <c r="K244">
        <v>9.3603170697873495</v>
      </c>
      <c r="L244">
        <v>69.029333907405004</v>
      </c>
      <c r="M244">
        <v>7.6760972656395499</v>
      </c>
      <c r="N244">
        <v>3.6840521689938401</v>
      </c>
      <c r="O244">
        <v>12.381638492247101</v>
      </c>
      <c r="P244">
        <v>0.822754025459289</v>
      </c>
      <c r="Q244">
        <v>351.83983178576398</v>
      </c>
      <c r="R244">
        <v>10.8060739805507</v>
      </c>
    </row>
    <row r="245" spans="1:18" x14ac:dyDescent="0.35">
      <c r="A245" s="49">
        <v>44182</v>
      </c>
      <c r="B245">
        <v>9.8039999008178693</v>
      </c>
      <c r="C245">
        <v>147.44000244140599</v>
      </c>
      <c r="D245">
        <v>95.299875007565703</v>
      </c>
      <c r="E245">
        <v>90.606612199308003</v>
      </c>
      <c r="F245">
        <v>524.29113769531205</v>
      </c>
      <c r="G245">
        <v>8.1650711756619696</v>
      </c>
      <c r="H245">
        <v>11.764334632192201</v>
      </c>
      <c r="I245">
        <v>12.794914048868099</v>
      </c>
      <c r="J245">
        <v>25.208106191547301</v>
      </c>
      <c r="K245">
        <v>9.3822863118636999</v>
      </c>
      <c r="L245">
        <v>68.875700473090504</v>
      </c>
      <c r="M245">
        <v>7.6476039672120297</v>
      </c>
      <c r="N245">
        <v>3.7164208579968001</v>
      </c>
      <c r="O245">
        <v>12.466821730790301</v>
      </c>
      <c r="P245">
        <v>0.81970000267028797</v>
      </c>
      <c r="Q245">
        <v>356.193371729197</v>
      </c>
      <c r="R245">
        <v>10.7740571427373</v>
      </c>
    </row>
    <row r="246" spans="1:18" x14ac:dyDescent="0.35">
      <c r="A246" s="49">
        <v>44183</v>
      </c>
      <c r="B246">
        <v>9.7349996566772408</v>
      </c>
      <c r="C246">
        <v>147.83999633789</v>
      </c>
      <c r="D246">
        <v>94.760981467863502</v>
      </c>
      <c r="E246">
        <v>90.1002238734836</v>
      </c>
      <c r="F246">
        <v>534.24401855468705</v>
      </c>
      <c r="G246">
        <v>8.0497074675322402</v>
      </c>
      <c r="H246">
        <v>11.751066586516499</v>
      </c>
      <c r="I246">
        <v>12.6333123249937</v>
      </c>
      <c r="J246">
        <v>25.057833351215699</v>
      </c>
      <c r="K246">
        <v>9.3046266050560007</v>
      </c>
      <c r="L246">
        <v>68.576478314242195</v>
      </c>
      <c r="M246">
        <v>7.6159953237547597</v>
      </c>
      <c r="N246">
        <v>3.7234633633350902</v>
      </c>
      <c r="O246">
        <v>12.467874042365301</v>
      </c>
      <c r="P246">
        <v>0.81547999382018999</v>
      </c>
      <c r="Q246">
        <v>359.45458730408399</v>
      </c>
      <c r="R246">
        <v>10.702483541522399</v>
      </c>
    </row>
    <row r="247" spans="1:18" x14ac:dyDescent="0.35">
      <c r="A247" s="49">
        <v>44186</v>
      </c>
      <c r="B247">
        <v>9.5790004730224592</v>
      </c>
      <c r="C247">
        <v>146.57000732421801</v>
      </c>
      <c r="D247">
        <v>95.122370899744496</v>
      </c>
      <c r="E247">
        <v>90.483914984867994</v>
      </c>
      <c r="F247">
        <v>498.42062377929602</v>
      </c>
      <c r="G247">
        <v>8.1540142399191993</v>
      </c>
      <c r="H247">
        <v>11.7222083406936</v>
      </c>
      <c r="I247">
        <v>12.6421079861857</v>
      </c>
      <c r="J247">
        <v>24.995148573381801</v>
      </c>
      <c r="K247">
        <v>9.2664383845817593</v>
      </c>
      <c r="L247">
        <v>68.591829004040306</v>
      </c>
      <c r="M247">
        <v>7.6183532591300596</v>
      </c>
      <c r="N247">
        <v>3.7179574968406501</v>
      </c>
      <c r="O247">
        <v>12.3607090913639</v>
      </c>
      <c r="P247">
        <v>0.81858998537063599</v>
      </c>
      <c r="Q247">
        <v>354.29397953252101</v>
      </c>
      <c r="R247">
        <v>10.743299543919999</v>
      </c>
    </row>
    <row r="248" spans="1:18" x14ac:dyDescent="0.35">
      <c r="A248" s="49">
        <v>44187</v>
      </c>
      <c r="B248">
        <v>9.5229997634887695</v>
      </c>
      <c r="C248">
        <v>146.80999755859301</v>
      </c>
      <c r="D248">
        <v>95.097897273982198</v>
      </c>
      <c r="E248">
        <v>90.4582709299779</v>
      </c>
      <c r="F248">
        <v>520.918212890625</v>
      </c>
      <c r="G248">
        <v>8.0585215250625808</v>
      </c>
      <c r="H248">
        <v>11.645100072026199</v>
      </c>
      <c r="I248">
        <v>12.620641462566301</v>
      </c>
      <c r="J248">
        <v>25.0790892488975</v>
      </c>
      <c r="K248">
        <v>9.18532786977004</v>
      </c>
      <c r="L248">
        <v>68.5625641874949</v>
      </c>
      <c r="M248">
        <v>7.6134911500718596</v>
      </c>
      <c r="N248">
        <v>3.69197100271654</v>
      </c>
      <c r="O248">
        <v>12.2171399196958</v>
      </c>
      <c r="P248">
        <v>0.81720000505447299</v>
      </c>
      <c r="Q248">
        <v>355.75745306709899</v>
      </c>
      <c r="R248">
        <v>10.749268289675699</v>
      </c>
    </row>
    <row r="249" spans="1:18" x14ac:dyDescent="0.35">
      <c r="A249" s="49">
        <v>44188</v>
      </c>
      <c r="B249">
        <v>9.6540002822875906</v>
      </c>
      <c r="C249">
        <v>147.28999328613199</v>
      </c>
      <c r="D249">
        <v>95.425305916724</v>
      </c>
      <c r="E249">
        <v>90.6947454551118</v>
      </c>
      <c r="F249">
        <v>478.68624877929602</v>
      </c>
      <c r="G249">
        <v>8.2393232443609996</v>
      </c>
      <c r="H249">
        <v>11.7095341624008</v>
      </c>
      <c r="I249">
        <v>12.577937922133</v>
      </c>
      <c r="J249">
        <v>25.269758165304602</v>
      </c>
      <c r="K249">
        <v>9.3052638352310098</v>
      </c>
      <c r="L249">
        <v>69.155778575295699</v>
      </c>
      <c r="M249">
        <v>7.6529935496273502</v>
      </c>
      <c r="N249">
        <v>3.7401197505596402</v>
      </c>
      <c r="O249">
        <v>12.415224073856701</v>
      </c>
      <c r="P249">
        <v>0.82056999206542902</v>
      </c>
      <c r="Q249">
        <v>349.91805972007501</v>
      </c>
      <c r="R249">
        <v>10.7692854531069</v>
      </c>
    </row>
    <row r="250" spans="1:18" x14ac:dyDescent="0.35">
      <c r="A250" s="49">
        <v>44189</v>
      </c>
      <c r="D250">
        <v>95.477098309898295</v>
      </c>
      <c r="E250">
        <v>90.787845753571204</v>
      </c>
      <c r="F250">
        <v>501.98394775390602</v>
      </c>
      <c r="G250">
        <v>8.2279150931157101</v>
      </c>
      <c r="H250">
        <v>11.770587450241999</v>
      </c>
      <c r="I250">
        <v>12.651960197449</v>
      </c>
      <c r="J250">
        <v>25.228189078757499</v>
      </c>
      <c r="K250">
        <v>9.2360149031734409</v>
      </c>
      <c r="L250">
        <v>69.272054103862899</v>
      </c>
      <c r="M250">
        <v>7.6581130522132996</v>
      </c>
      <c r="N250">
        <v>3.7386611264603</v>
      </c>
      <c r="O250">
        <v>12.426786804222999</v>
      </c>
      <c r="P250">
        <v>0.82024997472762995</v>
      </c>
      <c r="Q250">
        <v>352.907019545129</v>
      </c>
      <c r="R250">
        <v>10.7893869168041</v>
      </c>
    </row>
    <row r="251" spans="1:18" x14ac:dyDescent="0.35">
      <c r="A251" s="49">
        <v>44193</v>
      </c>
      <c r="B251">
        <v>9.6040000915527308</v>
      </c>
      <c r="C251">
        <v>148.78999328613199</v>
      </c>
      <c r="D251">
        <v>95.386188143513195</v>
      </c>
      <c r="E251">
        <v>90.694043790162993</v>
      </c>
      <c r="F251">
        <v>597.633056640625</v>
      </c>
      <c r="G251">
        <v>8.2514300857940199</v>
      </c>
      <c r="H251">
        <v>11.6836456600563</v>
      </c>
      <c r="I251">
        <v>12.598349360757901</v>
      </c>
      <c r="J251">
        <v>25.1444560588338</v>
      </c>
      <c r="K251">
        <v>9.2748150900024395</v>
      </c>
      <c r="L251">
        <v>69.281790738808894</v>
      </c>
      <c r="M251">
        <v>7.6657129499299099</v>
      </c>
      <c r="N251">
        <v>3.7100854362879501</v>
      </c>
      <c r="O251">
        <v>12.347302503885601</v>
      </c>
      <c r="P251">
        <v>0.81932997703552202</v>
      </c>
      <c r="Q251">
        <v>355.69837735152299</v>
      </c>
      <c r="R251">
        <v>10.793467725077999</v>
      </c>
    </row>
    <row r="252" spans="1:18" x14ac:dyDescent="0.35">
      <c r="A252" s="49">
        <v>44194</v>
      </c>
      <c r="B252">
        <v>9.5979995727538991</v>
      </c>
      <c r="C252">
        <v>149.66000366210901</v>
      </c>
      <c r="D252">
        <v>95.259132483624796</v>
      </c>
      <c r="E252">
        <v>90.613953432184601</v>
      </c>
      <c r="F252">
        <v>596.98846435546795</v>
      </c>
      <c r="G252">
        <v>8.1736533838557008</v>
      </c>
      <c r="H252">
        <v>11.5924767164688</v>
      </c>
      <c r="I252">
        <v>12.500717207076301</v>
      </c>
      <c r="J252">
        <v>25.011815767793401</v>
      </c>
      <c r="K252">
        <v>9.3590633774147101</v>
      </c>
      <c r="L252">
        <v>69.090481581515604</v>
      </c>
      <c r="M252">
        <v>7.6703699469362601</v>
      </c>
      <c r="N252">
        <v>3.7374152636039</v>
      </c>
      <c r="O252">
        <v>12.3778527242393</v>
      </c>
      <c r="P252">
        <v>0.81809997558593694</v>
      </c>
      <c r="Q252">
        <v>353.69936272967601</v>
      </c>
      <c r="R252">
        <v>10.777264264543099</v>
      </c>
    </row>
    <row r="253" spans="1:18" x14ac:dyDescent="0.35">
      <c r="A253" s="49">
        <v>44195</v>
      </c>
      <c r="B253">
        <v>9.6219997406005806</v>
      </c>
      <c r="C253">
        <v>148.88000488281199</v>
      </c>
      <c r="D253">
        <v>95.086110498288207</v>
      </c>
      <c r="E253">
        <v>90.411762635959306</v>
      </c>
      <c r="F253">
        <v>611.14215087890602</v>
      </c>
      <c r="G253">
        <v>8.2110486232944595</v>
      </c>
      <c r="H253">
        <v>11.703304073172299</v>
      </c>
      <c r="I253">
        <v>12.698353207055399</v>
      </c>
      <c r="J253">
        <v>25.006809019740601</v>
      </c>
      <c r="K253">
        <v>9.51607547108574</v>
      </c>
      <c r="L253">
        <v>69.066624903407899</v>
      </c>
      <c r="M253">
        <v>7.6599622572999797</v>
      </c>
      <c r="N253">
        <v>3.7481082486192099</v>
      </c>
      <c r="O253">
        <v>12.405175577901799</v>
      </c>
      <c r="P253">
        <v>0.81612998247146595</v>
      </c>
      <c r="Q253">
        <v>354.81258459840097</v>
      </c>
      <c r="R253">
        <v>10.7754887461624</v>
      </c>
    </row>
    <row r="254" spans="1:18" x14ac:dyDescent="0.35">
      <c r="A254" s="49">
        <v>44196</v>
      </c>
      <c r="D254">
        <v>94.795362519245799</v>
      </c>
      <c r="E254">
        <v>90.210250037140199</v>
      </c>
      <c r="F254">
        <v>603.98944091796795</v>
      </c>
      <c r="G254">
        <v>8.2609376845866702</v>
      </c>
      <c r="H254">
        <v>11.699285900769601</v>
      </c>
      <c r="I254">
        <v>12.689001167796899</v>
      </c>
      <c r="J254">
        <v>24.942795982766199</v>
      </c>
      <c r="K254">
        <v>9.5041448233350803</v>
      </c>
      <c r="L254">
        <v>68.858229399105696</v>
      </c>
      <c r="M254">
        <v>7.6307257750813697</v>
      </c>
      <c r="N254">
        <v>3.7599585947464198</v>
      </c>
      <c r="O254">
        <v>12.4066088439212</v>
      </c>
      <c r="P254">
        <v>0.81301498413085904</v>
      </c>
      <c r="Q254">
        <v>361.17473624937702</v>
      </c>
      <c r="R254">
        <v>10.750420028005401</v>
      </c>
    </row>
    <row r="255" spans="1:18" x14ac:dyDescent="0.35">
      <c r="A255" s="49">
        <v>44200</v>
      </c>
      <c r="B255">
        <v>9.6339998245239205</v>
      </c>
      <c r="C255">
        <v>150.259994506835</v>
      </c>
      <c r="D255">
        <v>95.055268782147294</v>
      </c>
      <c r="E255">
        <v>90.516473686583595</v>
      </c>
      <c r="F255">
        <v>848.99035644531205</v>
      </c>
      <c r="G255">
        <v>8.1636260252836301</v>
      </c>
      <c r="H255">
        <v>11.574850753507199</v>
      </c>
      <c r="I255">
        <v>12.700687478673199</v>
      </c>
      <c r="J255">
        <v>24.845714226550399</v>
      </c>
      <c r="K255">
        <v>9.6321042425689694</v>
      </c>
      <c r="L255">
        <v>68.992213907791594</v>
      </c>
      <c r="M255">
        <v>7.6613703479554198</v>
      </c>
      <c r="N255">
        <v>3.8078850936825002</v>
      </c>
      <c r="O255">
        <v>12.4156189431201</v>
      </c>
      <c r="P255">
        <v>0.81628000736236495</v>
      </c>
      <c r="Q255">
        <v>355.40566966917299</v>
      </c>
      <c r="R255">
        <v>10.7694093182107</v>
      </c>
    </row>
    <row r="256" spans="1:18" x14ac:dyDescent="0.35">
      <c r="A256" s="49">
        <v>44201</v>
      </c>
      <c r="B256">
        <v>9.8830003738403303</v>
      </c>
      <c r="C256">
        <v>147.83000183105401</v>
      </c>
      <c r="D256">
        <v>94.951638359530506</v>
      </c>
      <c r="E256">
        <v>90.397714708823898</v>
      </c>
      <c r="F256">
        <v>894.42266845703102</v>
      </c>
      <c r="G256">
        <v>8.2364195043335204</v>
      </c>
      <c r="H256">
        <v>11.884163331162201</v>
      </c>
      <c r="I256">
        <v>12.998200674670599</v>
      </c>
      <c r="J256">
        <v>24.930672008590101</v>
      </c>
      <c r="K256">
        <v>9.8599373623870807</v>
      </c>
      <c r="L256">
        <v>69.010897855261106</v>
      </c>
      <c r="M256">
        <v>7.6688720854750096</v>
      </c>
      <c r="N256">
        <v>3.8929478072437802</v>
      </c>
      <c r="O256">
        <v>12.7656808532134</v>
      </c>
      <c r="P256">
        <v>0.81621998548507602</v>
      </c>
      <c r="Q256">
        <v>350.28807523380402</v>
      </c>
      <c r="R256">
        <v>10.712195304747</v>
      </c>
    </row>
    <row r="257" spans="1:18" x14ac:dyDescent="0.35">
      <c r="A257" s="49">
        <v>44202</v>
      </c>
      <c r="C257">
        <v>148.57000732421801</v>
      </c>
      <c r="D257">
        <v>94.110701836857501</v>
      </c>
      <c r="E257">
        <v>89.752888809555699</v>
      </c>
      <c r="F257">
        <v>978.32220458984295</v>
      </c>
      <c r="G257">
        <v>8.6262013092835996</v>
      </c>
      <c r="H257">
        <v>12.3167983381071</v>
      </c>
      <c r="I257">
        <v>12.8841815923303</v>
      </c>
      <c r="J257">
        <v>25.240642593840501</v>
      </c>
      <c r="K257">
        <v>9.7477500312398799</v>
      </c>
      <c r="L257">
        <v>68.611606858257304</v>
      </c>
      <c r="M257">
        <v>7.6385245432365396</v>
      </c>
      <c r="N257">
        <v>3.8775424912213299</v>
      </c>
      <c r="O257">
        <v>12.7476836015289</v>
      </c>
      <c r="P257">
        <v>0.81299000978469804</v>
      </c>
      <c r="Q257">
        <v>351.975425421789</v>
      </c>
      <c r="R257">
        <v>10.5895194296174</v>
      </c>
    </row>
    <row r="258" spans="1:18" x14ac:dyDescent="0.35">
      <c r="A258" s="49">
        <v>44203</v>
      </c>
      <c r="B258">
        <v>10.3500003814697</v>
      </c>
      <c r="C258">
        <v>151.72000122070301</v>
      </c>
      <c r="D258">
        <v>93.7034059322404</v>
      </c>
      <c r="E258">
        <v>89.217452827059702</v>
      </c>
      <c r="F258">
        <v>998.99139404296795</v>
      </c>
      <c r="G258">
        <v>8.7190947084135306</v>
      </c>
      <c r="H258">
        <v>12.365178071949</v>
      </c>
      <c r="I258">
        <v>13.3639455142572</v>
      </c>
      <c r="J258">
        <v>25.736712111908599</v>
      </c>
      <c r="K258">
        <v>9.8208358171119698</v>
      </c>
      <c r="L258">
        <v>68.581114027246201</v>
      </c>
      <c r="M258">
        <v>7.62926186662696</v>
      </c>
      <c r="N258">
        <v>3.87122997544793</v>
      </c>
      <c r="O258">
        <v>12.754121697452501</v>
      </c>
      <c r="P258">
        <v>0.81029999256134</v>
      </c>
      <c r="Q258">
        <v>357.63886434072901</v>
      </c>
      <c r="R258">
        <v>10.554480881406599</v>
      </c>
    </row>
    <row r="259" spans="1:18" x14ac:dyDescent="0.35">
      <c r="A259" s="49">
        <v>44204</v>
      </c>
      <c r="B259">
        <v>10.319999694824199</v>
      </c>
      <c r="C259">
        <v>154.16000366210901</v>
      </c>
      <c r="D259">
        <v>94.122794314484494</v>
      </c>
      <c r="E259">
        <v>89.627999697178396</v>
      </c>
      <c r="F259">
        <v>1001.38836669921</v>
      </c>
      <c r="G259">
        <v>8.7278834703097896</v>
      </c>
      <c r="H259">
        <v>12.370181960599799</v>
      </c>
      <c r="I259">
        <v>13.369239874764199</v>
      </c>
      <c r="J259">
        <v>25.898571107818899</v>
      </c>
      <c r="K259">
        <v>10.088461858308699</v>
      </c>
      <c r="L259">
        <v>69.073212059421607</v>
      </c>
      <c r="M259">
        <v>7.6806221009615498</v>
      </c>
      <c r="N259">
        <v>3.8538812409282102</v>
      </c>
      <c r="O259">
        <v>12.9324626055593</v>
      </c>
      <c r="P259">
        <v>0.81489998102188099</v>
      </c>
      <c r="Q259">
        <v>366.99806995949001</v>
      </c>
      <c r="R259">
        <v>10.606350964823701</v>
      </c>
    </row>
    <row r="260" spans="1:18" x14ac:dyDescent="0.35">
      <c r="A260" s="49">
        <v>44207</v>
      </c>
      <c r="B260">
        <v>10.362000465393001</v>
      </c>
      <c r="C260">
        <v>154.36999511718699</v>
      </c>
      <c r="D260">
        <v>94.627350178197005</v>
      </c>
      <c r="E260">
        <v>90.029531132790893</v>
      </c>
      <c r="F260">
        <v>896.449462890625</v>
      </c>
      <c r="G260">
        <v>8.8135283853495103</v>
      </c>
      <c r="H260">
        <v>12.4895318112544</v>
      </c>
      <c r="I260">
        <v>13.6206748634185</v>
      </c>
      <c r="J260">
        <v>26.1749037690034</v>
      </c>
      <c r="K260">
        <v>10.1179976069707</v>
      </c>
      <c r="L260">
        <v>69.1821898153093</v>
      </c>
      <c r="M260">
        <v>7.72623983805516</v>
      </c>
      <c r="N260">
        <v>3.8742377145133502</v>
      </c>
      <c r="O260">
        <v>12.916243390375101</v>
      </c>
      <c r="P260">
        <v>0.82059997320175104</v>
      </c>
      <c r="Q260">
        <v>368.83852685258302</v>
      </c>
      <c r="R260">
        <v>10.6643320169627</v>
      </c>
    </row>
    <row r="261" spans="1:18" x14ac:dyDescent="0.35">
      <c r="A261" s="49">
        <v>44208</v>
      </c>
      <c r="B261">
        <v>10.536999702453601</v>
      </c>
      <c r="C261">
        <v>154.41000366210901</v>
      </c>
      <c r="D261">
        <v>94.906936489491699</v>
      </c>
      <c r="E261">
        <v>90.274812196889798</v>
      </c>
      <c r="F261">
        <v>854.67517089843705</v>
      </c>
      <c r="G261">
        <v>8.9388189338473492</v>
      </c>
      <c r="H261">
        <v>12.7048592578514</v>
      </c>
      <c r="I261">
        <v>13.712542363780599</v>
      </c>
      <c r="J261">
        <v>26.174162035511198</v>
      </c>
      <c r="K261">
        <v>10.163887249435801</v>
      </c>
      <c r="L261">
        <v>69.415035750817395</v>
      </c>
      <c r="M261">
        <v>7.7343193086809903</v>
      </c>
      <c r="N261">
        <v>3.94188819734716</v>
      </c>
      <c r="O261">
        <v>13.165359361631401</v>
      </c>
      <c r="P261">
        <v>0.822320997714996</v>
      </c>
      <c r="Q261">
        <v>370.75742998572701</v>
      </c>
      <c r="R261">
        <v>10.6866980630484</v>
      </c>
    </row>
    <row r="262" spans="1:18" x14ac:dyDescent="0.35">
      <c r="A262" s="49">
        <v>44209</v>
      </c>
      <c r="B262">
        <v>10.487000465393001</v>
      </c>
      <c r="C262">
        <v>155.05999755859301</v>
      </c>
      <c r="D262">
        <v>94.831270090963699</v>
      </c>
      <c r="E262">
        <v>90.263967177325796</v>
      </c>
      <c r="F262">
        <v>929.73687744140602</v>
      </c>
      <c r="G262">
        <v>8.8707999969918703</v>
      </c>
      <c r="H262">
        <v>12.5154656035032</v>
      </c>
      <c r="I262">
        <v>13.6505322072766</v>
      </c>
      <c r="J262">
        <v>26.1816805734422</v>
      </c>
      <c r="K262">
        <v>10.181102355340901</v>
      </c>
      <c r="L262">
        <v>69.347647038724006</v>
      </c>
      <c r="M262">
        <v>7.7118815648628898</v>
      </c>
      <c r="N262">
        <v>3.9263280864171199</v>
      </c>
      <c r="O262">
        <v>13.0724368455533</v>
      </c>
      <c r="P262">
        <v>0.81907498836517301</v>
      </c>
      <c r="Q262">
        <v>357.24187582143298</v>
      </c>
      <c r="R262">
        <v>10.701133141692299</v>
      </c>
    </row>
    <row r="263" spans="1:18" x14ac:dyDescent="0.35">
      <c r="A263" s="49">
        <v>44210</v>
      </c>
      <c r="B263">
        <v>10.6429996490478</v>
      </c>
      <c r="C263">
        <v>155.16000366210901</v>
      </c>
      <c r="D263">
        <v>95.006529848733393</v>
      </c>
      <c r="E263">
        <v>90.576095562218597</v>
      </c>
      <c r="F263">
        <v>1002.77703857421</v>
      </c>
      <c r="G263">
        <v>9.0032200087404703</v>
      </c>
      <c r="H263">
        <v>12.489217659336999</v>
      </c>
      <c r="I263">
        <v>13.8766652617104</v>
      </c>
      <c r="J263">
        <v>26.361044171923101</v>
      </c>
      <c r="K263">
        <v>10.302165784033701</v>
      </c>
      <c r="L263">
        <v>69.596264202684296</v>
      </c>
      <c r="M263">
        <v>7.7575506569199799</v>
      </c>
      <c r="N263">
        <v>3.9743733603001998</v>
      </c>
      <c r="O263">
        <v>13.245642506440101</v>
      </c>
      <c r="P263">
        <v>0.82220000028610196</v>
      </c>
      <c r="Q263">
        <v>334.98143772032302</v>
      </c>
      <c r="R263">
        <v>10.7257213877807</v>
      </c>
    </row>
    <row r="264" spans="1:18" x14ac:dyDescent="0.35">
      <c r="A264" s="49">
        <v>44211</v>
      </c>
      <c r="B264">
        <v>10.4160003662109</v>
      </c>
      <c r="C264">
        <v>154.88999938964801</v>
      </c>
      <c r="D264">
        <v>95.191765067697801</v>
      </c>
      <c r="E264">
        <v>90.748614774084601</v>
      </c>
      <c r="F264">
        <v>970.10211181640602</v>
      </c>
      <c r="G264">
        <v>8.8470988221710005</v>
      </c>
      <c r="H264">
        <v>12.3114819173034</v>
      </c>
      <c r="I264">
        <v>13.564823147352801</v>
      </c>
      <c r="J264">
        <v>26.321775529331902</v>
      </c>
      <c r="K264">
        <v>10.163556549962999</v>
      </c>
      <c r="L264">
        <v>69.548823874656506</v>
      </c>
      <c r="M264">
        <v>7.7647215211102303</v>
      </c>
      <c r="N264">
        <v>3.9383325052860401</v>
      </c>
      <c r="O264">
        <v>13.068605197673</v>
      </c>
      <c r="P264">
        <v>0.82296001911163297</v>
      </c>
      <c r="Q264">
        <v>340.02340673670898</v>
      </c>
      <c r="R264">
        <v>10.751890681439001</v>
      </c>
    </row>
    <row r="265" spans="1:18" x14ac:dyDescent="0.35">
      <c r="A265" s="49">
        <v>44215</v>
      </c>
      <c r="B265">
        <v>10.4490003585815</v>
      </c>
      <c r="C265">
        <v>154.08000183105401</v>
      </c>
      <c r="D265">
        <v>95.905442180980998</v>
      </c>
      <c r="E265">
        <v>91.458713464112407</v>
      </c>
      <c r="F265">
        <v>1134.59155273437</v>
      </c>
      <c r="G265">
        <v>8.94264346561698</v>
      </c>
      <c r="H265">
        <v>12.4779598838472</v>
      </c>
      <c r="I265">
        <v>14.0781290297741</v>
      </c>
      <c r="J265">
        <v>26.843123905165299</v>
      </c>
      <c r="K265">
        <v>10.432800430011699</v>
      </c>
      <c r="L265">
        <v>70.1755907947108</v>
      </c>
      <c r="M265">
        <v>7.8286342104161104</v>
      </c>
      <c r="N265">
        <v>3.94913243609437</v>
      </c>
      <c r="O265">
        <v>13.1734800178003</v>
      </c>
      <c r="P265">
        <v>0.82800000905990601</v>
      </c>
      <c r="Q265">
        <v>338.95906718542301</v>
      </c>
      <c r="R265">
        <v>10.842267887495</v>
      </c>
    </row>
    <row r="266" spans="1:18" x14ac:dyDescent="0.35">
      <c r="A266" s="49">
        <v>44216</v>
      </c>
      <c r="B266">
        <v>10.5340003967285</v>
      </c>
      <c r="C266">
        <v>154.89999389648401</v>
      </c>
      <c r="D266">
        <v>95.427087769834003</v>
      </c>
      <c r="E266">
        <v>91.035201359877107</v>
      </c>
      <c r="F266">
        <v>1140.98986816406</v>
      </c>
      <c r="G266">
        <v>8.8643595277990794</v>
      </c>
      <c r="H266">
        <v>12.414666161068901</v>
      </c>
      <c r="I266">
        <v>13.9987914658523</v>
      </c>
      <c r="J266">
        <v>26.882141906485401</v>
      </c>
      <c r="K266">
        <v>10.5611160994853</v>
      </c>
      <c r="L266">
        <v>69.947480619877695</v>
      </c>
      <c r="M266">
        <v>7.8052023177356196</v>
      </c>
      <c r="N266">
        <v>3.9489780923620899</v>
      </c>
      <c r="O266">
        <v>13.123134687415099</v>
      </c>
      <c r="P266">
        <v>0.82380002737045199</v>
      </c>
      <c r="Q266">
        <v>343.00951013293701</v>
      </c>
      <c r="R266">
        <v>10.7872711168412</v>
      </c>
    </row>
    <row r="267" spans="1:18" x14ac:dyDescent="0.35">
      <c r="A267" s="49">
        <v>44217</v>
      </c>
      <c r="B267">
        <v>10.352999687194799</v>
      </c>
      <c r="C267">
        <v>155.83999633789</v>
      </c>
      <c r="D267">
        <v>95.471687354349797</v>
      </c>
      <c r="E267">
        <v>91.169317136850594</v>
      </c>
      <c r="F267">
        <v>921.92346191406205</v>
      </c>
      <c r="G267">
        <v>8.7659112629674993</v>
      </c>
      <c r="H267">
        <v>12.2403857418008</v>
      </c>
      <c r="I267">
        <v>14.240075593350999</v>
      </c>
      <c r="J267">
        <v>26.837964701657</v>
      </c>
      <c r="K267">
        <v>10.556610517606501</v>
      </c>
      <c r="L267">
        <v>70.041604785507303</v>
      </c>
      <c r="M267">
        <v>7.8185357641670503</v>
      </c>
      <c r="N267">
        <v>3.9631903763898602</v>
      </c>
      <c r="O267">
        <v>13.1483040866819</v>
      </c>
      <c r="P267">
        <v>0.82538002729415805</v>
      </c>
      <c r="Q267">
        <v>340.243218767234</v>
      </c>
      <c r="R267">
        <v>10.775358548235699</v>
      </c>
    </row>
    <row r="268" spans="1:18" x14ac:dyDescent="0.35">
      <c r="A268" s="49">
        <v>44218</v>
      </c>
      <c r="B268">
        <v>10.2320003509521</v>
      </c>
      <c r="C268">
        <v>153.83000183105401</v>
      </c>
      <c r="D268">
        <v>95.074124763834703</v>
      </c>
      <c r="E268">
        <v>90.805780461180305</v>
      </c>
      <c r="F268">
        <v>1015.86651611328</v>
      </c>
      <c r="G268">
        <v>8.6554999458203898</v>
      </c>
      <c r="H268">
        <v>12.1483170996722</v>
      </c>
      <c r="I268">
        <v>13.9751440484883</v>
      </c>
      <c r="J268">
        <v>26.7500420152384</v>
      </c>
      <c r="K268">
        <v>10.463333823530499</v>
      </c>
      <c r="L268">
        <v>69.614385617508105</v>
      </c>
      <c r="M268">
        <v>7.7859778674903097</v>
      </c>
      <c r="N268">
        <v>3.88718950177747</v>
      </c>
      <c r="O268">
        <v>12.896285090656299</v>
      </c>
      <c r="P268">
        <v>0.82194298505783003</v>
      </c>
      <c r="Q268">
        <v>336.80658969234997</v>
      </c>
      <c r="R268">
        <v>10.722368585871299</v>
      </c>
    </row>
    <row r="269" spans="1:18" x14ac:dyDescent="0.35">
      <c r="A269" s="49">
        <v>44221</v>
      </c>
      <c r="B269">
        <v>10.152000427246</v>
      </c>
      <c r="C269">
        <v>153.44000244140599</v>
      </c>
      <c r="D269">
        <v>95.292695882424596</v>
      </c>
      <c r="E269">
        <v>90.943480118472493</v>
      </c>
      <c r="F269">
        <v>1090.69128417968</v>
      </c>
      <c r="G269">
        <v>8.5957881563380099</v>
      </c>
      <c r="H269">
        <v>12.087648591155199</v>
      </c>
      <c r="I269">
        <v>13.963615897416499</v>
      </c>
      <c r="J269">
        <v>26.878139252600199</v>
      </c>
      <c r="K269">
        <v>10.583882721526701</v>
      </c>
      <c r="L269">
        <v>69.612284930447402</v>
      </c>
      <c r="M269">
        <v>7.7839605019793199</v>
      </c>
      <c r="N269">
        <v>3.92583722732524</v>
      </c>
      <c r="O269">
        <v>13.0162036051528</v>
      </c>
      <c r="P269">
        <v>0.82173001766204801</v>
      </c>
      <c r="Q269">
        <v>329.86032920205201</v>
      </c>
      <c r="R269">
        <v>10.7520512755277</v>
      </c>
    </row>
    <row r="270" spans="1:18" x14ac:dyDescent="0.35">
      <c r="A270" s="49">
        <v>44222</v>
      </c>
      <c r="B270">
        <v>10.0620002746582</v>
      </c>
      <c r="C270">
        <v>152.80999755859301</v>
      </c>
      <c r="D270">
        <v>95.442261482707096</v>
      </c>
      <c r="E270">
        <v>91.133378402051605</v>
      </c>
      <c r="F270">
        <v>1115.63745117187</v>
      </c>
      <c r="G270">
        <v>8.5135039706525504</v>
      </c>
      <c r="H270">
        <v>11.962548838354101</v>
      </c>
      <c r="I270">
        <v>13.768477453268799</v>
      </c>
      <c r="J270">
        <v>26.4918063548525</v>
      </c>
      <c r="K270">
        <v>10.4888418625907</v>
      </c>
      <c r="L270">
        <v>69.641455660314904</v>
      </c>
      <c r="M270">
        <v>7.7988324324466003</v>
      </c>
      <c r="N270">
        <v>3.9532028215569901</v>
      </c>
      <c r="O270">
        <v>13.0575377808685</v>
      </c>
      <c r="P270">
        <v>0.82330000400543202</v>
      </c>
      <c r="Q270">
        <v>331.40792438149498</v>
      </c>
      <c r="R270">
        <v>10.772594000392401</v>
      </c>
    </row>
    <row r="271" spans="1:18" x14ac:dyDescent="0.35">
      <c r="A271" s="49">
        <v>44223</v>
      </c>
      <c r="B271">
        <v>9.92000007629394</v>
      </c>
      <c r="C271">
        <v>150.669998168945</v>
      </c>
      <c r="D271">
        <v>95.318920157867893</v>
      </c>
      <c r="E271">
        <v>91.040115298225302</v>
      </c>
      <c r="F271">
        <v>1035.43957519531</v>
      </c>
      <c r="G271">
        <v>8.2717769937770491</v>
      </c>
      <c r="H271">
        <v>11.6254278847978</v>
      </c>
      <c r="I271">
        <v>13.0612475557647</v>
      </c>
      <c r="J271">
        <v>25.4778476223334</v>
      </c>
      <c r="K271">
        <v>10.2030802527222</v>
      </c>
      <c r="L271">
        <v>69.346121336940996</v>
      </c>
      <c r="M271">
        <v>7.7799346669216298</v>
      </c>
      <c r="N271">
        <v>3.9477578483302098</v>
      </c>
      <c r="O271">
        <v>12.982001513469999</v>
      </c>
      <c r="P271">
        <v>0.82216602563857999</v>
      </c>
      <c r="Q271">
        <v>321.733151489102</v>
      </c>
      <c r="R271">
        <v>10.749637154010999</v>
      </c>
    </row>
    <row r="272" spans="1:18" x14ac:dyDescent="0.35">
      <c r="A272" s="49">
        <v>44224</v>
      </c>
      <c r="B272">
        <v>9.9119997024536097</v>
      </c>
      <c r="C272">
        <v>148.47999572753901</v>
      </c>
      <c r="D272">
        <v>95.709827866006805</v>
      </c>
      <c r="E272">
        <v>91.402803488601407</v>
      </c>
      <c r="F272">
        <v>1070.9365234375</v>
      </c>
      <c r="G272">
        <v>8.5011896944041592</v>
      </c>
      <c r="H272">
        <v>11.912361944759301</v>
      </c>
      <c r="I272">
        <v>13.386060055776801</v>
      </c>
      <c r="J272">
        <v>25.999003286114601</v>
      </c>
      <c r="K272">
        <v>10.3179887084827</v>
      </c>
      <c r="L272">
        <v>69.886305910928897</v>
      </c>
      <c r="M272">
        <v>7.8253557356216499</v>
      </c>
      <c r="N272">
        <v>3.9467148961193699</v>
      </c>
      <c r="O272">
        <v>13.0110748708248</v>
      </c>
      <c r="P272">
        <v>0.82609999179839999</v>
      </c>
      <c r="Q272">
        <v>324.82593028644902</v>
      </c>
      <c r="R272">
        <v>10.7929141118448</v>
      </c>
    </row>
    <row r="273" spans="1:18" x14ac:dyDescent="0.35">
      <c r="A273" s="49">
        <v>44225</v>
      </c>
      <c r="B273">
        <v>9.6979999542236293</v>
      </c>
      <c r="C273">
        <v>149.38999938964801</v>
      </c>
      <c r="D273">
        <v>95.485816132570505</v>
      </c>
      <c r="E273">
        <v>91.128066642882004</v>
      </c>
      <c r="F273">
        <v>1139.03149414062</v>
      </c>
      <c r="G273">
        <v>8.2928518049604296</v>
      </c>
      <c r="H273">
        <v>11.6088750318044</v>
      </c>
      <c r="I273">
        <v>13.147234327072599</v>
      </c>
      <c r="J273">
        <v>25.799421926610002</v>
      </c>
      <c r="K273">
        <v>10.016471210268699</v>
      </c>
      <c r="L273">
        <v>69.615921667063901</v>
      </c>
      <c r="M273">
        <v>7.8075086051453004</v>
      </c>
      <c r="N273">
        <v>3.94847771390558</v>
      </c>
      <c r="O273">
        <v>12.9950096458196</v>
      </c>
      <c r="P273">
        <v>0.82507997751235895</v>
      </c>
      <c r="Q273">
        <v>324.48229076313498</v>
      </c>
      <c r="R273">
        <v>10.755143995960401</v>
      </c>
    </row>
    <row r="274" spans="1:18" x14ac:dyDescent="0.35">
      <c r="A274" s="49">
        <v>44228</v>
      </c>
      <c r="B274">
        <v>9.7869997024536097</v>
      </c>
      <c r="C274">
        <v>148.92999267578099</v>
      </c>
      <c r="D274">
        <v>95.547017842764006</v>
      </c>
      <c r="E274">
        <v>91.326372612645102</v>
      </c>
      <c r="F274">
        <v>1134.45544433593</v>
      </c>
      <c r="G274">
        <v>8.3891280156749897</v>
      </c>
      <c r="H274">
        <v>11.8609114362987</v>
      </c>
      <c r="I274">
        <v>13.603417747010599</v>
      </c>
      <c r="J274">
        <v>26.0304718010903</v>
      </c>
      <c r="K274">
        <v>10.3432425434658</v>
      </c>
      <c r="L274">
        <v>69.817249598782297</v>
      </c>
      <c r="M274">
        <v>7.81323065184091</v>
      </c>
      <c r="N274">
        <v>4.0202076564316904</v>
      </c>
      <c r="O274">
        <v>13.246608471251299</v>
      </c>
      <c r="P274">
        <v>0.82481998205184903</v>
      </c>
      <c r="Q274">
        <v>341.57150187340602</v>
      </c>
      <c r="R274">
        <v>10.7517548837624</v>
      </c>
    </row>
    <row r="275" spans="1:18" x14ac:dyDescent="0.35">
      <c r="A275" s="49">
        <v>44229</v>
      </c>
      <c r="B275">
        <v>9.8719997406005806</v>
      </c>
      <c r="C275">
        <v>151.49000549316401</v>
      </c>
      <c r="D275">
        <v>95.836356944051204</v>
      </c>
      <c r="E275">
        <v>91.621618522969101</v>
      </c>
      <c r="F275">
        <v>1258.80480957031</v>
      </c>
      <c r="G275">
        <v>8.6013195580804904</v>
      </c>
      <c r="H275">
        <v>12.0725556950342</v>
      </c>
      <c r="I275">
        <v>13.8808639293044</v>
      </c>
      <c r="J275">
        <v>26.405737695424801</v>
      </c>
      <c r="K275">
        <v>10.506521146439299</v>
      </c>
      <c r="L275">
        <v>70.305801290419296</v>
      </c>
      <c r="M275">
        <v>7.8571606136147798</v>
      </c>
      <c r="N275">
        <v>4.0185897902232997</v>
      </c>
      <c r="O275">
        <v>13.398299972450401</v>
      </c>
      <c r="P275">
        <v>0.82858997583389205</v>
      </c>
      <c r="Q275">
        <v>350.45284841722901</v>
      </c>
      <c r="R275">
        <v>10.7918862900178</v>
      </c>
    </row>
    <row r="276" spans="1:18" x14ac:dyDescent="0.35">
      <c r="A276" s="49">
        <v>44230</v>
      </c>
      <c r="B276">
        <v>10.078000068664499</v>
      </c>
      <c r="C276">
        <v>154.27000427246</v>
      </c>
      <c r="D276">
        <v>95.9574045041267</v>
      </c>
      <c r="E276">
        <v>91.667567328738102</v>
      </c>
      <c r="F276">
        <v>1379.33557128906</v>
      </c>
      <c r="G276">
        <v>8.6722894188267201</v>
      </c>
      <c r="H276">
        <v>12.110585400867</v>
      </c>
      <c r="I276">
        <v>13.6832560504788</v>
      </c>
      <c r="J276">
        <v>26.518920570010501</v>
      </c>
      <c r="K276">
        <v>10.6071455364965</v>
      </c>
      <c r="L276">
        <v>70.535507815019102</v>
      </c>
      <c r="M276">
        <v>7.8929836375723896</v>
      </c>
      <c r="N276">
        <v>4.0618875509618704</v>
      </c>
      <c r="O276">
        <v>13.539268438096901</v>
      </c>
      <c r="P276">
        <v>0.83063000440597501</v>
      </c>
      <c r="Q276">
        <v>344.48982712973299</v>
      </c>
      <c r="R276">
        <v>10.793811841455099</v>
      </c>
    </row>
    <row r="277" spans="1:18" x14ac:dyDescent="0.35">
      <c r="A277" s="49">
        <v>44231</v>
      </c>
      <c r="B277">
        <v>10.095999717712401</v>
      </c>
      <c r="C277">
        <v>154.11000061035099</v>
      </c>
      <c r="D277">
        <v>95.889797707241001</v>
      </c>
      <c r="E277">
        <v>91.707495303580799</v>
      </c>
      <c r="F277">
        <v>1332.76232910156</v>
      </c>
      <c r="G277">
        <v>8.9187839663509294</v>
      </c>
      <c r="H277">
        <v>12.1155359820022</v>
      </c>
      <c r="I277">
        <v>13.823291143489699</v>
      </c>
      <c r="J277">
        <v>26.631975945338102</v>
      </c>
      <c r="K277">
        <v>10.620815841468801</v>
      </c>
      <c r="L277">
        <v>70.661532383564904</v>
      </c>
      <c r="M277">
        <v>7.8990332400053296</v>
      </c>
      <c r="N277">
        <v>4.0674415026273802</v>
      </c>
      <c r="O277">
        <v>13.6019511406402</v>
      </c>
      <c r="P277">
        <v>0.830399990081787</v>
      </c>
      <c r="Q277">
        <v>355.39870224929399</v>
      </c>
      <c r="R277">
        <v>10.7990328177947</v>
      </c>
    </row>
    <row r="278" spans="1:18" x14ac:dyDescent="0.35">
      <c r="A278" s="49">
        <v>44232</v>
      </c>
      <c r="B278">
        <v>10.140000343322701</v>
      </c>
      <c r="C278">
        <v>156.03999328613199</v>
      </c>
      <c r="D278">
        <v>96.372178356800703</v>
      </c>
      <c r="E278">
        <v>92.270861426494307</v>
      </c>
      <c r="F278">
        <v>1426.41149902343</v>
      </c>
      <c r="G278">
        <v>9.0085676644580399</v>
      </c>
      <c r="H278">
        <v>12.359263864468501</v>
      </c>
      <c r="I278">
        <v>13.8463588791893</v>
      </c>
      <c r="J278">
        <v>26.9861270538801</v>
      </c>
      <c r="K278">
        <v>10.7381031631326</v>
      </c>
      <c r="L278">
        <v>71.214026173286101</v>
      </c>
      <c r="M278">
        <v>7.9655519875562302</v>
      </c>
      <c r="N278">
        <v>4.1267623626886802</v>
      </c>
      <c r="O278">
        <v>13.779868750638</v>
      </c>
      <c r="P278">
        <v>0.83565002679824796</v>
      </c>
      <c r="Q278">
        <v>357.32972001471899</v>
      </c>
      <c r="R278">
        <v>10.859045672227699</v>
      </c>
    </row>
    <row r="279" spans="1:18" x14ac:dyDescent="0.35">
      <c r="A279" s="49">
        <v>44235</v>
      </c>
      <c r="B279">
        <v>10.388999938964799</v>
      </c>
      <c r="C279">
        <v>156.600006103515</v>
      </c>
      <c r="D279">
        <v>95.814388696978298</v>
      </c>
      <c r="E279">
        <v>91.609955462522507</v>
      </c>
      <c r="F279">
        <v>1449.18542480468</v>
      </c>
      <c r="G279">
        <v>9.0964857739606906</v>
      </c>
      <c r="H279">
        <v>12.4079016711788</v>
      </c>
      <c r="I279">
        <v>14.263189646513601</v>
      </c>
      <c r="J279">
        <v>27.0109544937545</v>
      </c>
      <c r="K279">
        <v>10.747981693990701</v>
      </c>
      <c r="L279">
        <v>70.939258399793204</v>
      </c>
      <c r="M279">
        <v>7.9277778490429602</v>
      </c>
      <c r="N279">
        <v>4.1520652489541501</v>
      </c>
      <c r="O279">
        <v>13.885230229253001</v>
      </c>
      <c r="P279">
        <v>0.82995998859405495</v>
      </c>
      <c r="Q279">
        <v>349.05063025556899</v>
      </c>
      <c r="R279">
        <v>10.8097298825723</v>
      </c>
    </row>
    <row r="280" spans="1:18" x14ac:dyDescent="0.35">
      <c r="A280" s="49">
        <v>44236</v>
      </c>
      <c r="B280">
        <v>10.293999671936</v>
      </c>
      <c r="C280">
        <v>156.52000427246</v>
      </c>
      <c r="D280">
        <v>95.817051565332804</v>
      </c>
      <c r="E280">
        <v>91.638548715971396</v>
      </c>
      <c r="F280">
        <v>1459.21411132812</v>
      </c>
      <c r="G280">
        <v>9.1260020501431391</v>
      </c>
      <c r="H280">
        <v>12.2867908907282</v>
      </c>
      <c r="I280">
        <v>14.185638887473001</v>
      </c>
      <c r="J280">
        <v>27.168550749134699</v>
      </c>
      <c r="K280">
        <v>10.8183489673756</v>
      </c>
      <c r="L280">
        <v>70.781631910416706</v>
      </c>
      <c r="M280">
        <v>7.92460660536016</v>
      </c>
      <c r="N280">
        <v>4.1637498335294296</v>
      </c>
      <c r="O280">
        <v>13.9294547237805</v>
      </c>
      <c r="P280">
        <v>0.82962799072265603</v>
      </c>
      <c r="Q280">
        <v>344.98217078321602</v>
      </c>
      <c r="R280">
        <v>10.8054058098932</v>
      </c>
    </row>
    <row r="281" spans="1:18" x14ac:dyDescent="0.35">
      <c r="A281" s="49">
        <v>44237</v>
      </c>
      <c r="B281">
        <v>10.3500003814697</v>
      </c>
      <c r="C281">
        <v>156.58999633789</v>
      </c>
      <c r="D281">
        <v>95.381817640598399</v>
      </c>
      <c r="E281">
        <v>91.282513732105102</v>
      </c>
      <c r="F281">
        <v>1439.29382324218</v>
      </c>
      <c r="G281">
        <v>9.0595197395482501</v>
      </c>
      <c r="H281">
        <v>12.136971216681699</v>
      </c>
      <c r="I281">
        <v>14.1714375504757</v>
      </c>
      <c r="J281">
        <v>26.908060190558899</v>
      </c>
      <c r="K281">
        <v>10.8085878420192</v>
      </c>
      <c r="L281">
        <v>70.377802445711495</v>
      </c>
      <c r="M281">
        <v>7.8893763685077802</v>
      </c>
      <c r="N281">
        <v>4.1343034627570798</v>
      </c>
      <c r="O281">
        <v>13.8448935976598</v>
      </c>
      <c r="P281">
        <v>0.82508301734924305</v>
      </c>
      <c r="Q281">
        <v>344.47951216765699</v>
      </c>
      <c r="R281">
        <v>10.7706863462958</v>
      </c>
    </row>
    <row r="282" spans="1:18" x14ac:dyDescent="0.35">
      <c r="A282" s="49">
        <v>44238</v>
      </c>
      <c r="B282">
        <v>10.2790002822875</v>
      </c>
      <c r="C282">
        <v>156.38999938964801</v>
      </c>
      <c r="D282">
        <v>95.258085591025903</v>
      </c>
      <c r="E282">
        <v>91.167899149578204</v>
      </c>
      <c r="F282">
        <v>1470.48815917968</v>
      </c>
      <c r="G282">
        <v>9.0421234254819094</v>
      </c>
      <c r="H282">
        <v>12.2347497602701</v>
      </c>
      <c r="I282">
        <v>14.6145602021858</v>
      </c>
      <c r="J282">
        <v>27.009018698475298</v>
      </c>
      <c r="K282">
        <v>10.906500062704</v>
      </c>
      <c r="L282">
        <v>70.402827199259207</v>
      </c>
      <c r="M282">
        <v>7.8885824494133203</v>
      </c>
      <c r="N282">
        <v>4.1338874219563797</v>
      </c>
      <c r="O282">
        <v>13.802249422907799</v>
      </c>
      <c r="P282">
        <v>0.82499998807907104</v>
      </c>
      <c r="Q282">
        <v>350.35436734352101</v>
      </c>
      <c r="R282">
        <v>10.7451288577985</v>
      </c>
    </row>
    <row r="283" spans="1:18" x14ac:dyDescent="0.35">
      <c r="A283" s="49">
        <v>44239</v>
      </c>
      <c r="B283">
        <v>10.3599996566772</v>
      </c>
      <c r="C283">
        <v>156.94000244140599</v>
      </c>
      <c r="D283">
        <v>94.957337722647395</v>
      </c>
      <c r="E283">
        <v>90.871772597844398</v>
      </c>
      <c r="F283">
        <v>1521.04711914062</v>
      </c>
      <c r="G283">
        <v>9.0756295635280804</v>
      </c>
      <c r="H283">
        <v>12.265583962360299</v>
      </c>
      <c r="I283">
        <v>14.736998966915801</v>
      </c>
      <c r="J283">
        <v>27.097645304371099</v>
      </c>
      <c r="K283">
        <v>10.905488505326201</v>
      </c>
      <c r="L283">
        <v>70.455480834484206</v>
      </c>
      <c r="M283">
        <v>7.8900655047244097</v>
      </c>
      <c r="N283">
        <v>4.1568990499979099</v>
      </c>
      <c r="O283">
        <v>13.9471559128227</v>
      </c>
      <c r="P283">
        <v>0.82429999113082797</v>
      </c>
      <c r="Q283">
        <v>356.54390752235798</v>
      </c>
      <c r="R283">
        <v>10.695251035340201</v>
      </c>
    </row>
    <row r="284" spans="1:18" x14ac:dyDescent="0.35">
      <c r="A284" s="49">
        <v>44243</v>
      </c>
      <c r="B284">
        <v>10.6049995422363</v>
      </c>
      <c r="C284">
        <v>159.13000488281199</v>
      </c>
      <c r="D284">
        <v>94.503968393414198</v>
      </c>
      <c r="E284">
        <v>90.437168424632503</v>
      </c>
      <c r="F284">
        <v>1473.39343261718</v>
      </c>
      <c r="G284">
        <v>9.2398151022046502</v>
      </c>
      <c r="H284">
        <v>12.2648850716689</v>
      </c>
      <c r="I284">
        <v>14.8392632016335</v>
      </c>
      <c r="J284">
        <v>26.737584675817001</v>
      </c>
      <c r="K284">
        <v>10.9955354481987</v>
      </c>
      <c r="L284">
        <v>70.339083590379204</v>
      </c>
      <c r="M284">
        <v>7.9059693084453198</v>
      </c>
      <c r="N284">
        <v>4.2030689495184603</v>
      </c>
      <c r="O284">
        <v>14.144181743258899</v>
      </c>
      <c r="P284">
        <v>0.82425302267074496</v>
      </c>
      <c r="Q284">
        <v>361.56678363484201</v>
      </c>
      <c r="R284">
        <v>10.645733198677</v>
      </c>
    </row>
    <row r="285" spans="1:18" x14ac:dyDescent="0.35">
      <c r="A285" s="49">
        <v>44244</v>
      </c>
      <c r="B285">
        <v>10.6840000152587</v>
      </c>
      <c r="C285">
        <v>159.419998168945</v>
      </c>
      <c r="D285">
        <v>95.002282384637496</v>
      </c>
      <c r="E285">
        <v>90.864251935941795</v>
      </c>
      <c r="F285">
        <v>1534.55676269531</v>
      </c>
      <c r="G285">
        <v>9.2784215363086506</v>
      </c>
      <c r="H285">
        <v>12.263817140548801</v>
      </c>
      <c r="I285">
        <v>14.593582315190201</v>
      </c>
      <c r="J285">
        <v>26.8253960168806</v>
      </c>
      <c r="K285">
        <v>11.0151073101737</v>
      </c>
      <c r="L285">
        <v>70.545938957631705</v>
      </c>
      <c r="M285">
        <v>7.9401359891028802</v>
      </c>
      <c r="N285">
        <v>4.2235237160129699</v>
      </c>
      <c r="O285">
        <v>14.2485208904115</v>
      </c>
      <c r="P285">
        <v>0.82696002721786499</v>
      </c>
      <c r="Q285">
        <v>361.43788570709597</v>
      </c>
      <c r="R285">
        <v>10.7052299518759</v>
      </c>
    </row>
    <row r="286" spans="1:18" x14ac:dyDescent="0.35">
      <c r="A286" s="49">
        <v>44245</v>
      </c>
      <c r="B286">
        <v>10.5080003738403</v>
      </c>
      <c r="C286">
        <v>158.169998168945</v>
      </c>
      <c r="D286">
        <v>95.303786889046407</v>
      </c>
      <c r="E286">
        <v>91.224171026642495</v>
      </c>
      <c r="F286">
        <v>1602.2802734375</v>
      </c>
      <c r="G286">
        <v>9.2463345598086999</v>
      </c>
      <c r="H286">
        <v>12.1762904377231</v>
      </c>
      <c r="I286">
        <v>14.5036981947881</v>
      </c>
      <c r="J286">
        <v>26.619563951208601</v>
      </c>
      <c r="K286">
        <v>10.9478708199685</v>
      </c>
      <c r="L286">
        <v>70.709396469701005</v>
      </c>
      <c r="M286">
        <v>7.9612169349230104</v>
      </c>
      <c r="N286">
        <v>4.2391160129860399</v>
      </c>
      <c r="O286">
        <v>14.243022560785199</v>
      </c>
      <c r="P286">
        <v>0.83001297712326005</v>
      </c>
      <c r="Q286">
        <v>361.953238428053</v>
      </c>
      <c r="R286">
        <v>10.744751246368001</v>
      </c>
    </row>
    <row r="287" spans="1:18" x14ac:dyDescent="0.35">
      <c r="A287" s="49">
        <v>44246</v>
      </c>
      <c r="B287">
        <v>10.630999565124499</v>
      </c>
      <c r="C287">
        <v>155.99000549316401</v>
      </c>
      <c r="D287">
        <v>94.663646027303002</v>
      </c>
      <c r="E287">
        <v>90.608492759653004</v>
      </c>
      <c r="F287">
        <v>1617.53186035156</v>
      </c>
      <c r="G287">
        <v>9.3367087580362504</v>
      </c>
      <c r="H287">
        <v>12.371920359687801</v>
      </c>
      <c r="I287">
        <v>14.761397047552601</v>
      </c>
      <c r="J287">
        <v>26.506946377939499</v>
      </c>
      <c r="K287">
        <v>10.982560070457399</v>
      </c>
      <c r="L287">
        <v>70.460777915583094</v>
      </c>
      <c r="M287">
        <v>7.9405200022093796</v>
      </c>
      <c r="N287">
        <v>4.2237279805828498</v>
      </c>
      <c r="O287">
        <v>14.1665096816921</v>
      </c>
      <c r="P287">
        <v>0.82700002193450906</v>
      </c>
      <c r="Q287">
        <v>356.864415623556</v>
      </c>
      <c r="R287">
        <v>10.6566762737052</v>
      </c>
    </row>
    <row r="288" spans="1:18" x14ac:dyDescent="0.35">
      <c r="A288" s="49">
        <v>44249</v>
      </c>
      <c r="B288">
        <v>10.855999946594199</v>
      </c>
      <c r="C288">
        <v>157.71000671386699</v>
      </c>
      <c r="D288">
        <v>94.101301560396607</v>
      </c>
      <c r="E288">
        <v>90.124054020657198</v>
      </c>
      <c r="F288">
        <v>1464.95678710937</v>
      </c>
      <c r="G288">
        <v>9.4172858846901502</v>
      </c>
      <c r="H288">
        <v>12.4192291894874</v>
      </c>
      <c r="I288">
        <v>14.156064709366699</v>
      </c>
      <c r="J288">
        <v>26.049019737139801</v>
      </c>
      <c r="K288">
        <v>10.736943242151201</v>
      </c>
      <c r="L288">
        <v>70.043765116291496</v>
      </c>
      <c r="M288">
        <v>7.9179559414792999</v>
      </c>
      <c r="N288">
        <v>4.28468442267532</v>
      </c>
      <c r="O288">
        <v>14.472606688408799</v>
      </c>
      <c r="P288">
        <v>0.82464998960494995</v>
      </c>
      <c r="Q288">
        <v>339.93047514771501</v>
      </c>
      <c r="R288">
        <v>10.5693064491727</v>
      </c>
    </row>
    <row r="289" spans="1:18" x14ac:dyDescent="0.35">
      <c r="A289" s="49">
        <v>44250</v>
      </c>
      <c r="B289">
        <v>10.9130001068115</v>
      </c>
      <c r="C289">
        <v>156.99000549316401</v>
      </c>
      <c r="D289">
        <v>93.812894607958697</v>
      </c>
      <c r="E289">
        <v>89.824498863776995</v>
      </c>
      <c r="F289">
        <v>1292.24011230468</v>
      </c>
      <c r="G289">
        <v>9.4434662704327295</v>
      </c>
      <c r="H289">
        <v>12.3861685360566</v>
      </c>
      <c r="I289">
        <v>14.0062003450719</v>
      </c>
      <c r="J289">
        <v>25.843269989810501</v>
      </c>
      <c r="K289">
        <v>10.6519408062709</v>
      </c>
      <c r="L289">
        <v>69.9790131837335</v>
      </c>
      <c r="M289">
        <v>7.8916381669406999</v>
      </c>
      <c r="N289">
        <v>4.2704429493154796</v>
      </c>
      <c r="O289">
        <v>14.4902551637602</v>
      </c>
      <c r="P289">
        <v>0.82190901041030795</v>
      </c>
      <c r="Q289">
        <v>340.07029599718402</v>
      </c>
      <c r="R289">
        <v>10.5179193844398</v>
      </c>
    </row>
    <row r="290" spans="1:18" x14ac:dyDescent="0.35">
      <c r="A290" s="49">
        <v>44251</v>
      </c>
      <c r="B290">
        <v>11.1560001373291</v>
      </c>
      <c r="C290">
        <v>156.669998168945</v>
      </c>
      <c r="D290">
        <v>93.893484860523102</v>
      </c>
      <c r="E290">
        <v>89.859999137995104</v>
      </c>
      <c r="F290">
        <v>1336.60766601562</v>
      </c>
      <c r="G290">
        <v>9.6603929619365605</v>
      </c>
      <c r="H290">
        <v>12.4998506126871</v>
      </c>
      <c r="I290">
        <v>14.434832885865999</v>
      </c>
      <c r="J290">
        <v>26.065326962988401</v>
      </c>
      <c r="K290">
        <v>10.5742652783727</v>
      </c>
      <c r="L290">
        <v>70.135493284639296</v>
      </c>
      <c r="M290">
        <v>7.9011532219461102</v>
      </c>
      <c r="N290">
        <v>4.3285404994446699</v>
      </c>
      <c r="O290">
        <v>14.7134512599449</v>
      </c>
      <c r="P290">
        <v>0.82289999723434404</v>
      </c>
      <c r="Q290">
        <v>342.18621855820999</v>
      </c>
      <c r="R290">
        <v>10.514326243826099</v>
      </c>
    </row>
    <row r="291" spans="1:18" x14ac:dyDescent="0.35">
      <c r="A291" s="49">
        <v>44252</v>
      </c>
      <c r="B291">
        <v>11.022000312805099</v>
      </c>
      <c r="C291">
        <v>158.27000427246</v>
      </c>
      <c r="D291">
        <v>92.884573865903306</v>
      </c>
      <c r="E291">
        <v>89.0638755188197</v>
      </c>
      <c r="F291">
        <v>1213.78112792968</v>
      </c>
      <c r="G291">
        <v>9.4070818757046997</v>
      </c>
      <c r="H291">
        <v>12.135032670491199</v>
      </c>
      <c r="I291">
        <v>13.550312232108199</v>
      </c>
      <c r="J291">
        <v>25.5873712063749</v>
      </c>
      <c r="K291">
        <v>10.3768083457632</v>
      </c>
      <c r="L291">
        <v>69.360694498833695</v>
      </c>
      <c r="M291">
        <v>7.8870353361432404</v>
      </c>
      <c r="N291">
        <v>4.2688375085748698</v>
      </c>
      <c r="O291">
        <v>14.5751841655406</v>
      </c>
      <c r="P291">
        <v>0.82160001993179299</v>
      </c>
      <c r="Q291">
        <v>332.69568021466102</v>
      </c>
      <c r="R291">
        <v>10.4002134343742</v>
      </c>
    </row>
    <row r="292" spans="1:18" x14ac:dyDescent="0.35">
      <c r="A292" s="49">
        <v>44253</v>
      </c>
      <c r="B292">
        <v>10.760999679565399</v>
      </c>
      <c r="C292">
        <v>154.97999572753901</v>
      </c>
      <c r="D292">
        <v>93.723942942640804</v>
      </c>
      <c r="E292">
        <v>89.815023429051493</v>
      </c>
      <c r="F292">
        <v>1197.83349609375</v>
      </c>
      <c r="G292">
        <v>9.2512341580950306</v>
      </c>
      <c r="H292">
        <v>12.0637280328628</v>
      </c>
      <c r="I292">
        <v>13.9185918689872</v>
      </c>
      <c r="J292">
        <v>25.546825767138198</v>
      </c>
      <c r="K292">
        <v>10.197015830101</v>
      </c>
      <c r="L292">
        <v>69.214976999937704</v>
      </c>
      <c r="M292">
        <v>7.8859585086538502</v>
      </c>
      <c r="N292">
        <v>4.1933140354030902</v>
      </c>
      <c r="O292">
        <v>14.292268711415</v>
      </c>
      <c r="P292">
        <v>0.82234001159667902</v>
      </c>
      <c r="Q292">
        <v>339.73227898159502</v>
      </c>
      <c r="R292">
        <v>10.531568280497501</v>
      </c>
    </row>
    <row r="293" spans="1:18" x14ac:dyDescent="0.35">
      <c r="A293" s="49">
        <v>44256</v>
      </c>
      <c r="B293">
        <v>11.0349998474121</v>
      </c>
      <c r="C293">
        <v>156.22999572753901</v>
      </c>
      <c r="D293">
        <v>94.224165244147102</v>
      </c>
      <c r="E293">
        <v>90.325162761428103</v>
      </c>
      <c r="F293">
        <v>1298.65258789062</v>
      </c>
      <c r="G293">
        <v>9.5947037127910999</v>
      </c>
      <c r="H293">
        <v>12.4570299591545</v>
      </c>
      <c r="I293">
        <v>14.4299668851604</v>
      </c>
      <c r="J293">
        <v>26.2322436202234</v>
      </c>
      <c r="K293">
        <v>10.5545617995437</v>
      </c>
      <c r="L293">
        <v>70.402282854743106</v>
      </c>
      <c r="M293">
        <v>7.9404089541088698</v>
      </c>
      <c r="N293">
        <v>4.1979338737707996</v>
      </c>
      <c r="O293">
        <v>14.243694645829001</v>
      </c>
      <c r="P293">
        <v>0.82716000080108598</v>
      </c>
      <c r="Q293">
        <v>346.26591743984301</v>
      </c>
      <c r="R293">
        <v>10.560575925220901</v>
      </c>
    </row>
    <row r="294" spans="1:18" x14ac:dyDescent="0.35">
      <c r="A294" s="49">
        <v>44257</v>
      </c>
      <c r="B294">
        <v>11.0459995269775</v>
      </c>
      <c r="C294">
        <v>159.350006103515</v>
      </c>
      <c r="D294">
        <v>94.541324835694397</v>
      </c>
      <c r="E294">
        <v>90.711533666836601</v>
      </c>
      <c r="F294">
        <v>1235.10546875</v>
      </c>
      <c r="G294">
        <v>9.5921647948341597</v>
      </c>
      <c r="H294">
        <v>12.529980463428499</v>
      </c>
      <c r="I294">
        <v>14.0129175093159</v>
      </c>
      <c r="J294">
        <v>26.115450180257898</v>
      </c>
      <c r="K294">
        <v>10.480374217821099</v>
      </c>
      <c r="L294">
        <v>70.521567272624395</v>
      </c>
      <c r="M294">
        <v>7.97400745259994</v>
      </c>
      <c r="N294">
        <v>4.2513761785110598</v>
      </c>
      <c r="O294">
        <v>14.3306465478458</v>
      </c>
      <c r="P294">
        <v>0.82980000972747803</v>
      </c>
      <c r="Q294">
        <v>346.36214025413898</v>
      </c>
      <c r="R294">
        <v>10.593460204139699</v>
      </c>
    </row>
    <row r="295" spans="1:18" x14ac:dyDescent="0.35">
      <c r="A295" s="49">
        <v>44258</v>
      </c>
      <c r="B295">
        <v>11.123999595641999</v>
      </c>
      <c r="C295">
        <v>158.17999267578099</v>
      </c>
      <c r="D295">
        <v>93.928476160408493</v>
      </c>
      <c r="E295">
        <v>90.111218424790394</v>
      </c>
      <c r="F295">
        <v>1308.14721679687</v>
      </c>
      <c r="G295">
        <v>9.6558219021255791</v>
      </c>
      <c r="H295">
        <v>12.395051172093099</v>
      </c>
      <c r="I295">
        <v>13.5192385276764</v>
      </c>
      <c r="J295">
        <v>25.449331308007</v>
      </c>
      <c r="K295">
        <v>10.467115980648</v>
      </c>
      <c r="L295">
        <v>70.094608939725703</v>
      </c>
      <c r="M295">
        <v>7.9513290383249497</v>
      </c>
      <c r="N295">
        <v>4.2193202504324701</v>
      </c>
      <c r="O295">
        <v>14.397456091903599</v>
      </c>
      <c r="P295">
        <v>0.82744002342224099</v>
      </c>
      <c r="Q295">
        <v>337.88087111708501</v>
      </c>
      <c r="R295">
        <v>10.514161828308399</v>
      </c>
    </row>
    <row r="296" spans="1:18" x14ac:dyDescent="0.35">
      <c r="A296" s="49">
        <v>44259</v>
      </c>
      <c r="B296">
        <v>11.182999610900801</v>
      </c>
      <c r="C296">
        <v>157.11999511718699</v>
      </c>
      <c r="D296">
        <v>93.928743591343306</v>
      </c>
      <c r="E296">
        <v>89.995496822666098</v>
      </c>
      <c r="F296">
        <v>1288.44982910156</v>
      </c>
      <c r="G296">
        <v>9.5925113650883898</v>
      </c>
      <c r="H296">
        <v>12.190202217578699</v>
      </c>
      <c r="I296">
        <v>12.895544572779601</v>
      </c>
      <c r="J296">
        <v>24.913240923755801</v>
      </c>
      <c r="K296">
        <v>10.223505234198001</v>
      </c>
      <c r="L296">
        <v>70.029466382315107</v>
      </c>
      <c r="M296">
        <v>7.9660398030145503</v>
      </c>
      <c r="N296">
        <v>4.2181585529215999</v>
      </c>
      <c r="O296">
        <v>14.654797512032699</v>
      </c>
      <c r="P296">
        <v>0.82982999086380005</v>
      </c>
      <c r="Q296">
        <v>338.261349355974</v>
      </c>
      <c r="R296">
        <v>10.4870008842777</v>
      </c>
    </row>
    <row r="297" spans="1:18" x14ac:dyDescent="0.35">
      <c r="A297" s="49">
        <v>44260</v>
      </c>
      <c r="B297">
        <v>11.428000450134199</v>
      </c>
      <c r="C297">
        <v>155.64999389648401</v>
      </c>
      <c r="D297">
        <v>94.5134223258883</v>
      </c>
      <c r="E297">
        <v>90.808385725643305</v>
      </c>
      <c r="F297">
        <v>1287.24877929687</v>
      </c>
      <c r="G297">
        <v>9.8426419990948908</v>
      </c>
      <c r="H297">
        <v>12.5838350202133</v>
      </c>
      <c r="I297">
        <v>13.370827385276</v>
      </c>
      <c r="J297">
        <v>25.602771265546998</v>
      </c>
      <c r="K297">
        <v>10.4113267239791</v>
      </c>
      <c r="L297">
        <v>70.727021690130599</v>
      </c>
      <c r="M297">
        <v>8.0129253708323596</v>
      </c>
      <c r="N297">
        <v>4.3011508263498897</v>
      </c>
      <c r="O297">
        <v>15.0738638087814</v>
      </c>
      <c r="P297">
        <v>0.83557999134063698</v>
      </c>
      <c r="Q297">
        <v>345.36866010858603</v>
      </c>
      <c r="R297">
        <v>10.518286757717901</v>
      </c>
    </row>
    <row r="298" spans="1:18" x14ac:dyDescent="0.35">
      <c r="A298" s="49">
        <v>44263</v>
      </c>
      <c r="B298">
        <v>11.576000213623001</v>
      </c>
      <c r="C298">
        <v>157.08999633789</v>
      </c>
      <c r="D298">
        <v>94.473617021264502</v>
      </c>
      <c r="E298">
        <v>90.798593200144296</v>
      </c>
      <c r="F298">
        <v>1548.17456054687</v>
      </c>
      <c r="G298">
        <v>10.0281911277656</v>
      </c>
      <c r="H298">
        <v>12.754041393200101</v>
      </c>
      <c r="I298">
        <v>12.6999315392722</v>
      </c>
      <c r="J298">
        <v>25.3932720786615</v>
      </c>
      <c r="K298">
        <v>10.079131032223099</v>
      </c>
      <c r="L298">
        <v>70.460485284004704</v>
      </c>
      <c r="M298">
        <v>8.0412149801143098</v>
      </c>
      <c r="N298">
        <v>4.2826149294068898</v>
      </c>
      <c r="O298">
        <v>14.925833431888501</v>
      </c>
      <c r="P298">
        <v>0.83853000402450495</v>
      </c>
      <c r="Q298">
        <v>336.48419303554101</v>
      </c>
      <c r="R298">
        <v>10.4972900705326</v>
      </c>
    </row>
    <row r="299" spans="1:18" x14ac:dyDescent="0.35">
      <c r="A299" s="49">
        <v>44264</v>
      </c>
      <c r="B299">
        <v>11.470999717712401</v>
      </c>
      <c r="C299">
        <v>158.41000366210901</v>
      </c>
      <c r="D299">
        <v>95.421962699147102</v>
      </c>
      <c r="E299">
        <v>91.506215076919005</v>
      </c>
      <c r="F299">
        <v>1570.18273925781</v>
      </c>
      <c r="G299">
        <v>9.9895779497837793</v>
      </c>
      <c r="H299">
        <v>12.9264031505554</v>
      </c>
      <c r="I299">
        <v>13.599150997992099</v>
      </c>
      <c r="J299">
        <v>26.138859240742899</v>
      </c>
      <c r="K299">
        <v>10.3107475912597</v>
      </c>
      <c r="L299">
        <v>70.998898059231493</v>
      </c>
      <c r="M299">
        <v>8.0913689769713493</v>
      </c>
      <c r="N299">
        <v>4.3161123022864496</v>
      </c>
      <c r="O299">
        <v>15.027365391249001</v>
      </c>
      <c r="P299">
        <v>0.84376001358032204</v>
      </c>
      <c r="Q299">
        <v>348.58149705084998</v>
      </c>
      <c r="R299">
        <v>10.596188979978701</v>
      </c>
    </row>
    <row r="300" spans="1:18" x14ac:dyDescent="0.35">
      <c r="A300" s="49">
        <v>44265</v>
      </c>
      <c r="B300">
        <v>11.619999885559</v>
      </c>
      <c r="C300">
        <v>158.67999267578099</v>
      </c>
      <c r="D300">
        <v>95.209541768926996</v>
      </c>
      <c r="E300">
        <v>91.266836038705094</v>
      </c>
      <c r="F300">
        <v>1508.798828125</v>
      </c>
      <c r="G300">
        <v>10.143930127604101</v>
      </c>
      <c r="H300">
        <v>13.1703847060096</v>
      </c>
      <c r="I300">
        <v>13.336079110884301</v>
      </c>
      <c r="J300">
        <v>26.029249374742399</v>
      </c>
      <c r="K300">
        <v>10.270714986644199</v>
      </c>
      <c r="L300">
        <v>70.944990147187099</v>
      </c>
      <c r="M300">
        <v>8.0599533524314193</v>
      </c>
      <c r="N300">
        <v>4.2993545244682903</v>
      </c>
      <c r="O300">
        <v>15.061473757971401</v>
      </c>
      <c r="P300">
        <v>0.84048402309417702</v>
      </c>
      <c r="Q300">
        <v>343.29109257599998</v>
      </c>
      <c r="R300">
        <v>10.5883436214285</v>
      </c>
    </row>
    <row r="301" spans="1:18" x14ac:dyDescent="0.35">
      <c r="A301" s="49">
        <v>44266</v>
      </c>
      <c r="B301">
        <v>11.6409997940063</v>
      </c>
      <c r="C301">
        <v>159.38999938964801</v>
      </c>
      <c r="D301">
        <v>94.976491751163806</v>
      </c>
      <c r="E301">
        <v>91.142256687853603</v>
      </c>
      <c r="F301">
        <v>1524.24462890625</v>
      </c>
      <c r="G301">
        <v>10.1451173123159</v>
      </c>
      <c r="H301">
        <v>13.181220583705899</v>
      </c>
      <c r="I301">
        <v>13.853242636218001</v>
      </c>
      <c r="J301">
        <v>26.445990818931001</v>
      </c>
      <c r="K301">
        <v>10.573485000743799</v>
      </c>
      <c r="L301">
        <v>71.039725301110593</v>
      </c>
      <c r="M301">
        <v>8.0659527038269498</v>
      </c>
      <c r="N301">
        <v>4.3499019899418201</v>
      </c>
      <c r="O301">
        <v>15.2271602877044</v>
      </c>
      <c r="P301">
        <v>0.83850002288818304</v>
      </c>
      <c r="Q301">
        <v>342.68130506935898</v>
      </c>
      <c r="R301">
        <v>10.571652988994099</v>
      </c>
    </row>
    <row r="302" spans="1:18" x14ac:dyDescent="0.35">
      <c r="A302" s="49">
        <v>44267</v>
      </c>
      <c r="B302">
        <v>11.7069997787475</v>
      </c>
      <c r="C302">
        <v>160.80000305175699</v>
      </c>
      <c r="D302">
        <v>93.964009303202602</v>
      </c>
      <c r="E302">
        <v>90.069363930902895</v>
      </c>
      <c r="F302">
        <v>1482.50720214843</v>
      </c>
      <c r="G302">
        <v>10.236004240521201</v>
      </c>
      <c r="H302">
        <v>13.1986254542102</v>
      </c>
      <c r="I302">
        <v>13.6554052033493</v>
      </c>
      <c r="J302">
        <v>26.3377139754536</v>
      </c>
      <c r="K302">
        <v>10.3953778024883</v>
      </c>
      <c r="L302">
        <v>70.488221405586501</v>
      </c>
      <c r="M302">
        <v>8.0255503979145093</v>
      </c>
      <c r="N302">
        <v>4.30798260607025</v>
      </c>
      <c r="O302">
        <v>15.117516366657201</v>
      </c>
      <c r="P302">
        <v>0.83429998159408503</v>
      </c>
      <c r="Q302">
        <v>346.34461038584902</v>
      </c>
      <c r="R302">
        <v>10.436072141152</v>
      </c>
    </row>
    <row r="303" spans="1:18" x14ac:dyDescent="0.35">
      <c r="A303" s="49">
        <v>44270</v>
      </c>
      <c r="B303">
        <v>11.640000343322701</v>
      </c>
      <c r="C303">
        <v>161.63000488281199</v>
      </c>
      <c r="D303">
        <v>94.347222841201898</v>
      </c>
      <c r="E303">
        <v>90.522764134566302</v>
      </c>
      <c r="F303">
        <v>1502.28686523437</v>
      </c>
      <c r="G303">
        <v>10.2669223573462</v>
      </c>
      <c r="H303">
        <v>13.1882834919326</v>
      </c>
      <c r="I303">
        <v>14.018736625505399</v>
      </c>
      <c r="J303">
        <v>26.538597432333901</v>
      </c>
      <c r="K303">
        <v>10.4184089197025</v>
      </c>
      <c r="L303">
        <v>70.709311365017101</v>
      </c>
      <c r="M303">
        <v>8.0497917814619697</v>
      </c>
      <c r="N303">
        <v>4.3277253657689103</v>
      </c>
      <c r="O303">
        <v>15.1213372597385</v>
      </c>
      <c r="P303">
        <v>0.83682000637054399</v>
      </c>
      <c r="Q303">
        <v>349.90946198507999</v>
      </c>
      <c r="R303">
        <v>10.484169346552701</v>
      </c>
    </row>
    <row r="304" spans="1:18" x14ac:dyDescent="0.35">
      <c r="A304" s="49">
        <v>44271</v>
      </c>
      <c r="B304">
        <v>11.4849996566772</v>
      </c>
      <c r="C304">
        <v>162.78999328613199</v>
      </c>
      <c r="D304">
        <v>94.505691338779798</v>
      </c>
      <c r="E304">
        <v>90.756207285744907</v>
      </c>
      <c r="F304">
        <v>1518.205078125</v>
      </c>
      <c r="G304">
        <v>10.170491887194</v>
      </c>
      <c r="H304">
        <v>13.1396083142343</v>
      </c>
      <c r="I304">
        <v>14.2247208791541</v>
      </c>
      <c r="J304">
        <v>26.414198566169901</v>
      </c>
      <c r="K304">
        <v>10.464729096899401</v>
      </c>
      <c r="L304">
        <v>70.689073807155594</v>
      </c>
      <c r="M304">
        <v>8.0661447817731702</v>
      </c>
      <c r="N304">
        <v>4.3432615170666198</v>
      </c>
      <c r="O304">
        <v>15.0849744361688</v>
      </c>
      <c r="P304">
        <v>0.83851999044418302</v>
      </c>
      <c r="Q304">
        <v>348.13823327747099</v>
      </c>
      <c r="R304">
        <v>10.5054677390132</v>
      </c>
    </row>
    <row r="305" spans="1:18" x14ac:dyDescent="0.35">
      <c r="A305" s="49">
        <v>44272</v>
      </c>
      <c r="B305">
        <v>11.520000457763601</v>
      </c>
      <c r="C305">
        <v>161.80000305175699</v>
      </c>
      <c r="D305">
        <v>94.688955162942804</v>
      </c>
      <c r="E305">
        <v>90.691929409072998</v>
      </c>
      <c r="F305">
        <v>1521.73413085937</v>
      </c>
      <c r="G305">
        <v>10.2918469164533</v>
      </c>
      <c r="H305">
        <v>13.342693291498501</v>
      </c>
      <c r="I305">
        <v>14.4395115499937</v>
      </c>
      <c r="J305">
        <v>26.500237478161502</v>
      </c>
      <c r="K305">
        <v>10.511152073529001</v>
      </c>
      <c r="L305">
        <v>70.930913574058593</v>
      </c>
      <c r="M305">
        <v>8.0741386600234293</v>
      </c>
      <c r="N305">
        <v>4.3385510192383601</v>
      </c>
      <c r="O305">
        <v>15.1155571492645</v>
      </c>
      <c r="P305">
        <v>0.84021997451782204</v>
      </c>
      <c r="Q305">
        <v>345.98852371951199</v>
      </c>
      <c r="R305">
        <v>10.5018025493527</v>
      </c>
    </row>
    <row r="306" spans="1:18" x14ac:dyDescent="0.35">
      <c r="A306" s="49">
        <v>44273</v>
      </c>
      <c r="B306">
        <v>11.3680000305175</v>
      </c>
      <c r="C306">
        <v>162.77999877929599</v>
      </c>
      <c r="D306">
        <v>93.684294555823698</v>
      </c>
      <c r="E306">
        <v>89.707855139008601</v>
      </c>
      <c r="F306">
        <v>1495.89038085937</v>
      </c>
      <c r="G306">
        <v>10.2221504197257</v>
      </c>
      <c r="H306">
        <v>13.2106097717166</v>
      </c>
      <c r="I306">
        <v>13.7234109832741</v>
      </c>
      <c r="J306">
        <v>25.917454637850501</v>
      </c>
      <c r="K306">
        <v>10.3648626129745</v>
      </c>
      <c r="L306">
        <v>69.912344196095503</v>
      </c>
      <c r="M306">
        <v>8.0028562750590009</v>
      </c>
      <c r="N306">
        <v>4.1950644593620696</v>
      </c>
      <c r="O306">
        <v>14.312189111650399</v>
      </c>
      <c r="P306">
        <v>0.83452999591827304</v>
      </c>
      <c r="Q306">
        <v>337.365932779248</v>
      </c>
      <c r="R306">
        <v>10.3976222066444</v>
      </c>
    </row>
    <row r="307" spans="1:18" x14ac:dyDescent="0.35">
      <c r="A307" s="49">
        <v>44274</v>
      </c>
      <c r="B307">
        <v>11.293000221252401</v>
      </c>
      <c r="C307">
        <v>161.97000122070301</v>
      </c>
      <c r="D307">
        <v>94.266446267080397</v>
      </c>
      <c r="E307">
        <v>90.3011681480384</v>
      </c>
      <c r="F307">
        <v>1521.46948242187</v>
      </c>
      <c r="G307">
        <v>10.1433888032699</v>
      </c>
      <c r="H307">
        <v>13.248599388182599</v>
      </c>
      <c r="I307">
        <v>13.9995791244214</v>
      </c>
      <c r="J307">
        <v>26.357903367048099</v>
      </c>
      <c r="K307">
        <v>10.488124936819</v>
      </c>
      <c r="L307">
        <v>70.561574724470105</v>
      </c>
      <c r="M307">
        <v>8.0462015146015293</v>
      </c>
      <c r="N307">
        <v>4.2582769865053898</v>
      </c>
      <c r="O307">
        <v>14.6498121435756</v>
      </c>
      <c r="P307">
        <v>0.83904999494552601</v>
      </c>
      <c r="Q307">
        <v>343.15692945899099</v>
      </c>
      <c r="R307">
        <v>10.470557775650899</v>
      </c>
    </row>
    <row r="308" spans="1:18" x14ac:dyDescent="0.35">
      <c r="A308" s="49">
        <v>44277</v>
      </c>
      <c r="B308">
        <v>11.2220001220703</v>
      </c>
      <c r="C308">
        <v>160.74000549316401</v>
      </c>
      <c r="D308">
        <v>94.728318843823203</v>
      </c>
      <c r="E308">
        <v>90.684124780400893</v>
      </c>
      <c r="F308">
        <v>1417.46142578125</v>
      </c>
      <c r="G308">
        <v>10.0220309933202</v>
      </c>
      <c r="H308">
        <v>13.2540978938341</v>
      </c>
      <c r="I308">
        <v>14.2838810335068</v>
      </c>
      <c r="J308">
        <v>26.663565400095798</v>
      </c>
      <c r="K308">
        <v>10.5191253125667</v>
      </c>
      <c r="L308">
        <v>71.025058350148797</v>
      </c>
      <c r="M308">
        <v>8.0783555046573898</v>
      </c>
      <c r="N308">
        <v>4.2776316975740896</v>
      </c>
      <c r="O308">
        <v>14.6931134661494</v>
      </c>
      <c r="P308">
        <v>0.84153002500534002</v>
      </c>
      <c r="Q308">
        <v>351.71956442168602</v>
      </c>
      <c r="R308">
        <v>10.5348463777635</v>
      </c>
    </row>
    <row r="309" spans="1:18" x14ac:dyDescent="0.35">
      <c r="A309" s="49">
        <v>44278</v>
      </c>
      <c r="B309">
        <v>11.083999633789</v>
      </c>
      <c r="C309">
        <v>159.97000122070301</v>
      </c>
      <c r="D309">
        <v>94.572619061023005</v>
      </c>
      <c r="E309">
        <v>90.502914015621599</v>
      </c>
      <c r="F309">
        <v>1417.71911621093</v>
      </c>
      <c r="G309">
        <v>9.7875400323260902</v>
      </c>
      <c r="H309">
        <v>12.8131730683847</v>
      </c>
      <c r="I309">
        <v>13.7967656792369</v>
      </c>
      <c r="J309">
        <v>26.041732417220899</v>
      </c>
      <c r="K309">
        <v>10.282383244390299</v>
      </c>
      <c r="L309">
        <v>70.801674034407796</v>
      </c>
      <c r="M309">
        <v>8.0445647821889494</v>
      </c>
      <c r="N309">
        <v>4.1855977856798097</v>
      </c>
      <c r="O309">
        <v>14.204270361454901</v>
      </c>
      <c r="P309">
        <v>0.838010013103485</v>
      </c>
      <c r="Q309">
        <v>351.41763720512199</v>
      </c>
      <c r="R309">
        <v>10.523978765336</v>
      </c>
    </row>
    <row r="310" spans="1:18" x14ac:dyDescent="0.35">
      <c r="A310" s="49">
        <v>44279</v>
      </c>
      <c r="B310">
        <v>11.234000205993601</v>
      </c>
      <c r="C310">
        <v>158.71000671386699</v>
      </c>
      <c r="D310">
        <v>95.431102208311501</v>
      </c>
      <c r="E310">
        <v>91.486992503243002</v>
      </c>
      <c r="F310">
        <v>1348.89135742187</v>
      </c>
      <c r="G310">
        <v>9.8811508313530592</v>
      </c>
      <c r="H310">
        <v>13.0065315958671</v>
      </c>
      <c r="I310">
        <v>13.6692545192809</v>
      </c>
      <c r="J310">
        <v>25.837719023527502</v>
      </c>
      <c r="K310">
        <v>10.1180679496303</v>
      </c>
      <c r="L310">
        <v>71.398022760739394</v>
      </c>
      <c r="M310">
        <v>8.1160365063082605</v>
      </c>
      <c r="N310">
        <v>4.2863423827751603</v>
      </c>
      <c r="O310">
        <v>14.6956915852241</v>
      </c>
      <c r="P310">
        <v>0.84457999467849698</v>
      </c>
      <c r="Q310">
        <v>356.92525862756099</v>
      </c>
      <c r="R310">
        <v>10.6232150255719</v>
      </c>
    </row>
    <row r="311" spans="1:18" x14ac:dyDescent="0.35">
      <c r="A311" s="49">
        <v>44280</v>
      </c>
      <c r="B311">
        <v>11.2760000228881</v>
      </c>
      <c r="C311">
        <v>158.91000366210901</v>
      </c>
      <c r="D311">
        <v>95.600029858200202</v>
      </c>
      <c r="E311">
        <v>91.655443738619795</v>
      </c>
      <c r="F311">
        <v>1354.78381347656</v>
      </c>
      <c r="G311">
        <v>10.115288257184799</v>
      </c>
      <c r="H311">
        <v>13.281898549228799</v>
      </c>
      <c r="I311">
        <v>13.700652986763901</v>
      </c>
      <c r="J311">
        <v>26.019803109194601</v>
      </c>
      <c r="K311">
        <v>10.1413092922405</v>
      </c>
      <c r="L311">
        <v>71.686104465989501</v>
      </c>
      <c r="M311">
        <v>8.1329918887145691</v>
      </c>
      <c r="N311">
        <v>4.2281025405339303</v>
      </c>
      <c r="O311">
        <v>14.3993055069826</v>
      </c>
      <c r="P311">
        <v>0.84652000665664595</v>
      </c>
      <c r="Q311">
        <v>347.63782496022702</v>
      </c>
      <c r="R311">
        <v>10.6224643224981</v>
      </c>
    </row>
    <row r="312" spans="1:18" x14ac:dyDescent="0.35">
      <c r="A312" s="49">
        <v>44281</v>
      </c>
      <c r="B312">
        <v>11.4879999160766</v>
      </c>
      <c r="C312">
        <v>161.5</v>
      </c>
      <c r="D312">
        <v>95.736238499523495</v>
      </c>
      <c r="E312">
        <v>91.830396679608796</v>
      </c>
      <c r="F312">
        <v>1443.79382324218</v>
      </c>
      <c r="G312">
        <v>10.307786389113801</v>
      </c>
      <c r="H312">
        <v>13.6881373259956</v>
      </c>
      <c r="I312">
        <v>14.3558555291718</v>
      </c>
      <c r="J312">
        <v>26.248071691642799</v>
      </c>
      <c r="K312">
        <v>10.4104564524112</v>
      </c>
      <c r="L312">
        <v>72.123711154995306</v>
      </c>
      <c r="M312">
        <v>8.1666251526672795</v>
      </c>
      <c r="N312">
        <v>4.3026550065667299</v>
      </c>
      <c r="O312">
        <v>14.792018663102301</v>
      </c>
      <c r="P312">
        <v>0.84913998842239302</v>
      </c>
      <c r="Q312">
        <v>359.56323346484101</v>
      </c>
      <c r="R312">
        <v>10.655340879003999</v>
      </c>
    </row>
    <row r="313" spans="1:18" x14ac:dyDescent="0.35">
      <c r="A313" s="49">
        <v>44284</v>
      </c>
      <c r="B313">
        <v>11.4919996261596</v>
      </c>
      <c r="C313">
        <v>163.86000061035099</v>
      </c>
      <c r="D313">
        <v>95.622132409971499</v>
      </c>
      <c r="E313">
        <v>91.690083057528597</v>
      </c>
      <c r="F313">
        <v>1574.67602539062</v>
      </c>
      <c r="G313">
        <v>10.1684098001442</v>
      </c>
      <c r="H313">
        <v>13.635196633686</v>
      </c>
      <c r="I313">
        <v>14.158339072537199</v>
      </c>
      <c r="J313">
        <v>26.096360989640701</v>
      </c>
      <c r="K313">
        <v>10.3729445066278</v>
      </c>
      <c r="L313">
        <v>72.199619554339705</v>
      </c>
      <c r="M313">
        <v>8.1705203807587097</v>
      </c>
      <c r="N313">
        <v>4.2910413730226002</v>
      </c>
      <c r="O313">
        <v>14.7905783549049</v>
      </c>
      <c r="P313">
        <v>0.84954500198364202</v>
      </c>
      <c r="Q313">
        <v>361.00477373110999</v>
      </c>
      <c r="R313">
        <v>10.635183321994599</v>
      </c>
    </row>
    <row r="314" spans="1:18" x14ac:dyDescent="0.35">
      <c r="A314" s="49">
        <v>44285</v>
      </c>
      <c r="B314">
        <v>11.4899997711181</v>
      </c>
      <c r="C314">
        <v>164.38000488281199</v>
      </c>
      <c r="D314">
        <v>96.084744691279397</v>
      </c>
      <c r="E314">
        <v>92.002002223775804</v>
      </c>
      <c r="F314">
        <v>1635.802734375</v>
      </c>
      <c r="G314">
        <v>10.3458789873036</v>
      </c>
      <c r="H314">
        <v>13.647680282592701</v>
      </c>
      <c r="I314">
        <v>14.223794187611199</v>
      </c>
      <c r="J314">
        <v>26.251346395160901</v>
      </c>
      <c r="K314">
        <v>10.5001843753444</v>
      </c>
      <c r="L314">
        <v>72.316516890778004</v>
      </c>
      <c r="M314">
        <v>8.1950568330688593</v>
      </c>
      <c r="N314">
        <v>4.2397867926547397</v>
      </c>
      <c r="O314">
        <v>14.671256954559301</v>
      </c>
      <c r="P314">
        <v>0.85298001766204801</v>
      </c>
      <c r="Q314">
        <v>354.93243538827301</v>
      </c>
      <c r="R314">
        <v>10.7035270686685</v>
      </c>
    </row>
    <row r="315" spans="1:18" x14ac:dyDescent="0.35">
      <c r="A315" s="49">
        <v>44286</v>
      </c>
      <c r="B315">
        <v>11.4060001373291</v>
      </c>
      <c r="C315">
        <v>164.89999389648401</v>
      </c>
      <c r="D315">
        <v>96.058821329644999</v>
      </c>
      <c r="E315">
        <v>91.927413978639294</v>
      </c>
      <c r="F315">
        <v>1678.71801757812</v>
      </c>
      <c r="G315">
        <v>10.247567498746999</v>
      </c>
      <c r="H315">
        <v>13.5819179168529</v>
      </c>
      <c r="I315">
        <v>14.627654180014099</v>
      </c>
      <c r="J315">
        <v>26.5940183390314</v>
      </c>
      <c r="K315">
        <v>10.5381354408874</v>
      </c>
      <c r="L315">
        <v>72.634217151902703</v>
      </c>
      <c r="M315">
        <v>8.2083994299113101</v>
      </c>
      <c r="N315">
        <v>4.27904200198628</v>
      </c>
      <c r="O315">
        <v>14.694561148919</v>
      </c>
      <c r="P315">
        <v>0.85259997844696001</v>
      </c>
      <c r="Q315">
        <v>356.278316585612</v>
      </c>
      <c r="R315">
        <v>10.7240912156437</v>
      </c>
    </row>
    <row r="316" spans="1:18" x14ac:dyDescent="0.35">
      <c r="A316" s="49">
        <v>44287</v>
      </c>
      <c r="B316">
        <v>11.501000404357899</v>
      </c>
      <c r="C316">
        <v>165.97000122070301</v>
      </c>
      <c r="D316">
        <v>95.963408999287793</v>
      </c>
      <c r="E316">
        <v>91.8133959164483</v>
      </c>
      <c r="F316">
        <v>1822.48547363281</v>
      </c>
      <c r="G316">
        <v>10.313355300755999</v>
      </c>
      <c r="H316">
        <v>13.692756612151101</v>
      </c>
      <c r="I316">
        <v>15.070614568891999</v>
      </c>
      <c r="J316">
        <v>26.5524581893728</v>
      </c>
      <c r="K316">
        <v>10.6197394460306</v>
      </c>
      <c r="L316">
        <v>72.472164384981099</v>
      </c>
      <c r="M316">
        <v>8.1812397799018797</v>
      </c>
      <c r="N316">
        <v>4.2809556292115403</v>
      </c>
      <c r="O316">
        <v>14.881217935641301</v>
      </c>
      <c r="P316">
        <v>0.84890002012252797</v>
      </c>
      <c r="Q316">
        <v>362.57510000997098</v>
      </c>
      <c r="R316">
        <v>10.7448129846284</v>
      </c>
    </row>
    <row r="317" spans="1:18" x14ac:dyDescent="0.35">
      <c r="A317" s="49">
        <v>44291</v>
      </c>
      <c r="D317">
        <v>95.453977616739394</v>
      </c>
      <c r="E317">
        <v>91.535607513713302</v>
      </c>
      <c r="F317">
        <v>1784.06274414062</v>
      </c>
      <c r="G317">
        <v>10.34696390605</v>
      </c>
      <c r="H317">
        <v>13.7998901032772</v>
      </c>
      <c r="I317">
        <v>15.322136739996701</v>
      </c>
      <c r="J317">
        <v>26.710223622071201</v>
      </c>
      <c r="K317">
        <v>10.618554819078399</v>
      </c>
      <c r="L317">
        <v>72.266305501216195</v>
      </c>
      <c r="M317">
        <v>8.1626881944499701</v>
      </c>
      <c r="N317">
        <v>4.2191991757221103</v>
      </c>
      <c r="O317">
        <v>14.603685722888899</v>
      </c>
      <c r="P317">
        <v>0.846099972724914</v>
      </c>
      <c r="Q317">
        <v>371.54886634907598</v>
      </c>
      <c r="R317">
        <v>10.683354843597</v>
      </c>
    </row>
    <row r="318" spans="1:18" x14ac:dyDescent="0.35">
      <c r="A318" s="49">
        <v>44292</v>
      </c>
      <c r="B318">
        <v>11.458999633789</v>
      </c>
      <c r="C318">
        <v>167.42999267578099</v>
      </c>
      <c r="D318">
        <v>95.343411416115401</v>
      </c>
      <c r="E318">
        <v>91.175872158601095</v>
      </c>
      <c r="F318">
        <v>1660.23840332031</v>
      </c>
      <c r="G318">
        <v>10.2819542579652</v>
      </c>
      <c r="H318">
        <v>13.744050722607399</v>
      </c>
      <c r="I318">
        <v>15.104924385173</v>
      </c>
      <c r="J318">
        <v>26.4067580506889</v>
      </c>
      <c r="K318">
        <v>10.619637140581499</v>
      </c>
      <c r="L318">
        <v>72.053645072037398</v>
      </c>
      <c r="M318">
        <v>8.1330687357819897</v>
      </c>
      <c r="N318">
        <v>4.2401926794298097</v>
      </c>
      <c r="O318">
        <v>14.6283196722038</v>
      </c>
      <c r="P318">
        <v>0.84215998649597101</v>
      </c>
      <c r="Q318">
        <v>369.39065072965599</v>
      </c>
      <c r="R318">
        <v>10.667021168904901</v>
      </c>
    </row>
    <row r="319" spans="1:18" x14ac:dyDescent="0.35">
      <c r="A319" s="49">
        <v>44293</v>
      </c>
      <c r="B319">
        <v>11.397000312805099</v>
      </c>
      <c r="C319">
        <v>166.58000183105401</v>
      </c>
      <c r="D319">
        <v>95.197666730136902</v>
      </c>
      <c r="E319">
        <v>91.213441146102397</v>
      </c>
      <c r="F319">
        <v>1752.83544921875</v>
      </c>
      <c r="G319">
        <v>10.324514964578601</v>
      </c>
      <c r="H319">
        <v>13.5257312484912</v>
      </c>
      <c r="I319">
        <v>15.138058253768801</v>
      </c>
      <c r="J319">
        <v>26.1800780040919</v>
      </c>
      <c r="K319">
        <v>10.5274997651577</v>
      </c>
      <c r="L319">
        <v>72.032290310558395</v>
      </c>
      <c r="M319">
        <v>8.1418482583551892</v>
      </c>
      <c r="N319">
        <v>4.2471677053012797</v>
      </c>
      <c r="O319">
        <v>14.645857159249299</v>
      </c>
      <c r="P319">
        <v>0.84219998121261597</v>
      </c>
      <c r="Q319">
        <v>367.18384777217699</v>
      </c>
      <c r="R319">
        <v>10.650819908776599</v>
      </c>
    </row>
    <row r="320" spans="1:18" x14ac:dyDescent="0.35">
      <c r="A320" s="49">
        <v>44294</v>
      </c>
      <c r="B320">
        <v>11.3120002746582</v>
      </c>
      <c r="C320">
        <v>166.57000732421801</v>
      </c>
      <c r="D320">
        <v>95.094884524668004</v>
      </c>
      <c r="E320">
        <v>91.065745592690703</v>
      </c>
      <c r="F320">
        <v>1741.15161132812</v>
      </c>
      <c r="G320">
        <v>10.271336250823699</v>
      </c>
      <c r="H320">
        <v>13.4360725076581</v>
      </c>
      <c r="I320">
        <v>15.221954167423901</v>
      </c>
      <c r="J320">
        <v>26.217545038304099</v>
      </c>
      <c r="K320">
        <v>10.591082516233801</v>
      </c>
      <c r="L320">
        <v>71.802960949849407</v>
      </c>
      <c r="M320">
        <v>8.1131363977725002</v>
      </c>
      <c r="N320">
        <v>4.2659403075883997</v>
      </c>
      <c r="O320">
        <v>14.6697400328346</v>
      </c>
      <c r="P320">
        <v>0.83923000097274703</v>
      </c>
      <c r="Q320">
        <v>372.44647371966403</v>
      </c>
      <c r="R320">
        <v>10.6548809829806</v>
      </c>
    </row>
    <row r="321" spans="1:18" x14ac:dyDescent="0.35">
      <c r="A321" s="49">
        <v>44295</v>
      </c>
      <c r="B321">
        <v>11.2849998474121</v>
      </c>
      <c r="C321">
        <v>167.24000549316401</v>
      </c>
      <c r="D321">
        <v>94.986728143622202</v>
      </c>
      <c r="E321">
        <v>90.991197596922504</v>
      </c>
      <c r="F321">
        <v>1794.75964355468</v>
      </c>
      <c r="G321">
        <v>10.356098340060001</v>
      </c>
      <c r="H321">
        <v>13.5619566876632</v>
      </c>
      <c r="I321">
        <v>15.1984558298418</v>
      </c>
      <c r="J321">
        <v>26.410567554358799</v>
      </c>
      <c r="K321">
        <v>10.5071599963478</v>
      </c>
      <c r="L321">
        <v>71.753582426842897</v>
      </c>
      <c r="M321">
        <v>8.1131363977725002</v>
      </c>
      <c r="N321">
        <v>4.2456901989938798</v>
      </c>
      <c r="O321">
        <v>14.6361716651618</v>
      </c>
      <c r="P321">
        <v>0.83923000097274703</v>
      </c>
      <c r="Q321">
        <v>375.13135407433901</v>
      </c>
      <c r="R321">
        <v>10.629909197187001</v>
      </c>
    </row>
    <row r="322" spans="1:18" x14ac:dyDescent="0.35">
      <c r="A322" s="49">
        <v>44298</v>
      </c>
      <c r="B322">
        <v>11.2580003738403</v>
      </c>
      <c r="C322">
        <v>167.63000488281199</v>
      </c>
      <c r="D322">
        <v>94.969694376345601</v>
      </c>
      <c r="E322">
        <v>90.924223920725098</v>
      </c>
      <c r="F322">
        <v>1923.37866210937</v>
      </c>
      <c r="G322">
        <v>10.407319392471299</v>
      </c>
      <c r="H322">
        <v>13.680588981924</v>
      </c>
      <c r="I322">
        <v>15.1829367088441</v>
      </c>
      <c r="J322">
        <v>26.186159917297299</v>
      </c>
      <c r="K322">
        <v>10.424105776208799</v>
      </c>
      <c r="L322">
        <v>71.685510563384</v>
      </c>
      <c r="M322">
        <v>8.1138128793556294</v>
      </c>
      <c r="N322">
        <v>4.2257928121107904</v>
      </c>
      <c r="O322">
        <v>14.6289988522062</v>
      </c>
      <c r="P322">
        <v>0.839299976825714</v>
      </c>
      <c r="Q322">
        <v>379.04393426061102</v>
      </c>
      <c r="R322">
        <v>10.6307955298516</v>
      </c>
    </row>
    <row r="323" spans="1:18" x14ac:dyDescent="0.35">
      <c r="A323" s="49">
        <v>44299</v>
      </c>
      <c r="B323">
        <v>11.225999832153301</v>
      </c>
      <c r="C323">
        <v>167.169998168945</v>
      </c>
      <c r="D323">
        <v>94.929909253219193</v>
      </c>
      <c r="E323">
        <v>90.880117728845505</v>
      </c>
      <c r="F323">
        <v>2032.05859375</v>
      </c>
      <c r="G323">
        <v>10.255858356492199</v>
      </c>
      <c r="H323">
        <v>13.560151016765699</v>
      </c>
      <c r="I323">
        <v>15.107731890958</v>
      </c>
      <c r="J323">
        <v>26.367426921400401</v>
      </c>
      <c r="K323">
        <v>10.423164202891501</v>
      </c>
      <c r="L323">
        <v>71.498133314867104</v>
      </c>
      <c r="M323">
        <v>8.0786980393159507</v>
      </c>
      <c r="N323">
        <v>4.2522159221947202</v>
      </c>
      <c r="O323">
        <v>14.7229288431282</v>
      </c>
      <c r="P323">
        <v>0.83653002977371205</v>
      </c>
      <c r="Q323">
        <v>383.512308135414</v>
      </c>
      <c r="R323">
        <v>10.6206020942971</v>
      </c>
    </row>
    <row r="324" spans="1:18" x14ac:dyDescent="0.35">
      <c r="A324" s="49">
        <v>44300</v>
      </c>
      <c r="B324">
        <v>11.3800001144409</v>
      </c>
      <c r="C324">
        <v>166.350006103515</v>
      </c>
      <c r="D324">
        <v>94.602413775202393</v>
      </c>
      <c r="E324">
        <v>90.629616431665397</v>
      </c>
      <c r="F324">
        <v>2104.62329101562</v>
      </c>
      <c r="G324">
        <v>10.353662644278501</v>
      </c>
      <c r="H324">
        <v>13.6157754450073</v>
      </c>
      <c r="I324">
        <v>14.883911798942499</v>
      </c>
      <c r="J324">
        <v>26.447310053052799</v>
      </c>
      <c r="K324">
        <v>10.4370929606981</v>
      </c>
      <c r="L324">
        <v>71.274814185321702</v>
      </c>
      <c r="M324">
        <v>8.0654761382293696</v>
      </c>
      <c r="N324">
        <v>4.3214032402822999</v>
      </c>
      <c r="O324">
        <v>15.0507724317817</v>
      </c>
      <c r="P324">
        <v>0.83429998159408503</v>
      </c>
      <c r="Q324">
        <v>380.336325883499</v>
      </c>
      <c r="R324">
        <v>10.5922893577259</v>
      </c>
    </row>
    <row r="325" spans="1:18" x14ac:dyDescent="0.35">
      <c r="A325" s="49">
        <v>44301</v>
      </c>
      <c r="B325">
        <v>11.3959999084472</v>
      </c>
      <c r="C325">
        <v>166.27999877929599</v>
      </c>
      <c r="D325">
        <v>95.088417266246694</v>
      </c>
      <c r="E325">
        <v>91.134016743821107</v>
      </c>
      <c r="F325">
        <v>2029.60766601562</v>
      </c>
      <c r="G325">
        <v>10.349367637713399</v>
      </c>
      <c r="H325">
        <v>13.7740972758798</v>
      </c>
      <c r="I325">
        <v>15.2191659425105</v>
      </c>
      <c r="J325">
        <v>26.9551322963895</v>
      </c>
      <c r="K325">
        <v>10.5414862618579</v>
      </c>
      <c r="L325">
        <v>71.646905279048497</v>
      </c>
      <c r="M325">
        <v>8.0917945680737908</v>
      </c>
      <c r="N325">
        <v>4.3668925244995096</v>
      </c>
      <c r="O325">
        <v>15.177401578377699</v>
      </c>
      <c r="P325">
        <v>0.83530002832412698</v>
      </c>
      <c r="Q325">
        <v>390.98197482699197</v>
      </c>
      <c r="R325">
        <v>10.6546964620011</v>
      </c>
    </row>
    <row r="326" spans="1:18" x14ac:dyDescent="0.35">
      <c r="A326" s="49">
        <v>44302</v>
      </c>
      <c r="B326">
        <v>11.4320001602172</v>
      </c>
      <c r="C326">
        <v>167.49000549316401</v>
      </c>
      <c r="D326">
        <v>94.840010590495694</v>
      </c>
      <c r="E326">
        <v>91.059805098085604</v>
      </c>
      <c r="F326">
        <v>1957.02355957031</v>
      </c>
      <c r="G326">
        <v>10.3911320018463</v>
      </c>
      <c r="H326">
        <v>13.9328047273597</v>
      </c>
      <c r="I326">
        <v>15.118930831308299</v>
      </c>
      <c r="J326">
        <v>26.996896660522399</v>
      </c>
      <c r="K326">
        <v>10.633368978196099</v>
      </c>
      <c r="L326">
        <v>71.499482522432103</v>
      </c>
      <c r="M326">
        <v>8.1001198783956099</v>
      </c>
      <c r="N326">
        <v>4.3668925244995096</v>
      </c>
      <c r="O326">
        <v>15.169048386909401</v>
      </c>
      <c r="P326">
        <v>0.83530002832412698</v>
      </c>
      <c r="Q326">
        <v>394.203722549764</v>
      </c>
      <c r="R326">
        <v>10.6132714512504</v>
      </c>
    </row>
    <row r="327" spans="1:18" x14ac:dyDescent="0.35">
      <c r="A327" s="49">
        <v>44305</v>
      </c>
      <c r="B327">
        <v>11.3780002593994</v>
      </c>
      <c r="C327">
        <v>167.24000549316401</v>
      </c>
      <c r="D327">
        <v>94.186892403697499</v>
      </c>
      <c r="E327">
        <v>90.331743552364898</v>
      </c>
      <c r="F327">
        <v>1936.59631347656</v>
      </c>
      <c r="G327">
        <v>10.319386458434099</v>
      </c>
      <c r="H327">
        <v>13.789622780755</v>
      </c>
      <c r="I327">
        <v>14.6364255941381</v>
      </c>
      <c r="J327">
        <v>26.641118656117399</v>
      </c>
      <c r="K327">
        <v>10.510332082193299</v>
      </c>
      <c r="L327">
        <v>70.948974990901604</v>
      </c>
      <c r="M327">
        <v>8.0423892686749792</v>
      </c>
      <c r="N327">
        <v>4.3535846864905601</v>
      </c>
      <c r="O327">
        <v>15.0930365533008</v>
      </c>
      <c r="P327">
        <v>0.83020001649856501</v>
      </c>
      <c r="Q327">
        <v>387.45296437099501</v>
      </c>
      <c r="R327">
        <v>10.523766333864099</v>
      </c>
    </row>
    <row r="328" spans="1:18" x14ac:dyDescent="0.35">
      <c r="A328" s="49">
        <v>44306</v>
      </c>
      <c r="B328">
        <v>11.1529998779296</v>
      </c>
      <c r="C328">
        <v>164.47999572753901</v>
      </c>
      <c r="D328">
        <v>94.436155373383301</v>
      </c>
      <c r="E328">
        <v>90.559823705531002</v>
      </c>
      <c r="F328">
        <v>1964.59326171875</v>
      </c>
      <c r="G328">
        <v>10.1060539503341</v>
      </c>
      <c r="H328">
        <v>13.5966324728942</v>
      </c>
      <c r="I328">
        <v>14.419411356388</v>
      </c>
      <c r="J328">
        <v>26.661367870037701</v>
      </c>
      <c r="K328">
        <v>10.4800442798687</v>
      </c>
      <c r="L328">
        <v>70.902788187719096</v>
      </c>
      <c r="M328">
        <v>8.0427263988431097</v>
      </c>
      <c r="N328">
        <v>4.3649363346744297</v>
      </c>
      <c r="O328">
        <v>15.067660521164701</v>
      </c>
      <c r="P328">
        <v>0.83108997344970703</v>
      </c>
      <c r="Q328">
        <v>387.66951175386203</v>
      </c>
      <c r="R328">
        <v>10.5515350297191</v>
      </c>
    </row>
    <row r="329" spans="1:18" x14ac:dyDescent="0.35">
      <c r="A329" s="49">
        <v>44307</v>
      </c>
      <c r="B329">
        <v>11.2849998474121</v>
      </c>
      <c r="C329">
        <v>162.86000061035099</v>
      </c>
      <c r="D329">
        <v>94.484684857562996</v>
      </c>
      <c r="E329">
        <v>90.634321200126493</v>
      </c>
      <c r="F329">
        <v>2000.53686523437</v>
      </c>
      <c r="G329">
        <v>10.2760063967119</v>
      </c>
      <c r="H329">
        <v>13.914560124277999</v>
      </c>
      <c r="I329">
        <v>14.7951228884904</v>
      </c>
      <c r="J329">
        <v>27.048244582401999</v>
      </c>
      <c r="K329">
        <v>10.541836545570501</v>
      </c>
      <c r="L329">
        <v>71.107444795253201</v>
      </c>
      <c r="M329">
        <v>8.03086724824146</v>
      </c>
      <c r="N329">
        <v>4.3763559002935297</v>
      </c>
      <c r="O329">
        <v>15.002802890345301</v>
      </c>
      <c r="P329">
        <v>0.83072000741958596</v>
      </c>
      <c r="Q329">
        <v>389.64129965196099</v>
      </c>
      <c r="R329">
        <v>10.5550779836771</v>
      </c>
    </row>
    <row r="330" spans="1:18" x14ac:dyDescent="0.35">
      <c r="A330" s="49">
        <v>44308</v>
      </c>
      <c r="B330">
        <v>11.203000068664499</v>
      </c>
      <c r="C330">
        <v>165.16000366210901</v>
      </c>
      <c r="D330">
        <v>94.690282680960493</v>
      </c>
      <c r="E330">
        <v>90.824230827865904</v>
      </c>
      <c r="F330">
        <v>1953.61975097656</v>
      </c>
      <c r="G330">
        <v>10.2374134161109</v>
      </c>
      <c r="H330">
        <v>13.6998221824001</v>
      </c>
      <c r="I330">
        <v>14.432255889815901</v>
      </c>
      <c r="J330">
        <v>27.1499519935252</v>
      </c>
      <c r="K330">
        <v>10.512075659515499</v>
      </c>
      <c r="L330">
        <v>71.112970271076307</v>
      </c>
      <c r="M330">
        <v>8.05453319273993</v>
      </c>
      <c r="N330">
        <v>4.4182036869864296</v>
      </c>
      <c r="O330">
        <v>15.1563647190164</v>
      </c>
      <c r="P330">
        <v>0.83231002092361395</v>
      </c>
      <c r="Q330">
        <v>391.324419704224</v>
      </c>
      <c r="R330">
        <v>10.5917914484439</v>
      </c>
    </row>
    <row r="331" spans="1:18" x14ac:dyDescent="0.35">
      <c r="A331" s="49">
        <v>44309</v>
      </c>
      <c r="B331">
        <v>11.2659997940063</v>
      </c>
      <c r="C331">
        <v>164.350006103515</v>
      </c>
      <c r="D331">
        <v>94.673778975025002</v>
      </c>
      <c r="E331">
        <v>90.873526044940704</v>
      </c>
      <c r="F331">
        <v>1828.22058105468</v>
      </c>
      <c r="G331">
        <v>10.428844339922099</v>
      </c>
      <c r="H331">
        <v>13.974486013310001</v>
      </c>
      <c r="I331">
        <v>14.7485329992645</v>
      </c>
      <c r="J331">
        <v>27.366354376971401</v>
      </c>
      <c r="K331">
        <v>10.6785375049497</v>
      </c>
      <c r="L331">
        <v>71.300670557243393</v>
      </c>
      <c r="M331">
        <v>8.0711250052240704</v>
      </c>
      <c r="N331">
        <v>4.4449805371154101</v>
      </c>
      <c r="O331">
        <v>15.2479193293197</v>
      </c>
      <c r="P331">
        <v>0.83231002092361395</v>
      </c>
      <c r="Q331">
        <v>403.55979357321303</v>
      </c>
      <c r="R331">
        <v>10.5917914484439</v>
      </c>
    </row>
    <row r="332" spans="1:18" x14ac:dyDescent="0.35">
      <c r="A332" s="49">
        <v>44312</v>
      </c>
      <c r="B332">
        <v>11.3269996643066</v>
      </c>
      <c r="C332">
        <v>165.919998168945</v>
      </c>
      <c r="D332">
        <v>94.067363256694904</v>
      </c>
      <c r="E332">
        <v>90.272144722999599</v>
      </c>
      <c r="F332">
        <v>2202.67944335937</v>
      </c>
      <c r="G332">
        <v>10.4372969539432</v>
      </c>
      <c r="H332">
        <v>13.971575624107301</v>
      </c>
      <c r="I332">
        <v>14.9234319087925</v>
      </c>
      <c r="J332">
        <v>27.479641258392299</v>
      </c>
      <c r="K332">
        <v>10.6607763379325</v>
      </c>
      <c r="L332">
        <v>70.873291791734999</v>
      </c>
      <c r="M332">
        <v>8.0264206260735502</v>
      </c>
      <c r="N332">
        <v>4.47361773811968</v>
      </c>
      <c r="O332">
        <v>15.2876187804279</v>
      </c>
      <c r="P332">
        <v>0.82770001888275102</v>
      </c>
      <c r="Q332">
        <v>401.737015732418</v>
      </c>
      <c r="R332">
        <v>10.5331255920127</v>
      </c>
    </row>
    <row r="333" spans="1:18" x14ac:dyDescent="0.35">
      <c r="A333" s="49">
        <v>44313</v>
      </c>
      <c r="B333">
        <v>11.3420000076293</v>
      </c>
      <c r="C333">
        <v>166.11000061035099</v>
      </c>
      <c r="D333">
        <v>93.770621935304902</v>
      </c>
      <c r="E333">
        <v>89.987250844580501</v>
      </c>
      <c r="F333">
        <v>2263.173828125</v>
      </c>
      <c r="G333">
        <v>10.520826436605899</v>
      </c>
      <c r="H333">
        <v>13.961598875183199</v>
      </c>
      <c r="I333">
        <v>14.796979133510799</v>
      </c>
      <c r="J333">
        <v>27.302866015947501</v>
      </c>
      <c r="K333">
        <v>10.677976795589901</v>
      </c>
      <c r="L333">
        <v>70.725352270574106</v>
      </c>
      <c r="M333">
        <v>8.0206891620282406</v>
      </c>
      <c r="N333">
        <v>4.49703355322674</v>
      </c>
      <c r="O333">
        <v>15.433853426134601</v>
      </c>
      <c r="P333">
        <v>0.82710897922515803</v>
      </c>
      <c r="Q333">
        <v>401.95297867634798</v>
      </c>
      <c r="R333">
        <v>10.492788015189101</v>
      </c>
    </row>
    <row r="334" spans="1:18" x14ac:dyDescent="0.35">
      <c r="A334" s="49">
        <v>44314</v>
      </c>
      <c r="B334">
        <v>11.4770002365112</v>
      </c>
      <c r="C334">
        <v>166.58999633789</v>
      </c>
      <c r="D334">
        <v>93.467156480246501</v>
      </c>
      <c r="E334">
        <v>89.689664166304198</v>
      </c>
      <c r="F334">
        <v>2273.80590820312</v>
      </c>
      <c r="G334">
        <v>10.5142402007675</v>
      </c>
      <c r="H334">
        <v>13.9173595131778</v>
      </c>
      <c r="I334">
        <v>14.5353595138931</v>
      </c>
      <c r="J334">
        <v>27.233199402856801</v>
      </c>
      <c r="K334">
        <v>10.6543202637958</v>
      </c>
      <c r="L334">
        <v>70.596862691570095</v>
      </c>
      <c r="M334">
        <v>7.9905405976269304</v>
      </c>
      <c r="N334">
        <v>4.5000117125140902</v>
      </c>
      <c r="O334">
        <v>15.3923202692794</v>
      </c>
      <c r="P334">
        <v>0.82400000095367398</v>
      </c>
      <c r="Q334">
        <v>397.50207150497903</v>
      </c>
      <c r="R334">
        <v>10.461520596214299</v>
      </c>
    </row>
    <row r="335" spans="1:18" x14ac:dyDescent="0.35">
      <c r="A335" s="49">
        <v>44315</v>
      </c>
      <c r="B335">
        <v>11.4960002899169</v>
      </c>
      <c r="C335">
        <v>166.19999694824199</v>
      </c>
      <c r="D335">
        <v>93.486172967832303</v>
      </c>
      <c r="E335">
        <v>89.860800578393494</v>
      </c>
      <c r="F335">
        <v>2307.25561523437</v>
      </c>
      <c r="G335">
        <v>10.653831821411099</v>
      </c>
      <c r="H335">
        <v>14.0429382478828</v>
      </c>
      <c r="I335">
        <v>14.6366496682167</v>
      </c>
      <c r="J335">
        <v>27.211799383163399</v>
      </c>
      <c r="K335">
        <v>10.686815789207399</v>
      </c>
      <c r="L335">
        <v>70.7291209751438</v>
      </c>
      <c r="M335">
        <v>8.0029440740367992</v>
      </c>
      <c r="N335">
        <v>4.5032883127793104</v>
      </c>
      <c r="O335">
        <v>15.502479019470201</v>
      </c>
      <c r="P335">
        <v>0.82459998130798295</v>
      </c>
      <c r="Q335">
        <v>406.66727923992499</v>
      </c>
      <c r="R335">
        <v>10.452779269739899</v>
      </c>
    </row>
    <row r="336" spans="1:18" x14ac:dyDescent="0.35">
      <c r="A336" s="49">
        <v>44316</v>
      </c>
      <c r="B336">
        <v>11.375</v>
      </c>
      <c r="C336">
        <v>165.72000122070301</v>
      </c>
      <c r="D336">
        <v>93.584246462618395</v>
      </c>
      <c r="E336">
        <v>89.836371854276805</v>
      </c>
      <c r="F336">
        <v>2450.83544921875</v>
      </c>
      <c r="G336">
        <v>10.563126106571101</v>
      </c>
      <c r="H336">
        <v>13.845034441104801</v>
      </c>
      <c r="I336">
        <v>14.1913649233665</v>
      </c>
      <c r="J336">
        <v>27.0798635119781</v>
      </c>
      <c r="K336">
        <v>10.505403573127699</v>
      </c>
      <c r="L336">
        <v>70.696777923203598</v>
      </c>
      <c r="M336">
        <v>8.0111776801886592</v>
      </c>
      <c r="N336">
        <v>4.5099208088905698</v>
      </c>
      <c r="O336">
        <v>15.362296959735801</v>
      </c>
      <c r="P336">
        <v>0.82459998130798295</v>
      </c>
      <c r="Q336">
        <v>399.221494722427</v>
      </c>
      <c r="R336">
        <v>10.4609586143039</v>
      </c>
    </row>
    <row r="337" spans="1:18" x14ac:dyDescent="0.35">
      <c r="A337" s="49">
        <v>44319</v>
      </c>
      <c r="B337">
        <v>11.5489997863769</v>
      </c>
      <c r="C337">
        <v>165.27000427246</v>
      </c>
      <c r="D337">
        <v>94.155056058639204</v>
      </c>
      <c r="E337">
        <v>90.416850616957106</v>
      </c>
      <c r="F337">
        <v>2707.85913085937</v>
      </c>
      <c r="G337">
        <v>10.6870994493732</v>
      </c>
      <c r="H337">
        <v>14.161028155014</v>
      </c>
      <c r="I337">
        <v>14.094700217247</v>
      </c>
      <c r="J337">
        <v>27.186190178094801</v>
      </c>
      <c r="K337">
        <v>10.554442783147801</v>
      </c>
      <c r="L337">
        <v>71.110317604534401</v>
      </c>
      <c r="M337">
        <v>8.0631758461169003</v>
      </c>
      <c r="N337">
        <v>4.5745426527349702</v>
      </c>
      <c r="O337">
        <v>15.628535557165099</v>
      </c>
      <c r="P337">
        <v>0.82910001277923495</v>
      </c>
      <c r="Q337">
        <v>401.75548113747902</v>
      </c>
      <c r="R337">
        <v>10.5262704489962</v>
      </c>
    </row>
    <row r="338" spans="1:18" x14ac:dyDescent="0.35">
      <c r="A338" s="49">
        <v>44320</v>
      </c>
      <c r="B338">
        <v>11.604000091552701</v>
      </c>
      <c r="C338">
        <v>166.44999694824199</v>
      </c>
      <c r="D338">
        <v>94.632995317296206</v>
      </c>
      <c r="E338">
        <v>90.781196696945202</v>
      </c>
      <c r="F338">
        <v>2933.794921875</v>
      </c>
      <c r="G338">
        <v>10.794801441351099</v>
      </c>
      <c r="H338">
        <v>14.315388527709899</v>
      </c>
      <c r="I338">
        <v>13.9158881242286</v>
      </c>
      <c r="J338">
        <v>27.032778616429098</v>
      </c>
      <c r="K338">
        <v>10.511822716474301</v>
      </c>
      <c r="L338">
        <v>71.342972200506594</v>
      </c>
      <c r="M338">
        <v>8.1025094875924992</v>
      </c>
      <c r="N338">
        <v>4.6323082127142596</v>
      </c>
      <c r="O338">
        <v>15.9383530630674</v>
      </c>
      <c r="P338">
        <v>0.83228999376296997</v>
      </c>
      <c r="Q338">
        <v>400.232098854676</v>
      </c>
      <c r="R338">
        <v>10.5824784995313</v>
      </c>
    </row>
    <row r="339" spans="1:18" x14ac:dyDescent="0.35">
      <c r="A339" s="49">
        <v>44321</v>
      </c>
      <c r="B339">
        <v>11.9130001068115</v>
      </c>
      <c r="C339">
        <v>165.97999572753901</v>
      </c>
      <c r="D339">
        <v>94.763123832953994</v>
      </c>
      <c r="E339">
        <v>90.941734072412103</v>
      </c>
      <c r="F339">
        <v>2893.3115234375</v>
      </c>
      <c r="G339">
        <v>10.8677792051372</v>
      </c>
      <c r="H339">
        <v>14.5486660901531</v>
      </c>
      <c r="I339">
        <v>13.990703424240101</v>
      </c>
      <c r="J339">
        <v>26.8821374979415</v>
      </c>
      <c r="K339">
        <v>10.5679778955715</v>
      </c>
      <c r="L339">
        <v>71.5242654247822</v>
      </c>
      <c r="M339">
        <v>8.1072798308133507</v>
      </c>
      <c r="N339">
        <v>4.6752236328640597</v>
      </c>
      <c r="O339">
        <v>15.9893767034759</v>
      </c>
      <c r="P339">
        <v>0.83278000354766801</v>
      </c>
      <c r="Q339">
        <v>396.88219118535898</v>
      </c>
      <c r="R339">
        <v>10.605252920640201</v>
      </c>
    </row>
    <row r="340" spans="1:18" x14ac:dyDescent="0.35">
      <c r="A340" s="49">
        <v>44322</v>
      </c>
      <c r="B340">
        <v>11.958999633789</v>
      </c>
      <c r="C340">
        <v>166.61999511718699</v>
      </c>
      <c r="D340">
        <v>94.3039236731492</v>
      </c>
      <c r="E340">
        <v>90.575432337420807</v>
      </c>
      <c r="F340">
        <v>2864.96630859375</v>
      </c>
      <c r="G340">
        <v>10.9126619238023</v>
      </c>
      <c r="H340">
        <v>14.5999325088672</v>
      </c>
      <c r="I340">
        <v>14.011625694559999</v>
      </c>
      <c r="J340">
        <v>26.531772040346102</v>
      </c>
      <c r="K340">
        <v>10.664081768935199</v>
      </c>
      <c r="L340">
        <v>71.140795076552806</v>
      </c>
      <c r="M340">
        <v>8.0665865575211306</v>
      </c>
      <c r="N340">
        <v>4.6850792114622601</v>
      </c>
      <c r="O340">
        <v>16.000265353068301</v>
      </c>
      <c r="P340">
        <v>0.82859998941421498</v>
      </c>
      <c r="Q340">
        <v>393.01548420021902</v>
      </c>
      <c r="R340">
        <v>10.5602539016093</v>
      </c>
    </row>
    <row r="341" spans="1:18" x14ac:dyDescent="0.35">
      <c r="A341" s="49">
        <v>44323</v>
      </c>
      <c r="B341">
        <v>12.060000419616699</v>
      </c>
      <c r="C341">
        <v>167.67999267578099</v>
      </c>
      <c r="D341">
        <v>94.279250014712005</v>
      </c>
      <c r="E341">
        <v>90.575432337420807</v>
      </c>
      <c r="F341">
        <v>3208.55786132812</v>
      </c>
      <c r="G341">
        <v>10.962377480647</v>
      </c>
      <c r="H341">
        <v>14.715936001647901</v>
      </c>
      <c r="I341">
        <v>14.251920450096099</v>
      </c>
      <c r="J341">
        <v>26.730634267725002</v>
      </c>
      <c r="K341">
        <v>10.7717998623847</v>
      </c>
      <c r="L341">
        <v>71.189712516723802</v>
      </c>
      <c r="M341">
        <v>8.0831336497474808</v>
      </c>
      <c r="N341">
        <v>4.7383941954841999</v>
      </c>
      <c r="O341">
        <v>16.1245550353946</v>
      </c>
      <c r="P341">
        <v>0.82859998941421498</v>
      </c>
      <c r="Q341">
        <v>398.30074240906401</v>
      </c>
      <c r="R341">
        <v>10.5602539016093</v>
      </c>
    </row>
    <row r="342" spans="1:18" x14ac:dyDescent="0.35">
      <c r="A342" s="49">
        <v>44326</v>
      </c>
      <c r="B342">
        <v>12.093000411987299</v>
      </c>
      <c r="C342">
        <v>168.169998168945</v>
      </c>
      <c r="D342">
        <v>93.569975977124102</v>
      </c>
      <c r="E342">
        <v>89.856185013140902</v>
      </c>
      <c r="F342">
        <v>3432.654296875</v>
      </c>
      <c r="G342">
        <v>10.8476024743488</v>
      </c>
      <c r="H342">
        <v>14.512890174218001</v>
      </c>
      <c r="I342">
        <v>13.5409711039062</v>
      </c>
      <c r="J342">
        <v>26.250045403071201</v>
      </c>
      <c r="K342">
        <v>10.658160262193199</v>
      </c>
      <c r="L342">
        <v>70.603220114122394</v>
      </c>
      <c r="M342">
        <v>8.0349433705301792</v>
      </c>
      <c r="N342">
        <v>4.69027066705143</v>
      </c>
      <c r="O342">
        <v>15.954295202322699</v>
      </c>
      <c r="P342">
        <v>0.82366001605987504</v>
      </c>
      <c r="Q342">
        <v>391.47689848513897</v>
      </c>
      <c r="R342">
        <v>10.4645682355609</v>
      </c>
    </row>
    <row r="343" spans="1:18" x14ac:dyDescent="0.35">
      <c r="A343" s="49">
        <v>44327</v>
      </c>
      <c r="B343">
        <v>11.9040002822875</v>
      </c>
      <c r="C343">
        <v>165.21000671386699</v>
      </c>
      <c r="D343">
        <v>93.338119087036802</v>
      </c>
      <c r="E343">
        <v>89.520255541755404</v>
      </c>
      <c r="F343">
        <v>3134.59545898437</v>
      </c>
      <c r="G343">
        <v>10.6797319548674</v>
      </c>
      <c r="H343">
        <v>14.516859022752801</v>
      </c>
      <c r="I343">
        <v>13.5863973498344</v>
      </c>
      <c r="J343">
        <v>26.069414425614401</v>
      </c>
      <c r="K343">
        <v>10.5891554699607</v>
      </c>
      <c r="L343">
        <v>70.509565592092201</v>
      </c>
      <c r="M343">
        <v>8.0161390609540604</v>
      </c>
      <c r="N343">
        <v>4.7220064137549604</v>
      </c>
      <c r="O343">
        <v>16.130759160992501</v>
      </c>
      <c r="P343">
        <v>0.82341802120208696</v>
      </c>
      <c r="Q343">
        <v>387.89871556064799</v>
      </c>
      <c r="R343">
        <v>10.4287761019967</v>
      </c>
    </row>
    <row r="344" spans="1:18" x14ac:dyDescent="0.35">
      <c r="A344" s="49">
        <v>44328</v>
      </c>
      <c r="B344">
        <v>11.9239997863769</v>
      </c>
      <c r="C344">
        <v>163.78999328613199</v>
      </c>
      <c r="D344">
        <v>93.519328401252096</v>
      </c>
      <c r="E344">
        <v>89.845566817035404</v>
      </c>
      <c r="F344">
        <v>3076.26928710937</v>
      </c>
      <c r="G344">
        <v>10.547662133026</v>
      </c>
      <c r="H344">
        <v>14.1656600295227</v>
      </c>
      <c r="I344">
        <v>13.0396924316883</v>
      </c>
      <c r="J344">
        <v>25.897243696308301</v>
      </c>
      <c r="K344">
        <v>10.3655209659577</v>
      </c>
      <c r="L344">
        <v>70.552729971853296</v>
      </c>
      <c r="M344">
        <v>8.0516705959913608</v>
      </c>
      <c r="N344">
        <v>4.7478063243217399</v>
      </c>
      <c r="O344">
        <v>16.185776323238699</v>
      </c>
      <c r="P344">
        <v>0.827916979789733</v>
      </c>
      <c r="Q344">
        <v>379.71211636732897</v>
      </c>
      <c r="R344">
        <v>10.436410315128899</v>
      </c>
    </row>
    <row r="345" spans="1:18" x14ac:dyDescent="0.35">
      <c r="A345" s="49">
        <v>44329</v>
      </c>
      <c r="B345">
        <v>11.8450002670288</v>
      </c>
      <c r="D345">
        <v>93.742428607508799</v>
      </c>
      <c r="E345">
        <v>89.969252174621403</v>
      </c>
      <c r="F345">
        <v>3358.78979492187</v>
      </c>
      <c r="G345">
        <v>10.7474397385692</v>
      </c>
      <c r="H345">
        <v>14.4237602209949</v>
      </c>
      <c r="I345">
        <v>13.206599986577</v>
      </c>
      <c r="J345">
        <v>25.850159714307701</v>
      </c>
      <c r="K345">
        <v>10.3003197652626</v>
      </c>
      <c r="L345">
        <v>70.812326794109595</v>
      </c>
      <c r="M345">
        <v>8.0524780734916099</v>
      </c>
      <c r="N345">
        <v>4.6350694705773696</v>
      </c>
      <c r="O345">
        <v>15.7568407409524</v>
      </c>
      <c r="P345">
        <v>0.82800000905990601</v>
      </c>
      <c r="Q345">
        <v>381.14716859919099</v>
      </c>
      <c r="R345">
        <v>10.4621324844708</v>
      </c>
    </row>
    <row r="346" spans="1:18" x14ac:dyDescent="0.35">
      <c r="A346" s="49">
        <v>44330</v>
      </c>
      <c r="B346">
        <v>12.0030002593994</v>
      </c>
      <c r="C346">
        <v>163.47000122070301</v>
      </c>
      <c r="D346">
        <v>93.956156362532894</v>
      </c>
      <c r="E346">
        <v>90.116681558558795</v>
      </c>
      <c r="F346">
        <v>2995.349609375</v>
      </c>
      <c r="G346">
        <v>10.9295999616622</v>
      </c>
      <c r="H346">
        <v>14.6224800336551</v>
      </c>
      <c r="I346">
        <v>13.620600780749299</v>
      </c>
      <c r="J346">
        <v>26.164800602149899</v>
      </c>
      <c r="K346">
        <v>10.4079598611974</v>
      </c>
      <c r="L346">
        <v>71.040407088353206</v>
      </c>
      <c r="M346">
        <v>8.0607456288188892</v>
      </c>
      <c r="N346">
        <v>4.6550482114881202</v>
      </c>
      <c r="O346">
        <v>15.897600805664</v>
      </c>
      <c r="P346">
        <v>0.82800000905990601</v>
      </c>
      <c r="Q346">
        <v>383.10626493410302</v>
      </c>
      <c r="R346">
        <v>10.4950321430339</v>
      </c>
    </row>
    <row r="347" spans="1:18" x14ac:dyDescent="0.35">
      <c r="A347" s="49">
        <v>44333</v>
      </c>
      <c r="B347">
        <v>12.142000198364199</v>
      </c>
      <c r="C347">
        <v>164.27999877929599</v>
      </c>
      <c r="D347">
        <v>93.259465503071596</v>
      </c>
      <c r="E347">
        <v>89.461704257843806</v>
      </c>
      <c r="F347">
        <v>2765.44140625</v>
      </c>
      <c r="G347">
        <v>10.874507553884801</v>
      </c>
      <c r="H347">
        <v>14.600794643163599</v>
      </c>
      <c r="I347">
        <v>13.424505020880099</v>
      </c>
      <c r="J347">
        <v>26.001753666592698</v>
      </c>
      <c r="K347">
        <v>10.3069269284511</v>
      </c>
      <c r="L347">
        <v>70.445905870957105</v>
      </c>
      <c r="M347">
        <v>8.0079805612964492</v>
      </c>
      <c r="N347">
        <v>4.6907363379115701</v>
      </c>
      <c r="O347">
        <v>15.9745032723487</v>
      </c>
      <c r="P347">
        <v>0.82257997989654497</v>
      </c>
      <c r="Q347">
        <v>374.29158857283198</v>
      </c>
      <c r="R347">
        <v>10.4263324091411</v>
      </c>
    </row>
    <row r="348" spans="1:18" x14ac:dyDescent="0.35">
      <c r="A348" s="49">
        <v>44334</v>
      </c>
      <c r="B348">
        <v>12.015000343322701</v>
      </c>
      <c r="C348">
        <v>164.66000366210901</v>
      </c>
      <c r="D348">
        <v>92.633647508619106</v>
      </c>
      <c r="E348">
        <v>88.905697524405696</v>
      </c>
      <c r="F348">
        <v>2021.82690429687</v>
      </c>
      <c r="G348">
        <v>10.675722576248701</v>
      </c>
      <c r="H348">
        <v>14.348826132145399</v>
      </c>
      <c r="I348">
        <v>13.236259924678899</v>
      </c>
      <c r="J348">
        <v>25.965320089974199</v>
      </c>
      <c r="K348">
        <v>10.3812193894884</v>
      </c>
      <c r="L348">
        <v>69.890051290258199</v>
      </c>
      <c r="M348">
        <v>7.9721761754717502</v>
      </c>
      <c r="N348">
        <v>4.6649785208859296</v>
      </c>
      <c r="O348">
        <v>15.829519762730699</v>
      </c>
      <c r="P348">
        <v>0.81806302070617598</v>
      </c>
      <c r="Q348">
        <v>370.85604326490198</v>
      </c>
      <c r="R348">
        <v>10.369079231154499</v>
      </c>
    </row>
    <row r="349" spans="1:18" x14ac:dyDescent="0.35">
      <c r="A349" s="49">
        <v>44335</v>
      </c>
      <c r="B349">
        <v>11.729000091552701</v>
      </c>
      <c r="C349">
        <v>161.97999572753901</v>
      </c>
      <c r="D349">
        <v>92.892351344840705</v>
      </c>
      <c r="E349">
        <v>89.222344955569895</v>
      </c>
      <c r="F349">
        <v>2277.474609375</v>
      </c>
      <c r="G349">
        <v>10.671284855332299</v>
      </c>
      <c r="H349">
        <v>14.220164619049999</v>
      </c>
      <c r="I349">
        <v>13.554750055074599</v>
      </c>
      <c r="J349">
        <v>25.901895669321998</v>
      </c>
      <c r="K349">
        <v>10.375545136170301</v>
      </c>
      <c r="L349">
        <v>69.997808355546496</v>
      </c>
      <c r="M349">
        <v>7.99746677357978</v>
      </c>
      <c r="N349">
        <v>4.5788611211855201</v>
      </c>
      <c r="O349">
        <v>15.5263497497081</v>
      </c>
      <c r="P349">
        <v>0.82150000333786</v>
      </c>
      <c r="Q349">
        <v>367.08327027507499</v>
      </c>
      <c r="R349">
        <v>10.3800021459808</v>
      </c>
    </row>
    <row r="350" spans="1:18" x14ac:dyDescent="0.35">
      <c r="A350" s="49">
        <v>44336</v>
      </c>
      <c r="B350">
        <v>11.744000434875399</v>
      </c>
      <c r="C350">
        <v>162.08999633789</v>
      </c>
      <c r="D350">
        <v>92.809893396618904</v>
      </c>
      <c r="E350">
        <v>89.025047357878506</v>
      </c>
      <c r="F350">
        <v>1995.58386230468</v>
      </c>
      <c r="G350">
        <v>10.625429825126799</v>
      </c>
      <c r="H350">
        <v>14.159059879838701</v>
      </c>
      <c r="I350">
        <v>13.8891298495525</v>
      </c>
      <c r="J350">
        <v>26.1750392913818</v>
      </c>
      <c r="K350">
        <v>10.3718595688346</v>
      </c>
      <c r="L350">
        <v>69.994770381997995</v>
      </c>
      <c r="M350">
        <v>7.9631012697588499</v>
      </c>
      <c r="N350">
        <v>4.5262912469487997</v>
      </c>
      <c r="O350">
        <v>15.2960392099628</v>
      </c>
      <c r="P350">
        <v>0.81796997785568204</v>
      </c>
      <c r="Q350">
        <v>373.378032878863</v>
      </c>
      <c r="R350">
        <v>10.376026739952099</v>
      </c>
    </row>
    <row r="351" spans="1:18" x14ac:dyDescent="0.35">
      <c r="A351" s="49">
        <v>44337</v>
      </c>
      <c r="B351">
        <v>11.772000312805099</v>
      </c>
      <c r="C351">
        <v>163.28999328613199</v>
      </c>
      <c r="D351">
        <v>92.850482360974098</v>
      </c>
      <c r="E351">
        <v>89.114057259262097</v>
      </c>
      <c r="F351">
        <v>1884.81567382812</v>
      </c>
      <c r="G351">
        <v>10.7154070219402</v>
      </c>
      <c r="H351">
        <v>14.2572169636491</v>
      </c>
      <c r="I351">
        <v>13.8891298495525</v>
      </c>
      <c r="J351">
        <v>26.240478387357999</v>
      </c>
      <c r="K351">
        <v>10.3227810269294</v>
      </c>
      <c r="L351">
        <v>70.099388063186694</v>
      </c>
      <c r="M351">
        <v>7.9712694556014796</v>
      </c>
      <c r="N351">
        <v>4.5262912469487997</v>
      </c>
      <c r="O351">
        <v>15.467812156438599</v>
      </c>
      <c r="P351">
        <v>0.81796997785568204</v>
      </c>
      <c r="Q351">
        <v>373.09221268091198</v>
      </c>
      <c r="R351">
        <v>10.3922765230949</v>
      </c>
    </row>
    <row r="352" spans="1:18" x14ac:dyDescent="0.35">
      <c r="A352" s="49">
        <v>44340</v>
      </c>
      <c r="D352">
        <v>93.021633980009398</v>
      </c>
      <c r="E352">
        <v>89.265398904162296</v>
      </c>
      <c r="F352">
        <v>2210.07080078125</v>
      </c>
      <c r="G352">
        <v>10.7412127320835</v>
      </c>
      <c r="H352">
        <v>14.392570172076001</v>
      </c>
      <c r="I352">
        <v>14.277954071489701</v>
      </c>
      <c r="J352">
        <v>26.247202587283699</v>
      </c>
      <c r="K352">
        <v>10.372802387352101</v>
      </c>
      <c r="L352">
        <v>70.241630896552095</v>
      </c>
      <c r="M352">
        <v>7.9782862243605397</v>
      </c>
      <c r="N352">
        <v>4.5763683193780196</v>
      </c>
      <c r="O352">
        <v>15.686100312718899</v>
      </c>
      <c r="P352">
        <v>0.81869000196456898</v>
      </c>
      <c r="Q352">
        <v>378.30006523914699</v>
      </c>
      <c r="R352">
        <v>10.417690049851499</v>
      </c>
    </row>
    <row r="353" spans="1:18" x14ac:dyDescent="0.35">
      <c r="A353" s="49">
        <v>44341</v>
      </c>
      <c r="B353">
        <v>11.654999732971101</v>
      </c>
      <c r="C353">
        <v>164.44999694824199</v>
      </c>
      <c r="D353">
        <v>92.986891367248504</v>
      </c>
      <c r="E353">
        <v>89.191954975551596</v>
      </c>
      <c r="F353">
        <v>2369.34252929687</v>
      </c>
      <c r="G353">
        <v>10.580375521331201</v>
      </c>
      <c r="H353">
        <v>14.262280289245901</v>
      </c>
      <c r="I353">
        <v>14.2541162324127</v>
      </c>
      <c r="J353">
        <v>26.189696381056802</v>
      </c>
      <c r="K353">
        <v>10.4089342206716</v>
      </c>
      <c r="L353">
        <v>70.052073490547599</v>
      </c>
      <c r="M353">
        <v>7.9558430197816898</v>
      </c>
      <c r="N353">
        <v>4.5569287841469102</v>
      </c>
      <c r="O353">
        <v>15.560335740159299</v>
      </c>
      <c r="P353">
        <v>0.81638699769973699</v>
      </c>
      <c r="Q353">
        <v>378.670326037179</v>
      </c>
      <c r="R353">
        <v>10.4370412792005</v>
      </c>
    </row>
    <row r="354" spans="1:18" x14ac:dyDescent="0.35">
      <c r="A354" s="49">
        <v>44342</v>
      </c>
      <c r="B354">
        <v>11.708000183105399</v>
      </c>
      <c r="C354">
        <v>164.11000061035099</v>
      </c>
      <c r="D354">
        <v>93.385205795847398</v>
      </c>
      <c r="E354">
        <v>89.613376239834395</v>
      </c>
      <c r="F354">
        <v>2244.32836914062</v>
      </c>
      <c r="G354">
        <v>10.703218464526101</v>
      </c>
      <c r="H354">
        <v>14.377580405375801</v>
      </c>
      <c r="I354">
        <v>14.3857822929508</v>
      </c>
      <c r="J354">
        <v>26.327455276468299</v>
      </c>
      <c r="K354">
        <v>10.530982736327299</v>
      </c>
      <c r="L354">
        <v>70.4008855739539</v>
      </c>
      <c r="M354">
        <v>8.0008975275662202</v>
      </c>
      <c r="N354">
        <v>4.5846412295238901</v>
      </c>
      <c r="O354">
        <v>15.6898511303667</v>
      </c>
      <c r="P354">
        <v>0.82016998529434204</v>
      </c>
      <c r="Q354">
        <v>380.82626441048802</v>
      </c>
      <c r="R354">
        <v>10.4691103433422</v>
      </c>
    </row>
    <row r="355" spans="1:18" x14ac:dyDescent="0.35">
      <c r="A355" s="49">
        <v>44343</v>
      </c>
      <c r="B355">
        <v>11.755999565124499</v>
      </c>
      <c r="C355">
        <v>165.509994506835</v>
      </c>
      <c r="D355">
        <v>93.2666664612088</v>
      </c>
      <c r="E355">
        <v>89.487318350179507</v>
      </c>
      <c r="F355">
        <v>1984.7490234375</v>
      </c>
      <c r="G355">
        <v>10.8339172068168</v>
      </c>
      <c r="H355">
        <v>14.5163014589347</v>
      </c>
      <c r="I355">
        <v>14.4588910456043</v>
      </c>
      <c r="J355">
        <v>26.4819981466052</v>
      </c>
      <c r="K355">
        <v>10.596079540834801</v>
      </c>
      <c r="L355">
        <v>70.365178452300796</v>
      </c>
      <c r="M355">
        <v>8.0111553841787693</v>
      </c>
      <c r="N355">
        <v>4.6437842021102202</v>
      </c>
      <c r="O355">
        <v>15.918722991971199</v>
      </c>
      <c r="P355">
        <v>0.82012999057769698</v>
      </c>
      <c r="Q355">
        <v>380.20996602643902</v>
      </c>
      <c r="R355">
        <v>10.4604523081438</v>
      </c>
    </row>
    <row r="356" spans="1:18" x14ac:dyDescent="0.35">
      <c r="A356" s="49">
        <v>44344</v>
      </c>
      <c r="B356">
        <v>11.807999610900801</v>
      </c>
      <c r="C356">
        <v>167.669998168945</v>
      </c>
      <c r="D356">
        <v>93.2666664612088</v>
      </c>
      <c r="E356">
        <v>89.495421288547703</v>
      </c>
      <c r="F356">
        <v>1869.59594726562</v>
      </c>
      <c r="G356">
        <v>10.850319399917201</v>
      </c>
      <c r="H356">
        <v>14.508099971316099</v>
      </c>
      <c r="I356">
        <v>14.655723619903901</v>
      </c>
      <c r="J356">
        <v>26.5148040970798</v>
      </c>
      <c r="K356">
        <v>10.6698913651287</v>
      </c>
      <c r="L356">
        <v>70.340976007815698</v>
      </c>
      <c r="M356">
        <v>8.0111553841787693</v>
      </c>
      <c r="N356">
        <v>4.6503803537249198</v>
      </c>
      <c r="O356">
        <v>15.8777171181518</v>
      </c>
      <c r="P356">
        <v>0.82012999057769698</v>
      </c>
      <c r="Q356">
        <v>383.28853198197601</v>
      </c>
      <c r="R356">
        <v>10.4604523081438</v>
      </c>
    </row>
    <row r="357" spans="1:18" x14ac:dyDescent="0.35">
      <c r="A357" s="49">
        <v>44348</v>
      </c>
      <c r="B357">
        <v>11.9980001449584</v>
      </c>
      <c r="C357">
        <v>167.47999572753901</v>
      </c>
      <c r="D357">
        <v>93.035897420944806</v>
      </c>
      <c r="E357">
        <v>89.315370224758198</v>
      </c>
      <c r="F357">
        <v>2216.38403320312</v>
      </c>
      <c r="G357">
        <v>10.910338534852499</v>
      </c>
      <c r="H357">
        <v>14.708085303968801</v>
      </c>
      <c r="I357">
        <v>14.5689436390075</v>
      </c>
      <c r="J357">
        <v>26.232283849922101</v>
      </c>
      <c r="K357">
        <v>10.812121026744</v>
      </c>
      <c r="L357">
        <v>70.410331505812707</v>
      </c>
      <c r="M357">
        <v>8.0032130081908601</v>
      </c>
      <c r="N357">
        <v>4.7068544841110898</v>
      </c>
      <c r="O357">
        <v>16.124056916030799</v>
      </c>
      <c r="P357">
        <v>0.81848001480102495</v>
      </c>
      <c r="Q357">
        <v>377.48396696052799</v>
      </c>
      <c r="R357">
        <v>10.439407482177501</v>
      </c>
    </row>
    <row r="358" spans="1:18" x14ac:dyDescent="0.35">
      <c r="A358" s="49">
        <v>44349</v>
      </c>
      <c r="C358">
        <v>168.350006103515</v>
      </c>
      <c r="D358">
        <v>93.218282980424107</v>
      </c>
      <c r="E358">
        <v>89.405692363530704</v>
      </c>
      <c r="F358">
        <v>2353.609375</v>
      </c>
      <c r="G358">
        <v>10.8928334129352</v>
      </c>
      <c r="H358">
        <v>14.611138869325201</v>
      </c>
      <c r="I358">
        <v>14.693040183682999</v>
      </c>
      <c r="J358">
        <v>26.101850002507</v>
      </c>
      <c r="K358">
        <v>10.8273126738765</v>
      </c>
      <c r="L358">
        <v>70.544854895551893</v>
      </c>
      <c r="M358">
        <v>8.0165763817708395</v>
      </c>
      <c r="N358">
        <v>4.7296646076517801</v>
      </c>
      <c r="O358">
        <v>16.216397757331801</v>
      </c>
      <c r="P358">
        <v>0.81901001930236805</v>
      </c>
      <c r="Q358">
        <v>383.370171988121</v>
      </c>
      <c r="R358">
        <v>10.461649057108099</v>
      </c>
    </row>
    <row r="359" spans="1:18" x14ac:dyDescent="0.35">
      <c r="A359" s="49">
        <v>44350</v>
      </c>
      <c r="B359">
        <v>12.164999961853001</v>
      </c>
      <c r="D359">
        <v>93.587529073078201</v>
      </c>
      <c r="E359">
        <v>89.923007096733201</v>
      </c>
      <c r="F359">
        <v>2209.36840820312</v>
      </c>
      <c r="G359">
        <v>10.9700758267852</v>
      </c>
      <c r="H359">
        <v>14.7119347497741</v>
      </c>
      <c r="I359">
        <v>14.588305363043199</v>
      </c>
      <c r="J359">
        <v>26.258949024664599</v>
      </c>
      <c r="K359">
        <v>10.8299621026146</v>
      </c>
      <c r="L359">
        <v>70.845274334937102</v>
      </c>
      <c r="M359">
        <v>8.0673570845024098</v>
      </c>
      <c r="N359">
        <v>4.6867053498355</v>
      </c>
      <c r="O359">
        <v>16.195490534611501</v>
      </c>
      <c r="P359">
        <v>0.82419800758361805</v>
      </c>
      <c r="Q359">
        <v>380.12936213601603</v>
      </c>
      <c r="R359">
        <v>10.4951198717867</v>
      </c>
    </row>
    <row r="360" spans="1:18" x14ac:dyDescent="0.35">
      <c r="A360" s="49">
        <v>44351</v>
      </c>
      <c r="B360">
        <v>12.182999610900801</v>
      </c>
      <c r="C360">
        <v>168.350006103515</v>
      </c>
      <c r="D360">
        <v>93.972658279701093</v>
      </c>
      <c r="E360">
        <v>90.086423065216806</v>
      </c>
      <c r="F360">
        <v>2162.13940429687</v>
      </c>
      <c r="G360">
        <v>10.9948015469281</v>
      </c>
      <c r="H360">
        <v>14.7284190872137</v>
      </c>
      <c r="I360">
        <v>14.950951354516199</v>
      </c>
      <c r="J360">
        <v>26.399061176802199</v>
      </c>
      <c r="K360">
        <v>10.9041392630433</v>
      </c>
      <c r="L360">
        <v>70.999849190149604</v>
      </c>
      <c r="M360">
        <v>8.0673570845024098</v>
      </c>
      <c r="N360">
        <v>4.7662533608137201</v>
      </c>
      <c r="O360">
        <v>16.376815102380899</v>
      </c>
      <c r="P360">
        <v>0.82419800758361805</v>
      </c>
      <c r="Q360">
        <v>383.73331682713598</v>
      </c>
      <c r="R360">
        <v>10.552514794533099</v>
      </c>
    </row>
    <row r="361" spans="1:18" x14ac:dyDescent="0.35">
      <c r="A361" s="49">
        <v>44354</v>
      </c>
      <c r="B361">
        <v>12.1230001449584</v>
      </c>
      <c r="C361">
        <v>168.759994506835</v>
      </c>
      <c r="D361">
        <v>93.440188623792395</v>
      </c>
      <c r="E361">
        <v>89.687282539632605</v>
      </c>
      <c r="F361">
        <v>2068.08837890625</v>
      </c>
      <c r="G361">
        <v>10.8909279063911</v>
      </c>
      <c r="H361">
        <v>14.4747648537969</v>
      </c>
      <c r="I361">
        <v>14.8110057325305</v>
      </c>
      <c r="J361">
        <v>26.5302340540552</v>
      </c>
      <c r="K361">
        <v>10.8007171869115</v>
      </c>
      <c r="L361">
        <v>70.671125974579297</v>
      </c>
      <c r="M361">
        <v>8.0354371492398897</v>
      </c>
      <c r="N361">
        <v>4.7119996461218197</v>
      </c>
      <c r="O361">
        <v>16.3281910628404</v>
      </c>
      <c r="P361">
        <v>0.82010000944137496</v>
      </c>
      <c r="Q361">
        <v>380.19606685563298</v>
      </c>
      <c r="R361">
        <v>10.4918884225415</v>
      </c>
    </row>
    <row r="362" spans="1:18" x14ac:dyDescent="0.35">
      <c r="A362" s="49">
        <v>44355</v>
      </c>
      <c r="B362">
        <v>12.126000404357899</v>
      </c>
      <c r="C362">
        <v>168.08000183105401</v>
      </c>
      <c r="D362">
        <v>93.771218211662401</v>
      </c>
      <c r="E362">
        <v>89.897391173370096</v>
      </c>
      <c r="F362">
        <v>2141.67919921875</v>
      </c>
      <c r="G362">
        <v>10.9177350130224</v>
      </c>
      <c r="H362">
        <v>14.5405506858348</v>
      </c>
      <c r="I362">
        <v>14.745925686669301</v>
      </c>
      <c r="J362">
        <v>26.6987501084804</v>
      </c>
      <c r="K362">
        <v>10.778079949779499</v>
      </c>
      <c r="L362">
        <v>70.840417459311993</v>
      </c>
      <c r="M362">
        <v>8.0573586753162001</v>
      </c>
      <c r="N362">
        <v>4.7442072538973701</v>
      </c>
      <c r="O362">
        <v>16.512150380468299</v>
      </c>
      <c r="P362">
        <v>0.82150000333786</v>
      </c>
      <c r="Q362">
        <v>380.02497896108201</v>
      </c>
      <c r="R362">
        <v>10.5424898852503</v>
      </c>
    </row>
    <row r="363" spans="1:18" x14ac:dyDescent="0.35">
      <c r="A363" s="49">
        <v>44356</v>
      </c>
      <c r="B363">
        <v>12.057999610900801</v>
      </c>
      <c r="C363">
        <v>167.850006103515</v>
      </c>
      <c r="D363">
        <v>93.888496649147299</v>
      </c>
      <c r="E363">
        <v>90.000776035927103</v>
      </c>
      <c r="F363">
        <v>2030.3056640625</v>
      </c>
      <c r="G363">
        <v>10.7864025871924</v>
      </c>
      <c r="H363">
        <v>14.398288151548</v>
      </c>
      <c r="I363">
        <v>14.644552418080499</v>
      </c>
      <c r="J363">
        <v>26.842873943287199</v>
      </c>
      <c r="K363">
        <v>10.7207320117364</v>
      </c>
      <c r="L363">
        <v>70.843919356879198</v>
      </c>
      <c r="M363">
        <v>8.0677044877114596</v>
      </c>
      <c r="N363">
        <v>4.7406438877395898</v>
      </c>
      <c r="O363">
        <v>16.409450503457101</v>
      </c>
      <c r="P363">
        <v>0.82088297605514504</v>
      </c>
      <c r="Q363">
        <v>381.755551057476</v>
      </c>
      <c r="R363">
        <v>10.567236064011899</v>
      </c>
    </row>
    <row r="364" spans="1:18" x14ac:dyDescent="0.35">
      <c r="A364" s="49">
        <v>44357</v>
      </c>
      <c r="B364">
        <v>12.0670003890991</v>
      </c>
      <c r="C364">
        <v>166.97000122070301</v>
      </c>
      <c r="D364">
        <v>94.157375255348597</v>
      </c>
      <c r="E364">
        <v>90.257950787790804</v>
      </c>
      <c r="F364">
        <v>1943.82458496093</v>
      </c>
      <c r="G364">
        <v>10.6797596216201</v>
      </c>
      <c r="H364">
        <v>14.310877955647999</v>
      </c>
      <c r="I364">
        <v>14.8202210270492</v>
      </c>
      <c r="J364">
        <v>27.233388288671399</v>
      </c>
      <c r="K364">
        <v>10.7947726995918</v>
      </c>
      <c r="L364">
        <v>71.028647269858993</v>
      </c>
      <c r="M364">
        <v>8.0821701273938498</v>
      </c>
      <c r="N364">
        <v>4.7588413028773804</v>
      </c>
      <c r="O364">
        <v>16.487905565131701</v>
      </c>
      <c r="P364">
        <v>0.82151997089385898</v>
      </c>
      <c r="Q364">
        <v>390.77000878944398</v>
      </c>
      <c r="R364">
        <v>10.608126078625901</v>
      </c>
    </row>
    <row r="365" spans="1:18" x14ac:dyDescent="0.35">
      <c r="A365" s="49">
        <v>44358</v>
      </c>
      <c r="B365">
        <v>12.1490001678466</v>
      </c>
      <c r="C365">
        <v>166.94000244140599</v>
      </c>
      <c r="D365">
        <v>94.116541190022801</v>
      </c>
      <c r="E365">
        <v>90.363818508039003</v>
      </c>
      <c r="F365">
        <v>1959.28063964843</v>
      </c>
      <c r="G365">
        <v>10.7454811566146</v>
      </c>
      <c r="H365">
        <v>14.3765994906425</v>
      </c>
      <c r="I365">
        <v>14.9352333215583</v>
      </c>
      <c r="J365">
        <v>27.216957513191499</v>
      </c>
      <c r="K365">
        <v>10.827633467089001</v>
      </c>
      <c r="L365">
        <v>71.052978481155094</v>
      </c>
      <c r="M365">
        <v>8.0821701273938498</v>
      </c>
      <c r="N365">
        <v>4.7507751647430601</v>
      </c>
      <c r="O365">
        <v>16.430399417877101</v>
      </c>
      <c r="P365">
        <v>0.82151997089385898</v>
      </c>
      <c r="Q365">
        <v>393.271497990368</v>
      </c>
      <c r="R365">
        <v>10.608126078625901</v>
      </c>
    </row>
    <row r="366" spans="1:18" x14ac:dyDescent="0.35">
      <c r="A366" s="49">
        <v>44361</v>
      </c>
      <c r="B366">
        <v>12.116000175476</v>
      </c>
      <c r="C366">
        <v>167.94999694824199</v>
      </c>
      <c r="D366">
        <v>94.269363022053696</v>
      </c>
      <c r="E366">
        <v>90.648946647671806</v>
      </c>
      <c r="F366">
        <v>2153.40405273437</v>
      </c>
      <c r="G366">
        <v>10.682843500985101</v>
      </c>
      <c r="H366">
        <v>14.254791177701501</v>
      </c>
      <c r="I366">
        <v>15.195210888142</v>
      </c>
      <c r="J366">
        <v>27.3134332083036</v>
      </c>
      <c r="K366">
        <v>10.8725778128887</v>
      </c>
      <c r="L366">
        <v>71.282765518212202</v>
      </c>
      <c r="M366">
        <v>8.1239576108284801</v>
      </c>
      <c r="N366">
        <v>4.7380982173618502</v>
      </c>
      <c r="O366">
        <v>16.432605906481101</v>
      </c>
      <c r="P366">
        <v>0.82493001222610396</v>
      </c>
      <c r="Q366">
        <v>404.16893108958499</v>
      </c>
      <c r="R366">
        <v>10.627540613889201</v>
      </c>
    </row>
    <row r="367" spans="1:18" x14ac:dyDescent="0.35">
      <c r="A367" s="49">
        <v>44362</v>
      </c>
      <c r="B367">
        <v>12.140000343322701</v>
      </c>
      <c r="C367">
        <v>167.72999572753901</v>
      </c>
      <c r="D367">
        <v>94.272635703300693</v>
      </c>
      <c r="E367">
        <v>90.432834101193293</v>
      </c>
      <c r="F367">
        <v>1973.88317871093</v>
      </c>
      <c r="G367">
        <v>10.744537536251</v>
      </c>
      <c r="H367">
        <v>14.2985638017044</v>
      </c>
      <c r="I367">
        <v>15.065442035968699</v>
      </c>
      <c r="J367">
        <v>27.187062390315901</v>
      </c>
      <c r="K367">
        <v>10.802260069694499</v>
      </c>
      <c r="L367">
        <v>71.246106510299796</v>
      </c>
      <c r="M367">
        <v>8.1124714822519692</v>
      </c>
      <c r="N367">
        <v>4.7038183017677904</v>
      </c>
      <c r="O367">
        <v>16.360063754974298</v>
      </c>
      <c r="P367">
        <v>0.82459998130798295</v>
      </c>
      <c r="Q367">
        <v>407.49771745352302</v>
      </c>
      <c r="R367">
        <v>10.623288838666801</v>
      </c>
    </row>
    <row r="368" spans="1:18" x14ac:dyDescent="0.35">
      <c r="A368" s="49">
        <v>44363</v>
      </c>
      <c r="B368">
        <v>12.083000183105399</v>
      </c>
      <c r="C368">
        <v>167.78999328613199</v>
      </c>
      <c r="D368">
        <v>94.999474268380197</v>
      </c>
      <c r="E368">
        <v>91.192824498725699</v>
      </c>
      <c r="F368">
        <v>1991.11779785156</v>
      </c>
      <c r="G368">
        <v>10.845656322310999</v>
      </c>
      <c r="H368">
        <v>14.313598509255501</v>
      </c>
      <c r="I368">
        <v>15.1555750792167</v>
      </c>
      <c r="J368">
        <v>27.460099775370001</v>
      </c>
      <c r="K368">
        <v>10.845656322310999</v>
      </c>
      <c r="L368">
        <v>71.928428053941303</v>
      </c>
      <c r="M368">
        <v>8.2014076065294095</v>
      </c>
      <c r="N368">
        <v>4.7226463757967201</v>
      </c>
      <c r="O368">
        <v>16.4227082294578</v>
      </c>
      <c r="P368">
        <v>0.83363997936248702</v>
      </c>
      <c r="Q368">
        <v>412.71409399309402</v>
      </c>
      <c r="R368">
        <v>10.723163455966301</v>
      </c>
    </row>
    <row r="369" spans="1:18" x14ac:dyDescent="0.35">
      <c r="A369" s="49">
        <v>44364</v>
      </c>
      <c r="B369">
        <v>11.9289999008178</v>
      </c>
      <c r="C369">
        <v>168.33999633789</v>
      </c>
      <c r="D369">
        <v>95.955168584378498</v>
      </c>
      <c r="E369">
        <v>92.071478574813597</v>
      </c>
      <c r="F369">
        <v>1881.17700195312</v>
      </c>
      <c r="G369">
        <v>10.542738499003899</v>
      </c>
      <c r="H369">
        <v>14.068176254228201</v>
      </c>
      <c r="I369">
        <v>15.486745768439199</v>
      </c>
      <c r="J369">
        <v>27.8845361549083</v>
      </c>
      <c r="K369">
        <v>10.9204638298307</v>
      </c>
      <c r="L369">
        <v>72.474266229189595</v>
      </c>
      <c r="M369">
        <v>8.2579765077526304</v>
      </c>
      <c r="N369">
        <v>4.5821535446058803</v>
      </c>
      <c r="O369">
        <v>16.133074836148399</v>
      </c>
      <c r="P369">
        <v>0.83938997983932495</v>
      </c>
      <c r="Q369">
        <v>423.63903157694699</v>
      </c>
      <c r="R369">
        <v>10.8555789241912</v>
      </c>
    </row>
    <row r="370" spans="1:18" x14ac:dyDescent="0.35">
      <c r="A370" s="49">
        <v>44365</v>
      </c>
      <c r="B370">
        <v>11.699999809265099</v>
      </c>
      <c r="C370">
        <v>166.86000061035099</v>
      </c>
      <c r="D370">
        <v>96.213866076028793</v>
      </c>
      <c r="E370">
        <v>92.204618510733297</v>
      </c>
      <c r="F370">
        <v>1836.17199707031</v>
      </c>
      <c r="G370">
        <v>10.2657390691927</v>
      </c>
      <c r="H370">
        <v>13.807965808760599</v>
      </c>
      <c r="I370">
        <v>15.176170771454601</v>
      </c>
      <c r="J370">
        <v>27.624324108431399</v>
      </c>
      <c r="K370">
        <v>10.8365245116449</v>
      </c>
      <c r="L370">
        <v>72.441112527974795</v>
      </c>
      <c r="M370">
        <v>8.2579765077526304</v>
      </c>
      <c r="N370">
        <v>4.6151187269720397</v>
      </c>
      <c r="O370">
        <v>16.309347564439499</v>
      </c>
      <c r="P370">
        <v>0.83938997983932495</v>
      </c>
      <c r="Q370">
        <v>421.42671845991703</v>
      </c>
      <c r="R370">
        <v>10.9140325753503</v>
      </c>
    </row>
    <row r="371" spans="1:18" x14ac:dyDescent="0.35">
      <c r="A371" s="49">
        <v>44368</v>
      </c>
      <c r="B371">
        <v>12.4842100143432</v>
      </c>
      <c r="C371">
        <v>164.419998168945</v>
      </c>
      <c r="D371">
        <v>95.970368659768596</v>
      </c>
      <c r="E371">
        <v>92.2195439927509</v>
      </c>
      <c r="F371">
        <v>1570.78442382812</v>
      </c>
      <c r="G371">
        <v>10.543492373807901</v>
      </c>
      <c r="H371">
        <v>14.111154080541599</v>
      </c>
      <c r="I371">
        <v>15.244411903083799</v>
      </c>
      <c r="J371">
        <v>27.945291325685499</v>
      </c>
      <c r="K371">
        <v>10.8792720542697</v>
      </c>
      <c r="L371">
        <v>72.587165819211805</v>
      </c>
      <c r="M371">
        <v>8.2585670071206305</v>
      </c>
      <c r="N371">
        <v>4.6484162777589901</v>
      </c>
      <c r="O371">
        <v>16.520376289962702</v>
      </c>
      <c r="P371">
        <v>0.83945000171661299</v>
      </c>
      <c r="Q371">
        <v>432.09177377483098</v>
      </c>
      <c r="R371">
        <v>10.856355169133</v>
      </c>
    </row>
    <row r="372" spans="1:18" x14ac:dyDescent="0.35">
      <c r="A372" s="49">
        <v>44369</v>
      </c>
      <c r="B372">
        <v>12.609060287475501</v>
      </c>
      <c r="C372">
        <v>167.21000671386699</v>
      </c>
      <c r="D372">
        <v>95.875968154168206</v>
      </c>
      <c r="E372">
        <v>92.065999035920797</v>
      </c>
      <c r="F372">
        <v>1667.79296875</v>
      </c>
      <c r="G372">
        <v>10.5388951580333</v>
      </c>
      <c r="H372">
        <v>14.1328435007047</v>
      </c>
      <c r="I372">
        <v>15.314070897750801</v>
      </c>
      <c r="J372">
        <v>27.8803195645141</v>
      </c>
      <c r="K372">
        <v>10.873994845514201</v>
      </c>
      <c r="L372">
        <v>72.489785761631893</v>
      </c>
      <c r="M372">
        <v>8.2418424465697004</v>
      </c>
      <c r="N372">
        <v>4.6554528816282001</v>
      </c>
      <c r="O372">
        <v>16.503675986719099</v>
      </c>
      <c r="P372">
        <v>0.83775001764297397</v>
      </c>
      <c r="Q372">
        <v>436.73666344875102</v>
      </c>
      <c r="R372">
        <v>10.8427043339624</v>
      </c>
    </row>
    <row r="373" spans="1:18" x14ac:dyDescent="0.35">
      <c r="A373" s="49">
        <v>44370</v>
      </c>
      <c r="B373">
        <v>12.5565996170043</v>
      </c>
      <c r="C373">
        <v>166.39999389648401</v>
      </c>
      <c r="D373">
        <v>95.854586981589804</v>
      </c>
      <c r="E373">
        <v>91.985479760280597</v>
      </c>
      <c r="F373">
        <v>1667.04821777343</v>
      </c>
      <c r="G373">
        <v>10.575559898080799</v>
      </c>
      <c r="H373">
        <v>14.044880183811101</v>
      </c>
      <c r="I373">
        <v>15.402439287958099</v>
      </c>
      <c r="J373">
        <v>27.855121390705101</v>
      </c>
      <c r="K373">
        <v>10.8437196421909</v>
      </c>
      <c r="L373">
        <v>72.436971348552504</v>
      </c>
      <c r="M373">
        <v>8.2526715880164794</v>
      </c>
      <c r="N373">
        <v>4.6979805957764702</v>
      </c>
      <c r="O373">
        <v>16.609159734811701</v>
      </c>
      <c r="P373">
        <v>0.83799999952316195</v>
      </c>
      <c r="Q373">
        <v>438.26412829065799</v>
      </c>
      <c r="R373">
        <v>10.8292664885889</v>
      </c>
    </row>
    <row r="374" spans="1:18" x14ac:dyDescent="0.35">
      <c r="A374" s="49">
        <v>44371</v>
      </c>
      <c r="B374">
        <v>12.6531200408935</v>
      </c>
      <c r="C374">
        <v>166.509994506835</v>
      </c>
      <c r="D374">
        <v>95.910791472266197</v>
      </c>
      <c r="E374">
        <v>92.065592581357095</v>
      </c>
      <c r="F374">
        <v>1518.9248046875</v>
      </c>
      <c r="G374">
        <v>10.7205776240558</v>
      </c>
      <c r="H374">
        <v>14.0817589086914</v>
      </c>
      <c r="I374">
        <v>15.665957945005401</v>
      </c>
      <c r="J374">
        <v>28.079699099063799</v>
      </c>
      <c r="K374">
        <v>10.9720377758617</v>
      </c>
      <c r="L374">
        <v>72.677645808093899</v>
      </c>
      <c r="M374">
        <v>8.2655275563416808</v>
      </c>
      <c r="N374">
        <v>4.6991016840988697</v>
      </c>
      <c r="O374">
        <v>16.680179145069101</v>
      </c>
      <c r="P374">
        <v>0.83819997310638406</v>
      </c>
      <c r="Q374">
        <v>446.08405023819</v>
      </c>
      <c r="R374">
        <v>10.840188923929</v>
      </c>
    </row>
    <row r="375" spans="1:18" x14ac:dyDescent="0.35">
      <c r="A375" s="49">
        <v>44372</v>
      </c>
      <c r="B375">
        <v>12.6919403076171</v>
      </c>
      <c r="C375">
        <v>167.38000488281199</v>
      </c>
      <c r="D375">
        <v>95.719128177329296</v>
      </c>
      <c r="E375">
        <v>91.932635003530706</v>
      </c>
      <c r="F375">
        <v>1532.52746582031</v>
      </c>
      <c r="G375">
        <v>10.8714538750133</v>
      </c>
      <c r="H375">
        <v>14.0817589086914</v>
      </c>
      <c r="I375">
        <v>15.6156647955265</v>
      </c>
      <c r="J375">
        <v>28.222191559701901</v>
      </c>
      <c r="K375">
        <v>11.072621676710099</v>
      </c>
      <c r="L375">
        <v>72.752115097391595</v>
      </c>
      <c r="M375">
        <v>8.2655275563416808</v>
      </c>
      <c r="N375">
        <v>4.7073307963645998</v>
      </c>
      <c r="O375">
        <v>16.62150540275</v>
      </c>
      <c r="P375">
        <v>0.83819997310638406</v>
      </c>
      <c r="Q375">
        <v>444.97112285690599</v>
      </c>
      <c r="R375">
        <v>10.8151742452043</v>
      </c>
    </row>
    <row r="376" spans="1:18" x14ac:dyDescent="0.35">
      <c r="A376" s="49">
        <v>44375</v>
      </c>
      <c r="B376">
        <v>12.4537897109985</v>
      </c>
      <c r="C376">
        <v>167.33999633789</v>
      </c>
      <c r="D376">
        <v>96.005591278781097</v>
      </c>
      <c r="E376">
        <v>92.084886172533501</v>
      </c>
      <c r="F376">
        <v>1815.7109375</v>
      </c>
      <c r="G376">
        <v>10.705091252216301</v>
      </c>
      <c r="H376">
        <v>14.0415248274803</v>
      </c>
      <c r="I376">
        <v>16.070210866512198</v>
      </c>
      <c r="J376">
        <v>28.242325501773799</v>
      </c>
      <c r="K376">
        <v>11.1074748635292</v>
      </c>
      <c r="L376">
        <v>72.752520039666706</v>
      </c>
      <c r="M376">
        <v>8.2665138244635692</v>
      </c>
      <c r="N376">
        <v>4.7408152646761401</v>
      </c>
      <c r="O376">
        <v>16.615105540031401</v>
      </c>
      <c r="P376">
        <v>0.83829998970031705</v>
      </c>
      <c r="Q376">
        <v>447.30053215687798</v>
      </c>
      <c r="R376">
        <v>10.866502470497601</v>
      </c>
    </row>
    <row r="377" spans="1:18" x14ac:dyDescent="0.35">
      <c r="A377" s="49">
        <v>44376</v>
      </c>
      <c r="B377">
        <v>12.448550224304199</v>
      </c>
      <c r="C377">
        <v>166.69999694824199</v>
      </c>
      <c r="D377">
        <v>96.273310624372201</v>
      </c>
      <c r="E377">
        <v>92.301937395054594</v>
      </c>
      <c r="F377">
        <v>1918.45812988281</v>
      </c>
      <c r="G377">
        <v>10.678942120535799</v>
      </c>
      <c r="H377">
        <v>14.0649479242343</v>
      </c>
      <c r="I377">
        <v>16.1906545187673</v>
      </c>
      <c r="J377">
        <v>28.129895848468699</v>
      </c>
      <c r="K377">
        <v>11.1158457074918</v>
      </c>
      <c r="L377">
        <v>73.008638326195495</v>
      </c>
      <c r="M377">
        <v>8.2936441595635895</v>
      </c>
      <c r="N377">
        <v>4.7598095293571099</v>
      </c>
      <c r="O377">
        <v>16.711577625653199</v>
      </c>
      <c r="P377">
        <v>0.84020000696182195</v>
      </c>
      <c r="Q377">
        <v>454.77312547231099</v>
      </c>
      <c r="R377">
        <v>10.8994888531677</v>
      </c>
    </row>
    <row r="378" spans="1:18" x14ac:dyDescent="0.35">
      <c r="A378" s="49">
        <v>44377</v>
      </c>
      <c r="B378">
        <v>12.529330253601</v>
      </c>
      <c r="C378">
        <v>166.24000549316401</v>
      </c>
      <c r="D378">
        <v>96.707059197484298</v>
      </c>
      <c r="E378">
        <v>92.778896922311105</v>
      </c>
      <c r="F378">
        <v>1784.29516601562</v>
      </c>
      <c r="G378">
        <v>10.7364816333465</v>
      </c>
      <c r="H378">
        <v>14.211290347442599</v>
      </c>
      <c r="I378">
        <v>16.227015836318898</v>
      </c>
      <c r="J378">
        <v>28.127388763961701</v>
      </c>
      <c r="K378">
        <v>11.1666158271636</v>
      </c>
      <c r="L378">
        <v>73.2950262052982</v>
      </c>
      <c r="M378">
        <v>8.3252314197479702</v>
      </c>
      <c r="N378">
        <v>4.8524636902861804</v>
      </c>
      <c r="O378">
        <v>16.943906159347499</v>
      </c>
      <c r="P378">
        <v>0.84340000152587802</v>
      </c>
      <c r="Q378">
        <v>448.85146829253</v>
      </c>
      <c r="R378">
        <v>10.9577822793844</v>
      </c>
    </row>
    <row r="379" spans="1:18" x14ac:dyDescent="0.35">
      <c r="A379" s="49">
        <v>44378</v>
      </c>
      <c r="B379">
        <v>12.638429641723601</v>
      </c>
      <c r="C379">
        <v>167.100006103515</v>
      </c>
      <c r="D379">
        <v>96.739267470223695</v>
      </c>
      <c r="E379">
        <v>92.802691591784793</v>
      </c>
      <c r="F379">
        <v>1812.10986328125</v>
      </c>
      <c r="G379">
        <v>10.847327909026101</v>
      </c>
      <c r="H379">
        <v>14.316783341995199</v>
      </c>
      <c r="I379">
        <v>16.064175208485601</v>
      </c>
      <c r="J379">
        <v>28.464739258777598</v>
      </c>
      <c r="K379">
        <v>11.125897346857</v>
      </c>
      <c r="L379">
        <v>73.504005044011507</v>
      </c>
      <c r="M379">
        <v>8.3410691960862096</v>
      </c>
      <c r="N379">
        <v>4.8650667413179702</v>
      </c>
      <c r="O379">
        <v>17.0687125572795</v>
      </c>
      <c r="P379">
        <v>0.84415000677108698</v>
      </c>
      <c r="Q379">
        <v>450.05122895479502</v>
      </c>
      <c r="R379">
        <v>10.9591292246583</v>
      </c>
    </row>
    <row r="380" spans="1:18" x14ac:dyDescent="0.35">
      <c r="A380" s="49">
        <v>44379</v>
      </c>
      <c r="B380">
        <v>12.6646604537963</v>
      </c>
      <c r="C380">
        <v>168.58000183105401</v>
      </c>
      <c r="D380">
        <v>96.949371120666896</v>
      </c>
      <c r="E380">
        <v>92.978822377804505</v>
      </c>
      <c r="F380">
        <v>1876.22705078125</v>
      </c>
      <c r="G380">
        <v>10.813561940956999</v>
      </c>
      <c r="H380">
        <v>14.325225035273499</v>
      </c>
      <c r="I380">
        <v>16.173914000926899</v>
      </c>
      <c r="J380">
        <v>28.5660363579406</v>
      </c>
      <c r="K380">
        <v>11.083689685509601</v>
      </c>
      <c r="L380">
        <v>73.621045587171395</v>
      </c>
      <c r="M380">
        <v>8.3410691960862096</v>
      </c>
      <c r="N380">
        <v>4.8899309333594898</v>
      </c>
      <c r="O380">
        <v>17.186894653087599</v>
      </c>
      <c r="P380">
        <v>0.84415000677108698</v>
      </c>
      <c r="Q380">
        <v>456.69200619922401</v>
      </c>
      <c r="R380">
        <v>10.982675156854</v>
      </c>
    </row>
    <row r="381" spans="1:18" x14ac:dyDescent="0.35">
      <c r="A381" s="49">
        <v>44383</v>
      </c>
      <c r="B381">
        <v>11.8629999160766</v>
      </c>
      <c r="C381">
        <v>169.47999572753901</v>
      </c>
      <c r="D381">
        <v>97.438906131565005</v>
      </c>
      <c r="E381">
        <v>93.3343975304997</v>
      </c>
      <c r="F381">
        <v>1963.16015625</v>
      </c>
      <c r="G381">
        <v>10.655820644645701</v>
      </c>
      <c r="H381">
        <v>14.0470779407005</v>
      </c>
      <c r="I381">
        <v>16.186697973014802</v>
      </c>
      <c r="J381">
        <v>28.559290250240299</v>
      </c>
      <c r="K381">
        <v>11.011014719902001</v>
      </c>
      <c r="L381">
        <v>73.714353083789305</v>
      </c>
      <c r="M381">
        <v>8.3648341025154807</v>
      </c>
      <c r="N381">
        <v>4.7826644873726902</v>
      </c>
      <c r="O381">
        <v>16.7617742484817</v>
      </c>
      <c r="P381">
        <v>0.84570002555847101</v>
      </c>
      <c r="Q381">
        <v>464.377837929539</v>
      </c>
      <c r="R381">
        <v>11.0449652800673</v>
      </c>
    </row>
    <row r="382" spans="1:18" x14ac:dyDescent="0.35">
      <c r="A382" s="49">
        <v>44384</v>
      </c>
      <c r="B382">
        <v>12.428609848022401</v>
      </c>
      <c r="C382">
        <v>167.850006103515</v>
      </c>
      <c r="D382">
        <v>97.864898432005205</v>
      </c>
      <c r="E382">
        <v>93.850315198064806</v>
      </c>
      <c r="F382">
        <v>1789.57360839843</v>
      </c>
      <c r="G382">
        <v>10.675463771265999</v>
      </c>
      <c r="H382">
        <v>14.2198197109769</v>
      </c>
      <c r="I382">
        <v>15.983518166945199</v>
      </c>
      <c r="J382">
        <v>28.6007453339029</v>
      </c>
      <c r="K382">
        <v>11.023115754127501</v>
      </c>
      <c r="L382">
        <v>73.934096175319596</v>
      </c>
      <c r="M382">
        <v>8.3869104146283409</v>
      </c>
      <c r="N382">
        <v>4.7786362776852203</v>
      </c>
      <c r="O382">
        <v>16.602508124986102</v>
      </c>
      <c r="P382">
        <v>0.84793198108673096</v>
      </c>
      <c r="Q382">
        <v>470.47095046529199</v>
      </c>
      <c r="R382">
        <v>11.0994564472908</v>
      </c>
    </row>
    <row r="383" spans="1:18" x14ac:dyDescent="0.35">
      <c r="A383" s="49">
        <v>44385</v>
      </c>
      <c r="B383">
        <v>12.303770065307599</v>
      </c>
      <c r="C383">
        <v>167.600006103515</v>
      </c>
      <c r="D383">
        <v>97.523099556594303</v>
      </c>
      <c r="E383">
        <v>93.493244262488105</v>
      </c>
      <c r="F383">
        <v>1807.32177734375</v>
      </c>
      <c r="G383">
        <v>10.398375453865301</v>
      </c>
      <c r="H383">
        <v>13.917955608901201</v>
      </c>
      <c r="I383">
        <v>15.6819659030228</v>
      </c>
      <c r="J383">
        <v>28.333885508095999</v>
      </c>
      <c r="K383">
        <v>10.778186898952899</v>
      </c>
      <c r="L383">
        <v>73.434518523798005</v>
      </c>
      <c r="M383">
        <v>8.33982414496767</v>
      </c>
      <c r="N383">
        <v>4.7648990246002496</v>
      </c>
      <c r="O383">
        <v>16.661033617195301</v>
      </c>
      <c r="P383">
        <v>0.84402400255203203</v>
      </c>
      <c r="Q383">
        <v>466.423509866355</v>
      </c>
      <c r="R383">
        <v>11.0483008846863</v>
      </c>
    </row>
    <row r="384" spans="1:18" x14ac:dyDescent="0.35">
      <c r="A384" s="49">
        <v>44386</v>
      </c>
      <c r="B384">
        <v>12.493659973144499</v>
      </c>
      <c r="C384">
        <v>167.009994506835</v>
      </c>
      <c r="D384">
        <v>97.203795859461906</v>
      </c>
      <c r="E384">
        <v>93.325530295001002</v>
      </c>
      <c r="F384">
        <v>1777.72570800781</v>
      </c>
      <c r="G384">
        <v>10.727545104633201</v>
      </c>
      <c r="H384">
        <v>14.221804764971299</v>
      </c>
      <c r="I384">
        <v>15.918293203282699</v>
      </c>
      <c r="J384">
        <v>28.519571818960198</v>
      </c>
      <c r="K384">
        <v>10.8625888162537</v>
      </c>
      <c r="L384">
        <v>73.559906366950599</v>
      </c>
      <c r="M384">
        <v>8.33982414496767</v>
      </c>
      <c r="N384">
        <v>4.8146199858483101</v>
      </c>
      <c r="O384">
        <v>16.838279494852198</v>
      </c>
      <c r="P384">
        <v>0.84402400255203203</v>
      </c>
      <c r="Q384">
        <v>472.06065674912298</v>
      </c>
      <c r="R384">
        <v>11.006259703452701</v>
      </c>
    </row>
    <row r="385" spans="1:18" x14ac:dyDescent="0.35">
      <c r="A385" s="49">
        <v>44389</v>
      </c>
      <c r="B385">
        <v>12.4989004135131</v>
      </c>
      <c r="C385">
        <v>168.67999267578099</v>
      </c>
      <c r="D385">
        <v>97.004094932520204</v>
      </c>
      <c r="E385">
        <v>93.098081547045695</v>
      </c>
      <c r="F385">
        <v>1647.61633300781</v>
      </c>
      <c r="G385">
        <v>10.8131242073307</v>
      </c>
      <c r="H385">
        <v>14.2686046156368</v>
      </c>
      <c r="I385">
        <v>16.105908918992998</v>
      </c>
      <c r="J385">
        <v>28.461357100767099</v>
      </c>
      <c r="K385">
        <v>10.855264369140601</v>
      </c>
      <c r="L385">
        <v>73.428186668162198</v>
      </c>
      <c r="M385">
        <v>8.3277299516284895</v>
      </c>
      <c r="N385">
        <v>4.8324623793513899</v>
      </c>
      <c r="O385">
        <v>16.847572230318001</v>
      </c>
      <c r="P385">
        <v>0.84280002117156905</v>
      </c>
      <c r="Q385">
        <v>471.14054108333897</v>
      </c>
      <c r="R385">
        <v>10.981902672645299</v>
      </c>
    </row>
    <row r="386" spans="1:18" x14ac:dyDescent="0.35">
      <c r="A386" s="49">
        <v>44390</v>
      </c>
      <c r="B386">
        <v>12.4537897109985</v>
      </c>
      <c r="C386">
        <v>169</v>
      </c>
      <c r="D386">
        <v>97.532799794025706</v>
      </c>
      <c r="E386">
        <v>93.605862660469896</v>
      </c>
      <c r="F386">
        <v>1685.36755371093</v>
      </c>
      <c r="G386">
        <v>10.7512515619976</v>
      </c>
      <c r="H386">
        <v>14.190632379402301</v>
      </c>
      <c r="I386">
        <v>16.101399860133299</v>
      </c>
      <c r="J386">
        <v>28.483174690256799</v>
      </c>
      <c r="K386">
        <v>10.9380823868824</v>
      </c>
      <c r="L386">
        <v>73.769715526063905</v>
      </c>
      <c r="M386">
        <v>8.3912646628459697</v>
      </c>
      <c r="N386">
        <v>4.9026822890354502</v>
      </c>
      <c r="O386">
        <v>17.145953980630601</v>
      </c>
      <c r="P386">
        <v>0.84922999143600397</v>
      </c>
      <c r="Q386">
        <v>472.71720902381202</v>
      </c>
      <c r="R386">
        <v>11.0318472663556</v>
      </c>
    </row>
    <row r="387" spans="1:18" x14ac:dyDescent="0.35">
      <c r="A387" s="49">
        <v>44391</v>
      </c>
      <c r="B387">
        <v>12.3856000900268</v>
      </c>
      <c r="C387">
        <v>168.27999877929599</v>
      </c>
      <c r="D387">
        <v>97.383144717891795</v>
      </c>
      <c r="E387">
        <v>93.424393547234104</v>
      </c>
      <c r="F387">
        <v>1618.05480957031</v>
      </c>
      <c r="G387">
        <v>10.656332466149101</v>
      </c>
      <c r="H387">
        <v>14.112669719272599</v>
      </c>
      <c r="I387">
        <v>15.8873154391708</v>
      </c>
      <c r="J387">
        <v>27.971815858257202</v>
      </c>
      <c r="K387">
        <v>10.884501754196499</v>
      </c>
      <c r="L387">
        <v>73.525526180557705</v>
      </c>
      <c r="M387">
        <v>8.3501597183258092</v>
      </c>
      <c r="N387">
        <v>4.8786663043671297</v>
      </c>
      <c r="O387">
        <v>16.876047408866398</v>
      </c>
      <c r="P387">
        <v>0.84507000446319502</v>
      </c>
      <c r="Q387">
        <v>468.39361524540402</v>
      </c>
      <c r="R387">
        <v>11.0283192622898</v>
      </c>
    </row>
    <row r="388" spans="1:18" x14ac:dyDescent="0.35">
      <c r="A388" s="49">
        <v>44392</v>
      </c>
      <c r="B388">
        <v>12.2922296524047</v>
      </c>
      <c r="C388">
        <v>166.30000305175699</v>
      </c>
      <c r="D388">
        <v>97.771325886215806</v>
      </c>
      <c r="E388">
        <v>93.855412258036694</v>
      </c>
      <c r="F388">
        <v>1592.81604003906</v>
      </c>
      <c r="G388">
        <v>10.726548887113299</v>
      </c>
      <c r="H388">
        <v>14.1299215135351</v>
      </c>
      <c r="I388">
        <v>15.501428824923799</v>
      </c>
      <c r="J388">
        <v>27.971995494599899</v>
      </c>
      <c r="K388">
        <v>10.9635994637517</v>
      </c>
      <c r="L388">
        <v>73.609211076689405</v>
      </c>
      <c r="M388">
        <v>8.3569175243399592</v>
      </c>
      <c r="N388">
        <v>4.8709323266840201</v>
      </c>
      <c r="O388">
        <v>16.822141602651399</v>
      </c>
      <c r="P388">
        <v>0.84661000967025701</v>
      </c>
      <c r="Q388">
        <v>473.18580529318899</v>
      </c>
      <c r="R388">
        <v>11.0821517996434</v>
      </c>
    </row>
    <row r="389" spans="1:18" x14ac:dyDescent="0.35">
      <c r="A389" s="49">
        <v>44393</v>
      </c>
      <c r="B389">
        <v>12.087659835815399</v>
      </c>
      <c r="C389">
        <v>166.13000488281199</v>
      </c>
      <c r="D389">
        <v>97.687040806136295</v>
      </c>
      <c r="E389">
        <v>93.838573327561704</v>
      </c>
      <c r="F389">
        <v>1608.43786621093</v>
      </c>
      <c r="G389">
        <v>10.591091414748499</v>
      </c>
      <c r="H389">
        <v>13.8674712478954</v>
      </c>
      <c r="I389">
        <v>15.078123820088701</v>
      </c>
      <c r="J389">
        <v>28.0989850583139</v>
      </c>
      <c r="K389">
        <v>10.8450745791276</v>
      </c>
      <c r="L389">
        <v>73.508590877633594</v>
      </c>
      <c r="M389">
        <v>8.3569175243399592</v>
      </c>
      <c r="N389">
        <v>4.8875568950549502</v>
      </c>
      <c r="O389">
        <v>16.779810133299598</v>
      </c>
      <c r="P389">
        <v>0.84661000967025701</v>
      </c>
      <c r="Q389">
        <v>477.39498242744901</v>
      </c>
      <c r="R389">
        <v>11.0737178013819</v>
      </c>
    </row>
    <row r="390" spans="1:18" x14ac:dyDescent="0.35">
      <c r="A390" s="49">
        <v>44396</v>
      </c>
      <c r="B390">
        <v>11.7225704193115</v>
      </c>
      <c r="C390">
        <v>163.69000244140599</v>
      </c>
      <c r="D390">
        <v>98.350807729133507</v>
      </c>
      <c r="E390">
        <v>94.183747314548697</v>
      </c>
      <c r="F390">
        <v>1517.20153808593</v>
      </c>
      <c r="G390">
        <v>10.2595900014972</v>
      </c>
      <c r="H390">
        <v>13.5494411866741</v>
      </c>
      <c r="I390">
        <v>15.1858883940801</v>
      </c>
      <c r="J390">
        <v>27.955263157784401</v>
      </c>
      <c r="K390">
        <v>10.725934339966701</v>
      </c>
      <c r="L390">
        <v>73.125149562291796</v>
      </c>
      <c r="M390">
        <v>8.3357663717394495</v>
      </c>
      <c r="N390">
        <v>4.7618059950481397</v>
      </c>
      <c r="O390">
        <v>16.1694522338361</v>
      </c>
      <c r="P390">
        <v>0.84789997339248602</v>
      </c>
      <c r="Q390">
        <v>471.35889778177</v>
      </c>
      <c r="R390">
        <v>11.1328256701243</v>
      </c>
    </row>
    <row r="391" spans="1:18" x14ac:dyDescent="0.35">
      <c r="A391" s="49">
        <v>44397</v>
      </c>
      <c r="B391">
        <v>11.856860160827599</v>
      </c>
      <c r="C391">
        <v>161.38000488281199</v>
      </c>
      <c r="D391">
        <v>98.339077075968305</v>
      </c>
      <c r="E391">
        <v>94.4216958682795</v>
      </c>
      <c r="F391">
        <v>1688.19396972656</v>
      </c>
      <c r="G391">
        <v>10.5396116963748</v>
      </c>
      <c r="H391">
        <v>13.7812633241043</v>
      </c>
      <c r="I391">
        <v>15.402089137969</v>
      </c>
      <c r="J391">
        <v>28.436583581770901</v>
      </c>
      <c r="K391">
        <v>10.777219461469601</v>
      </c>
      <c r="L391">
        <v>73.555305507184102</v>
      </c>
      <c r="M391">
        <v>8.3511261937550696</v>
      </c>
      <c r="N391">
        <v>4.8323913510318999</v>
      </c>
      <c r="O391">
        <v>16.394951168010699</v>
      </c>
      <c r="P391">
        <v>0.84859997034072798</v>
      </c>
      <c r="Q391">
        <v>477.44961826147102</v>
      </c>
      <c r="R391">
        <v>11.125108092575401</v>
      </c>
    </row>
    <row r="392" spans="1:18" x14ac:dyDescent="0.35">
      <c r="A392" s="49">
        <v>44398</v>
      </c>
      <c r="B392">
        <v>12.082409858703601</v>
      </c>
      <c r="C392">
        <v>164.88999938964801</v>
      </c>
      <c r="D392">
        <v>97.946421849413994</v>
      </c>
      <c r="E392">
        <v>94.116809190436399</v>
      </c>
      <c r="F392">
        <v>1720.2822265625</v>
      </c>
      <c r="G392">
        <v>10.7354269545776</v>
      </c>
      <c r="H392">
        <v>13.949272015937799</v>
      </c>
      <c r="I392">
        <v>15.891145426258801</v>
      </c>
      <c r="J392">
        <v>28.543007425616398</v>
      </c>
      <c r="K392">
        <v>10.777826117438501</v>
      </c>
      <c r="L392">
        <v>73.677936461990598</v>
      </c>
      <c r="M392">
        <v>8.3534971543472203</v>
      </c>
      <c r="N392">
        <v>4.9037912327041697</v>
      </c>
      <c r="O392">
        <v>16.756085437312301</v>
      </c>
      <c r="P392">
        <v>0.84798002243041903</v>
      </c>
      <c r="Q392">
        <v>478.19287975711597</v>
      </c>
      <c r="R392">
        <v>11.083190017117399</v>
      </c>
    </row>
    <row r="393" spans="1:18" x14ac:dyDescent="0.35">
      <c r="A393" s="49">
        <v>44399</v>
      </c>
      <c r="B393">
        <v>12.017370223999</v>
      </c>
      <c r="C393">
        <v>167.259994506835</v>
      </c>
      <c r="D393">
        <v>98.341084629847899</v>
      </c>
      <c r="E393">
        <v>94.361022545936507</v>
      </c>
      <c r="F393">
        <v>1805.01684570312</v>
      </c>
      <c r="G393">
        <v>10.6177501380443</v>
      </c>
      <c r="H393">
        <v>13.9389822516134</v>
      </c>
      <c r="I393">
        <v>15.807706923965201</v>
      </c>
      <c r="J393">
        <v>28.667925372719701</v>
      </c>
      <c r="K393">
        <v>10.8301051408052</v>
      </c>
      <c r="L393">
        <v>73.8451172146587</v>
      </c>
      <c r="M393">
        <v>8.3761688540371892</v>
      </c>
      <c r="N393">
        <v>4.9538177215047403</v>
      </c>
      <c r="O393">
        <v>16.937435473847501</v>
      </c>
      <c r="P393">
        <v>0.84942001104354803</v>
      </c>
      <c r="Q393">
        <v>485.18690612006299</v>
      </c>
      <c r="R393">
        <v>11.1443199715887</v>
      </c>
    </row>
    <row r="394" spans="1:18" x14ac:dyDescent="0.35">
      <c r="A394" s="49">
        <v>44400</v>
      </c>
      <c r="B394">
        <v>12.042550086975</v>
      </c>
      <c r="C394">
        <v>167.41000366210901</v>
      </c>
      <c r="D394">
        <v>98.273427579407695</v>
      </c>
      <c r="E394">
        <v>94.335715957625297</v>
      </c>
      <c r="F394">
        <v>1859.79382324218</v>
      </c>
      <c r="G394">
        <v>10.6517269060832</v>
      </c>
      <c r="H394">
        <v>14.0579005347146</v>
      </c>
      <c r="I394">
        <v>15.8926476289575</v>
      </c>
      <c r="J394">
        <v>28.8463027973716</v>
      </c>
      <c r="K394">
        <v>10.719680442161099</v>
      </c>
      <c r="L394">
        <v>73.988130221278794</v>
      </c>
      <c r="M394">
        <v>8.3761688540371892</v>
      </c>
      <c r="N394">
        <v>4.9788367349487697</v>
      </c>
      <c r="O394">
        <v>16.988400220870901</v>
      </c>
      <c r="P394">
        <v>0.84942001104354803</v>
      </c>
      <c r="Q394">
        <v>490.95336059688998</v>
      </c>
      <c r="R394">
        <v>11.135858789933399</v>
      </c>
    </row>
    <row r="395" spans="1:18" x14ac:dyDescent="0.35">
      <c r="A395" s="49">
        <v>44403</v>
      </c>
      <c r="B395">
        <v>12.227190017700099</v>
      </c>
      <c r="C395">
        <v>168.33000183105401</v>
      </c>
      <c r="D395">
        <v>97.8975535570425</v>
      </c>
      <c r="E395">
        <v>94.039012813031107</v>
      </c>
      <c r="F395">
        <v>1944.26135253906</v>
      </c>
      <c r="G395">
        <v>10.670940150031999</v>
      </c>
      <c r="H395">
        <v>14.109353641983001</v>
      </c>
      <c r="I395">
        <v>15.8116228082199</v>
      </c>
      <c r="J395">
        <v>28.2779900245514</v>
      </c>
      <c r="K395">
        <v>10.5354354737892</v>
      </c>
      <c r="L395">
        <v>73.6595837680361</v>
      </c>
      <c r="M395">
        <v>8.3597798936434593</v>
      </c>
      <c r="N395">
        <v>5.0222710375360204</v>
      </c>
      <c r="O395">
        <v>17.081972787620501</v>
      </c>
      <c r="P395">
        <v>0.84689998626708896</v>
      </c>
      <c r="Q395">
        <v>486.918075820198</v>
      </c>
      <c r="R395">
        <v>11.085947602466099</v>
      </c>
    </row>
    <row r="396" spans="1:18" x14ac:dyDescent="0.35">
      <c r="A396" s="49">
        <v>44404</v>
      </c>
      <c r="B396">
        <v>12.220890045166</v>
      </c>
      <c r="C396">
        <v>168.509994506835</v>
      </c>
      <c r="D396">
        <v>97.9977549298182</v>
      </c>
      <c r="E396">
        <v>93.992497866771799</v>
      </c>
      <c r="F396">
        <v>1938.72534179687</v>
      </c>
      <c r="G396">
        <v>10.6401637159214</v>
      </c>
      <c r="H396">
        <v>14.0741111933593</v>
      </c>
      <c r="I396">
        <v>15.5288881958122</v>
      </c>
      <c r="J396">
        <v>28.215887934028601</v>
      </c>
      <c r="K396">
        <v>10.352591592796299</v>
      </c>
      <c r="L396">
        <v>73.463386423609293</v>
      </c>
      <c r="M396">
        <v>8.3404715905598401</v>
      </c>
      <c r="N396">
        <v>4.97422636153797</v>
      </c>
      <c r="O396">
        <v>16.992121778443298</v>
      </c>
      <c r="P396">
        <v>0.84579998254776001</v>
      </c>
      <c r="Q396">
        <v>493.30251511416202</v>
      </c>
      <c r="R396">
        <v>11.1052530404311</v>
      </c>
    </row>
    <row r="397" spans="1:18" x14ac:dyDescent="0.35">
      <c r="A397" s="49">
        <v>44405</v>
      </c>
      <c r="B397">
        <v>12.264949798583901</v>
      </c>
      <c r="C397">
        <v>167.08999633789</v>
      </c>
      <c r="D397">
        <v>97.901349145348803</v>
      </c>
      <c r="E397">
        <v>93.886853079083195</v>
      </c>
      <c r="F397">
        <v>2002.146484375</v>
      </c>
      <c r="G397">
        <v>10.6196582126297</v>
      </c>
      <c r="H397">
        <v>14.0723135364376</v>
      </c>
      <c r="I397">
        <v>15.769095378050199</v>
      </c>
      <c r="J397">
        <v>28.364109849288901</v>
      </c>
      <c r="K397">
        <v>10.560566572047</v>
      </c>
      <c r="L397">
        <v>73.380334181853797</v>
      </c>
      <c r="M397">
        <v>8.3243980063349401</v>
      </c>
      <c r="N397">
        <v>4.9895049156266396</v>
      </c>
      <c r="O397">
        <v>17.0437922324993</v>
      </c>
      <c r="P397">
        <v>0.84416997432708696</v>
      </c>
      <c r="Q397">
        <v>498.78213674142899</v>
      </c>
      <c r="R397">
        <v>11.1006698024151</v>
      </c>
    </row>
    <row r="398" spans="1:18" x14ac:dyDescent="0.35">
      <c r="A398" s="49">
        <v>44406</v>
      </c>
      <c r="B398">
        <v>12.3394403457641</v>
      </c>
      <c r="C398">
        <v>167.52999877929599</v>
      </c>
      <c r="D398">
        <v>97.355066606295594</v>
      </c>
      <c r="E398">
        <v>93.482074858114601</v>
      </c>
      <c r="F398">
        <v>2078.80249023437</v>
      </c>
      <c r="G398">
        <v>10.7205950170755</v>
      </c>
      <c r="H398">
        <v>14.1511853583893</v>
      </c>
      <c r="I398">
        <v>15.975788652896799</v>
      </c>
      <c r="J398">
        <v>28.2771468137318</v>
      </c>
      <c r="K398">
        <v>10.6028783909567</v>
      </c>
      <c r="L398">
        <v>73.248309184006303</v>
      </c>
      <c r="M398">
        <v>8.29399315778101</v>
      </c>
      <c r="N398">
        <v>5.0358131975173697</v>
      </c>
      <c r="O398">
        <v>17.228626623225701</v>
      </c>
      <c r="P398">
        <v>0.84083098173141402</v>
      </c>
      <c r="Q398">
        <v>499.26038240589298</v>
      </c>
      <c r="R398">
        <v>11.031632620625301</v>
      </c>
    </row>
    <row r="399" spans="1:18" x14ac:dyDescent="0.35">
      <c r="A399" s="49">
        <v>44407</v>
      </c>
      <c r="B399">
        <v>12.238730430603001</v>
      </c>
      <c r="C399">
        <v>166.52999877929599</v>
      </c>
      <c r="D399">
        <v>97.488993214614695</v>
      </c>
      <c r="E399">
        <v>93.507125555316605</v>
      </c>
      <c r="F399">
        <v>2137.19580078125</v>
      </c>
      <c r="G399">
        <v>10.661737104955501</v>
      </c>
      <c r="H399">
        <v>14.210043270509299</v>
      </c>
      <c r="I399">
        <v>16.076689076358001</v>
      </c>
      <c r="J399">
        <v>28.268736707705699</v>
      </c>
      <c r="K399">
        <v>10.459937059912001</v>
      </c>
      <c r="L399">
        <v>73.148382241543899</v>
      </c>
      <c r="M399">
        <v>8.3023960468968792</v>
      </c>
      <c r="N399">
        <v>4.9780253928051001</v>
      </c>
      <c r="O399">
        <v>17.127727803522301</v>
      </c>
      <c r="P399">
        <v>0.84083098173141402</v>
      </c>
      <c r="Q399">
        <v>500.26774760000899</v>
      </c>
      <c r="R399">
        <v>11.056762703839601</v>
      </c>
    </row>
    <row r="400" spans="1:18" x14ac:dyDescent="0.35">
      <c r="A400" s="49">
        <v>44410</v>
      </c>
      <c r="B400">
        <v>12.1946601867675</v>
      </c>
      <c r="C400">
        <v>167.63999938964801</v>
      </c>
      <c r="D400">
        <v>97.846991004588205</v>
      </c>
      <c r="E400">
        <v>93.894764997226503</v>
      </c>
      <c r="F400">
        <v>2108.3046875</v>
      </c>
      <c r="G400">
        <v>10.6445235568683</v>
      </c>
      <c r="H400">
        <v>14.071991618566599</v>
      </c>
      <c r="I400">
        <v>16.269951446550699</v>
      </c>
      <c r="J400">
        <v>28.362938837510601</v>
      </c>
      <c r="K400">
        <v>10.577153220689</v>
      </c>
      <c r="L400">
        <v>73.079815964147599</v>
      </c>
      <c r="M400">
        <v>8.3152226539917802</v>
      </c>
      <c r="N400">
        <v>4.9526428930442101</v>
      </c>
      <c r="O400">
        <v>16.918391936174199</v>
      </c>
      <c r="P400">
        <v>0.84213000535964899</v>
      </c>
      <c r="Q400">
        <v>513.61788640363295</v>
      </c>
      <c r="R400">
        <v>11.099011108131201</v>
      </c>
    </row>
    <row r="401" spans="1:18" x14ac:dyDescent="0.35">
      <c r="A401" s="49">
        <v>44411</v>
      </c>
      <c r="B401">
        <v>12.329999923706</v>
      </c>
      <c r="C401">
        <v>166.919998168945</v>
      </c>
      <c r="D401">
        <v>97.923581669909197</v>
      </c>
      <c r="E401">
        <v>94.028285571872402</v>
      </c>
      <c r="F401">
        <v>2301.58715820312</v>
      </c>
      <c r="G401">
        <v>10.741874635219499</v>
      </c>
      <c r="H401">
        <v>14.2213988100052</v>
      </c>
      <c r="I401">
        <v>16.411899057006799</v>
      </c>
      <c r="J401">
        <v>28.552323516178099</v>
      </c>
      <c r="K401">
        <v>10.674474701786</v>
      </c>
      <c r="L401">
        <v>73.195643151881001</v>
      </c>
      <c r="M401">
        <v>8.3188757121838499</v>
      </c>
      <c r="N401">
        <v>4.93000350780573</v>
      </c>
      <c r="O401">
        <v>16.900548976135202</v>
      </c>
      <c r="P401">
        <v>0.84249997138976995</v>
      </c>
      <c r="Q401">
        <v>520.69850953941898</v>
      </c>
      <c r="R401">
        <v>11.0929631590827</v>
      </c>
    </row>
    <row r="402" spans="1:18" x14ac:dyDescent="0.35">
      <c r="A402" s="49">
        <v>44412</v>
      </c>
      <c r="B402">
        <v>12.1831197738647</v>
      </c>
      <c r="C402">
        <v>168.169998168945</v>
      </c>
      <c r="D402">
        <v>98.180168295691104</v>
      </c>
      <c r="E402">
        <v>94.274349698834101</v>
      </c>
      <c r="F402">
        <v>2389.2060546875</v>
      </c>
      <c r="G402">
        <v>10.694915023884899</v>
      </c>
      <c r="H402">
        <v>14.0655871417169</v>
      </c>
      <c r="I402">
        <v>16.642167193483299</v>
      </c>
      <c r="J402">
        <v>28.646490616045099</v>
      </c>
      <c r="K402">
        <v>10.7456021800407</v>
      </c>
      <c r="L402">
        <v>73.259428170358603</v>
      </c>
      <c r="M402">
        <v>8.3329467195962295</v>
      </c>
      <c r="N402">
        <v>4.9101687047359999</v>
      </c>
      <c r="O402">
        <v>16.667509563093699</v>
      </c>
      <c r="P402">
        <v>0.84478002786636297</v>
      </c>
      <c r="Q402">
        <v>526.45099124274498</v>
      </c>
      <c r="R402">
        <v>11.131410270750999</v>
      </c>
    </row>
    <row r="403" spans="1:18" x14ac:dyDescent="0.35">
      <c r="A403" s="49">
        <v>44413</v>
      </c>
      <c r="B403">
        <v>12.241869926452599</v>
      </c>
      <c r="C403">
        <v>167.08000183105401</v>
      </c>
      <c r="D403">
        <v>97.975094521621003</v>
      </c>
      <c r="E403">
        <v>94.178368925936397</v>
      </c>
      <c r="F403">
        <v>2457.69946289062</v>
      </c>
      <c r="G403">
        <v>10.8569654767131</v>
      </c>
      <c r="H403">
        <v>14.0760340712699</v>
      </c>
      <c r="I403">
        <v>16.6783260438194</v>
      </c>
      <c r="J403">
        <v>28.6505592785511</v>
      </c>
      <c r="K403">
        <v>10.730229991454999</v>
      </c>
      <c r="L403">
        <v>73.437734139993097</v>
      </c>
      <c r="M403">
        <v>8.3341302484387807</v>
      </c>
      <c r="N403">
        <v>4.9274570860225699</v>
      </c>
      <c r="O403">
        <v>16.881101853320999</v>
      </c>
      <c r="P403">
        <v>0.84490001201629605</v>
      </c>
      <c r="Q403">
        <v>529.19124111998804</v>
      </c>
      <c r="R403">
        <v>11.099280707763301</v>
      </c>
    </row>
    <row r="404" spans="1:18" x14ac:dyDescent="0.35">
      <c r="A404" s="49">
        <v>44414</v>
      </c>
      <c r="B404">
        <v>12.374059677124</v>
      </c>
      <c r="C404">
        <v>167.96000671386699</v>
      </c>
      <c r="D404">
        <v>97.537070797129601</v>
      </c>
      <c r="E404">
        <v>93.858688702121</v>
      </c>
      <c r="F404">
        <v>2684.08862304687</v>
      </c>
      <c r="G404">
        <v>11.068190479717201</v>
      </c>
      <c r="H404">
        <v>14.2957082677764</v>
      </c>
      <c r="I404">
        <v>16.6445308813285</v>
      </c>
      <c r="J404">
        <v>28.490029436561599</v>
      </c>
      <c r="K404">
        <v>10.662638054954501</v>
      </c>
      <c r="L404">
        <v>73.3537804522757</v>
      </c>
      <c r="M404">
        <v>8.3341302484387807</v>
      </c>
      <c r="N404">
        <v>4.9274570860225699</v>
      </c>
      <c r="O404">
        <v>16.7881639478321</v>
      </c>
      <c r="P404">
        <v>0.84490001201629605</v>
      </c>
      <c r="Q404">
        <v>530.47339132743195</v>
      </c>
      <c r="R404">
        <v>11.031859592264301</v>
      </c>
    </row>
    <row r="405" spans="1:18" x14ac:dyDescent="0.35">
      <c r="A405" s="49">
        <v>44417</v>
      </c>
      <c r="B405">
        <v>12.348879814147899</v>
      </c>
      <c r="C405">
        <v>168.419998168945</v>
      </c>
      <c r="D405">
        <v>98.166797039493702</v>
      </c>
      <c r="E405">
        <v>94.356391774804194</v>
      </c>
      <c r="F405">
        <v>2680.68579101562</v>
      </c>
      <c r="G405">
        <v>11.168408464971501</v>
      </c>
      <c r="H405">
        <v>14.3630342080268</v>
      </c>
      <c r="I405">
        <v>16.7398343114757</v>
      </c>
      <c r="J405">
        <v>28.743106805652499</v>
      </c>
      <c r="K405">
        <v>10.7680160586204</v>
      </c>
      <c r="L405">
        <v>73.792228685338102</v>
      </c>
      <c r="M405">
        <v>8.4031782500625205</v>
      </c>
      <c r="N405">
        <v>4.8511834155328799</v>
      </c>
      <c r="O405">
        <v>16.680201572750001</v>
      </c>
      <c r="P405">
        <v>0.85189998149871804</v>
      </c>
      <c r="Q405">
        <v>533.83071719672398</v>
      </c>
      <c r="R405">
        <v>11.097764792894999</v>
      </c>
    </row>
    <row r="406" spans="1:18" x14ac:dyDescent="0.35">
      <c r="A406" s="49">
        <v>44418</v>
      </c>
      <c r="B406">
        <v>12.5251302719116</v>
      </c>
      <c r="C406">
        <v>168.36000061035099</v>
      </c>
      <c r="D406">
        <v>98.165992691240206</v>
      </c>
      <c r="E406">
        <v>94.393300373806099</v>
      </c>
      <c r="F406">
        <v>2694.83569335937</v>
      </c>
      <c r="G406">
        <v>11.3022498041391</v>
      </c>
      <c r="H406">
        <v>14.5265903339719</v>
      </c>
      <c r="I406">
        <v>16.548199387836402</v>
      </c>
      <c r="J406">
        <v>28.4731404176807</v>
      </c>
      <c r="K406">
        <v>10.773389910922001</v>
      </c>
      <c r="L406">
        <v>73.718007778604701</v>
      </c>
      <c r="M406">
        <v>8.4140287343095093</v>
      </c>
      <c r="N406">
        <v>4.9244468074007797</v>
      </c>
      <c r="O406">
        <v>16.974699380445401</v>
      </c>
      <c r="P406">
        <v>0.85299998521804798</v>
      </c>
      <c r="Q406">
        <v>532.30593584383303</v>
      </c>
      <c r="R406">
        <v>11.086569117111299</v>
      </c>
    </row>
    <row r="407" spans="1:18" x14ac:dyDescent="0.35">
      <c r="A407" s="49">
        <v>44419</v>
      </c>
      <c r="B407">
        <v>12.6153497695922</v>
      </c>
      <c r="C407">
        <v>169.58999633789</v>
      </c>
      <c r="D407">
        <v>98.104144838306993</v>
      </c>
      <c r="E407">
        <v>94.311863836853206</v>
      </c>
      <c r="F407">
        <v>2593.27514648437</v>
      </c>
      <c r="G407">
        <v>11.446189255975201</v>
      </c>
      <c r="H407">
        <v>14.708013382594499</v>
      </c>
      <c r="I407">
        <v>16.4794474244455</v>
      </c>
      <c r="J407">
        <v>28.232232377068101</v>
      </c>
      <c r="K407">
        <v>10.7393189802461</v>
      </c>
      <c r="L407">
        <v>73.7198907319993</v>
      </c>
      <c r="M407">
        <v>8.3922105811454308</v>
      </c>
      <c r="N407">
        <v>4.9584669434921098</v>
      </c>
      <c r="O407">
        <v>17.101152274005798</v>
      </c>
      <c r="P407">
        <v>0.85165101289749101</v>
      </c>
      <c r="Q407">
        <v>531.34508773900598</v>
      </c>
      <c r="R407">
        <v>11.069036320947101</v>
      </c>
    </row>
    <row r="408" spans="1:18" x14ac:dyDescent="0.35">
      <c r="A408" s="49">
        <v>44420</v>
      </c>
      <c r="B408">
        <v>12.619549751281699</v>
      </c>
      <c r="C408">
        <v>171.08999633789</v>
      </c>
      <c r="D408">
        <v>98.159755964229504</v>
      </c>
      <c r="E408">
        <v>94.365640710968805</v>
      </c>
      <c r="F408">
        <v>2816.26879882812</v>
      </c>
      <c r="G408">
        <v>11.451686310857299</v>
      </c>
      <c r="H408">
        <v>14.7150769349229</v>
      </c>
      <c r="I408">
        <v>16.3510322382722</v>
      </c>
      <c r="J408">
        <v>28.339514834045701</v>
      </c>
      <c r="K408">
        <v>10.710394190994</v>
      </c>
      <c r="L408">
        <v>73.882286069060598</v>
      </c>
      <c r="M408">
        <v>8.3962409567678193</v>
      </c>
      <c r="N408">
        <v>4.9524826660260102</v>
      </c>
      <c r="O408">
        <v>17.049721194619501</v>
      </c>
      <c r="P408">
        <v>0.85206001996993996</v>
      </c>
      <c r="Q408">
        <v>532.673819201936</v>
      </c>
      <c r="R408">
        <v>11.074352247390999</v>
      </c>
    </row>
    <row r="409" spans="1:18" x14ac:dyDescent="0.35">
      <c r="A409" s="49">
        <v>44421</v>
      </c>
      <c r="B409">
        <v>12.55136013031</v>
      </c>
      <c r="C409">
        <v>171</v>
      </c>
      <c r="D409">
        <v>98.516546996609094</v>
      </c>
      <c r="E409">
        <v>94.594699448637101</v>
      </c>
      <c r="F409">
        <v>2768.16870117187</v>
      </c>
      <c r="G409">
        <v>11.3920423694875</v>
      </c>
      <c r="H409">
        <v>14.740637695409699</v>
      </c>
      <c r="I409">
        <v>16.453278530570401</v>
      </c>
      <c r="J409">
        <v>28.484366727623101</v>
      </c>
      <c r="K409">
        <v>10.6337086591827</v>
      </c>
      <c r="L409">
        <v>74.043132940048494</v>
      </c>
      <c r="M409">
        <v>8.3962409567678193</v>
      </c>
      <c r="N409">
        <v>4.9692142542382101</v>
      </c>
      <c r="O409">
        <v>16.973035662808201</v>
      </c>
      <c r="P409">
        <v>0.85206001996993996</v>
      </c>
      <c r="Q409">
        <v>536.81487042325898</v>
      </c>
      <c r="R409">
        <v>11.1423455279648</v>
      </c>
    </row>
    <row r="410" spans="1:18" x14ac:dyDescent="0.35">
      <c r="A410" s="49">
        <v>44424</v>
      </c>
      <c r="B410">
        <v>12.390850067138601</v>
      </c>
      <c r="C410">
        <v>169.57000732421801</v>
      </c>
      <c r="D410">
        <v>98.201965709760699</v>
      </c>
      <c r="E410">
        <v>94.404473593224296</v>
      </c>
      <c r="F410">
        <v>2574.7236328125</v>
      </c>
      <c r="G410">
        <v>11.307348008968299</v>
      </c>
      <c r="H410">
        <v>14.609568569117499</v>
      </c>
      <c r="I410">
        <v>16.298881034011799</v>
      </c>
      <c r="J410">
        <v>28.429663098753899</v>
      </c>
      <c r="K410">
        <v>10.5433383146877</v>
      </c>
      <c r="L410">
        <v>73.793836276814503</v>
      </c>
      <c r="M410">
        <v>8.3566186368079798</v>
      </c>
      <c r="N410">
        <v>4.9424501636963196</v>
      </c>
      <c r="O410">
        <v>16.850665723261798</v>
      </c>
      <c r="P410">
        <v>0.84890002012252797</v>
      </c>
      <c r="Q410">
        <v>534.98530033400596</v>
      </c>
      <c r="R410">
        <v>11.109489706739501</v>
      </c>
    </row>
    <row r="411" spans="1:18" x14ac:dyDescent="0.35">
      <c r="A411" s="49">
        <v>44425</v>
      </c>
      <c r="B411">
        <v>12.3446903228759</v>
      </c>
      <c r="C411">
        <v>169.509994506835</v>
      </c>
      <c r="D411">
        <v>98.714156035896394</v>
      </c>
      <c r="E411">
        <v>94.911003695415204</v>
      </c>
      <c r="F411">
        <v>2580.63061523437</v>
      </c>
      <c r="G411">
        <v>11.2470486070577</v>
      </c>
      <c r="H411">
        <v>14.534910503544999</v>
      </c>
      <c r="I411">
        <v>16.046473226981501</v>
      </c>
      <c r="J411">
        <v>28.839243311205099</v>
      </c>
      <c r="K411">
        <v>10.444297533712099</v>
      </c>
      <c r="L411">
        <v>74.066609283238407</v>
      </c>
      <c r="M411">
        <v>8.4067248603787395</v>
      </c>
      <c r="N411">
        <v>4.9133928723016096</v>
      </c>
      <c r="O411">
        <v>16.772363439508801</v>
      </c>
      <c r="P411">
        <v>0.853990018367767</v>
      </c>
      <c r="Q411">
        <v>537.56962008264895</v>
      </c>
      <c r="R411">
        <v>11.159065912733</v>
      </c>
    </row>
    <row r="412" spans="1:18" x14ac:dyDescent="0.35">
      <c r="A412" s="49">
        <v>44426</v>
      </c>
      <c r="B412">
        <v>12.229280471801699</v>
      </c>
      <c r="C412">
        <v>168.97000122070301</v>
      </c>
      <c r="D412">
        <v>98.776995955567997</v>
      </c>
      <c r="E412">
        <v>94.886670966616293</v>
      </c>
      <c r="F412">
        <v>2725.85083007812</v>
      </c>
      <c r="G412">
        <v>11.1763367477828</v>
      </c>
      <c r="H412">
        <v>14.3720169559219</v>
      </c>
      <c r="I412">
        <v>15.8416892006698</v>
      </c>
      <c r="J412">
        <v>28.504786154608102</v>
      </c>
      <c r="K412">
        <v>10.484224603310301</v>
      </c>
      <c r="L412">
        <v>73.937563669960497</v>
      </c>
      <c r="M412">
        <v>8.4198904867059792</v>
      </c>
      <c r="N412">
        <v>4.8825398719623001</v>
      </c>
      <c r="O412">
        <v>16.576523693290699</v>
      </c>
      <c r="P412">
        <v>0.85446000099182096</v>
      </c>
      <c r="Q412">
        <v>521.40005597997504</v>
      </c>
      <c r="R412">
        <v>11.1652071637627</v>
      </c>
    </row>
    <row r="413" spans="1:18" x14ac:dyDescent="0.35">
      <c r="A413" s="49">
        <v>44427</v>
      </c>
      <c r="B413">
        <v>11.9218997955322</v>
      </c>
      <c r="C413">
        <v>167.25</v>
      </c>
      <c r="D413">
        <v>99.173654351630304</v>
      </c>
      <c r="E413">
        <v>95.325364695489895</v>
      </c>
      <c r="F413">
        <v>2809.22534179687</v>
      </c>
      <c r="G413">
        <v>11.0734335407519</v>
      </c>
      <c r="H413">
        <v>14.1822157148438</v>
      </c>
      <c r="I413">
        <v>16.074891548589399</v>
      </c>
      <c r="J413">
        <v>28.621354982314099</v>
      </c>
      <c r="K413">
        <v>10.3283534413072</v>
      </c>
      <c r="L413">
        <v>74.0981469160769</v>
      </c>
      <c r="M413">
        <v>8.4220282477601192</v>
      </c>
      <c r="N413">
        <v>4.8096208785754797</v>
      </c>
      <c r="O413">
        <v>16.3831994850451</v>
      </c>
      <c r="P413">
        <v>0.85641402006149203</v>
      </c>
      <c r="Q413">
        <v>522.41255223751</v>
      </c>
      <c r="R413">
        <v>11.1992825656287</v>
      </c>
    </row>
    <row r="414" spans="1:18" x14ac:dyDescent="0.35">
      <c r="A414" s="49">
        <v>44428</v>
      </c>
      <c r="B414">
        <v>11.958620071411101</v>
      </c>
      <c r="C414">
        <v>165.83999633789</v>
      </c>
      <c r="D414">
        <v>99.182194185646907</v>
      </c>
      <c r="E414">
        <v>95.316837929314204</v>
      </c>
      <c r="F414">
        <v>2758.04370117187</v>
      </c>
      <c r="G414">
        <v>11.176203125150399</v>
      </c>
      <c r="H414">
        <v>14.302114788418899</v>
      </c>
      <c r="I414">
        <v>16.331815101215799</v>
      </c>
      <c r="J414">
        <v>28.895410474337201</v>
      </c>
      <c r="K414">
        <v>10.242711712605001</v>
      </c>
      <c r="L414">
        <v>74.276843106221804</v>
      </c>
      <c r="M414">
        <v>8.4220282477601192</v>
      </c>
      <c r="N414">
        <v>4.7591704369992804</v>
      </c>
      <c r="O414">
        <v>15.9978141561055</v>
      </c>
      <c r="P414">
        <v>0.85641402006149203</v>
      </c>
      <c r="Q414">
        <v>530.00036791012803</v>
      </c>
      <c r="R414">
        <v>11.2078248498654</v>
      </c>
    </row>
    <row r="415" spans="1:18" x14ac:dyDescent="0.35">
      <c r="A415" s="49">
        <v>44431</v>
      </c>
      <c r="B415">
        <v>12.1694898605346</v>
      </c>
      <c r="C415">
        <v>166.80000305175699</v>
      </c>
      <c r="D415">
        <v>98.608461679192203</v>
      </c>
      <c r="E415">
        <v>94.799374854704993</v>
      </c>
      <c r="F415">
        <v>2699.3193359375</v>
      </c>
      <c r="G415">
        <v>11.188184429669899</v>
      </c>
      <c r="H415">
        <v>14.3300713986236</v>
      </c>
      <c r="I415">
        <v>16.756732666461101</v>
      </c>
      <c r="J415">
        <v>28.941126149720699</v>
      </c>
      <c r="K415">
        <v>10.3452384323272</v>
      </c>
      <c r="L415">
        <v>74.075595609774595</v>
      </c>
      <c r="M415">
        <v>8.3903281337729805</v>
      </c>
      <c r="N415">
        <v>4.8403177012044099</v>
      </c>
      <c r="O415">
        <v>16.416148999262901</v>
      </c>
      <c r="P415">
        <v>0.851459980010986</v>
      </c>
      <c r="Q415">
        <v>528.91842706178397</v>
      </c>
      <c r="R415">
        <v>11.142991706216799</v>
      </c>
    </row>
    <row r="416" spans="1:18" x14ac:dyDescent="0.35">
      <c r="A416" s="49">
        <v>44432</v>
      </c>
      <c r="B416">
        <v>12.3142595291137</v>
      </c>
      <c r="C416">
        <v>168.55000305175699</v>
      </c>
      <c r="D416">
        <v>98.392445161683995</v>
      </c>
      <c r="E416">
        <v>94.611740548179995</v>
      </c>
      <c r="F416">
        <v>2739.3623046875</v>
      </c>
      <c r="G416">
        <v>11.2651210411056</v>
      </c>
      <c r="H416">
        <v>14.472788126899299</v>
      </c>
      <c r="I416">
        <v>16.770055078929499</v>
      </c>
      <c r="J416">
        <v>29.090217491188401</v>
      </c>
      <c r="K416">
        <v>10.516381767938199</v>
      </c>
      <c r="L416">
        <v>74.123103494729506</v>
      </c>
      <c r="M416">
        <v>8.4012251899268904</v>
      </c>
      <c r="N416">
        <v>4.9119768567123803</v>
      </c>
      <c r="O416">
        <v>16.808342942605801</v>
      </c>
      <c r="P416">
        <v>0.85083997249603205</v>
      </c>
      <c r="Q416">
        <v>526.13390963787901</v>
      </c>
      <c r="R416">
        <v>11.1179043432125</v>
      </c>
    </row>
    <row r="417" spans="1:18" x14ac:dyDescent="0.35">
      <c r="A417" s="49">
        <v>44433</v>
      </c>
      <c r="B417">
        <v>12.3656702041625</v>
      </c>
      <c r="C417">
        <v>169.63000488281199</v>
      </c>
      <c r="D417">
        <v>98.028080166345703</v>
      </c>
      <c r="E417">
        <v>94.2544645225598</v>
      </c>
      <c r="F417">
        <v>2637.78784179687</v>
      </c>
      <c r="G417">
        <v>11.3891132310504</v>
      </c>
      <c r="H417">
        <v>14.548508747926601</v>
      </c>
      <c r="I417">
        <v>16.9350429898338</v>
      </c>
      <c r="J417">
        <v>29.097017495853301</v>
      </c>
      <c r="K417">
        <v>10.5398132041568</v>
      </c>
      <c r="L417">
        <v>74.064888628422494</v>
      </c>
      <c r="M417">
        <v>8.3945080453201992</v>
      </c>
      <c r="N417">
        <v>4.9281020895307304</v>
      </c>
      <c r="O417">
        <v>16.952027759239101</v>
      </c>
      <c r="P417">
        <v>0.84930002689361495</v>
      </c>
      <c r="Q417">
        <v>533.28395707841901</v>
      </c>
      <c r="R417">
        <v>11.072366315598201</v>
      </c>
    </row>
    <row r="418" spans="1:18" x14ac:dyDescent="0.35">
      <c r="A418" s="49">
        <v>44434</v>
      </c>
      <c r="B418">
        <v>12.270199775695801</v>
      </c>
      <c r="C418">
        <v>169.69999694824199</v>
      </c>
      <c r="D418">
        <v>98.186608269406804</v>
      </c>
      <c r="E418">
        <v>94.339452540589207</v>
      </c>
      <c r="F418">
        <v>2772.77612304687</v>
      </c>
      <c r="G418">
        <v>11.3044740233192</v>
      </c>
      <c r="H418">
        <v>14.4942248502502</v>
      </c>
      <c r="I418">
        <v>16.986481499736701</v>
      </c>
      <c r="J418">
        <v>28.971437311042699</v>
      </c>
      <c r="K418">
        <v>10.4368624408607</v>
      </c>
      <c r="L418">
        <v>74.136002175418895</v>
      </c>
      <c r="M418">
        <v>8.4099082711247704</v>
      </c>
      <c r="N418">
        <v>4.9439965234512302</v>
      </c>
      <c r="O418">
        <v>16.867398018314301</v>
      </c>
      <c r="P418">
        <v>0.85060000419616699</v>
      </c>
      <c r="Q418">
        <v>530.69782577476803</v>
      </c>
      <c r="R418">
        <v>11.106284391070099</v>
      </c>
    </row>
    <row r="419" spans="1:18" x14ac:dyDescent="0.35">
      <c r="A419" s="49">
        <v>44435</v>
      </c>
      <c r="B419">
        <v>12.4454002380371</v>
      </c>
      <c r="C419">
        <v>169.32000732421801</v>
      </c>
      <c r="D419">
        <v>98.457975836663493</v>
      </c>
      <c r="E419">
        <v>94.483423496194504</v>
      </c>
      <c r="F419">
        <v>2750.56616210937</v>
      </c>
      <c r="G419">
        <v>11.4916062513771</v>
      </c>
      <c r="H419">
        <v>14.7238856183662</v>
      </c>
      <c r="I419">
        <v>17.3097104098701</v>
      </c>
      <c r="J419">
        <v>29.235121235683401</v>
      </c>
      <c r="K419">
        <v>10.5474397275543</v>
      </c>
      <c r="L419">
        <v>74.338833467618301</v>
      </c>
      <c r="M419">
        <v>8.4269149822148393</v>
      </c>
      <c r="N419">
        <v>5.0358615607734603</v>
      </c>
      <c r="O419">
        <v>17.0545294351768</v>
      </c>
      <c r="P419">
        <v>0.85060000419616699</v>
      </c>
      <c r="Q419">
        <v>535.52927948512604</v>
      </c>
      <c r="R419">
        <v>11.131737268431101</v>
      </c>
    </row>
    <row r="420" spans="1:18" x14ac:dyDescent="0.35">
      <c r="A420" s="49">
        <v>44438</v>
      </c>
      <c r="B420">
        <v>12.4160203933715</v>
      </c>
      <c r="C420">
        <v>170.55000305175699</v>
      </c>
      <c r="D420">
        <v>98.229857836358804</v>
      </c>
      <c r="E420">
        <v>94.361638896230005</v>
      </c>
      <c r="F420">
        <v>2907.46850585937</v>
      </c>
      <c r="G420">
        <v>11.2487136250842</v>
      </c>
      <c r="H420">
        <v>14.605525540698601</v>
      </c>
      <c r="I420">
        <v>17.301148112412601</v>
      </c>
      <c r="J420">
        <v>29.253434433301202</v>
      </c>
      <c r="K420">
        <v>10.5620924915382</v>
      </c>
      <c r="L420">
        <v>74.176285416674503</v>
      </c>
      <c r="M420">
        <v>8.4064599185751305</v>
      </c>
      <c r="N420">
        <v>5.0102509198813996</v>
      </c>
      <c r="O420">
        <v>17.046844767346499</v>
      </c>
      <c r="P420">
        <v>0.84767997264862005</v>
      </c>
      <c r="Q420">
        <v>541.18431872946496</v>
      </c>
      <c r="R420">
        <v>11.118888538636</v>
      </c>
    </row>
    <row r="421" spans="1:18" x14ac:dyDescent="0.35">
      <c r="A421" s="49">
        <v>44439</v>
      </c>
      <c r="B421">
        <v>12.313209533691399</v>
      </c>
      <c r="C421">
        <v>169.77999877929599</v>
      </c>
      <c r="D421">
        <v>97.975098631497502</v>
      </c>
      <c r="E421">
        <v>94.145175219900906</v>
      </c>
      <c r="F421">
        <v>3238.46630859375</v>
      </c>
      <c r="G421">
        <v>11.252908505088</v>
      </c>
      <c r="H421">
        <v>14.5212473381157</v>
      </c>
      <c r="I421">
        <v>17.052939885234</v>
      </c>
      <c r="J421">
        <v>29.237239884088901</v>
      </c>
      <c r="K421">
        <v>10.6856060537277</v>
      </c>
      <c r="L421">
        <v>74.109096502917893</v>
      </c>
      <c r="M421">
        <v>8.4054046250077992</v>
      </c>
      <c r="N421">
        <v>4.9879505171397698</v>
      </c>
      <c r="O421">
        <v>16.959801785601002</v>
      </c>
      <c r="P421">
        <v>0.84671998023986805</v>
      </c>
      <c r="Q421">
        <v>537.31157953092702</v>
      </c>
      <c r="R421">
        <v>11.0894052825854</v>
      </c>
    </row>
    <row r="422" spans="1:18" x14ac:dyDescent="0.35">
      <c r="A422" s="49">
        <v>44440</v>
      </c>
      <c r="B422">
        <v>12.2072496414184</v>
      </c>
      <c r="C422">
        <v>170</v>
      </c>
      <c r="D422">
        <v>97.752889748606293</v>
      </c>
      <c r="E422">
        <v>93.901673991235796</v>
      </c>
      <c r="F422">
        <v>3192.71875</v>
      </c>
      <c r="G422">
        <v>11.1477956591548</v>
      </c>
      <c r="H422">
        <v>14.483688944280599</v>
      </c>
      <c r="I422">
        <v>16.941271075785799</v>
      </c>
      <c r="J422">
        <v>29.381198999403701</v>
      </c>
      <c r="K422">
        <v>10.7001949918865</v>
      </c>
      <c r="L422">
        <v>73.980554901768301</v>
      </c>
      <c r="M422">
        <v>8.3921067877287197</v>
      </c>
      <c r="N422">
        <v>4.9833415253950104</v>
      </c>
      <c r="O422">
        <v>16.831482886313999</v>
      </c>
      <c r="P422">
        <v>0.84452998638152998</v>
      </c>
      <c r="Q422">
        <v>548.27733101531999</v>
      </c>
      <c r="R422">
        <v>11.0691477088201</v>
      </c>
    </row>
    <row r="423" spans="1:18" x14ac:dyDescent="0.35">
      <c r="A423" s="49">
        <v>44441</v>
      </c>
      <c r="B423">
        <v>12.3898000717163</v>
      </c>
      <c r="C423">
        <v>169.61000061035099</v>
      </c>
      <c r="D423">
        <v>97.560930785126402</v>
      </c>
      <c r="E423">
        <v>93.788401759244096</v>
      </c>
      <c r="F423">
        <v>3317.28051757812</v>
      </c>
      <c r="G423">
        <v>11.1480799082946</v>
      </c>
      <c r="H423">
        <v>14.482400773620601</v>
      </c>
      <c r="I423">
        <v>16.949459446945099</v>
      </c>
      <c r="J423">
        <v>29.6973406545257</v>
      </c>
      <c r="K423">
        <v>10.6176198071289</v>
      </c>
      <c r="L423">
        <v>73.851241742777304</v>
      </c>
      <c r="M423">
        <v>8.3753841357956809</v>
      </c>
      <c r="N423">
        <v>5.0014800934982304</v>
      </c>
      <c r="O423">
        <v>17.008400796508699</v>
      </c>
      <c r="P423">
        <v>0.84200000762939398</v>
      </c>
      <c r="Q423">
        <v>546.81163056503203</v>
      </c>
      <c r="R423">
        <v>11.058693049498199</v>
      </c>
    </row>
    <row r="424" spans="1:18" x14ac:dyDescent="0.35">
      <c r="A424" s="49">
        <v>44442</v>
      </c>
      <c r="B424">
        <v>12.3499298095703</v>
      </c>
      <c r="C424">
        <v>170.92999267578099</v>
      </c>
      <c r="D424">
        <v>97.392790311190694</v>
      </c>
      <c r="E424">
        <v>93.662383127120805</v>
      </c>
      <c r="F424">
        <v>3271.61938476562</v>
      </c>
      <c r="G424">
        <v>11.0891401647186</v>
      </c>
      <c r="H424">
        <v>14.3645196804809</v>
      </c>
      <c r="I424">
        <v>17.092599512481598</v>
      </c>
      <c r="J424">
        <v>29.613138726577699</v>
      </c>
      <c r="K424">
        <v>10.659719968109099</v>
      </c>
      <c r="L424">
        <v>73.859637845758698</v>
      </c>
      <c r="M424">
        <v>8.3753841357956809</v>
      </c>
      <c r="N424">
        <v>5.0262809579426104</v>
      </c>
      <c r="O424">
        <v>17.008400796508699</v>
      </c>
      <c r="P424">
        <v>0.84200000762939398</v>
      </c>
      <c r="Q424">
        <v>547.93150496482804</v>
      </c>
      <c r="R424">
        <v>11.025054836989501</v>
      </c>
    </row>
    <row r="425" spans="1:18" x14ac:dyDescent="0.35">
      <c r="A425" s="49">
        <v>44446</v>
      </c>
      <c r="B425">
        <v>12.3331499099731</v>
      </c>
      <c r="C425">
        <v>170.88999938964801</v>
      </c>
      <c r="D425">
        <v>97.402125455118906</v>
      </c>
      <c r="E425">
        <v>93.686776820368294</v>
      </c>
      <c r="F425">
        <v>2959.07470703125</v>
      </c>
      <c r="G425">
        <v>11.060854667650201</v>
      </c>
      <c r="H425">
        <v>14.3200060743652</v>
      </c>
      <c r="I425">
        <v>17.064111160095699</v>
      </c>
      <c r="J425">
        <v>29.6025624843593</v>
      </c>
      <c r="K425">
        <v>10.7146745804456</v>
      </c>
      <c r="L425">
        <v>73.871345754980595</v>
      </c>
      <c r="M425">
        <v>8.4071015080937102</v>
      </c>
      <c r="N425">
        <v>4.9656402269754096</v>
      </c>
      <c r="O425">
        <v>16.861469747018901</v>
      </c>
      <c r="P425">
        <v>0.84434002637863104</v>
      </c>
      <c r="Q425">
        <v>553.735082283765</v>
      </c>
      <c r="R425">
        <v>11.013529960590001</v>
      </c>
    </row>
    <row r="426" spans="1:18" x14ac:dyDescent="0.35">
      <c r="A426" s="49">
        <v>44447</v>
      </c>
      <c r="B426">
        <v>12.2523603439331</v>
      </c>
      <c r="C426">
        <v>169.75</v>
      </c>
      <c r="D426">
        <v>97.764275879028403</v>
      </c>
      <c r="E426">
        <v>94.066462355538903</v>
      </c>
      <c r="F426">
        <v>2898.50170898437</v>
      </c>
      <c r="G426">
        <v>11.032987385899</v>
      </c>
      <c r="H426">
        <v>14.163512795628399</v>
      </c>
      <c r="I426">
        <v>16.870995016154499</v>
      </c>
      <c r="J426">
        <v>29.3930982688568</v>
      </c>
      <c r="K426">
        <v>10.6099433898033</v>
      </c>
      <c r="L426">
        <v>74.108598842284593</v>
      </c>
      <c r="M426">
        <v>8.4245060199737605</v>
      </c>
      <c r="N426">
        <v>5.0257627220299499</v>
      </c>
      <c r="O426">
        <v>17.014830039378399</v>
      </c>
      <c r="P426">
        <v>0.84608799219131403</v>
      </c>
      <c r="Q426">
        <v>557.72427649573694</v>
      </c>
      <c r="R426">
        <v>11.061682092985899</v>
      </c>
    </row>
    <row r="427" spans="1:18" x14ac:dyDescent="0.35">
      <c r="A427" s="49">
        <v>44448</v>
      </c>
      <c r="B427">
        <v>12.240819931030201</v>
      </c>
      <c r="C427">
        <v>168.47999572753901</v>
      </c>
      <c r="D427">
        <v>98.020267671231494</v>
      </c>
      <c r="E427">
        <v>94.138773184281405</v>
      </c>
      <c r="F427">
        <v>2719.14990234375</v>
      </c>
      <c r="G427">
        <v>11.060448052742</v>
      </c>
      <c r="H427">
        <v>14.197624924684501</v>
      </c>
      <c r="I427">
        <v>16.928912566554999</v>
      </c>
      <c r="J427">
        <v>29.215479664583199</v>
      </c>
      <c r="K427">
        <v>10.612280273790301</v>
      </c>
      <c r="L427">
        <v>74.133286735623102</v>
      </c>
      <c r="M427">
        <v>8.4196471664389492</v>
      </c>
      <c r="N427">
        <v>5.0228641016349798</v>
      </c>
      <c r="O427">
        <v>16.8697208239841</v>
      </c>
      <c r="P427">
        <v>0.84560000896453802</v>
      </c>
      <c r="Q427">
        <v>552.05840946586898</v>
      </c>
      <c r="R427">
        <v>11.105974889619899</v>
      </c>
    </row>
    <row r="428" spans="1:18" x14ac:dyDescent="0.35">
      <c r="A428" s="49">
        <v>44449</v>
      </c>
      <c r="B428">
        <v>12.2324304580688</v>
      </c>
      <c r="D428">
        <v>97.826086498518606</v>
      </c>
      <c r="E428">
        <v>94.088148922270193</v>
      </c>
      <c r="F428">
        <v>2767.97314453125</v>
      </c>
      <c r="G428">
        <v>10.975887729274699</v>
      </c>
      <c r="H428">
        <v>14.172256343788099</v>
      </c>
      <c r="I428">
        <v>17.081120826225199</v>
      </c>
      <c r="J428">
        <v>28.995625081563901</v>
      </c>
      <c r="K428">
        <v>10.6038240801582</v>
      </c>
      <c r="L428">
        <v>74.023722336268193</v>
      </c>
      <c r="M428">
        <v>8.4281009407900402</v>
      </c>
      <c r="N428">
        <v>5.05668806973648</v>
      </c>
      <c r="O428">
        <v>17.081120826225199</v>
      </c>
      <c r="P428">
        <v>0.84560000896453802</v>
      </c>
      <c r="Q428">
        <v>550.37567370584202</v>
      </c>
      <c r="R428">
        <v>11.0806385658039</v>
      </c>
    </row>
    <row r="429" spans="1:18" x14ac:dyDescent="0.35">
      <c r="A429" s="49">
        <v>44452</v>
      </c>
      <c r="B429">
        <v>12.429659843444799</v>
      </c>
      <c r="C429">
        <v>168.96000671386699</v>
      </c>
      <c r="D429">
        <v>98.068557980598101</v>
      </c>
      <c r="E429">
        <v>94.292341689444996</v>
      </c>
      <c r="F429">
        <v>2905.44970703125</v>
      </c>
      <c r="G429">
        <v>11.115858045546499</v>
      </c>
      <c r="H429">
        <v>14.324471998432101</v>
      </c>
      <c r="I429">
        <v>17.202911662185599</v>
      </c>
      <c r="J429">
        <v>28.9367881247158</v>
      </c>
      <c r="K429">
        <v>10.658694079953101</v>
      </c>
      <c r="L429">
        <v>74.296900511348198</v>
      </c>
      <c r="M429">
        <v>8.4465307833617</v>
      </c>
      <c r="N429">
        <v>5.0880661702718699</v>
      </c>
      <c r="O429">
        <v>17.228310243382399</v>
      </c>
      <c r="P429">
        <v>0.84659999608993497</v>
      </c>
      <c r="Q429">
        <v>544.57544748484997</v>
      </c>
      <c r="R429">
        <v>11.1191085601341</v>
      </c>
    </row>
    <row r="430" spans="1:18" x14ac:dyDescent="0.35">
      <c r="A430" s="49">
        <v>44453</v>
      </c>
      <c r="B430">
        <v>12.3352403640747</v>
      </c>
      <c r="C430">
        <v>169.27999877929599</v>
      </c>
      <c r="D430">
        <v>98.346385033792103</v>
      </c>
      <c r="E430">
        <v>94.483268481599197</v>
      </c>
      <c r="F430">
        <v>3058.9013671875</v>
      </c>
      <c r="G430">
        <v>10.944532315986599</v>
      </c>
      <c r="H430">
        <v>14.171982937709799</v>
      </c>
      <c r="I430">
        <v>17.2046009427299</v>
      </c>
      <c r="J430">
        <v>28.8606974043159</v>
      </c>
      <c r="K430">
        <v>10.571807855026201</v>
      </c>
      <c r="L430">
        <v>74.307007231782293</v>
      </c>
      <c r="M430">
        <v>8.4515195180233604</v>
      </c>
      <c r="N430">
        <v>5.09107131081009</v>
      </c>
      <c r="O430">
        <v>17.230014524971001</v>
      </c>
      <c r="P430">
        <v>0.84710001945495605</v>
      </c>
      <c r="Q430">
        <v>553.38504625426106</v>
      </c>
      <c r="R430">
        <v>11.15951855454</v>
      </c>
    </row>
    <row r="431" spans="1:18" x14ac:dyDescent="0.35">
      <c r="A431" s="49">
        <v>44454</v>
      </c>
      <c r="B431">
        <v>12.5398197174072</v>
      </c>
      <c r="C431">
        <v>167.94000244140599</v>
      </c>
      <c r="D431">
        <v>98.128544233114496</v>
      </c>
      <c r="E431">
        <v>94.397020297221303</v>
      </c>
      <c r="F431">
        <v>3035.55786132812</v>
      </c>
      <c r="G431">
        <v>11.065993552034399</v>
      </c>
      <c r="H431">
        <v>14.3654867388329</v>
      </c>
      <c r="I431">
        <v>17.284270104267701</v>
      </c>
      <c r="J431">
        <v>28.950941518936801</v>
      </c>
      <c r="K431">
        <v>10.5922205768504</v>
      </c>
      <c r="L431">
        <v>74.3222368735928</v>
      </c>
      <c r="M431">
        <v>8.4492410432321705</v>
      </c>
      <c r="N431">
        <v>5.1692066112216501</v>
      </c>
      <c r="O431">
        <v>17.504236531876</v>
      </c>
      <c r="P431">
        <v>0.84602397680282504</v>
      </c>
      <c r="Q431">
        <v>547.68206923014804</v>
      </c>
      <c r="R431">
        <v>11.1284439112382</v>
      </c>
    </row>
    <row r="432" spans="1:18" x14ac:dyDescent="0.35">
      <c r="A432" s="49">
        <v>44455</v>
      </c>
      <c r="B432">
        <v>12.488409996032701</v>
      </c>
      <c r="C432">
        <v>169.759994506835</v>
      </c>
      <c r="D432">
        <v>98.396824566340896</v>
      </c>
      <c r="E432">
        <v>94.614828193750299</v>
      </c>
      <c r="F432">
        <v>2898.47778320312</v>
      </c>
      <c r="G432">
        <v>11.089890040121</v>
      </c>
      <c r="H432">
        <v>14.3191301666927</v>
      </c>
      <c r="I432">
        <v>17.386907030765499</v>
      </c>
      <c r="J432">
        <v>29.114146253444598</v>
      </c>
      <c r="K432">
        <v>10.5035275927276</v>
      </c>
      <c r="L432">
        <v>74.628546685957105</v>
      </c>
      <c r="M432">
        <v>8.4954478548330599</v>
      </c>
      <c r="N432">
        <v>5.1412901055431304</v>
      </c>
      <c r="O432">
        <v>17.488883742824498</v>
      </c>
      <c r="P432">
        <v>0.84979999065399103</v>
      </c>
      <c r="Q432">
        <v>554.19708465206998</v>
      </c>
      <c r="R432">
        <v>11.1611367754825</v>
      </c>
    </row>
    <row r="433" spans="1:18" x14ac:dyDescent="0.35">
      <c r="A433" s="49">
        <v>44456</v>
      </c>
      <c r="B433">
        <v>12.3404903411865</v>
      </c>
      <c r="C433">
        <v>168.83999633789</v>
      </c>
      <c r="D433">
        <v>98.311975533155405</v>
      </c>
      <c r="E433">
        <v>94.479155322317595</v>
      </c>
      <c r="F433">
        <v>2926.86987304687</v>
      </c>
      <c r="G433">
        <v>11.038901684091501</v>
      </c>
      <c r="H433">
        <v>14.081185585798201</v>
      </c>
      <c r="I433">
        <v>17.140465876325599</v>
      </c>
      <c r="J433">
        <v>29.292606715196499</v>
      </c>
      <c r="K433">
        <v>10.4610382415409</v>
      </c>
      <c r="L433">
        <v>74.535372890900305</v>
      </c>
      <c r="M433">
        <v>8.4954478548330599</v>
      </c>
      <c r="N433">
        <v>5.08180396031951</v>
      </c>
      <c r="O433">
        <v>17.3274212907581</v>
      </c>
      <c r="P433">
        <v>0.84979999065399103</v>
      </c>
      <c r="Q433">
        <v>545.28263918126299</v>
      </c>
      <c r="R433">
        <v>11.1356746095485</v>
      </c>
    </row>
    <row r="434" spans="1:18" x14ac:dyDescent="0.35">
      <c r="A434" s="49">
        <v>44459</v>
      </c>
      <c r="B434">
        <v>12.063529968261699</v>
      </c>
      <c r="C434">
        <v>166.53999328613199</v>
      </c>
      <c r="D434">
        <v>98.811589553766595</v>
      </c>
      <c r="E434">
        <v>94.957973619672799</v>
      </c>
      <c r="F434">
        <v>2358.1455078125</v>
      </c>
      <c r="G434">
        <v>10.8011753369092</v>
      </c>
      <c r="H434">
        <v>13.801975802683801</v>
      </c>
      <c r="I434">
        <v>16.726051136445999</v>
      </c>
      <c r="J434">
        <v>28.91679916687</v>
      </c>
      <c r="K434">
        <v>10.212949866819301</v>
      </c>
      <c r="L434">
        <v>74.508795858867401</v>
      </c>
      <c r="M434">
        <v>8.4968734114242999</v>
      </c>
      <c r="N434">
        <v>5.01270022373199</v>
      </c>
      <c r="O434">
        <v>17.1778751071691</v>
      </c>
      <c r="P434">
        <v>0.85250002145767201</v>
      </c>
      <c r="Q434">
        <v>540.98801151111104</v>
      </c>
      <c r="R434">
        <v>11.2051139862405</v>
      </c>
    </row>
    <row r="435" spans="1:18" x14ac:dyDescent="0.35">
      <c r="A435" s="49">
        <v>44460</v>
      </c>
      <c r="B435">
        <v>12.1621398925781</v>
      </c>
      <c r="C435">
        <v>165.97999572753901</v>
      </c>
      <c r="D435">
        <v>98.915610349631606</v>
      </c>
      <c r="E435">
        <v>95.119154245864095</v>
      </c>
      <c r="F435">
        <v>2633.50390625</v>
      </c>
      <c r="G435">
        <v>10.799359998479</v>
      </c>
      <c r="H435">
        <v>13.7849650893356</v>
      </c>
      <c r="I435">
        <v>16.804692162202802</v>
      </c>
      <c r="J435">
        <v>29.037142864617099</v>
      </c>
      <c r="K435">
        <v>10.287542471011299</v>
      </c>
      <c r="L435">
        <v>74.682644705797799</v>
      </c>
      <c r="M435">
        <v>8.5106832112827497</v>
      </c>
      <c r="N435">
        <v>4.9987560660116204</v>
      </c>
      <c r="O435">
        <v>17.1714937066636</v>
      </c>
      <c r="P435">
        <v>0.853030025959014</v>
      </c>
      <c r="Q435">
        <v>546.53634804490503</v>
      </c>
      <c r="R435">
        <v>11.212080274453101</v>
      </c>
    </row>
    <row r="436" spans="1:18" x14ac:dyDescent="0.35">
      <c r="A436" s="49">
        <v>44461</v>
      </c>
      <c r="B436">
        <v>12.396089553833001</v>
      </c>
      <c r="C436">
        <v>165.259994506835</v>
      </c>
      <c r="D436">
        <v>99.247791757966297</v>
      </c>
      <c r="E436">
        <v>95.3886553256106</v>
      </c>
      <c r="F436">
        <v>2687.82153320312</v>
      </c>
      <c r="G436">
        <v>11.011571894719999</v>
      </c>
      <c r="H436">
        <v>13.997616512855499</v>
      </c>
      <c r="I436">
        <v>17.257452053735701</v>
      </c>
      <c r="J436">
        <v>29.133179327745399</v>
      </c>
      <c r="K436">
        <v>10.4297636340007</v>
      </c>
      <c r="L436">
        <v>75.044087672590607</v>
      </c>
      <c r="M436">
        <v>8.5448767765119502</v>
      </c>
      <c r="N436">
        <v>5.0822640455589196</v>
      </c>
      <c r="O436">
        <v>17.4542396619415</v>
      </c>
      <c r="P436">
        <v>0.85559999942779497</v>
      </c>
      <c r="Q436">
        <v>551.99036051951396</v>
      </c>
      <c r="R436">
        <v>11.271495513625799</v>
      </c>
    </row>
    <row r="437" spans="1:18" x14ac:dyDescent="0.35">
      <c r="A437" s="49">
        <v>44462</v>
      </c>
      <c r="B437">
        <v>12.598569869995099</v>
      </c>
      <c r="C437">
        <v>166.78999328613199</v>
      </c>
      <c r="D437">
        <v>98.318769728052303</v>
      </c>
      <c r="E437">
        <v>94.596188139597402</v>
      </c>
      <c r="F437">
        <v>2501.30615234375</v>
      </c>
      <c r="G437">
        <v>11.2263286460079</v>
      </c>
      <c r="H437">
        <v>14.2160414839898</v>
      </c>
      <c r="I437">
        <v>17.4698025620458</v>
      </c>
      <c r="J437">
        <v>29.2157097934093</v>
      </c>
      <c r="K437">
        <v>10.4597351732296</v>
      </c>
      <c r="L437">
        <v>74.742120737332201</v>
      </c>
      <c r="M437">
        <v>8.5091819428922602</v>
      </c>
      <c r="N437">
        <v>5.1106199026107699</v>
      </c>
      <c r="O437">
        <v>17.6231214190637</v>
      </c>
      <c r="P437">
        <v>0.85176998376846302</v>
      </c>
      <c r="Q437">
        <v>556.69984054800796</v>
      </c>
      <c r="R437">
        <v>11.1529818223972</v>
      </c>
    </row>
    <row r="438" spans="1:18" x14ac:dyDescent="0.35">
      <c r="A438" s="49">
        <v>44463</v>
      </c>
      <c r="B438">
        <v>12.6814403533935</v>
      </c>
      <c r="C438">
        <v>168.55000305175699</v>
      </c>
      <c r="D438">
        <v>98.148684768753796</v>
      </c>
      <c r="E438">
        <v>94.324213367253293</v>
      </c>
      <c r="F438">
        <v>2496.19506835937</v>
      </c>
      <c r="G438">
        <v>11.260399412866199</v>
      </c>
      <c r="H438">
        <v>14.233075648952299</v>
      </c>
      <c r="I438">
        <v>17.418696817913901</v>
      </c>
      <c r="J438">
        <v>28.985731507882502</v>
      </c>
      <c r="K438">
        <v>10.331970000588701</v>
      </c>
      <c r="L438">
        <v>74.631756894296799</v>
      </c>
      <c r="M438">
        <v>8.5006640480998996</v>
      </c>
      <c r="N438">
        <v>5.1532085642614298</v>
      </c>
      <c r="O438">
        <v>17.725332907327399</v>
      </c>
      <c r="P438">
        <v>0.85176998376846302</v>
      </c>
      <c r="Q438">
        <v>563.335110005915</v>
      </c>
      <c r="R438">
        <v>11.1359679652137</v>
      </c>
    </row>
    <row r="439" spans="1:18" x14ac:dyDescent="0.35">
      <c r="A439" s="49">
        <v>44466</v>
      </c>
      <c r="B439">
        <v>12.9269304275512</v>
      </c>
      <c r="C439">
        <v>169.16000366210901</v>
      </c>
      <c r="D439">
        <v>98.376808138391795</v>
      </c>
      <c r="E439">
        <v>94.597925297230105</v>
      </c>
      <c r="F439">
        <v>2402.2431640625</v>
      </c>
      <c r="G439">
        <v>11.4903259123121</v>
      </c>
      <c r="H439">
        <v>14.4825991940628</v>
      </c>
      <c r="I439">
        <v>17.406476926477801</v>
      </c>
      <c r="J439">
        <v>28.8968020234603</v>
      </c>
      <c r="K439">
        <v>10.3618119858816</v>
      </c>
      <c r="L439">
        <v>74.840905480679297</v>
      </c>
      <c r="M439">
        <v>8.5322508128940608</v>
      </c>
      <c r="N439">
        <v>5.2663994104484502</v>
      </c>
      <c r="O439">
        <v>18.039128623699099</v>
      </c>
      <c r="P439">
        <v>0.85493499040603604</v>
      </c>
      <c r="Q439">
        <v>546.02987341079597</v>
      </c>
      <c r="R439">
        <v>11.168808045174501</v>
      </c>
    </row>
    <row r="440" spans="1:18" x14ac:dyDescent="0.35">
      <c r="A440" s="49">
        <v>44467</v>
      </c>
      <c r="B440">
        <v>12.9248304367065</v>
      </c>
      <c r="C440">
        <v>168.52999877929599</v>
      </c>
      <c r="D440">
        <v>98.054740043939006</v>
      </c>
      <c r="E440">
        <v>94.306880779582499</v>
      </c>
      <c r="F440">
        <v>2459.42944335937</v>
      </c>
      <c r="G440">
        <v>11.320910820259</v>
      </c>
      <c r="H440">
        <v>14.3073036803207</v>
      </c>
      <c r="I440">
        <v>16.728934660377401</v>
      </c>
      <c r="J440">
        <v>28.2295449648208</v>
      </c>
      <c r="K440">
        <v>10.217057832233399</v>
      </c>
      <c r="L440">
        <v>74.566723844120105</v>
      </c>
      <c r="M440">
        <v>8.5142149962043696</v>
      </c>
      <c r="N440">
        <v>5.2796691641387898</v>
      </c>
      <c r="O440">
        <v>17.892687204444801</v>
      </c>
      <c r="P440">
        <v>0.85570001602172796</v>
      </c>
      <c r="Q440">
        <v>511.53745913223202</v>
      </c>
      <c r="R440">
        <v>11.101883814586399</v>
      </c>
    </row>
    <row r="441" spans="1:18" x14ac:dyDescent="0.35">
      <c r="A441" s="49">
        <v>44468</v>
      </c>
      <c r="B441">
        <v>12.959449768066399</v>
      </c>
      <c r="C441">
        <v>167.419998168945</v>
      </c>
      <c r="D441">
        <v>98.839776353389396</v>
      </c>
      <c r="E441">
        <v>95.133303317779294</v>
      </c>
      <c r="F441">
        <v>2593.48974609375</v>
      </c>
      <c r="G441">
        <v>11.4294569355182</v>
      </c>
      <c r="H441">
        <v>14.3859456308526</v>
      </c>
      <c r="I441">
        <v>16.566678028722698</v>
      </c>
      <c r="J441">
        <v>28.444349348545</v>
      </c>
      <c r="K441">
        <v>10.274443830448099</v>
      </c>
      <c r="L441">
        <v>75.248808032680699</v>
      </c>
      <c r="M441">
        <v>8.5850218362598394</v>
      </c>
      <c r="N441">
        <v>5.2492755113000804</v>
      </c>
      <c r="O441">
        <v>18.049233046953098</v>
      </c>
      <c r="P441">
        <v>0.86194998025894098</v>
      </c>
      <c r="Q441">
        <v>526.39286346598601</v>
      </c>
      <c r="R441">
        <v>11.191580093746801</v>
      </c>
    </row>
    <row r="442" spans="1:18" x14ac:dyDescent="0.35">
      <c r="A442" s="49">
        <v>44469</v>
      </c>
      <c r="B442">
        <v>12.950010299682599</v>
      </c>
      <c r="C442">
        <v>167.509994506835</v>
      </c>
      <c r="D442">
        <v>99.054159716822596</v>
      </c>
      <c r="E442">
        <v>95.304526568757794</v>
      </c>
      <c r="F442">
        <v>2852.79541015625</v>
      </c>
      <c r="G442">
        <v>11.3093671918966</v>
      </c>
      <c r="H442">
        <v>14.195027062507</v>
      </c>
      <c r="I442">
        <v>16.631422147154801</v>
      </c>
      <c r="J442">
        <v>28.441890214612599</v>
      </c>
      <c r="K442">
        <v>10.3589998824808</v>
      </c>
      <c r="L442">
        <v>75.339043260418705</v>
      </c>
      <c r="M442">
        <v>8.6051410503948205</v>
      </c>
      <c r="N442">
        <v>5.3220549552581797</v>
      </c>
      <c r="O442">
        <v>18.186567455004699</v>
      </c>
      <c r="P442">
        <v>0.86396998167037897</v>
      </c>
      <c r="Q442">
        <v>525.58752185167702</v>
      </c>
      <c r="R442">
        <v>11.191920283778099</v>
      </c>
    </row>
    <row r="443" spans="1:18" x14ac:dyDescent="0.35">
      <c r="A443" s="49">
        <v>44470</v>
      </c>
      <c r="B443">
        <v>13.0633096694946</v>
      </c>
      <c r="C443">
        <v>165.13000488281199</v>
      </c>
      <c r="D443">
        <v>99.356547892093602</v>
      </c>
      <c r="E443">
        <v>95.632839380396007</v>
      </c>
      <c r="F443">
        <v>2925.40087890625</v>
      </c>
      <c r="G443">
        <v>11.5339995848779</v>
      </c>
      <c r="H443">
        <v>14.531974828033</v>
      </c>
      <c r="I443">
        <v>16.631422147154801</v>
      </c>
      <c r="J443">
        <v>28.502371145450699</v>
      </c>
      <c r="K443">
        <v>10.3589998824808</v>
      </c>
      <c r="L443">
        <v>75.519619261760397</v>
      </c>
      <c r="M443">
        <v>8.5965011528310793</v>
      </c>
      <c r="N443">
        <v>5.3393343384126597</v>
      </c>
      <c r="O443">
        <v>18.4716774830402</v>
      </c>
      <c r="P443">
        <v>0.86396998167037897</v>
      </c>
      <c r="Q443">
        <v>527.62647835260896</v>
      </c>
      <c r="R443">
        <v>11.235066215108001</v>
      </c>
    </row>
    <row r="444" spans="1:18" x14ac:dyDescent="0.35">
      <c r="A444" s="49">
        <v>44473</v>
      </c>
      <c r="B444">
        <v>13.1619300842285</v>
      </c>
      <c r="C444">
        <v>166.58999633789</v>
      </c>
      <c r="D444">
        <v>98.911643717246903</v>
      </c>
      <c r="E444">
        <v>95.288097457864694</v>
      </c>
      <c r="F444">
        <v>3034.28955078125</v>
      </c>
      <c r="G444">
        <v>11.4300959196128</v>
      </c>
      <c r="H444">
        <v>14.382296400049199</v>
      </c>
      <c r="I444">
        <v>16.069269275766299</v>
      </c>
      <c r="J444">
        <v>27.9383215772895</v>
      </c>
      <c r="K444">
        <v>10.1390459027328</v>
      </c>
      <c r="L444">
        <v>74.966969666843397</v>
      </c>
      <c r="M444">
        <v>8.5639649478054007</v>
      </c>
      <c r="N444">
        <v>5.3793750703334799</v>
      </c>
      <c r="O444">
        <v>18.651369309526402</v>
      </c>
      <c r="P444">
        <v>0.86070001125335605</v>
      </c>
      <c r="Q444">
        <v>505.48910610250402</v>
      </c>
      <c r="R444">
        <v>11.180492949182501</v>
      </c>
    </row>
    <row r="445" spans="1:18" x14ac:dyDescent="0.35">
      <c r="A445" s="49">
        <v>44474</v>
      </c>
      <c r="B445">
        <v>13.272080421447701</v>
      </c>
      <c r="C445">
        <v>165.08000183105401</v>
      </c>
      <c r="D445">
        <v>98.869575385833699</v>
      </c>
      <c r="E445">
        <v>95.195919941033907</v>
      </c>
      <c r="F445">
        <v>3098.6865234375</v>
      </c>
      <c r="G445">
        <v>11.598741843727099</v>
      </c>
      <c r="H445">
        <v>14.6428724156066</v>
      </c>
      <c r="I445">
        <v>16.4107114037506</v>
      </c>
      <c r="J445">
        <v>28.095690398913501</v>
      </c>
      <c r="K445">
        <v>10.2620836782989</v>
      </c>
      <c r="L445">
        <v>75.077059547766098</v>
      </c>
      <c r="M445">
        <v>8.5804818415908795</v>
      </c>
      <c r="N445">
        <v>5.4932331051986596</v>
      </c>
      <c r="O445">
        <v>18.963296216042998</v>
      </c>
      <c r="P445">
        <v>0.86236000061035101</v>
      </c>
      <c r="Q445">
        <v>519.24419935676201</v>
      </c>
      <c r="R445">
        <v>11.1675618434219</v>
      </c>
    </row>
    <row r="446" spans="1:18" x14ac:dyDescent="0.35">
      <c r="A446" s="49">
        <v>44475</v>
      </c>
      <c r="B446">
        <v>13.175569534301699</v>
      </c>
      <c r="C446">
        <v>165.30999755859301</v>
      </c>
      <c r="D446">
        <v>99.261379229516905</v>
      </c>
      <c r="E446">
        <v>95.410351797938304</v>
      </c>
      <c r="F446">
        <v>3103.91748046875</v>
      </c>
      <c r="G446">
        <v>11.6396300542783</v>
      </c>
      <c r="H446">
        <v>14.5906448031482</v>
      </c>
      <c r="I446">
        <v>16.589718378645799</v>
      </c>
      <c r="J446">
        <v>28.212039211139601</v>
      </c>
      <c r="K446">
        <v>10.177104389854399</v>
      </c>
      <c r="L446">
        <v>75.298457267638199</v>
      </c>
      <c r="M446">
        <v>8.5847682277984596</v>
      </c>
      <c r="N446">
        <v>5.3914421181039804</v>
      </c>
      <c r="O446">
        <v>18.666678087660699</v>
      </c>
      <c r="P446">
        <v>0.86540001630783003</v>
      </c>
      <c r="Q446">
        <v>519.18808789651303</v>
      </c>
      <c r="R446">
        <v>11.2069300461244</v>
      </c>
    </row>
    <row r="447" spans="1:18" x14ac:dyDescent="0.35">
      <c r="A447" s="49">
        <v>44476</v>
      </c>
      <c r="B447">
        <v>13.2836198806762</v>
      </c>
      <c r="C447">
        <v>166.669998168945</v>
      </c>
      <c r="D447">
        <v>98.946702552889207</v>
      </c>
      <c r="E447">
        <v>95.2615091671004</v>
      </c>
      <c r="F447">
        <v>3080.43872070312</v>
      </c>
      <c r="G447">
        <v>11.721698467029499</v>
      </c>
      <c r="H447">
        <v>14.7580934887512</v>
      </c>
      <c r="I447">
        <v>16.8169609779731</v>
      </c>
      <c r="J447">
        <v>28.581913109271198</v>
      </c>
      <c r="K447">
        <v>10.3289352625553</v>
      </c>
      <c r="L447">
        <v>75.278387224629995</v>
      </c>
      <c r="M447">
        <v>8.5901452189182201</v>
      </c>
      <c r="N447">
        <v>5.4239887918935699</v>
      </c>
      <c r="O447">
        <v>18.893128612910399</v>
      </c>
      <c r="P447">
        <v>0.86506998538970903</v>
      </c>
      <c r="Q447">
        <v>526.39508610963799</v>
      </c>
      <c r="R447">
        <v>11.168053379381901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 Returns</vt:lpstr>
      <vt:lpstr>Fund Performance</vt:lpstr>
      <vt:lpstr>Valorisation</vt:lpstr>
      <vt:lpstr>Rebalancing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Andrea De Bettin</cp:lastModifiedBy>
  <dcterms:created xsi:type="dcterms:W3CDTF">2021-10-02T12:53:26Z</dcterms:created>
  <dcterms:modified xsi:type="dcterms:W3CDTF">2021-10-09T09:49:00Z</dcterms:modified>
</cp:coreProperties>
</file>