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wf18fo_bio_aau_dk/Documents/PhD/Projects/Git/MFD_HT_PAPER/Lab_optimization/"/>
    </mc:Choice>
  </mc:AlternateContent>
  <xr:revisionPtr revIDLastSave="93" documentId="11_72FB758BF53DA5405860C3E405319B01CC1B7551" xr6:coauthVersionLast="47" xr6:coauthVersionMax="47" xr10:uidLastSave="{AFDECDB2-76B3-457C-8FFC-9156D9D78DBD}"/>
  <bookViews>
    <workbookView xWindow="-120" yWindow="-120" windowWidth="29040" windowHeight="15840" xr2:uid="{00000000-000D-0000-FFFF-FFFF00000000}"/>
  </bookViews>
  <sheets>
    <sheet name="Sheet1" sheetId="17" r:id="rId1"/>
    <sheet name="0.306125" sheetId="16" r:id="rId2"/>
    <sheet name="0.6125" sheetId="15" r:id="rId3"/>
    <sheet name="1.25" sheetId="14" r:id="rId4"/>
    <sheet name="2.5" sheetId="13" r:id="rId5"/>
    <sheet name="5" sheetId="12" r:id="rId6"/>
    <sheet name="10" sheetId="11" r:id="rId7"/>
    <sheet name="20" sheetId="10" r:id="rId8"/>
    <sheet name="30" sheetId="9" r:id="rId9"/>
    <sheet name="40" sheetId="8" r:id="rId10"/>
    <sheet name="50" sheetId="7" r:id="rId11"/>
    <sheet name="60" sheetId="6" r:id="rId12"/>
    <sheet name="70" sheetId="5" r:id="rId13"/>
    <sheet name="80" sheetId="4" r:id="rId14"/>
    <sheet name="90" sheetId="3" r:id="rId15"/>
    <sheet name="100" sheetId="2" r:id="rId16"/>
    <sheet name="Figure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1" l="1"/>
  <c r="K30" i="9"/>
  <c r="K31" i="16" l="1"/>
  <c r="K30" i="16"/>
  <c r="D39" i="16" s="1"/>
  <c r="K31" i="15"/>
  <c r="K30" i="15"/>
  <c r="D38" i="15" s="1"/>
  <c r="K31" i="14"/>
  <c r="K30" i="14"/>
  <c r="K31" i="13"/>
  <c r="K30" i="13"/>
  <c r="D39" i="13" s="1"/>
  <c r="K31" i="12"/>
  <c r="K30" i="12"/>
  <c r="D39" i="12" s="1"/>
  <c r="K31" i="11"/>
  <c r="D37" i="11" s="1"/>
  <c r="K31" i="10"/>
  <c r="K30" i="10"/>
  <c r="D37" i="10" s="1"/>
  <c r="K31" i="9"/>
  <c r="D32" i="9" s="1"/>
  <c r="K31" i="8"/>
  <c r="K30" i="8"/>
  <c r="K31" i="7"/>
  <c r="K30" i="7"/>
  <c r="K31" i="6"/>
  <c r="K30" i="6"/>
  <c r="D38" i="6" s="1"/>
  <c r="K31" i="5"/>
  <c r="K30" i="5"/>
  <c r="D39" i="5" s="1"/>
  <c r="K31" i="4"/>
  <c r="K30" i="4"/>
  <c r="K31" i="3"/>
  <c r="K30" i="3"/>
  <c r="D39" i="3" s="1"/>
  <c r="K31" i="2"/>
  <c r="K30" i="2"/>
  <c r="D37" i="8" l="1"/>
  <c r="D37" i="4"/>
  <c r="D39" i="2"/>
  <c r="D35" i="16"/>
  <c r="D36" i="16"/>
  <c r="D32" i="16"/>
  <c r="D34" i="16"/>
  <c r="D37" i="14"/>
  <c r="D37" i="9"/>
  <c r="D37" i="7"/>
  <c r="D33" i="16"/>
  <c r="D37" i="16"/>
  <c r="D38" i="16"/>
  <c r="D39" i="15"/>
  <c r="D33" i="15"/>
  <c r="D32" i="15"/>
  <c r="D34" i="15"/>
  <c r="D35" i="15"/>
  <c r="D36" i="15"/>
  <c r="D37" i="15"/>
  <c r="D32" i="14"/>
  <c r="D33" i="14"/>
  <c r="D36" i="14"/>
  <c r="D38" i="14"/>
  <c r="D39" i="14"/>
  <c r="D34" i="14"/>
  <c r="D35" i="14"/>
  <c r="D38" i="13"/>
  <c r="D34" i="13"/>
  <c r="D32" i="13"/>
  <c r="D33" i="13"/>
  <c r="D35" i="13"/>
  <c r="D36" i="13"/>
  <c r="D37" i="13"/>
  <c r="D32" i="12"/>
  <c r="D34" i="12"/>
  <c r="D36" i="12"/>
  <c r="D33" i="12"/>
  <c r="D35" i="12"/>
  <c r="D37" i="12"/>
  <c r="D38" i="12"/>
  <c r="D39" i="11"/>
  <c r="D32" i="11"/>
  <c r="D33" i="11"/>
  <c r="D34" i="11"/>
  <c r="D36" i="11"/>
  <c r="D38" i="11"/>
  <c r="D35" i="11"/>
  <c r="D39" i="10"/>
  <c r="D35" i="10"/>
  <c r="D36" i="10"/>
  <c r="D38" i="10"/>
  <c r="D32" i="10"/>
  <c r="D33" i="10"/>
  <c r="D34" i="10"/>
  <c r="D35" i="9"/>
  <c r="D39" i="9"/>
  <c r="D36" i="9"/>
  <c r="D38" i="9"/>
  <c r="D33" i="9"/>
  <c r="D34" i="9"/>
  <c r="D32" i="8"/>
  <c r="D38" i="8"/>
  <c r="D39" i="8"/>
  <c r="D33" i="8"/>
  <c r="D34" i="8"/>
  <c r="D35" i="8"/>
  <c r="D36" i="8"/>
  <c r="D39" i="7"/>
  <c r="D32" i="7"/>
  <c r="D35" i="7"/>
  <c r="D36" i="7"/>
  <c r="D38" i="7"/>
  <c r="D33" i="7"/>
  <c r="D34" i="7"/>
  <c r="D37" i="6"/>
  <c r="D39" i="6"/>
  <c r="D32" i="6"/>
  <c r="D35" i="6"/>
  <c r="D33" i="6"/>
  <c r="D34" i="6"/>
  <c r="D36" i="6"/>
  <c r="D32" i="5"/>
  <c r="D33" i="5"/>
  <c r="D36" i="5"/>
  <c r="D35" i="5"/>
  <c r="D37" i="5"/>
  <c r="D38" i="5"/>
  <c r="D34" i="5"/>
  <c r="D32" i="4"/>
  <c r="D33" i="4"/>
  <c r="D36" i="4"/>
  <c r="D38" i="4"/>
  <c r="D39" i="4"/>
  <c r="D34" i="4"/>
  <c r="D35" i="4"/>
  <c r="D37" i="2"/>
  <c r="D36" i="2"/>
  <c r="D35" i="2"/>
  <c r="D34" i="2"/>
  <c r="D33" i="2"/>
  <c r="D32" i="2"/>
  <c r="D38" i="2"/>
  <c r="D32" i="3"/>
  <c r="D33" i="3"/>
  <c r="D35" i="3"/>
  <c r="D36" i="3"/>
  <c r="D34" i="3"/>
  <c r="D37" i="3"/>
  <c r="D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9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C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C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D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D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E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sharedStrings.xml><?xml version="1.0" encoding="utf-8"?>
<sst xmlns="http://schemas.openxmlformats.org/spreadsheetml/2006/main" count="929" uniqueCount="210">
  <si>
    <t>Application: Tecan i-control</t>
  </si>
  <si>
    <t>Tecan i-control , 1.10.4.0</t>
  </si>
  <si>
    <t>Device: infinite 200Pro</t>
  </si>
  <si>
    <t>Serial number: 1406009477</t>
  </si>
  <si>
    <t>Serial number of connected stacker:</t>
  </si>
  <si>
    <t>Firmware: V_3.37_07/12_Infinite (Jul 20 2012/13.56.47)</t>
  </si>
  <si>
    <t>MAI, V_3.37_07/12_Infinite (Jul 20 2012/13.56.47)</t>
  </si>
  <si>
    <t>Date:</t>
  </si>
  <si>
    <t>28-01-2020</t>
  </si>
  <si>
    <t>Time:</t>
  </si>
  <si>
    <t>13:46:32</t>
  </si>
  <si>
    <t>System</t>
  </si>
  <si>
    <t>LAB02-PC</t>
  </si>
  <si>
    <t>User</t>
  </si>
  <si>
    <t>lab02-PC\lab</t>
  </si>
  <si>
    <t>Plate</t>
  </si>
  <si>
    <t>Greiner 96 Flat Bottom Black Polystyrol  [GRE96fb_chimney.pdfx]</t>
  </si>
  <si>
    <t>Plate-ID (Stacker)</t>
  </si>
  <si>
    <t>Label: PicoGreen dsDNA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</si>
  <si>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</si>
  <si>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</si>
  <si>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</si>
  <si>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</si>
  <si>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</si>
  <si>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</si>
  <si>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</si>
  <si>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</si>
  <si>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H12 (100%)</t>
  </si>
  <si>
    <t>Number of Flashes</t>
  </si>
  <si>
    <t>Integration Time</t>
  </si>
  <si>
    <t>µs</t>
  </si>
  <si>
    <t>Lag Time</t>
  </si>
  <si>
    <t>Settle Time</t>
  </si>
  <si>
    <t>ms</t>
  </si>
  <si>
    <t>Mirror (Automatic)</t>
  </si>
  <si>
    <t>Part of Plate</t>
  </si>
  <si>
    <t>A1-F1; G12-H12</t>
  </si>
  <si>
    <t>Start Time:</t>
  </si>
  <si>
    <t>28-01-2020 13:46:39</t>
  </si>
  <si>
    <t>Temperature: 24.6 °C</t>
  </si>
  <si>
    <t>&lt;&gt;</t>
  </si>
  <si>
    <t>A1</t>
  </si>
  <si>
    <t>B1</t>
  </si>
  <si>
    <t>C1</t>
  </si>
  <si>
    <t>D1</t>
  </si>
  <si>
    <t>E1</t>
  </si>
  <si>
    <t>F1</t>
  </si>
  <si>
    <t>G12</t>
  </si>
  <si>
    <t>H12</t>
  </si>
  <si>
    <t>Value</t>
  </si>
  <si>
    <t>End Time:</t>
  </si>
  <si>
    <t>Dichroic 510 (e.g. fluorescein)</t>
  </si>
  <si>
    <t>28-01-2020 13:46:53</t>
  </si>
  <si>
    <t>13:52:20</t>
  </si>
  <si>
    <t>A2-F2; G12-H12</t>
  </si>
  <si>
    <t>28-01-2020 13:52:27</t>
  </si>
  <si>
    <t>A2</t>
  </si>
  <si>
    <t>B2</t>
  </si>
  <si>
    <t>C2</t>
  </si>
  <si>
    <t>D2</t>
  </si>
  <si>
    <t>E2</t>
  </si>
  <si>
    <t>F2</t>
  </si>
  <si>
    <t>28-01-2020 13:52:40</t>
  </si>
  <si>
    <t>13:54:29</t>
  </si>
  <si>
    <t>A3-F3; G12-H12</t>
  </si>
  <si>
    <t>28-01-2020 13:54:36</t>
  </si>
  <si>
    <t>Temperature: 24.5 °C</t>
  </si>
  <si>
    <t>A3</t>
  </si>
  <si>
    <t>B3</t>
  </si>
  <si>
    <t>C3</t>
  </si>
  <si>
    <t>D3</t>
  </si>
  <si>
    <t>E3</t>
  </si>
  <si>
    <t>F3</t>
  </si>
  <si>
    <t>28-01-2020 13:54:49</t>
  </si>
  <si>
    <t>13:56:25</t>
  </si>
  <si>
    <t>A4-F4; G12-H12</t>
  </si>
  <si>
    <t>28-01-2020 13:56:32</t>
  </si>
  <si>
    <t>A4</t>
  </si>
  <si>
    <t>B4</t>
  </si>
  <si>
    <t>C4</t>
  </si>
  <si>
    <t>D4</t>
  </si>
  <si>
    <t>E4</t>
  </si>
  <si>
    <t>F4</t>
  </si>
  <si>
    <t>28-01-2020 13:56:45</t>
  </si>
  <si>
    <t>13:58:18</t>
  </si>
  <si>
    <t>A5-F5; G12-H12</t>
  </si>
  <si>
    <t>28-01-2020 13:58:25</t>
  </si>
  <si>
    <t>Temperature: 24.3 °C</t>
  </si>
  <si>
    <t>A5</t>
  </si>
  <si>
    <t>B5</t>
  </si>
  <si>
    <t>C5</t>
  </si>
  <si>
    <t>D5</t>
  </si>
  <si>
    <t>E5</t>
  </si>
  <si>
    <t>F5</t>
  </si>
  <si>
    <t>28-01-2020 13:58:38</t>
  </si>
  <si>
    <t>14:00:21</t>
  </si>
  <si>
    <t>A6-F6; G12-H12</t>
  </si>
  <si>
    <t>28-01-2020 14:00:28</t>
  </si>
  <si>
    <t>Temperature: 24.4 °C</t>
  </si>
  <si>
    <t>A6</t>
  </si>
  <si>
    <t>B6</t>
  </si>
  <si>
    <t>C6</t>
  </si>
  <si>
    <t>D6</t>
  </si>
  <si>
    <t>E6</t>
  </si>
  <si>
    <t>F6</t>
  </si>
  <si>
    <t>28-01-2020 14:00:41</t>
  </si>
  <si>
    <t>14:02:54</t>
  </si>
  <si>
    <t>A7-F7; G12-H12</t>
  </si>
  <si>
    <t>28-01-2020 14:03:01</t>
  </si>
  <si>
    <t>Temperature: 24.7 °C</t>
  </si>
  <si>
    <t>A7</t>
  </si>
  <si>
    <t>B7</t>
  </si>
  <si>
    <t>C7</t>
  </si>
  <si>
    <t>D7</t>
  </si>
  <si>
    <t>E7</t>
  </si>
  <si>
    <t>F7</t>
  </si>
  <si>
    <t>28-01-2020 14:03:14</t>
  </si>
  <si>
    <t>14:04:43</t>
  </si>
  <si>
    <t>A8-F8; G12-H12</t>
  </si>
  <si>
    <t>28-01-2020 14:04:51</t>
  </si>
  <si>
    <t>A8</t>
  </si>
  <si>
    <t>B8</t>
  </si>
  <si>
    <t>C8</t>
  </si>
  <si>
    <t>D8</t>
  </si>
  <si>
    <t>E8</t>
  </si>
  <si>
    <t>F8</t>
  </si>
  <si>
    <t>28-01-2020 14:05:04</t>
  </si>
  <si>
    <t>14:06:52</t>
  </si>
  <si>
    <t>A9-F9; G12-H12</t>
  </si>
  <si>
    <t>28-01-2020 14:06:59</t>
  </si>
  <si>
    <t>A9</t>
  </si>
  <si>
    <t>B9</t>
  </si>
  <si>
    <t>C9</t>
  </si>
  <si>
    <t>D9</t>
  </si>
  <si>
    <t>E9</t>
  </si>
  <si>
    <t>F9</t>
  </si>
  <si>
    <t>28-01-2020 14:07:12</t>
  </si>
  <si>
    <t>14:08:36</t>
  </si>
  <si>
    <t>A10-F10; G12-H12</t>
  </si>
  <si>
    <t>28-01-2020 14:08:43</t>
  </si>
  <si>
    <t>A10</t>
  </si>
  <si>
    <t>B10</t>
  </si>
  <si>
    <t>C10</t>
  </si>
  <si>
    <t>D10</t>
  </si>
  <si>
    <t>E10</t>
  </si>
  <si>
    <t>F10</t>
  </si>
  <si>
    <t>28-01-2020 14:08:56</t>
  </si>
  <si>
    <t>14:10:03</t>
  </si>
  <si>
    <t>A11-F11; G12-H12</t>
  </si>
  <si>
    <t>28-01-2020 14:10:10</t>
  </si>
  <si>
    <t>A11</t>
  </si>
  <si>
    <t>B11</t>
  </si>
  <si>
    <t>C11</t>
  </si>
  <si>
    <t>D11</t>
  </si>
  <si>
    <t>E11</t>
  </si>
  <si>
    <t>F11</t>
  </si>
  <si>
    <t>28-01-2020 14:10:23</t>
  </si>
  <si>
    <t>14:11:26</t>
  </si>
  <si>
    <t>A12-H12</t>
  </si>
  <si>
    <t>28-01-2020 14:11:33</t>
  </si>
  <si>
    <t>A12</t>
  </si>
  <si>
    <t>B12</t>
  </si>
  <si>
    <t>C12</t>
  </si>
  <si>
    <t>D12</t>
  </si>
  <si>
    <t>E12</t>
  </si>
  <si>
    <t>F12</t>
  </si>
  <si>
    <t>28-01-2020 14:11:46</t>
  </si>
  <si>
    <t>14:13:26</t>
  </si>
  <si>
    <t>G6-G12; H12-H12</t>
  </si>
  <si>
    <t>28-01-2020 14:13:33</t>
  </si>
  <si>
    <t>G6</t>
  </si>
  <si>
    <t>G7</t>
  </si>
  <si>
    <t>G8</t>
  </si>
  <si>
    <t>G9</t>
  </si>
  <si>
    <t>G10</t>
  </si>
  <si>
    <t>G11</t>
  </si>
  <si>
    <t>28-01-2020 14:13:46</t>
  </si>
  <si>
    <t>14:14:51</t>
  </si>
  <si>
    <t>G12-G12; H6-H12</t>
  </si>
  <si>
    <t>28-01-2020 14:14:58</t>
  </si>
  <si>
    <t>H6</t>
  </si>
  <si>
    <t>H7</t>
  </si>
  <si>
    <t>H8</t>
  </si>
  <si>
    <t>H9</t>
  </si>
  <si>
    <t>H10</t>
  </si>
  <si>
    <t>H11</t>
  </si>
  <si>
    <t>28-01-2020 14:15:11</t>
  </si>
  <si>
    <t>14:19:04</t>
  </si>
  <si>
    <t>H1-H6; G12-H12</t>
  </si>
  <si>
    <t>28-01-2020 14:19:11</t>
  </si>
  <si>
    <t>H1</t>
  </si>
  <si>
    <t>H2</t>
  </si>
  <si>
    <t>H3</t>
  </si>
  <si>
    <t>H4</t>
  </si>
  <si>
    <t>H5</t>
  </si>
  <si>
    <t>28-01-2020 14:19:23</t>
  </si>
  <si>
    <t>SLOPE</t>
  </si>
  <si>
    <t>CONC</t>
  </si>
  <si>
    <t>INTERCEPT</t>
  </si>
  <si>
    <t>RATIO</t>
  </si>
  <si>
    <t>Theoretical concentration</t>
  </si>
  <si>
    <t>Organic</t>
  </si>
  <si>
    <t>Sand-Clay</t>
  </si>
  <si>
    <t>Sand</t>
  </si>
  <si>
    <t>Clay</t>
  </si>
  <si>
    <t>AS</t>
  </si>
  <si>
    <t>Standard</t>
  </si>
  <si>
    <t>Theoretical_concentration</t>
  </si>
  <si>
    <t>Activated Sludge</t>
  </si>
  <si>
    <t>Qubit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</si>
</sst>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0" fontId="0" fillId="0" borderId="0" xfId="0" quotePrefix="1"/>
    <xf numFmtId="0" fontId="1" fillId="9" borderId="0" xfId="0" applyFont="1" applyFill="1"/>
    <xf numFmtId="2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58335121410147E-2"/>
          <c:y val="0.17171296296296296"/>
          <c:w val="0.45870084555575502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Figure!$B$1</c:f>
              <c:strCache>
                <c:ptCount val="1"/>
                <c:pt idx="0">
                  <c:v>Organic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092944395752566"/>
                  <c:y val="-1.112544340535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Figure!$A$2:$A$16</c:f>
              <c:numCache>
                <c:formatCode>General</c:formatCode>
                <c:ptCount val="15"/>
                <c:pt idx="0">
                  <c:v>0.31</c:v>
                </c:pt>
                <c:pt idx="1">
                  <c:v>0.61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Figure!$B$2:$B$16</c:f>
              <c:numCache>
                <c:formatCode>General</c:formatCode>
                <c:ptCount val="15"/>
                <c:pt idx="0">
                  <c:v>0.66936523371249346</c:v>
                </c:pt>
                <c:pt idx="1">
                  <c:v>1.2622624682719414</c:v>
                </c:pt>
                <c:pt idx="2">
                  <c:v>2.6608883100552343</c:v>
                </c:pt>
                <c:pt idx="3">
                  <c:v>5.017881090746541</c:v>
                </c:pt>
                <c:pt idx="4">
                  <c:v>10.2470346918755</c:v>
                </c:pt>
                <c:pt idx="5">
                  <c:v>21.475800647715005</c:v>
                </c:pt>
                <c:pt idx="6">
                  <c:v>40.719195004716767</c:v>
                </c:pt>
                <c:pt idx="7">
                  <c:v>61.368312757201643</c:v>
                </c:pt>
                <c:pt idx="8">
                  <c:v>74.20486374702233</c:v>
                </c:pt>
                <c:pt idx="9">
                  <c:v>87.814384661978877</c:v>
                </c:pt>
                <c:pt idx="10">
                  <c:v>96.770941054808688</c:v>
                </c:pt>
                <c:pt idx="11">
                  <c:v>105.15439921377954</c:v>
                </c:pt>
                <c:pt idx="12">
                  <c:v>108.32281497127843</c:v>
                </c:pt>
                <c:pt idx="13">
                  <c:v>110.21714636894396</c:v>
                </c:pt>
                <c:pt idx="14">
                  <c:v>106.89760028381016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E-4DDA-8E5A-53FF47389292}"/>
            </c:ext>
          </c:extLst>
        </c:ser>
        <c:ser>
          <c:idx val="1"/>
          <c:order val="1"/>
          <c:tx>
            <c:strRef>
              <c:f>Figure!$C$1</c:f>
              <c:strCache>
                <c:ptCount val="1"/>
                <c:pt idx="0">
                  <c:v>Sand-Clay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183933476589405"/>
                  <c:y val="-0.292622355194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Figure!$A$2:$A$16</c:f>
              <c:numCache>
                <c:formatCode>General</c:formatCode>
                <c:ptCount val="15"/>
                <c:pt idx="0">
                  <c:v>0.31</c:v>
                </c:pt>
                <c:pt idx="1">
                  <c:v>0.61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Figure!$C$2:$C$16</c:f>
              <c:numCache>
                <c:formatCode>General</c:formatCode>
                <c:ptCount val="15"/>
                <c:pt idx="0">
                  <c:v>0.35277356911874835</c:v>
                </c:pt>
                <c:pt idx="1">
                  <c:v>1.3857446662550654</c:v>
                </c:pt>
                <c:pt idx="2">
                  <c:v>2.8068442089190238</c:v>
                </c:pt>
                <c:pt idx="3">
                  <c:v>5.4045596781403713</c:v>
                </c:pt>
                <c:pt idx="4">
                  <c:v>11.221350218496388</c:v>
                </c:pt>
                <c:pt idx="5">
                  <c:v>22.960147535084563</c:v>
                </c:pt>
                <c:pt idx="6">
                  <c:v>44.171420870580839</c:v>
                </c:pt>
                <c:pt idx="7">
                  <c:v>65.396314188584725</c:v>
                </c:pt>
                <c:pt idx="8">
                  <c:v>78.762336064500943</c:v>
                </c:pt>
                <c:pt idx="9">
                  <c:v>91.533012035500775</c:v>
                </c:pt>
                <c:pt idx="10">
                  <c:v>102.77145811789038</c:v>
                </c:pt>
                <c:pt idx="11">
                  <c:v>108.74411627786685</c:v>
                </c:pt>
                <c:pt idx="12">
                  <c:v>112.77916591535509</c:v>
                </c:pt>
                <c:pt idx="13">
                  <c:v>117.1694151387893</c:v>
                </c:pt>
                <c:pt idx="14">
                  <c:v>106.35025213491119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E-4DDA-8E5A-53FF47389292}"/>
            </c:ext>
          </c:extLst>
        </c:ser>
        <c:ser>
          <c:idx val="2"/>
          <c:order val="2"/>
          <c:tx>
            <c:strRef>
              <c:f>Figure!$D$1</c:f>
              <c:strCache>
                <c:ptCount val="1"/>
                <c:pt idx="0">
                  <c:v>Sand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586485187803683"/>
                  <c:y val="0.12089663259139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Figure!$A$2:$A$16</c:f>
              <c:numCache>
                <c:formatCode>General</c:formatCode>
                <c:ptCount val="15"/>
                <c:pt idx="0">
                  <c:v>0.31</c:v>
                </c:pt>
                <c:pt idx="1">
                  <c:v>0.61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Figure!$D$2:$D$16</c:f>
              <c:numCache>
                <c:formatCode>General</c:formatCode>
                <c:ptCount val="15"/>
                <c:pt idx="0">
                  <c:v>0.50654666334999598</c:v>
                </c:pt>
                <c:pt idx="1">
                  <c:v>1.3651642999245448</c:v>
                </c:pt>
                <c:pt idx="2">
                  <c:v>2.7349889971706967</c:v>
                </c:pt>
                <c:pt idx="3">
                  <c:v>5.3106839517210602</c:v>
                </c:pt>
                <c:pt idx="4">
                  <c:v>10.871310086506732</c:v>
                </c:pt>
                <c:pt idx="5">
                  <c:v>21.909859661748829</c:v>
                </c:pt>
                <c:pt idx="6">
                  <c:v>43.037150172948209</c:v>
                </c:pt>
                <c:pt idx="7">
                  <c:v>63.448291286455536</c:v>
                </c:pt>
                <c:pt idx="8">
                  <c:v>76.806889871992865</c:v>
                </c:pt>
                <c:pt idx="9">
                  <c:v>91.164309604698317</c:v>
                </c:pt>
                <c:pt idx="10">
                  <c:v>101.04963805584281</c:v>
                </c:pt>
                <c:pt idx="11">
                  <c:v>107.15874411627786</c:v>
                </c:pt>
                <c:pt idx="12">
                  <c:v>111.97290126477938</c:v>
                </c:pt>
                <c:pt idx="13">
                  <c:v>119.05152104885792</c:v>
                </c:pt>
                <c:pt idx="14">
                  <c:v>108.44335200060817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E-4DDA-8E5A-53FF47389292}"/>
            </c:ext>
          </c:extLst>
        </c:ser>
        <c:ser>
          <c:idx val="3"/>
          <c:order val="3"/>
          <c:tx>
            <c:strRef>
              <c:f>Figure!$E$1</c:f>
              <c:strCache>
                <c:ptCount val="1"/>
                <c:pt idx="0">
                  <c:v>Clay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497486028581347"/>
                  <c:y val="-7.0023916401072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Figure!$A$2:$A$16</c:f>
              <c:numCache>
                <c:formatCode>General</c:formatCode>
                <c:ptCount val="15"/>
                <c:pt idx="0">
                  <c:v>0.31</c:v>
                </c:pt>
                <c:pt idx="1">
                  <c:v>0.61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Figure!$E$2:$E$16</c:f>
              <c:numCache>
                <c:formatCode>General</c:formatCode>
                <c:ptCount val="15"/>
                <c:pt idx="0">
                  <c:v>0.66936523371249346</c:v>
                </c:pt>
                <c:pt idx="1">
                  <c:v>1.0701790491870817</c:v>
                </c:pt>
                <c:pt idx="2">
                  <c:v>2.1915839583239727</c:v>
                </c:pt>
                <c:pt idx="3">
                  <c:v>4.2691104157353648</c:v>
                </c:pt>
                <c:pt idx="4">
                  <c:v>9.0051725675555154</c:v>
                </c:pt>
                <c:pt idx="5">
                  <c:v>18.529596977329973</c:v>
                </c:pt>
                <c:pt idx="6">
                  <c:v>35.389245766138089</c:v>
                </c:pt>
                <c:pt idx="7">
                  <c:v>53.587403828949725</c:v>
                </c:pt>
                <c:pt idx="8">
                  <c:v>69.458914688097167</c:v>
                </c:pt>
                <c:pt idx="9">
                  <c:v>85.549498301335234</c:v>
                </c:pt>
                <c:pt idx="10">
                  <c:v>101.57187176835573</c:v>
                </c:pt>
                <c:pt idx="11">
                  <c:v>113.83385920446904</c:v>
                </c:pt>
                <c:pt idx="12">
                  <c:v>127.30996110352645</c:v>
                </c:pt>
                <c:pt idx="13">
                  <c:v>139.2681552801393</c:v>
                </c:pt>
                <c:pt idx="14">
                  <c:v>140.61779388287763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E-4DDA-8E5A-53FF47389292}"/>
            </c:ext>
          </c:extLst>
        </c:ser>
        <c:ser>
          <c:idx val="4"/>
          <c:order val="4"/>
          <c:tx>
            <c:strRef>
              <c:f>Figure!$F$1</c:f>
              <c:strCache>
                <c:ptCount val="1"/>
                <c:pt idx="0">
                  <c:v>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497486028581347"/>
                  <c:y val="0.25041564063264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Figure!$A$2:$A$16</c:f>
              <c:numCache>
                <c:formatCode>General</c:formatCode>
                <c:ptCount val="15"/>
                <c:pt idx="0">
                  <c:v>0.31</c:v>
                </c:pt>
                <c:pt idx="1">
                  <c:v>0.61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Figure!$F$2:$F$16</c:f>
              <c:numCache>
                <c:formatCode>General</c:formatCode>
                <c:ptCount val="15"/>
                <c:pt idx="0">
                  <c:v>0.60152416272811948</c:v>
                </c:pt>
                <c:pt idx="1">
                  <c:v>0.82321465322083343</c:v>
                </c:pt>
                <c:pt idx="2">
                  <c:v>1.6953339021870886</c:v>
                </c:pt>
                <c:pt idx="3">
                  <c:v>3.2185963343764024</c:v>
                </c:pt>
                <c:pt idx="4">
                  <c:v>7.1033621689110849</c:v>
                </c:pt>
                <c:pt idx="5">
                  <c:v>13.698722562072687</c:v>
                </c:pt>
                <c:pt idx="6">
                  <c:v>26.366740038632589</c:v>
                </c:pt>
                <c:pt idx="7">
                  <c:v>40.441044909643942</c:v>
                </c:pt>
                <c:pt idx="8">
                  <c:v>51.715923666919714</c:v>
                </c:pt>
                <c:pt idx="9">
                  <c:v>63.221932527455166</c:v>
                </c:pt>
                <c:pt idx="10">
                  <c:v>77.047569803516026</c:v>
                </c:pt>
                <c:pt idx="11">
                  <c:v>86.657528578078924</c:v>
                </c:pt>
                <c:pt idx="12">
                  <c:v>96.159295226810229</c:v>
                </c:pt>
                <c:pt idx="13">
                  <c:v>107.15200245826077</c:v>
                </c:pt>
                <c:pt idx="14">
                  <c:v>107.84278944834401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1E-4DDA-8E5A-53FF47389292}"/>
            </c:ext>
          </c:extLst>
        </c:ser>
        <c:ser>
          <c:idx val="5"/>
          <c:order val="5"/>
          <c:tx>
            <c:strRef>
              <c:f>Figure!$G$1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1115652559896448"/>
                  <c:y val="0.38212136456142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Figure!$A$2:$A$16</c:f>
              <c:numCache>
                <c:formatCode>General</c:formatCode>
                <c:ptCount val="15"/>
                <c:pt idx="0">
                  <c:v>0.31</c:v>
                </c:pt>
                <c:pt idx="1">
                  <c:v>0.61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Figure!$G$2:$G$16</c:f>
              <c:numCache>
                <c:formatCode>General</c:formatCode>
                <c:ptCount val="15"/>
                <c:pt idx="0">
                  <c:v>0.25779606974062486</c:v>
                </c:pt>
                <c:pt idx="1">
                  <c:v>0.76147355422927143</c:v>
                </c:pt>
                <c:pt idx="2">
                  <c:v>1.5156958728162706</c:v>
                </c:pt>
                <c:pt idx="3">
                  <c:v>3.0576665176575824</c:v>
                </c:pt>
                <c:pt idx="4">
                  <c:v>6.2605903861589223</c:v>
                </c:pt>
                <c:pt idx="5">
                  <c:v>12.610201511335012</c:v>
                </c:pt>
                <c:pt idx="6">
                  <c:v>24.823682673734336</c:v>
                </c:pt>
                <c:pt idx="7">
                  <c:v>37.587224906065487</c:v>
                </c:pt>
                <c:pt idx="8">
                  <c:v>47.812884479463889</c:v>
                </c:pt>
                <c:pt idx="9">
                  <c:v>59.750862500329198</c:v>
                </c:pt>
                <c:pt idx="10">
                  <c:v>70.982419855222332</c:v>
                </c:pt>
                <c:pt idx="11">
                  <c:v>82.478146174934054</c:v>
                </c:pt>
                <c:pt idx="12">
                  <c:v>92.053270137296821</c:v>
                </c:pt>
                <c:pt idx="13">
                  <c:v>103.65922359930349</c:v>
                </c:pt>
                <c:pt idx="14">
                  <c:v>107.48042470161923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1E-4DDA-8E5A-53FF4738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73007"/>
        <c:axId val="1731371343"/>
      </c:scatterChart>
      <c:valAx>
        <c:axId val="17313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71343"/>
        <c:crosses val="autoZero"/>
        <c:crossBetween val="midCat"/>
      </c:valAx>
      <c:valAx>
        <c:axId val="17313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7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</xdr:row>
      <xdr:rowOff>85724</xdr:rowOff>
    </xdr:from>
    <xdr:to>
      <xdr:col>19</xdr:col>
      <xdr:colOff>440121</xdr:colOff>
      <xdr:row>22</xdr:row>
      <xdr:rowOff>117592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EA848-B65C-4C95-9F72-A10ABCA8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27AD-C6FE-42E0-BF4B-2FF5804926B2}">
  <dimension ref="A1:G16"/>
  <sheetViews>
    <sheetView tabSelected="1" zoomScale="145" zoomScaleNormal="145" workbookViewId="0">
      <selection activeCell="G2" sqref="G2"/>
    </sheetView>
  </sheetViews>
  <sheetFormatPr defaultRowHeight="15" x14ac:dyDescent="0.25"/>
  <cols>
    <col min="1" max="1" width="24.140625" bestFit="1" customWidth="1"/>
    <col min="6" max="6" width="16" bestFit="1" customWidth="1"/>
  </cols>
  <sheetData>
    <row r="1" spans="1:7" x14ac:dyDescent="0.25">
      <c r="A1" t="s">
        <v>207</v>
      </c>
      <c r="B1" t="s">
        <v>201</v>
      </c>
      <c r="C1" t="s">
        <v>202</v>
      </c>
      <c r="D1" t="s">
        <v>203</v>
      </c>
      <c r="E1" t="s">
        <v>204</v>
      </c>
      <c r="F1" t="s">
        <v>208</v>
      </c>
      <c r="G1" t="s">
        <v>209</v>
      </c>
    </row>
    <row r="2" spans="1:7" x14ac:dyDescent="0.25">
      <c r="A2">
        <v>0.31</v>
      </c>
      <c r="B2">
        <v>0.66936523371249346</v>
      </c>
      <c r="C2">
        <v>0.35277356911874835</v>
      </c>
      <c r="D2">
        <v>0.50654666334999598</v>
      </c>
      <c r="E2">
        <v>0.66936523371249346</v>
      </c>
      <c r="F2">
        <v>0.60152416272811948</v>
      </c>
      <c r="G2">
        <v>0.25779606974062486</v>
      </c>
    </row>
    <row r="3" spans="1:7" x14ac:dyDescent="0.25">
      <c r="A3">
        <v>0.61</v>
      </c>
      <c r="B3">
        <v>1.2622624682719414</v>
      </c>
      <c r="C3">
        <v>1.3857446662550654</v>
      </c>
      <c r="D3">
        <v>1.3651642999245448</v>
      </c>
      <c r="E3">
        <v>1.0701790491870817</v>
      </c>
      <c r="F3">
        <v>0.82321465322083343</v>
      </c>
      <c r="G3">
        <v>0.76147355422927143</v>
      </c>
    </row>
    <row r="4" spans="1:7" x14ac:dyDescent="0.25">
      <c r="A4">
        <v>1.25</v>
      </c>
      <c r="B4">
        <v>2.6608883100552343</v>
      </c>
      <c r="C4">
        <v>2.8068442089190238</v>
      </c>
      <c r="D4">
        <v>2.7349889971706967</v>
      </c>
      <c r="E4">
        <v>2.1915839583239727</v>
      </c>
      <c r="F4">
        <v>1.6953339021870886</v>
      </c>
      <c r="G4">
        <v>1.5156958728162706</v>
      </c>
    </row>
    <row r="5" spans="1:7" x14ac:dyDescent="0.25">
      <c r="A5">
        <v>2.5</v>
      </c>
      <c r="B5">
        <v>5.017881090746541</v>
      </c>
      <c r="C5">
        <v>5.4045596781403713</v>
      </c>
      <c r="D5">
        <v>5.3106839517210602</v>
      </c>
      <c r="E5">
        <v>4.2691104157353648</v>
      </c>
      <c r="F5">
        <v>3.2185963343764024</v>
      </c>
      <c r="G5">
        <v>3.0576665176575824</v>
      </c>
    </row>
    <row r="6" spans="1:7" x14ac:dyDescent="0.25">
      <c r="A6">
        <v>5</v>
      </c>
      <c r="B6">
        <v>10.2470346918755</v>
      </c>
      <c r="C6">
        <v>11.221350218496388</v>
      </c>
      <c r="D6">
        <v>10.871310086506732</v>
      </c>
      <c r="E6">
        <v>9.0051725675555154</v>
      </c>
      <c r="F6">
        <v>7.1033621689110849</v>
      </c>
      <c r="G6">
        <v>6.2605903861589223</v>
      </c>
    </row>
    <row r="7" spans="1:7" x14ac:dyDescent="0.25">
      <c r="A7">
        <v>10</v>
      </c>
      <c r="B7">
        <v>21.475800647715005</v>
      </c>
      <c r="C7">
        <v>22.960147535084563</v>
      </c>
      <c r="D7">
        <v>21.909859661748829</v>
      </c>
      <c r="E7">
        <v>18.529596977329973</v>
      </c>
      <c r="F7">
        <v>13.698722562072687</v>
      </c>
      <c r="G7">
        <v>12.610201511335012</v>
      </c>
    </row>
    <row r="8" spans="1:7" x14ac:dyDescent="0.25">
      <c r="A8">
        <v>20</v>
      </c>
      <c r="B8">
        <v>40.719195004716767</v>
      </c>
      <c r="C8">
        <v>44.171420870580839</v>
      </c>
      <c r="D8">
        <v>43.037150172948209</v>
      </c>
      <c r="E8">
        <v>35.389245766138089</v>
      </c>
      <c r="F8">
        <v>26.366740038632589</v>
      </c>
      <c r="G8">
        <v>24.823682673734336</v>
      </c>
    </row>
    <row r="9" spans="1:7" x14ac:dyDescent="0.25">
      <c r="A9">
        <v>30</v>
      </c>
      <c r="B9">
        <v>61.368312757201643</v>
      </c>
      <c r="C9">
        <v>65.396314188584725</v>
      </c>
      <c r="D9">
        <v>63.448291286455536</v>
      </c>
      <c r="E9">
        <v>53.587403828949725</v>
      </c>
      <c r="F9">
        <v>40.441044909643942</v>
      </c>
      <c r="G9">
        <v>37.587224906065487</v>
      </c>
    </row>
    <row r="10" spans="1:7" x14ac:dyDescent="0.25">
      <c r="A10">
        <v>40</v>
      </c>
      <c r="B10">
        <v>74.20486374702233</v>
      </c>
      <c r="C10">
        <v>78.762336064500943</v>
      </c>
      <c r="D10">
        <v>76.806889871992865</v>
      </c>
      <c r="E10">
        <v>69.458914688097167</v>
      </c>
      <c r="F10">
        <v>51.715923666919714</v>
      </c>
      <c r="G10">
        <v>47.812884479463889</v>
      </c>
    </row>
    <row r="11" spans="1:7" x14ac:dyDescent="0.25">
      <c r="A11">
        <v>50</v>
      </c>
      <c r="B11">
        <v>87.814384661978877</v>
      </c>
      <c r="C11">
        <v>91.533012035500775</v>
      </c>
      <c r="D11">
        <v>91.164309604698317</v>
      </c>
      <c r="E11">
        <v>85.549498301335234</v>
      </c>
      <c r="F11">
        <v>63.221932527455166</v>
      </c>
      <c r="G11">
        <v>59.750862500329198</v>
      </c>
    </row>
    <row r="12" spans="1:7" x14ac:dyDescent="0.25">
      <c r="A12">
        <v>60</v>
      </c>
      <c r="B12">
        <v>96.770941054808688</v>
      </c>
      <c r="C12">
        <v>102.77145811789038</v>
      </c>
      <c r="D12">
        <v>101.04963805584281</v>
      </c>
      <c r="E12">
        <v>101.57187176835573</v>
      </c>
      <c r="F12">
        <v>77.047569803516026</v>
      </c>
      <c r="G12">
        <v>70.982419855222332</v>
      </c>
    </row>
    <row r="13" spans="1:7" x14ac:dyDescent="0.25">
      <c r="A13">
        <v>70</v>
      </c>
      <c r="B13">
        <v>105.15439921377954</v>
      </c>
      <c r="C13">
        <v>108.74411627786685</v>
      </c>
      <c r="D13">
        <v>107.15874411627786</v>
      </c>
      <c r="E13">
        <v>113.83385920446904</v>
      </c>
      <c r="F13">
        <v>86.657528578078924</v>
      </c>
      <c r="G13">
        <v>82.478146174934054</v>
      </c>
    </row>
    <row r="14" spans="1:7" x14ac:dyDescent="0.25">
      <c r="A14">
        <v>80</v>
      </c>
      <c r="B14">
        <v>108.32281497127843</v>
      </c>
      <c r="C14">
        <v>112.77916591535509</v>
      </c>
      <c r="D14">
        <v>111.97290126477938</v>
      </c>
      <c r="E14">
        <v>127.30996110352645</v>
      </c>
      <c r="F14">
        <v>96.159295226810229</v>
      </c>
      <c r="G14">
        <v>92.053270137296821</v>
      </c>
    </row>
    <row r="15" spans="1:7" x14ac:dyDescent="0.25">
      <c r="A15">
        <v>90</v>
      </c>
      <c r="B15">
        <v>110.21714636894396</v>
      </c>
      <c r="C15">
        <v>117.1694151387893</v>
      </c>
      <c r="D15">
        <v>119.05152104885792</v>
      </c>
      <c r="E15">
        <v>139.2681552801393</v>
      </c>
      <c r="F15">
        <v>107.15200245826077</v>
      </c>
      <c r="G15">
        <v>103.65922359930349</v>
      </c>
    </row>
    <row r="16" spans="1:7" x14ac:dyDescent="0.25">
      <c r="A16">
        <v>100</v>
      </c>
      <c r="B16">
        <v>106.89760028381016</v>
      </c>
      <c r="C16">
        <v>106.35025213491119</v>
      </c>
      <c r="D16">
        <v>108.44335200060817</v>
      </c>
      <c r="E16">
        <v>140.61779388287763</v>
      </c>
      <c r="F16">
        <v>107.84278944834401</v>
      </c>
      <c r="G16">
        <v>107.48042470161923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3"/>
  <sheetViews>
    <sheetView topLeftCell="A19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106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44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107</v>
      </c>
    </row>
    <row r="28" spans="1:11" x14ac:dyDescent="0.25">
      <c r="A28" t="s">
        <v>37</v>
      </c>
      <c r="B28" s="1" t="s">
        <v>108</v>
      </c>
    </row>
    <row r="30" spans="1:11" x14ac:dyDescent="0.25">
      <c r="B30" t="s">
        <v>109</v>
      </c>
      <c r="F30">
        <v>0</v>
      </c>
      <c r="G30">
        <v>42</v>
      </c>
      <c r="J30" t="s">
        <v>196</v>
      </c>
      <c r="K30">
        <f>SLOPE(F30:F31,G30:G31)</f>
        <v>2.6177325200910971E-3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38243</v>
      </c>
      <c r="J31" t="s">
        <v>198</v>
      </c>
      <c r="K31">
        <f>INTERCEPT(F30:F31,G30:G31)</f>
        <v>-0.10994476584382795</v>
      </c>
    </row>
    <row r="32" spans="1:11" x14ac:dyDescent="0.25">
      <c r="A32" s="2" t="s">
        <v>110</v>
      </c>
      <c r="B32">
        <v>28389</v>
      </c>
      <c r="D32" s="3">
        <f>($K$30*B32+$K$31)*$K$32</f>
        <v>74.20486374702233</v>
      </c>
      <c r="J32" t="s">
        <v>199</v>
      </c>
      <c r="K32">
        <v>1</v>
      </c>
    </row>
    <row r="33" spans="1:4" x14ac:dyDescent="0.25">
      <c r="A33" s="2" t="s">
        <v>111</v>
      </c>
      <c r="B33">
        <v>30130</v>
      </c>
      <c r="D33" s="3">
        <f t="shared" ref="D33:D39" si="0">($K$30*B33+$K$31)*$K$32</f>
        <v>78.762336064500943</v>
      </c>
    </row>
    <row r="34" spans="1:4" x14ac:dyDescent="0.25">
      <c r="A34" s="2" t="s">
        <v>112</v>
      </c>
      <c r="B34">
        <v>29383</v>
      </c>
      <c r="D34" s="3">
        <f t="shared" si="0"/>
        <v>76.806889871992865</v>
      </c>
    </row>
    <row r="35" spans="1:4" x14ac:dyDescent="0.25">
      <c r="A35" s="2" t="s">
        <v>113</v>
      </c>
      <c r="B35">
        <v>26576</v>
      </c>
      <c r="D35" s="3">
        <f t="shared" si="0"/>
        <v>69.458914688097167</v>
      </c>
    </row>
    <row r="36" spans="1:4" x14ac:dyDescent="0.25">
      <c r="A36" s="2" t="s">
        <v>114</v>
      </c>
      <c r="B36">
        <v>19798</v>
      </c>
      <c r="D36" s="3">
        <f t="shared" si="0"/>
        <v>51.715923666919714</v>
      </c>
    </row>
    <row r="37" spans="1:4" x14ac:dyDescent="0.25">
      <c r="A37" s="2" t="s">
        <v>115</v>
      </c>
      <c r="B37">
        <v>18307</v>
      </c>
      <c r="D37" s="3">
        <f t="shared" si="0"/>
        <v>47.812884479463889</v>
      </c>
    </row>
    <row r="38" spans="1:4" x14ac:dyDescent="0.25">
      <c r="A38" s="2" t="s">
        <v>47</v>
      </c>
      <c r="B38">
        <v>42</v>
      </c>
      <c r="D38" s="3">
        <f t="shared" si="0"/>
        <v>-1.8735013540549517E-15</v>
      </c>
    </row>
    <row r="39" spans="1:4" x14ac:dyDescent="0.25">
      <c r="A39" s="2" t="s">
        <v>48</v>
      </c>
      <c r="B39">
        <v>38243</v>
      </c>
      <c r="D39" s="3">
        <f t="shared" si="0"/>
        <v>100</v>
      </c>
    </row>
    <row r="43" spans="1:4" x14ac:dyDescent="0.25">
      <c r="A43" t="s">
        <v>50</v>
      </c>
      <c r="B43" s="1" t="s">
        <v>116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3"/>
  <sheetViews>
    <sheetView topLeftCell="A25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95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44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96</v>
      </c>
    </row>
    <row r="28" spans="1:11" x14ac:dyDescent="0.25">
      <c r="A28" t="s">
        <v>37</v>
      </c>
      <c r="B28" s="1" t="s">
        <v>97</v>
      </c>
    </row>
    <row r="30" spans="1:11" x14ac:dyDescent="0.25">
      <c r="B30" t="s">
        <v>98</v>
      </c>
      <c r="F30">
        <v>0</v>
      </c>
      <c r="G30">
        <v>44</v>
      </c>
      <c r="J30" t="s">
        <v>196</v>
      </c>
      <c r="K30">
        <f>SLOPE(F30:F31,G30:G31)</f>
        <v>2.6335887914461036E-3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38015</v>
      </c>
      <c r="J31" t="s">
        <v>198</v>
      </c>
      <c r="K31">
        <f>INTERCEPT(F30:F31,G30:G31)</f>
        <v>-0.11587790682362709</v>
      </c>
    </row>
    <row r="32" spans="1:11" x14ac:dyDescent="0.25">
      <c r="A32" s="2" t="s">
        <v>99</v>
      </c>
      <c r="B32">
        <v>33388</v>
      </c>
      <c r="D32" s="3">
        <f>($K$30*B32+$K$31)*$K$32</f>
        <v>87.814384661978877</v>
      </c>
      <c r="J32" t="s">
        <v>199</v>
      </c>
      <c r="K32">
        <v>1</v>
      </c>
    </row>
    <row r="33" spans="1:4" x14ac:dyDescent="0.25">
      <c r="A33" s="2" t="s">
        <v>100</v>
      </c>
      <c r="B33">
        <v>34800</v>
      </c>
      <c r="D33" s="3">
        <f t="shared" ref="D33:D39" si="0">($K$30*B33+$K$31)*$K$32</f>
        <v>91.533012035500775</v>
      </c>
    </row>
    <row r="34" spans="1:4" x14ac:dyDescent="0.25">
      <c r="A34" s="2" t="s">
        <v>101</v>
      </c>
      <c r="B34">
        <v>34660</v>
      </c>
      <c r="D34" s="3">
        <f t="shared" si="0"/>
        <v>91.164309604698317</v>
      </c>
    </row>
    <row r="35" spans="1:4" x14ac:dyDescent="0.25">
      <c r="A35" s="2" t="s">
        <v>102</v>
      </c>
      <c r="B35">
        <v>32528</v>
      </c>
      <c r="D35" s="3">
        <f t="shared" si="0"/>
        <v>85.549498301335234</v>
      </c>
    </row>
    <row r="36" spans="1:4" x14ac:dyDescent="0.25">
      <c r="A36" s="2" t="s">
        <v>103</v>
      </c>
      <c r="B36">
        <v>24050</v>
      </c>
      <c r="D36" s="3">
        <f t="shared" si="0"/>
        <v>63.221932527455166</v>
      </c>
    </row>
    <row r="37" spans="1:4" x14ac:dyDescent="0.25">
      <c r="A37" s="2" t="s">
        <v>104</v>
      </c>
      <c r="B37">
        <v>22732</v>
      </c>
      <c r="D37" s="3">
        <f t="shared" si="0"/>
        <v>59.750862500329198</v>
      </c>
    </row>
    <row r="38" spans="1:4" x14ac:dyDescent="0.25">
      <c r="A38" s="2" t="s">
        <v>47</v>
      </c>
      <c r="B38">
        <v>44</v>
      </c>
      <c r="D38" s="3">
        <f t="shared" si="0"/>
        <v>1.4710455076283324E-15</v>
      </c>
    </row>
    <row r="39" spans="1:4" x14ac:dyDescent="0.25">
      <c r="A39" s="2" t="s">
        <v>48</v>
      </c>
      <c r="B39">
        <v>38015</v>
      </c>
      <c r="D39" s="3">
        <f t="shared" si="0"/>
        <v>100</v>
      </c>
    </row>
    <row r="43" spans="1:4" x14ac:dyDescent="0.25">
      <c r="A43" t="s">
        <v>50</v>
      </c>
      <c r="B43" s="1" t="s">
        <v>105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3"/>
  <sheetViews>
    <sheetView topLeftCell="A16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84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44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85</v>
      </c>
    </row>
    <row r="28" spans="1:11" x14ac:dyDescent="0.25">
      <c r="A28" t="s">
        <v>37</v>
      </c>
      <c r="B28" s="1" t="s">
        <v>86</v>
      </c>
    </row>
    <row r="30" spans="1:11" x14ac:dyDescent="0.25">
      <c r="B30" t="s">
        <v>87</v>
      </c>
      <c r="F30">
        <v>0</v>
      </c>
      <c r="G30">
        <v>45</v>
      </c>
      <c r="J30" t="s">
        <v>196</v>
      </c>
      <c r="K30">
        <f>SLOPE(F30:F31,G30:G31)</f>
        <v>2.5853154084798345E-3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38725</v>
      </c>
      <c r="J31" t="s">
        <v>198</v>
      </c>
      <c r="K31">
        <f>INTERCEPT(F30:F31,G30:G31)</f>
        <v>-0.1163391933815916</v>
      </c>
    </row>
    <row r="32" spans="1:11" x14ac:dyDescent="0.25">
      <c r="A32" s="2" t="s">
        <v>88</v>
      </c>
      <c r="B32">
        <v>37476</v>
      </c>
      <c r="D32" s="3">
        <f>($K$30*B32+$K$31)*$K$32</f>
        <v>96.770941054808688</v>
      </c>
      <c r="J32" t="s">
        <v>199</v>
      </c>
      <c r="K32">
        <v>1</v>
      </c>
    </row>
    <row r="33" spans="1:4" x14ac:dyDescent="0.25">
      <c r="A33" s="2" t="s">
        <v>89</v>
      </c>
      <c r="B33">
        <v>39797</v>
      </c>
      <c r="D33" s="3">
        <f t="shared" ref="D33:D39" si="0">($K$30*B33+$K$31)*$K$32</f>
        <v>102.77145811789038</v>
      </c>
    </row>
    <row r="34" spans="1:4" x14ac:dyDescent="0.25">
      <c r="A34" s="2" t="s">
        <v>90</v>
      </c>
      <c r="B34">
        <v>39131</v>
      </c>
      <c r="D34" s="3">
        <f t="shared" si="0"/>
        <v>101.04963805584281</v>
      </c>
    </row>
    <row r="35" spans="1:4" x14ac:dyDescent="0.25">
      <c r="A35" s="2" t="s">
        <v>91</v>
      </c>
      <c r="B35">
        <v>39333</v>
      </c>
      <c r="D35" s="3">
        <f t="shared" si="0"/>
        <v>101.57187176835573</v>
      </c>
    </row>
    <row r="36" spans="1:4" x14ac:dyDescent="0.25">
      <c r="A36" s="2" t="s">
        <v>92</v>
      </c>
      <c r="B36">
        <v>29847</v>
      </c>
      <c r="D36" s="3">
        <f t="shared" si="0"/>
        <v>77.047569803516026</v>
      </c>
    </row>
    <row r="37" spans="1:4" x14ac:dyDescent="0.25">
      <c r="A37" s="2" t="s">
        <v>93</v>
      </c>
      <c r="B37">
        <v>27501</v>
      </c>
      <c r="D37" s="3">
        <f t="shared" si="0"/>
        <v>70.982419855222332</v>
      </c>
    </row>
    <row r="38" spans="1:4" x14ac:dyDescent="0.25">
      <c r="A38" s="2" t="s">
        <v>47</v>
      </c>
      <c r="B38">
        <v>45</v>
      </c>
      <c r="D38" s="3">
        <f t="shared" si="0"/>
        <v>9.5756735873919752E-16</v>
      </c>
    </row>
    <row r="39" spans="1:4" x14ac:dyDescent="0.25">
      <c r="A39" s="2" t="s">
        <v>48</v>
      </c>
      <c r="B39">
        <v>38725</v>
      </c>
      <c r="D39" s="3">
        <f t="shared" si="0"/>
        <v>100</v>
      </c>
    </row>
    <row r="43" spans="1:4" x14ac:dyDescent="0.25">
      <c r="A43" t="s">
        <v>50</v>
      </c>
      <c r="B43" s="1" t="s">
        <v>94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3"/>
  <sheetViews>
    <sheetView topLeftCell="A19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74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44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75</v>
      </c>
    </row>
    <row r="28" spans="1:11" x14ac:dyDescent="0.25">
      <c r="A28" t="s">
        <v>37</v>
      </c>
      <c r="B28" s="1" t="s">
        <v>76</v>
      </c>
    </row>
    <row r="30" spans="1:11" x14ac:dyDescent="0.25">
      <c r="B30" t="s">
        <v>66</v>
      </c>
      <c r="F30">
        <v>0</v>
      </c>
      <c r="G30">
        <v>43</v>
      </c>
      <c r="J30" t="s">
        <v>196</v>
      </c>
      <c r="K30">
        <f>SLOPE(F30:F31,G30:G31)</f>
        <v>2.586251487094605E-3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38709</v>
      </c>
      <c r="J31" t="s">
        <v>198</v>
      </c>
      <c r="K31">
        <f>INTERCEPT(F30:F31,G30:G31)</f>
        <v>-0.1112088139450691</v>
      </c>
    </row>
    <row r="32" spans="1:11" x14ac:dyDescent="0.25">
      <c r="A32" s="2" t="s">
        <v>77</v>
      </c>
      <c r="B32">
        <v>40702</v>
      </c>
      <c r="D32" s="3">
        <f>($K$30*B32+$K$31)*$K$32</f>
        <v>105.15439921377954</v>
      </c>
      <c r="J32" t="s">
        <v>199</v>
      </c>
      <c r="K32">
        <v>1</v>
      </c>
    </row>
    <row r="33" spans="1:4" x14ac:dyDescent="0.25">
      <c r="A33" s="2" t="s">
        <v>78</v>
      </c>
      <c r="B33">
        <v>42090</v>
      </c>
      <c r="D33" s="3">
        <f t="shared" ref="D33:D39" si="0">($K$30*B33+$K$31)*$K$32</f>
        <v>108.74411627786685</v>
      </c>
    </row>
    <row r="34" spans="1:4" x14ac:dyDescent="0.25">
      <c r="A34" s="2" t="s">
        <v>79</v>
      </c>
      <c r="B34">
        <v>41477</v>
      </c>
      <c r="D34" s="3">
        <f t="shared" si="0"/>
        <v>107.15874411627786</v>
      </c>
    </row>
    <row r="35" spans="1:4" x14ac:dyDescent="0.25">
      <c r="A35" s="2" t="s">
        <v>80</v>
      </c>
      <c r="B35">
        <v>44058</v>
      </c>
      <c r="D35" s="3">
        <f t="shared" si="0"/>
        <v>113.83385920446904</v>
      </c>
    </row>
    <row r="36" spans="1:4" x14ac:dyDescent="0.25">
      <c r="A36" s="2" t="s">
        <v>81</v>
      </c>
      <c r="B36">
        <v>33550</v>
      </c>
      <c r="D36" s="3">
        <f t="shared" si="0"/>
        <v>86.657528578078924</v>
      </c>
    </row>
    <row r="37" spans="1:4" x14ac:dyDescent="0.25">
      <c r="A37" s="2" t="s">
        <v>82</v>
      </c>
      <c r="B37">
        <v>31934</v>
      </c>
      <c r="D37" s="3">
        <f t="shared" si="0"/>
        <v>82.478146174934054</v>
      </c>
    </row>
    <row r="38" spans="1:4" x14ac:dyDescent="0.25">
      <c r="A38" s="2" t="s">
        <v>47</v>
      </c>
      <c r="B38">
        <v>43</v>
      </c>
      <c r="D38" s="3">
        <f t="shared" si="0"/>
        <v>-1.0824674490095276E-15</v>
      </c>
    </row>
    <row r="39" spans="1:4" x14ac:dyDescent="0.25">
      <c r="A39" s="2" t="s">
        <v>48</v>
      </c>
      <c r="B39">
        <v>38709</v>
      </c>
      <c r="D39" s="3">
        <f t="shared" si="0"/>
        <v>100</v>
      </c>
    </row>
    <row r="43" spans="1:4" x14ac:dyDescent="0.25">
      <c r="A43" t="s">
        <v>50</v>
      </c>
      <c r="B43" s="1" t="s">
        <v>83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3"/>
  <sheetViews>
    <sheetView topLeftCell="A19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63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44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64</v>
      </c>
    </row>
    <row r="28" spans="1:11" x14ac:dyDescent="0.25">
      <c r="A28" t="s">
        <v>37</v>
      </c>
      <c r="B28" s="1" t="s">
        <v>65</v>
      </c>
    </row>
    <row r="30" spans="1:11" x14ac:dyDescent="0.25">
      <c r="B30" t="s">
        <v>66</v>
      </c>
      <c r="F30">
        <v>0</v>
      </c>
      <c r="G30">
        <v>48</v>
      </c>
      <c r="J30" t="s">
        <v>196</v>
      </c>
      <c r="K30">
        <f>SLOPE(F30:F31,G30:G31)</f>
        <v>2.5759254012003813E-3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38869</v>
      </c>
      <c r="J31" t="s">
        <v>198</v>
      </c>
      <c r="K31">
        <f>INTERCEPT(F30:F31,G30:G31)</f>
        <v>-0.12364441925761582</v>
      </c>
    </row>
    <row r="32" spans="1:11" x14ac:dyDescent="0.25">
      <c r="A32" s="2" t="s">
        <v>67</v>
      </c>
      <c r="B32">
        <v>42100</v>
      </c>
      <c r="D32" s="3">
        <f>($K$30*B32+$K$31)*$K$32</f>
        <v>108.32281497127843</v>
      </c>
      <c r="J32" t="s">
        <v>199</v>
      </c>
      <c r="K32">
        <v>1</v>
      </c>
    </row>
    <row r="33" spans="1:4" x14ac:dyDescent="0.25">
      <c r="A33" s="2" t="s">
        <v>68</v>
      </c>
      <c r="B33">
        <v>43830</v>
      </c>
      <c r="D33" s="3">
        <f t="shared" ref="D33:D39" si="0">($K$30*B33+$K$31)*$K$32</f>
        <v>112.77916591535509</v>
      </c>
    </row>
    <row r="34" spans="1:4" x14ac:dyDescent="0.25">
      <c r="A34" s="2" t="s">
        <v>69</v>
      </c>
      <c r="B34">
        <v>43517</v>
      </c>
      <c r="D34" s="3">
        <f t="shared" si="0"/>
        <v>111.97290126477938</v>
      </c>
    </row>
    <row r="35" spans="1:4" x14ac:dyDescent="0.25">
      <c r="A35" s="2" t="s">
        <v>70</v>
      </c>
      <c r="B35">
        <v>49471</v>
      </c>
      <c r="D35" s="3">
        <f t="shared" si="0"/>
        <v>127.30996110352645</v>
      </c>
    </row>
    <row r="36" spans="1:4" x14ac:dyDescent="0.25">
      <c r="A36" s="2" t="s">
        <v>71</v>
      </c>
      <c r="B36">
        <v>37378</v>
      </c>
      <c r="D36" s="3">
        <f t="shared" si="0"/>
        <v>96.159295226810229</v>
      </c>
    </row>
    <row r="37" spans="1:4" x14ac:dyDescent="0.25">
      <c r="A37" s="2" t="s">
        <v>72</v>
      </c>
      <c r="B37">
        <v>35784</v>
      </c>
      <c r="D37" s="3">
        <f t="shared" si="0"/>
        <v>92.053270137296821</v>
      </c>
    </row>
    <row r="38" spans="1:4" x14ac:dyDescent="0.25">
      <c r="A38" s="2" t="s">
        <v>47</v>
      </c>
      <c r="B38">
        <v>48</v>
      </c>
      <c r="D38" s="3">
        <f t="shared" si="0"/>
        <v>2.4702462297909733E-15</v>
      </c>
    </row>
    <row r="39" spans="1:4" x14ac:dyDescent="0.25">
      <c r="A39" s="2" t="s">
        <v>48</v>
      </c>
      <c r="B39">
        <v>38869</v>
      </c>
      <c r="D39" s="3">
        <f t="shared" si="0"/>
        <v>100</v>
      </c>
    </row>
    <row r="43" spans="1:4" x14ac:dyDescent="0.25">
      <c r="A43" t="s">
        <v>50</v>
      </c>
      <c r="B43" s="1" t="s">
        <v>73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3"/>
  <sheetViews>
    <sheetView topLeftCell="A16" workbookViewId="0">
      <selection activeCell="K44" sqref="K4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53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44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54</v>
      </c>
    </row>
    <row r="28" spans="1:11" x14ac:dyDescent="0.25">
      <c r="A28" t="s">
        <v>37</v>
      </c>
      <c r="B28" s="1" t="s">
        <v>55</v>
      </c>
    </row>
    <row r="30" spans="1:11" x14ac:dyDescent="0.25">
      <c r="B30" t="s">
        <v>39</v>
      </c>
      <c r="F30">
        <v>0</v>
      </c>
      <c r="G30">
        <v>52</v>
      </c>
      <c r="J30" t="s">
        <v>196</v>
      </c>
      <c r="K30">
        <f>SLOPE(F30:F31,G30:G31)</f>
        <v>2.5606883130185392E-3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39104</v>
      </c>
      <c r="J31" t="s">
        <v>198</v>
      </c>
      <c r="K31">
        <f>INTERCEPT(F30:F31,G30:G31)</f>
        <v>-0.13315579227695906</v>
      </c>
    </row>
    <row r="32" spans="1:11" x14ac:dyDescent="0.25">
      <c r="A32" s="2" t="s">
        <v>56</v>
      </c>
      <c r="B32">
        <v>43094</v>
      </c>
      <c r="D32" s="3">
        <f>($K$30*B32+$K$31)*$K$32</f>
        <v>110.21714636894396</v>
      </c>
      <c r="J32" t="s">
        <v>199</v>
      </c>
      <c r="K32">
        <v>1</v>
      </c>
    </row>
    <row r="33" spans="1:4" x14ac:dyDescent="0.25">
      <c r="A33" s="2" t="s">
        <v>57</v>
      </c>
      <c r="B33">
        <v>45809</v>
      </c>
      <c r="D33" s="3">
        <f t="shared" ref="D33:D39" si="0">($K$30*B33+$K$31)*$K$32</f>
        <v>117.1694151387893</v>
      </c>
    </row>
    <row r="34" spans="1:4" x14ac:dyDescent="0.25">
      <c r="A34" s="2" t="s">
        <v>58</v>
      </c>
      <c r="B34">
        <v>46544</v>
      </c>
      <c r="D34" s="3">
        <f t="shared" si="0"/>
        <v>119.05152104885792</v>
      </c>
    </row>
    <row r="35" spans="1:4" x14ac:dyDescent="0.25">
      <c r="A35" s="2" t="s">
        <v>59</v>
      </c>
      <c r="B35">
        <v>54439</v>
      </c>
      <c r="D35" s="3">
        <f t="shared" si="0"/>
        <v>139.2681552801393</v>
      </c>
    </row>
    <row r="36" spans="1:4" x14ac:dyDescent="0.25">
      <c r="A36" s="2" t="s">
        <v>60</v>
      </c>
      <c r="B36">
        <v>41897</v>
      </c>
      <c r="D36" s="3">
        <f t="shared" si="0"/>
        <v>107.15200245826077</v>
      </c>
    </row>
    <row r="37" spans="1:4" x14ac:dyDescent="0.25">
      <c r="A37" s="2" t="s">
        <v>61</v>
      </c>
      <c r="B37">
        <v>40533</v>
      </c>
      <c r="D37" s="3">
        <f t="shared" si="0"/>
        <v>103.65922359930349</v>
      </c>
    </row>
    <row r="38" spans="1:4" x14ac:dyDescent="0.25">
      <c r="A38" s="2" t="s">
        <v>47</v>
      </c>
      <c r="B38">
        <v>52</v>
      </c>
      <c r="D38" s="3">
        <f t="shared" si="0"/>
        <v>4.9682480351975755E-15</v>
      </c>
    </row>
    <row r="39" spans="1:4" x14ac:dyDescent="0.25">
      <c r="A39" s="2" t="s">
        <v>48</v>
      </c>
      <c r="B39">
        <v>39104</v>
      </c>
      <c r="D39" s="3">
        <f t="shared" si="0"/>
        <v>100</v>
      </c>
    </row>
    <row r="43" spans="1:4" x14ac:dyDescent="0.25">
      <c r="A43" t="s">
        <v>50</v>
      </c>
      <c r="B43" s="1" t="s">
        <v>62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3"/>
  <sheetViews>
    <sheetView topLeftCell="A21" workbookViewId="0">
      <selection activeCell="I39" sqref="I3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44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36</v>
      </c>
    </row>
    <row r="28" spans="1:11" x14ac:dyDescent="0.25">
      <c r="A28" t="s">
        <v>37</v>
      </c>
      <c r="B28" s="1" t="s">
        <v>38</v>
      </c>
    </row>
    <row r="30" spans="1:11" x14ac:dyDescent="0.25">
      <c r="B30" t="s">
        <v>39</v>
      </c>
      <c r="F30">
        <v>0</v>
      </c>
      <c r="G30">
        <v>49</v>
      </c>
      <c r="J30" t="s">
        <v>196</v>
      </c>
      <c r="K30">
        <f>SLOPE(F30:F31,G30:G31)</f>
        <v>2.5340192078655956E-3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39512</v>
      </c>
      <c r="J31" t="s">
        <v>198</v>
      </c>
      <c r="K31">
        <f>INTERCEPT(F30:F31,G30:G31)</f>
        <v>-0.12416694118541471</v>
      </c>
    </row>
    <row r="32" spans="1:11" x14ac:dyDescent="0.25">
      <c r="A32" s="2" t="s">
        <v>41</v>
      </c>
      <c r="B32">
        <v>42234</v>
      </c>
      <c r="D32" s="3">
        <f>($K$30*B32+$K$31)*$K$32</f>
        <v>106.89760028381016</v>
      </c>
      <c r="J32" t="s">
        <v>199</v>
      </c>
      <c r="K32">
        <v>1</v>
      </c>
    </row>
    <row r="33" spans="1:4" x14ac:dyDescent="0.25">
      <c r="A33" s="2" t="s">
        <v>42</v>
      </c>
      <c r="B33">
        <v>42018</v>
      </c>
      <c r="D33" s="3">
        <f t="shared" ref="D33:D39" si="0">($K$30*B33+$K$31)*$K$32</f>
        <v>106.35025213491119</v>
      </c>
    </row>
    <row r="34" spans="1:4" x14ac:dyDescent="0.25">
      <c r="A34" s="2" t="s">
        <v>43</v>
      </c>
      <c r="B34">
        <v>42844</v>
      </c>
      <c r="D34" s="3">
        <f t="shared" si="0"/>
        <v>108.44335200060817</v>
      </c>
    </row>
    <row r="35" spans="1:4" x14ac:dyDescent="0.25">
      <c r="A35" s="2" t="s">
        <v>44</v>
      </c>
      <c r="B35">
        <v>55541</v>
      </c>
      <c r="D35" s="3">
        <f t="shared" si="0"/>
        <v>140.61779388287763</v>
      </c>
    </row>
    <row r="36" spans="1:4" x14ac:dyDescent="0.25">
      <c r="A36" s="2" t="s">
        <v>45</v>
      </c>
      <c r="B36">
        <v>42607</v>
      </c>
      <c r="D36" s="3">
        <f t="shared" si="0"/>
        <v>107.84278944834401</v>
      </c>
    </row>
    <row r="37" spans="1:4" x14ac:dyDescent="0.25">
      <c r="A37" s="2" t="s">
        <v>46</v>
      </c>
      <c r="B37">
        <v>42464</v>
      </c>
      <c r="D37" s="3">
        <f t="shared" si="0"/>
        <v>107.48042470161923</v>
      </c>
    </row>
    <row r="38" spans="1:4" x14ac:dyDescent="0.25">
      <c r="A38" s="2" t="s">
        <v>47</v>
      </c>
      <c r="B38">
        <v>49</v>
      </c>
      <c r="D38" s="3">
        <f t="shared" si="0"/>
        <v>-5.2735593669694936E-16</v>
      </c>
    </row>
    <row r="39" spans="1:4" x14ac:dyDescent="0.25">
      <c r="A39" s="2" t="s">
        <v>48</v>
      </c>
      <c r="B39">
        <v>39512</v>
      </c>
      <c r="D39" s="3">
        <f t="shared" si="0"/>
        <v>100</v>
      </c>
    </row>
    <row r="43" spans="1:4" x14ac:dyDescent="0.25">
      <c r="A43" t="s">
        <v>50</v>
      </c>
      <c r="B43" s="1" t="s">
        <v>52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A0F6-EAEE-4458-869D-D981510D0E5D}">
  <dimension ref="A1:G16"/>
  <sheetViews>
    <sheetView topLeftCell="D3" zoomScale="162" zoomScaleNormal="145" workbookViewId="0">
      <selection activeCell="U9" sqref="U9"/>
    </sheetView>
  </sheetViews>
  <sheetFormatPr defaultRowHeight="15" x14ac:dyDescent="0.25"/>
  <cols>
    <col min="1" max="1" width="24.140625" bestFit="1" customWidth="1"/>
  </cols>
  <sheetData>
    <row r="1" spans="1:7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7" x14ac:dyDescent="0.25">
      <c r="A2">
        <v>0.31</v>
      </c>
      <c r="B2">
        <v>0.66936523371249346</v>
      </c>
      <c r="C2">
        <v>0.35277356911874835</v>
      </c>
      <c r="D2">
        <v>0.50654666334999598</v>
      </c>
      <c r="E2">
        <v>0.66936523371249346</v>
      </c>
      <c r="F2">
        <v>0.60152416272811948</v>
      </c>
      <c r="G2">
        <v>0.25779606974062486</v>
      </c>
    </row>
    <row r="3" spans="1:7" x14ac:dyDescent="0.25">
      <c r="A3">
        <v>0.61</v>
      </c>
      <c r="B3">
        <v>1.2622624682719414</v>
      </c>
      <c r="C3">
        <v>1.3857446662550654</v>
      </c>
      <c r="D3">
        <v>1.3651642999245448</v>
      </c>
      <c r="E3">
        <v>1.0701790491870817</v>
      </c>
      <c r="F3">
        <v>0.82321465322083343</v>
      </c>
      <c r="G3">
        <v>0.76147355422927143</v>
      </c>
    </row>
    <row r="4" spans="1:7" x14ac:dyDescent="0.25">
      <c r="A4">
        <v>1.25</v>
      </c>
      <c r="B4">
        <v>2.6608883100552343</v>
      </c>
      <c r="C4">
        <v>2.8068442089190238</v>
      </c>
      <c r="D4">
        <v>2.7349889971706967</v>
      </c>
      <c r="E4">
        <v>2.1915839583239727</v>
      </c>
      <c r="F4">
        <v>1.6953339021870886</v>
      </c>
      <c r="G4">
        <v>1.5156958728162706</v>
      </c>
    </row>
    <row r="5" spans="1:7" x14ac:dyDescent="0.25">
      <c r="A5">
        <v>2.5</v>
      </c>
      <c r="B5">
        <v>5.017881090746541</v>
      </c>
      <c r="C5">
        <v>5.4045596781403713</v>
      </c>
      <c r="D5">
        <v>5.3106839517210602</v>
      </c>
      <c r="E5">
        <v>4.2691104157353648</v>
      </c>
      <c r="F5">
        <v>3.2185963343764024</v>
      </c>
      <c r="G5">
        <v>3.0576665176575824</v>
      </c>
    </row>
    <row r="6" spans="1:7" x14ac:dyDescent="0.25">
      <c r="A6">
        <v>5</v>
      </c>
      <c r="B6">
        <v>10.2470346918755</v>
      </c>
      <c r="C6">
        <v>11.221350218496388</v>
      </c>
      <c r="D6">
        <v>10.871310086506732</v>
      </c>
      <c r="E6">
        <v>9.0051725675555154</v>
      </c>
      <c r="F6">
        <v>7.1033621689110849</v>
      </c>
      <c r="G6">
        <v>6.2605903861589223</v>
      </c>
    </row>
    <row r="7" spans="1:7" x14ac:dyDescent="0.25">
      <c r="A7">
        <v>10</v>
      </c>
      <c r="B7">
        <v>21.475800647715005</v>
      </c>
      <c r="C7">
        <v>22.960147535084563</v>
      </c>
      <c r="D7">
        <v>21.909859661748829</v>
      </c>
      <c r="E7">
        <v>18.529596977329973</v>
      </c>
      <c r="F7">
        <v>13.698722562072687</v>
      </c>
      <c r="G7">
        <v>12.610201511335012</v>
      </c>
    </row>
    <row r="8" spans="1:7" x14ac:dyDescent="0.25">
      <c r="A8">
        <v>20</v>
      </c>
      <c r="B8">
        <v>40.719195004716767</v>
      </c>
      <c r="C8">
        <v>44.171420870580839</v>
      </c>
      <c r="D8">
        <v>43.037150172948209</v>
      </c>
      <c r="E8">
        <v>35.389245766138089</v>
      </c>
      <c r="F8">
        <v>26.366740038632589</v>
      </c>
      <c r="G8">
        <v>24.823682673734336</v>
      </c>
    </row>
    <row r="9" spans="1:7" x14ac:dyDescent="0.25">
      <c r="A9">
        <v>30</v>
      </c>
      <c r="B9">
        <v>61.368312757201643</v>
      </c>
      <c r="C9">
        <v>65.396314188584725</v>
      </c>
      <c r="D9">
        <v>63.448291286455536</v>
      </c>
      <c r="E9">
        <v>53.587403828949725</v>
      </c>
      <c r="F9">
        <v>40.441044909643942</v>
      </c>
      <c r="G9">
        <v>37.587224906065487</v>
      </c>
    </row>
    <row r="10" spans="1:7" x14ac:dyDescent="0.25">
      <c r="A10">
        <v>40</v>
      </c>
      <c r="B10">
        <v>74.20486374702233</v>
      </c>
      <c r="C10">
        <v>78.762336064500943</v>
      </c>
      <c r="D10">
        <v>76.806889871992865</v>
      </c>
      <c r="E10">
        <v>69.458914688097167</v>
      </c>
      <c r="F10">
        <v>51.715923666919714</v>
      </c>
      <c r="G10">
        <v>47.812884479463889</v>
      </c>
    </row>
    <row r="11" spans="1:7" x14ac:dyDescent="0.25">
      <c r="A11">
        <v>50</v>
      </c>
      <c r="B11">
        <v>87.814384661978877</v>
      </c>
      <c r="C11">
        <v>91.533012035500775</v>
      </c>
      <c r="D11">
        <v>91.164309604698317</v>
      </c>
      <c r="E11">
        <v>85.549498301335234</v>
      </c>
      <c r="F11">
        <v>63.221932527455166</v>
      </c>
      <c r="G11">
        <v>59.750862500329198</v>
      </c>
    </row>
    <row r="12" spans="1:7" x14ac:dyDescent="0.25">
      <c r="A12">
        <v>60</v>
      </c>
      <c r="B12">
        <v>96.770941054808688</v>
      </c>
      <c r="C12">
        <v>102.77145811789038</v>
      </c>
      <c r="D12">
        <v>101.04963805584281</v>
      </c>
      <c r="E12">
        <v>101.57187176835573</v>
      </c>
      <c r="F12">
        <v>77.047569803516026</v>
      </c>
      <c r="G12">
        <v>70.982419855222332</v>
      </c>
    </row>
    <row r="13" spans="1:7" x14ac:dyDescent="0.25">
      <c r="A13">
        <v>70</v>
      </c>
      <c r="B13">
        <v>105.15439921377954</v>
      </c>
      <c r="C13">
        <v>108.74411627786685</v>
      </c>
      <c r="D13">
        <v>107.15874411627786</v>
      </c>
      <c r="E13">
        <v>113.83385920446904</v>
      </c>
      <c r="F13">
        <v>86.657528578078924</v>
      </c>
      <c r="G13">
        <v>82.478146174934054</v>
      </c>
    </row>
    <row r="14" spans="1:7" x14ac:dyDescent="0.25">
      <c r="A14">
        <v>80</v>
      </c>
      <c r="B14">
        <v>108.32281497127843</v>
      </c>
      <c r="C14">
        <v>112.77916591535509</v>
      </c>
      <c r="D14">
        <v>111.97290126477938</v>
      </c>
      <c r="E14">
        <v>127.30996110352645</v>
      </c>
      <c r="F14">
        <v>96.159295226810229</v>
      </c>
      <c r="G14">
        <v>92.053270137296821</v>
      </c>
    </row>
    <row r="15" spans="1:7" x14ac:dyDescent="0.25">
      <c r="A15">
        <v>90</v>
      </c>
      <c r="B15">
        <v>110.21714636894396</v>
      </c>
      <c r="C15">
        <v>117.1694151387893</v>
      </c>
      <c r="D15">
        <v>119.05152104885792</v>
      </c>
      <c r="E15">
        <v>139.2681552801393</v>
      </c>
      <c r="F15">
        <v>107.15200245826077</v>
      </c>
      <c r="G15">
        <v>103.65922359930349</v>
      </c>
    </row>
    <row r="16" spans="1:7" x14ac:dyDescent="0.25">
      <c r="A16">
        <v>100</v>
      </c>
      <c r="B16">
        <v>106.89760028381016</v>
      </c>
      <c r="C16">
        <v>106.35025213491119</v>
      </c>
      <c r="D16">
        <v>108.44335200060817</v>
      </c>
      <c r="E16">
        <v>140.61779388287763</v>
      </c>
      <c r="F16">
        <v>107.84278944834401</v>
      </c>
      <c r="G16">
        <v>107.48042470161923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opLeftCell="A29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187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45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188</v>
      </c>
    </row>
    <row r="28" spans="1:11" x14ac:dyDescent="0.25">
      <c r="A28" t="s">
        <v>37</v>
      </c>
      <c r="B28" s="1" t="s">
        <v>189</v>
      </c>
    </row>
    <row r="30" spans="1:11" x14ac:dyDescent="0.25">
      <c r="B30" t="s">
        <v>66</v>
      </c>
      <c r="F30">
        <v>0</v>
      </c>
      <c r="G30">
        <v>47</v>
      </c>
      <c r="J30" t="s">
        <v>196</v>
      </c>
      <c r="K30">
        <f>SLOPE(F30:F31,G30:G31)</f>
        <v>2.2613690328124646E-3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44268</v>
      </c>
      <c r="J31" t="s">
        <v>198</v>
      </c>
      <c r="K31">
        <f>INTERCEPT(F30:F31,G30:G31)</f>
        <v>-0.10628434454218194</v>
      </c>
    </row>
    <row r="32" spans="1:11" x14ac:dyDescent="0.25">
      <c r="A32" s="2" t="s">
        <v>190</v>
      </c>
      <c r="B32">
        <v>343</v>
      </c>
      <c r="D32" s="3">
        <f>($K$30*B32+$K$31)*$K$32</f>
        <v>0.66936523371249346</v>
      </c>
      <c r="J32" t="s">
        <v>199</v>
      </c>
      <c r="K32">
        <v>1</v>
      </c>
    </row>
    <row r="33" spans="1:4" x14ac:dyDescent="0.25">
      <c r="A33" s="2" t="s">
        <v>191</v>
      </c>
      <c r="B33">
        <v>203</v>
      </c>
      <c r="D33" s="3">
        <f t="shared" ref="D33:D39" si="0">($K$30*B33+$K$31)*$K$32</f>
        <v>0.35277356911874835</v>
      </c>
    </row>
    <row r="34" spans="1:4" x14ac:dyDescent="0.25">
      <c r="A34" s="2" t="s">
        <v>192</v>
      </c>
      <c r="B34">
        <v>271</v>
      </c>
      <c r="D34" s="3">
        <f t="shared" si="0"/>
        <v>0.50654666334999598</v>
      </c>
    </row>
    <row r="35" spans="1:4" x14ac:dyDescent="0.25">
      <c r="A35" s="2" t="s">
        <v>193</v>
      </c>
      <c r="B35">
        <v>343</v>
      </c>
      <c r="D35" s="3">
        <f t="shared" si="0"/>
        <v>0.66936523371249346</v>
      </c>
    </row>
    <row r="36" spans="1:4" x14ac:dyDescent="0.25">
      <c r="A36" s="2" t="s">
        <v>194</v>
      </c>
      <c r="B36">
        <v>313</v>
      </c>
      <c r="D36" s="3">
        <f t="shared" si="0"/>
        <v>0.60152416272811948</v>
      </c>
    </row>
    <row r="37" spans="1:4" x14ac:dyDescent="0.25">
      <c r="A37" s="2" t="s">
        <v>180</v>
      </c>
      <c r="B37">
        <v>161</v>
      </c>
      <c r="D37" s="3">
        <f t="shared" si="0"/>
        <v>0.25779606974062486</v>
      </c>
    </row>
    <row r="38" spans="1:4" x14ac:dyDescent="0.25">
      <c r="A38" s="2" t="s">
        <v>47</v>
      </c>
      <c r="B38">
        <v>47</v>
      </c>
      <c r="D38" s="3">
        <f t="shared" si="0"/>
        <v>3.8996583739958623E-15</v>
      </c>
    </row>
    <row r="39" spans="1:4" x14ac:dyDescent="0.25">
      <c r="A39" s="2" t="s">
        <v>48</v>
      </c>
      <c r="B39">
        <v>44268</v>
      </c>
      <c r="D39" s="3">
        <f t="shared" si="0"/>
        <v>100</v>
      </c>
    </row>
    <row r="43" spans="1:4" x14ac:dyDescent="0.25">
      <c r="A43" t="s">
        <v>50</v>
      </c>
      <c r="B43" s="1" t="s">
        <v>195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topLeftCell="A19" workbookViewId="0">
      <selection activeCell="K42" sqref="K4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177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45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178</v>
      </c>
    </row>
    <row r="28" spans="1:11" x14ac:dyDescent="0.25">
      <c r="A28" t="s">
        <v>37</v>
      </c>
      <c r="B28" s="1" t="s">
        <v>179</v>
      </c>
    </row>
    <row r="30" spans="1:11" x14ac:dyDescent="0.25">
      <c r="B30" t="s">
        <v>98</v>
      </c>
      <c r="F30">
        <v>0</v>
      </c>
      <c r="G30">
        <v>48</v>
      </c>
      <c r="J30" t="s">
        <v>196</v>
      </c>
      <c r="K30">
        <f>SLOPE(F30:F31,G30:G31)</f>
        <v>2.2867073700578535E-3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43779</v>
      </c>
      <c r="J31" t="s">
        <v>198</v>
      </c>
      <c r="K31">
        <f>INTERCEPT(F30:F31,G30:G31)</f>
        <v>-0.10976195376277076</v>
      </c>
    </row>
    <row r="32" spans="1:11" x14ac:dyDescent="0.25">
      <c r="A32" s="2" t="s">
        <v>180</v>
      </c>
      <c r="B32">
        <v>600</v>
      </c>
      <c r="D32" s="3">
        <f>($K$30*B32+$K$31)*$K$32</f>
        <v>1.2622624682719414</v>
      </c>
      <c r="J32" t="s">
        <v>199</v>
      </c>
      <c r="K32">
        <v>1</v>
      </c>
    </row>
    <row r="33" spans="1:4" x14ac:dyDescent="0.25">
      <c r="A33" s="2" t="s">
        <v>181</v>
      </c>
      <c r="B33">
        <v>654</v>
      </c>
      <c r="D33" s="3">
        <f t="shared" ref="D33:D39" si="0">($K$30*B33+$K$31)*$K$32</f>
        <v>1.3857446662550654</v>
      </c>
    </row>
    <row r="34" spans="1:4" x14ac:dyDescent="0.25">
      <c r="A34" s="2" t="s">
        <v>182</v>
      </c>
      <c r="B34">
        <v>645</v>
      </c>
      <c r="D34" s="3">
        <f t="shared" si="0"/>
        <v>1.3651642999245448</v>
      </c>
    </row>
    <row r="35" spans="1:4" x14ac:dyDescent="0.25">
      <c r="A35" s="2" t="s">
        <v>183</v>
      </c>
      <c r="B35">
        <v>516</v>
      </c>
      <c r="D35" s="3">
        <f t="shared" si="0"/>
        <v>1.0701790491870817</v>
      </c>
    </row>
    <row r="36" spans="1:4" x14ac:dyDescent="0.25">
      <c r="A36" s="2" t="s">
        <v>184</v>
      </c>
      <c r="B36">
        <v>408</v>
      </c>
      <c r="D36" s="3">
        <f t="shared" si="0"/>
        <v>0.82321465322083343</v>
      </c>
    </row>
    <row r="37" spans="1:4" x14ac:dyDescent="0.25">
      <c r="A37" s="2" t="s">
        <v>185</v>
      </c>
      <c r="B37">
        <v>381</v>
      </c>
      <c r="D37" s="3">
        <f t="shared" si="0"/>
        <v>0.76147355422927143</v>
      </c>
    </row>
    <row r="38" spans="1:4" x14ac:dyDescent="0.25">
      <c r="A38" s="2" t="s">
        <v>47</v>
      </c>
      <c r="B38">
        <v>48</v>
      </c>
      <c r="D38" s="3">
        <f t="shared" si="0"/>
        <v>6.2172489379008766E-15</v>
      </c>
    </row>
    <row r="39" spans="1:4" x14ac:dyDescent="0.25">
      <c r="A39" s="2" t="s">
        <v>48</v>
      </c>
      <c r="B39">
        <v>43779</v>
      </c>
      <c r="D39" s="3">
        <f t="shared" si="0"/>
        <v>100</v>
      </c>
    </row>
    <row r="43" spans="1:4" x14ac:dyDescent="0.25">
      <c r="A43" t="s">
        <v>50</v>
      </c>
      <c r="B43" s="1" t="s">
        <v>186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topLeftCell="A25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167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45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168</v>
      </c>
    </row>
    <row r="28" spans="1:11" x14ac:dyDescent="0.25">
      <c r="A28" t="s">
        <v>37</v>
      </c>
      <c r="B28" s="1" t="s">
        <v>169</v>
      </c>
    </row>
    <row r="30" spans="1:11" x14ac:dyDescent="0.25">
      <c r="B30" t="s">
        <v>98</v>
      </c>
      <c r="F30">
        <v>0</v>
      </c>
      <c r="G30">
        <v>47</v>
      </c>
      <c r="J30" t="s">
        <v>196</v>
      </c>
      <c r="K30">
        <f>SLOPE(F30:F31,G30:G31)</f>
        <v>2.2454753671352226E-3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44581</v>
      </c>
      <c r="J31" t="s">
        <v>198</v>
      </c>
      <c r="K31">
        <f>INTERCEPT(F30:F31,G30:G31)</f>
        <v>-0.10553734225536004</v>
      </c>
    </row>
    <row r="32" spans="1:11" x14ac:dyDescent="0.25">
      <c r="A32" s="2" t="s">
        <v>170</v>
      </c>
      <c r="B32">
        <v>1232</v>
      </c>
      <c r="D32" s="3">
        <f>($K$30*B32+$K$31)*$K$32</f>
        <v>2.6608883100552343</v>
      </c>
      <c r="J32" t="s">
        <v>199</v>
      </c>
      <c r="K32">
        <v>1</v>
      </c>
    </row>
    <row r="33" spans="1:4" x14ac:dyDescent="0.25">
      <c r="A33" s="2" t="s">
        <v>171</v>
      </c>
      <c r="B33">
        <v>1297</v>
      </c>
      <c r="D33" s="3">
        <f t="shared" ref="D33:D39" si="0">($K$30*B33+$K$31)*$K$32</f>
        <v>2.8068442089190238</v>
      </c>
    </row>
    <row r="34" spans="1:4" x14ac:dyDescent="0.25">
      <c r="A34" s="2" t="s">
        <v>172</v>
      </c>
      <c r="B34">
        <v>1265</v>
      </c>
      <c r="D34" s="3">
        <f t="shared" si="0"/>
        <v>2.7349889971706967</v>
      </c>
    </row>
    <row r="35" spans="1:4" x14ac:dyDescent="0.25">
      <c r="A35" s="2" t="s">
        <v>173</v>
      </c>
      <c r="B35">
        <v>1023</v>
      </c>
      <c r="D35" s="3">
        <f t="shared" si="0"/>
        <v>2.1915839583239727</v>
      </c>
    </row>
    <row r="36" spans="1:4" x14ac:dyDescent="0.25">
      <c r="A36" s="2" t="s">
        <v>174</v>
      </c>
      <c r="B36">
        <v>802</v>
      </c>
      <c r="D36" s="3">
        <f t="shared" si="0"/>
        <v>1.6953339021870886</v>
      </c>
    </row>
    <row r="37" spans="1:4" x14ac:dyDescent="0.25">
      <c r="A37" s="2" t="s">
        <v>175</v>
      </c>
      <c r="B37">
        <v>722</v>
      </c>
      <c r="D37" s="3">
        <f t="shared" si="0"/>
        <v>1.5156958728162706</v>
      </c>
    </row>
    <row r="38" spans="1:4" x14ac:dyDescent="0.25">
      <c r="A38" s="2" t="s">
        <v>47</v>
      </c>
      <c r="B38">
        <v>47</v>
      </c>
      <c r="D38" s="3">
        <f t="shared" si="0"/>
        <v>-4.5796699765787707E-15</v>
      </c>
    </row>
    <row r="39" spans="1:4" x14ac:dyDescent="0.25">
      <c r="A39" s="2" t="s">
        <v>48</v>
      </c>
      <c r="B39">
        <v>44581</v>
      </c>
      <c r="D39" s="3">
        <f t="shared" si="0"/>
        <v>100</v>
      </c>
    </row>
    <row r="43" spans="1:4" x14ac:dyDescent="0.25">
      <c r="A43" t="s">
        <v>50</v>
      </c>
      <c r="B43" s="1" t="s">
        <v>176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topLeftCell="A19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157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45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158</v>
      </c>
    </row>
    <row r="28" spans="1:11" x14ac:dyDescent="0.25">
      <c r="A28" t="s">
        <v>37</v>
      </c>
      <c r="B28" s="1" t="s">
        <v>159</v>
      </c>
    </row>
    <row r="30" spans="1:11" x14ac:dyDescent="0.25">
      <c r="B30" t="s">
        <v>98</v>
      </c>
      <c r="F30">
        <v>0</v>
      </c>
      <c r="G30">
        <v>49</v>
      </c>
      <c r="J30" t="s">
        <v>196</v>
      </c>
      <c r="K30">
        <f>SLOPE(F30:F31,G30:G31)</f>
        <v>2.2351363433169421E-3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44789</v>
      </c>
      <c r="J31" t="s">
        <v>198</v>
      </c>
      <c r="K31">
        <f>INTERCEPT(F30:F31,G30:G31)</f>
        <v>-0.10952168082252456</v>
      </c>
    </row>
    <row r="32" spans="1:11" x14ac:dyDescent="0.25">
      <c r="A32" s="2" t="s">
        <v>160</v>
      </c>
      <c r="B32">
        <v>2294</v>
      </c>
      <c r="D32" s="3">
        <f>($K$30*B32+$K$31)*$K$32</f>
        <v>5.017881090746541</v>
      </c>
      <c r="J32" t="s">
        <v>199</v>
      </c>
      <c r="K32">
        <v>1</v>
      </c>
    </row>
    <row r="33" spans="1:4" x14ac:dyDescent="0.25">
      <c r="A33" s="2" t="s">
        <v>161</v>
      </c>
      <c r="B33">
        <v>2467</v>
      </c>
      <c r="D33" s="3">
        <f t="shared" ref="D33:D39" si="0">($K$30*B33+$K$31)*$K$32</f>
        <v>5.4045596781403713</v>
      </c>
    </row>
    <row r="34" spans="1:4" x14ac:dyDescent="0.25">
      <c r="A34" s="2" t="s">
        <v>162</v>
      </c>
      <c r="B34">
        <v>2425</v>
      </c>
      <c r="D34" s="3">
        <f t="shared" si="0"/>
        <v>5.3106839517210602</v>
      </c>
    </row>
    <row r="35" spans="1:4" x14ac:dyDescent="0.25">
      <c r="A35" s="2" t="s">
        <v>163</v>
      </c>
      <c r="B35">
        <v>1959</v>
      </c>
      <c r="D35" s="3">
        <f t="shared" si="0"/>
        <v>4.2691104157353648</v>
      </c>
    </row>
    <row r="36" spans="1:4" x14ac:dyDescent="0.25">
      <c r="A36" s="2" t="s">
        <v>164</v>
      </c>
      <c r="B36">
        <v>1489</v>
      </c>
      <c r="D36" s="3">
        <f t="shared" si="0"/>
        <v>3.2185963343764024</v>
      </c>
    </row>
    <row r="37" spans="1:4" x14ac:dyDescent="0.25">
      <c r="A37" s="2" t="s">
        <v>165</v>
      </c>
      <c r="B37">
        <v>1417</v>
      </c>
      <c r="D37" s="3">
        <f t="shared" si="0"/>
        <v>3.0576665176575824</v>
      </c>
    </row>
    <row r="38" spans="1:4" x14ac:dyDescent="0.25">
      <c r="A38" s="2" t="s">
        <v>47</v>
      </c>
      <c r="B38">
        <v>49</v>
      </c>
      <c r="D38" s="3">
        <f t="shared" si="0"/>
        <v>5.6066262743570405E-15</v>
      </c>
    </row>
    <row r="39" spans="1:4" x14ac:dyDescent="0.25">
      <c r="A39" s="2" t="s">
        <v>48</v>
      </c>
      <c r="B39">
        <v>44789</v>
      </c>
      <c r="D39" s="3">
        <f t="shared" si="0"/>
        <v>100</v>
      </c>
    </row>
    <row r="43" spans="1:4" x14ac:dyDescent="0.25">
      <c r="A43" t="s">
        <v>50</v>
      </c>
      <c r="B43" s="1" t="s">
        <v>166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3"/>
  <sheetViews>
    <sheetView topLeftCell="A19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147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45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148</v>
      </c>
    </row>
    <row r="28" spans="1:11" x14ac:dyDescent="0.25">
      <c r="A28" t="s">
        <v>37</v>
      </c>
      <c r="B28" s="1" t="s">
        <v>149</v>
      </c>
    </row>
    <row r="30" spans="1:11" x14ac:dyDescent="0.25">
      <c r="B30" t="s">
        <v>109</v>
      </c>
      <c r="F30">
        <v>0</v>
      </c>
      <c r="G30">
        <v>50</v>
      </c>
      <c r="J30" t="s">
        <v>196</v>
      </c>
      <c r="K30">
        <f>SLOPE(F30:F31,G30:G31)</f>
        <v>2.2295549808258272E-3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44902</v>
      </c>
      <c r="J31" t="s">
        <v>198</v>
      </c>
      <c r="K31">
        <f>INTERCEPT(F30:F31,G30:G31)</f>
        <v>-0.11147774904129193</v>
      </c>
    </row>
    <row r="32" spans="1:11" x14ac:dyDescent="0.25">
      <c r="A32" s="2" t="s">
        <v>150</v>
      </c>
      <c r="B32">
        <v>4646</v>
      </c>
      <c r="D32" s="3">
        <f>($K$30*B32+$K$31)*$K$32</f>
        <v>10.2470346918755</v>
      </c>
      <c r="J32" t="s">
        <v>199</v>
      </c>
      <c r="K32">
        <v>1</v>
      </c>
    </row>
    <row r="33" spans="1:4" x14ac:dyDescent="0.25">
      <c r="A33" s="2" t="s">
        <v>151</v>
      </c>
      <c r="B33">
        <v>5083</v>
      </c>
      <c r="D33" s="3">
        <f t="shared" ref="D33:D39" si="0">($K$30*B33+$K$31)*$K$32</f>
        <v>11.221350218496388</v>
      </c>
    </row>
    <row r="34" spans="1:4" x14ac:dyDescent="0.25">
      <c r="A34" s="2" t="s">
        <v>152</v>
      </c>
      <c r="B34">
        <v>4926</v>
      </c>
      <c r="D34" s="3">
        <f t="shared" si="0"/>
        <v>10.871310086506732</v>
      </c>
    </row>
    <row r="35" spans="1:4" x14ac:dyDescent="0.25">
      <c r="A35" s="2" t="s">
        <v>153</v>
      </c>
      <c r="B35">
        <v>4089</v>
      </c>
      <c r="D35" s="3">
        <f t="shared" si="0"/>
        <v>9.0051725675555154</v>
      </c>
    </row>
    <row r="36" spans="1:4" x14ac:dyDescent="0.25">
      <c r="A36" s="2" t="s">
        <v>154</v>
      </c>
      <c r="B36">
        <v>3236</v>
      </c>
      <c r="D36" s="3">
        <f t="shared" si="0"/>
        <v>7.1033621689110849</v>
      </c>
    </row>
    <row r="37" spans="1:4" x14ac:dyDescent="0.25">
      <c r="A37" s="2" t="s">
        <v>155</v>
      </c>
      <c r="B37">
        <v>2858</v>
      </c>
      <c r="D37" s="3">
        <f t="shared" si="0"/>
        <v>6.2605903861589223</v>
      </c>
    </row>
    <row r="38" spans="1:4" x14ac:dyDescent="0.25">
      <c r="A38" s="2" t="s">
        <v>47</v>
      </c>
      <c r="B38">
        <v>50</v>
      </c>
      <c r="D38" s="3">
        <f t="shared" si="0"/>
        <v>-5.6898930012039273E-16</v>
      </c>
    </row>
    <row r="39" spans="1:4" x14ac:dyDescent="0.25">
      <c r="A39" s="2" t="s">
        <v>48</v>
      </c>
      <c r="B39">
        <v>44902</v>
      </c>
      <c r="D39" s="3">
        <f t="shared" si="0"/>
        <v>100</v>
      </c>
    </row>
    <row r="43" spans="1:4" x14ac:dyDescent="0.25">
      <c r="A43" t="s">
        <v>50</v>
      </c>
      <c r="B43" s="1" t="s">
        <v>156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topLeftCell="A16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137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45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138</v>
      </c>
    </row>
    <row r="28" spans="1:11" x14ac:dyDescent="0.25">
      <c r="A28" t="s">
        <v>37</v>
      </c>
      <c r="B28" s="1" t="s">
        <v>139</v>
      </c>
    </row>
    <row r="30" spans="1:11" x14ac:dyDescent="0.25">
      <c r="B30" t="s">
        <v>109</v>
      </c>
      <c r="F30">
        <v>0</v>
      </c>
      <c r="G30">
        <v>49</v>
      </c>
      <c r="J30" t="s">
        <v>196</v>
      </c>
      <c r="K30">
        <f>SLOPE(F30:F31,G30:G31)</f>
        <v>2.2490104354084203E-3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44513</v>
      </c>
      <c r="J31" t="s">
        <v>198</v>
      </c>
      <c r="K31">
        <f>INTERCEPT(F30:F31,G30:G31)</f>
        <v>-0.11020151133501344</v>
      </c>
    </row>
    <row r="32" spans="1:11" x14ac:dyDescent="0.25">
      <c r="A32" s="2" t="s">
        <v>140</v>
      </c>
      <c r="B32">
        <v>9598</v>
      </c>
      <c r="D32" s="3">
        <f>($K$30*B32+$K$31)*$K$32</f>
        <v>21.475800647715005</v>
      </c>
      <c r="J32" t="s">
        <v>199</v>
      </c>
      <c r="K32">
        <v>1</v>
      </c>
    </row>
    <row r="33" spans="1:4" x14ac:dyDescent="0.25">
      <c r="A33" s="2" t="s">
        <v>141</v>
      </c>
      <c r="B33">
        <v>10258</v>
      </c>
      <c r="D33" s="3">
        <f t="shared" ref="D33:D39" si="0">($K$30*B33+$K$31)*$K$32</f>
        <v>22.960147535084563</v>
      </c>
    </row>
    <row r="34" spans="1:4" x14ac:dyDescent="0.25">
      <c r="A34" s="2" t="s">
        <v>142</v>
      </c>
      <c r="B34">
        <v>9791</v>
      </c>
      <c r="D34" s="3">
        <f t="shared" si="0"/>
        <v>21.909859661748829</v>
      </c>
    </row>
    <row r="35" spans="1:4" x14ac:dyDescent="0.25">
      <c r="A35" s="2" t="s">
        <v>143</v>
      </c>
      <c r="B35">
        <v>8288</v>
      </c>
      <c r="D35" s="3">
        <f t="shared" si="0"/>
        <v>18.529596977329973</v>
      </c>
    </row>
    <row r="36" spans="1:4" x14ac:dyDescent="0.25">
      <c r="A36" s="2" t="s">
        <v>144</v>
      </c>
      <c r="B36">
        <v>6140</v>
      </c>
      <c r="D36" s="3">
        <f t="shared" si="0"/>
        <v>13.698722562072687</v>
      </c>
    </row>
    <row r="37" spans="1:4" x14ac:dyDescent="0.25">
      <c r="A37" s="2" t="s">
        <v>145</v>
      </c>
      <c r="B37">
        <v>5656</v>
      </c>
      <c r="D37" s="3">
        <f t="shared" si="0"/>
        <v>12.610201511335012</v>
      </c>
    </row>
    <row r="38" spans="1:4" x14ac:dyDescent="0.25">
      <c r="A38" s="2" t="s">
        <v>47</v>
      </c>
      <c r="B38">
        <v>49</v>
      </c>
      <c r="D38" s="3">
        <f t="shared" si="0"/>
        <v>-8.3266726846886741E-16</v>
      </c>
    </row>
    <row r="39" spans="1:4" x14ac:dyDescent="0.25">
      <c r="A39" s="2" t="s">
        <v>48</v>
      </c>
      <c r="B39">
        <v>44513</v>
      </c>
      <c r="D39" s="3">
        <f t="shared" si="0"/>
        <v>100</v>
      </c>
    </row>
    <row r="43" spans="1:4" x14ac:dyDescent="0.25">
      <c r="A43" t="s">
        <v>50</v>
      </c>
      <c r="B43" s="1" t="s">
        <v>146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topLeftCell="A22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127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45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128</v>
      </c>
    </row>
    <row r="28" spans="1:11" x14ac:dyDescent="0.25">
      <c r="A28" t="s">
        <v>37</v>
      </c>
      <c r="B28" s="1" t="s">
        <v>129</v>
      </c>
    </row>
    <row r="30" spans="1:11" x14ac:dyDescent="0.25">
      <c r="B30" t="s">
        <v>109</v>
      </c>
      <c r="F30">
        <v>0</v>
      </c>
      <c r="G30">
        <v>49</v>
      </c>
      <c r="J30" t="s">
        <v>196</v>
      </c>
      <c r="K30">
        <f>SLOPE(F30:F31,G30:G31)</f>
        <v>2.2460805893715465E-3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44571</v>
      </c>
      <c r="J31" t="s">
        <v>198</v>
      </c>
      <c r="K31">
        <f>INTERCEPT(F30:F31,G30:G31)</f>
        <v>-0.11005794887920217</v>
      </c>
    </row>
    <row r="32" spans="1:11" x14ac:dyDescent="0.25">
      <c r="A32" s="2" t="s">
        <v>130</v>
      </c>
      <c r="B32">
        <v>18178</v>
      </c>
      <c r="D32" s="3">
        <f>($K$30*B32+$K$31)*$K$32</f>
        <v>40.719195004716767</v>
      </c>
      <c r="J32" t="s">
        <v>199</v>
      </c>
      <c r="K32">
        <v>1</v>
      </c>
    </row>
    <row r="33" spans="1:4" x14ac:dyDescent="0.25">
      <c r="A33" s="2" t="s">
        <v>131</v>
      </c>
      <c r="B33">
        <v>19715</v>
      </c>
      <c r="D33" s="3">
        <f t="shared" ref="D33:D39" si="0">($K$30*B33+$K$31)*$K$32</f>
        <v>44.171420870580839</v>
      </c>
    </row>
    <row r="34" spans="1:4" x14ac:dyDescent="0.25">
      <c r="A34" s="2" t="s">
        <v>132</v>
      </c>
      <c r="B34">
        <v>19210</v>
      </c>
      <c r="D34" s="3">
        <f t="shared" si="0"/>
        <v>43.037150172948209</v>
      </c>
    </row>
    <row r="35" spans="1:4" x14ac:dyDescent="0.25">
      <c r="A35" s="2" t="s">
        <v>133</v>
      </c>
      <c r="B35">
        <v>15805</v>
      </c>
      <c r="D35" s="3">
        <f t="shared" si="0"/>
        <v>35.389245766138089</v>
      </c>
    </row>
    <row r="36" spans="1:4" x14ac:dyDescent="0.25">
      <c r="A36" s="2" t="s">
        <v>134</v>
      </c>
      <c r="B36">
        <v>11788</v>
      </c>
      <c r="D36" s="3">
        <f t="shared" si="0"/>
        <v>26.366740038632589</v>
      </c>
    </row>
    <row r="37" spans="1:4" x14ac:dyDescent="0.25">
      <c r="A37" s="2" t="s">
        <v>135</v>
      </c>
      <c r="B37">
        <v>11101</v>
      </c>
      <c r="D37" s="3">
        <f t="shared" si="0"/>
        <v>24.823682673734336</v>
      </c>
    </row>
    <row r="38" spans="1:4" x14ac:dyDescent="0.25">
      <c r="A38" s="2" t="s">
        <v>47</v>
      </c>
      <c r="B38">
        <v>49</v>
      </c>
      <c r="D38" s="3">
        <f t="shared" si="0"/>
        <v>3.6082248300317588E-15</v>
      </c>
    </row>
    <row r="39" spans="1:4" x14ac:dyDescent="0.25">
      <c r="A39" s="2" t="s">
        <v>48</v>
      </c>
      <c r="B39">
        <v>44571</v>
      </c>
      <c r="D39" s="3">
        <f t="shared" si="0"/>
        <v>100</v>
      </c>
    </row>
    <row r="43" spans="1:4" x14ac:dyDescent="0.25">
      <c r="A43" t="s">
        <v>50</v>
      </c>
      <c r="B43" s="1" t="s">
        <v>136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3"/>
  <sheetViews>
    <sheetView topLeftCell="A19" workbookViewId="0">
      <selection activeCell="D32" sqref="D32: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117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1" x14ac:dyDescent="0.25">
      <c r="A17" t="s">
        <v>21</v>
      </c>
      <c r="E17">
        <v>485</v>
      </c>
      <c r="F17" t="s">
        <v>22</v>
      </c>
    </row>
    <row r="18" spans="1:11" x14ac:dyDescent="0.25">
      <c r="A18" t="s">
        <v>23</v>
      </c>
      <c r="E18">
        <v>535</v>
      </c>
      <c r="F18" t="s">
        <v>22</v>
      </c>
    </row>
    <row r="19" spans="1:11" x14ac:dyDescent="0.25">
      <c r="A19" t="s">
        <v>24</v>
      </c>
      <c r="E19">
        <v>20</v>
      </c>
      <c r="F19" t="s">
        <v>22</v>
      </c>
    </row>
    <row r="20" spans="1:11" x14ac:dyDescent="0.25">
      <c r="A20" t="s">
        <v>25</v>
      </c>
      <c r="E20">
        <v>25</v>
      </c>
      <c r="F20" t="s">
        <v>22</v>
      </c>
    </row>
    <row r="21" spans="1:11" x14ac:dyDescent="0.25">
      <c r="A21" t="s">
        <v>26</v>
      </c>
      <c r="E21">
        <v>45</v>
      </c>
      <c r="F21" t="s">
        <v>27</v>
      </c>
    </row>
    <row r="22" spans="1:11" x14ac:dyDescent="0.25">
      <c r="A22" t="s">
        <v>28</v>
      </c>
      <c r="E22">
        <v>25</v>
      </c>
    </row>
    <row r="23" spans="1:11" x14ac:dyDescent="0.25">
      <c r="A23" t="s">
        <v>29</v>
      </c>
      <c r="E23">
        <v>20</v>
      </c>
      <c r="F23" t="s">
        <v>30</v>
      </c>
    </row>
    <row r="24" spans="1:11" x14ac:dyDescent="0.25">
      <c r="A24" t="s">
        <v>31</v>
      </c>
      <c r="E24">
        <v>0</v>
      </c>
      <c r="F24" t="s">
        <v>30</v>
      </c>
    </row>
    <row r="25" spans="1:11" x14ac:dyDescent="0.25">
      <c r="A25" t="s">
        <v>32</v>
      </c>
      <c r="E25">
        <v>0</v>
      </c>
      <c r="F25" t="s">
        <v>33</v>
      </c>
    </row>
    <row r="26" spans="1:11" x14ac:dyDescent="0.25">
      <c r="A26" t="s">
        <v>34</v>
      </c>
      <c r="E26" t="s">
        <v>51</v>
      </c>
    </row>
    <row r="27" spans="1:11" x14ac:dyDescent="0.25">
      <c r="A27" t="s">
        <v>35</v>
      </c>
      <c r="E27" t="s">
        <v>118</v>
      </c>
    </row>
    <row r="28" spans="1:11" x14ac:dyDescent="0.25">
      <c r="A28" t="s">
        <v>37</v>
      </c>
      <c r="B28" s="1" t="s">
        <v>119</v>
      </c>
    </row>
    <row r="30" spans="1:11" x14ac:dyDescent="0.25">
      <c r="B30" t="s">
        <v>66</v>
      </c>
      <c r="F30">
        <v>0</v>
      </c>
      <c r="G30">
        <v>50</v>
      </c>
      <c r="J30" t="s">
        <v>196</v>
      </c>
      <c r="K30">
        <f>SLOPE(F30:F31,G30:G31)</f>
        <v>2.2365360529611735E-3</v>
      </c>
    </row>
    <row r="31" spans="1:11" x14ac:dyDescent="0.25">
      <c r="A31" s="2" t="s">
        <v>40</v>
      </c>
      <c r="B31" s="2" t="s">
        <v>49</v>
      </c>
      <c r="D31" t="s">
        <v>197</v>
      </c>
      <c r="F31">
        <v>100</v>
      </c>
      <c r="G31">
        <v>44762</v>
      </c>
      <c r="J31" t="s">
        <v>198</v>
      </c>
      <c r="K31">
        <f>INTERCEPT(F30:F31,G30:G31)</f>
        <v>-0.11182680264805356</v>
      </c>
    </row>
    <row r="32" spans="1:11" x14ac:dyDescent="0.25">
      <c r="A32" s="2" t="s">
        <v>120</v>
      </c>
      <c r="B32">
        <v>27489</v>
      </c>
      <c r="D32" s="3">
        <f>($K$30*B32+$K$31)*$K$32</f>
        <v>61.368312757201643</v>
      </c>
      <c r="J32" t="s">
        <v>199</v>
      </c>
      <c r="K32">
        <v>1</v>
      </c>
    </row>
    <row r="33" spans="1:4" x14ac:dyDescent="0.25">
      <c r="A33" s="2" t="s">
        <v>121</v>
      </c>
      <c r="B33">
        <v>29290</v>
      </c>
      <c r="D33" s="3">
        <f t="shared" ref="D33:D39" si="0">($K$30*B33+$K$31)*$K$32</f>
        <v>65.396314188584725</v>
      </c>
    </row>
    <row r="34" spans="1:4" x14ac:dyDescent="0.25">
      <c r="A34" s="2" t="s">
        <v>122</v>
      </c>
      <c r="B34">
        <v>28419</v>
      </c>
      <c r="D34" s="3">
        <f t="shared" si="0"/>
        <v>63.448291286455536</v>
      </c>
    </row>
    <row r="35" spans="1:4" x14ac:dyDescent="0.25">
      <c r="A35" s="2" t="s">
        <v>123</v>
      </c>
      <c r="B35">
        <v>24010</v>
      </c>
      <c r="D35" s="3">
        <f t="shared" si="0"/>
        <v>53.587403828949725</v>
      </c>
    </row>
    <row r="36" spans="1:4" x14ac:dyDescent="0.25">
      <c r="A36" s="2" t="s">
        <v>124</v>
      </c>
      <c r="B36">
        <v>18132</v>
      </c>
      <c r="D36" s="3">
        <f t="shared" si="0"/>
        <v>40.441044909643942</v>
      </c>
    </row>
    <row r="37" spans="1:4" x14ac:dyDescent="0.25">
      <c r="A37" s="2" t="s">
        <v>125</v>
      </c>
      <c r="B37">
        <v>16856</v>
      </c>
      <c r="D37" s="3">
        <f t="shared" si="0"/>
        <v>37.587224906065487</v>
      </c>
    </row>
    <row r="38" spans="1:4" x14ac:dyDescent="0.25">
      <c r="A38" s="2" t="s">
        <v>47</v>
      </c>
      <c r="B38">
        <v>50</v>
      </c>
      <c r="D38" s="3">
        <f t="shared" si="0"/>
        <v>5.1209037010835345E-15</v>
      </c>
    </row>
    <row r="39" spans="1:4" x14ac:dyDescent="0.25">
      <c r="A39" s="2" t="s">
        <v>48</v>
      </c>
      <c r="B39">
        <v>44762</v>
      </c>
      <c r="D39" s="3">
        <f t="shared" si="0"/>
        <v>100</v>
      </c>
    </row>
    <row r="43" spans="1:4" x14ac:dyDescent="0.25">
      <c r="A43" t="s">
        <v>50</v>
      </c>
      <c r="B43" s="1" t="s">
        <v>126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0.306125</vt:lpstr>
      <vt:lpstr>0.6125</vt:lpstr>
      <vt:lpstr>1.25</vt:lpstr>
      <vt:lpstr>2.5</vt:lpstr>
      <vt:lpstr>5</vt:lpstr>
      <vt:lpstr>10</vt:lpstr>
      <vt:lpstr>20</vt:lpstr>
      <vt:lpstr>30</vt:lpstr>
      <vt:lpstr>40</vt:lpstr>
      <vt:lpstr>50</vt:lpstr>
      <vt:lpstr>60</vt:lpstr>
      <vt:lpstr>70</vt:lpstr>
      <vt:lpstr>80</vt:lpstr>
      <vt:lpstr>90</vt:lpstr>
      <vt:lpstr>100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Thomas Jensen</cp:lastModifiedBy>
  <dcterms:created xsi:type="dcterms:W3CDTF">2020-01-28T12:46:29Z</dcterms:created>
  <dcterms:modified xsi:type="dcterms:W3CDTF">2023-04-23T18:28:05Z</dcterms:modified>
</cp:coreProperties>
</file>