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-PC\Desktop\"/>
    </mc:Choice>
  </mc:AlternateContent>
  <xr:revisionPtr revIDLastSave="0" documentId="13_ncr:1_{3DDEE187-00EF-4D25-A832-DB7C5ABE16AC}" xr6:coauthVersionLast="47" xr6:coauthVersionMax="47" xr10:uidLastSave="{00000000-0000-0000-0000-000000000000}"/>
  <bookViews>
    <workbookView xWindow="-120" yWindow="-120" windowWidth="29040" windowHeight="15840" xr2:uid="{65939017-88C5-4703-87A4-09A10D142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9" i="1"/>
  <c r="L8" i="1"/>
  <c r="F9" i="1"/>
  <c r="F8" i="1"/>
  <c r="F10" i="1" s="1"/>
  <c r="E9" i="1"/>
  <c r="E8" i="1"/>
  <c r="E10" i="1" s="1"/>
  <c r="L2" i="1"/>
  <c r="F6" i="1"/>
  <c r="F5" i="1"/>
  <c r="E6" i="1"/>
  <c r="E5" i="1"/>
  <c r="F17" i="1"/>
  <c r="E17" i="1"/>
  <c r="F16" i="1"/>
  <c r="E16" i="1"/>
  <c r="F12" i="1" l="1"/>
  <c r="F11" i="1"/>
  <c r="E12" i="1"/>
  <c r="E11" i="1"/>
  <c r="F15" i="1" l="1"/>
  <c r="E28" i="1" l="1"/>
  <c r="E27" i="1"/>
  <c r="E26" i="1"/>
  <c r="G8" i="1"/>
  <c r="I8" i="1" s="1"/>
  <c r="G9" i="1"/>
  <c r="I9" i="1" s="1"/>
  <c r="G3" i="1"/>
  <c r="I3" i="1" s="1"/>
  <c r="G2" i="1"/>
  <c r="I2" i="1" s="1"/>
  <c r="K9" i="1"/>
  <c r="K8" i="1"/>
  <c r="K3" i="1"/>
  <c r="K2" i="1"/>
  <c r="E2" i="1"/>
  <c r="F2" i="1" s="1"/>
  <c r="E3" i="1" l="1"/>
  <c r="F3" i="1" s="1"/>
  <c r="F4" i="1" s="1"/>
  <c r="E4" i="1" l="1"/>
</calcChain>
</file>

<file path=xl/sharedStrings.xml><?xml version="1.0" encoding="utf-8"?>
<sst xmlns="http://schemas.openxmlformats.org/spreadsheetml/2006/main" count="30" uniqueCount="23">
  <si>
    <t>Forward</t>
  </si>
  <si>
    <t>Reverse</t>
  </si>
  <si>
    <t>rxn</t>
  </si>
  <si>
    <t>amount, mole</t>
  </si>
  <si>
    <t>µM</t>
  </si>
  <si>
    <t>price/base</t>
  </si>
  <si>
    <t>n</t>
  </si>
  <si>
    <t>length</t>
  </si>
  <si>
    <t>volume, µL</t>
  </si>
  <si>
    <t>PCR, 5 µL</t>
  </si>
  <si>
    <t>1 µL index-mix, 10 µM</t>
  </si>
  <si>
    <t>0.5 µL of each index, 5 µM</t>
  </si>
  <si>
    <t>final conc: 1 µM of each index</t>
  </si>
  <si>
    <t>final conc: 2 µM index mix</t>
  </si>
  <si>
    <t>rxn volume µL</t>
  </si>
  <si>
    <t>volume, well</t>
  </si>
  <si>
    <t>indexes</t>
  </si>
  <si>
    <t>total price, DKK</t>
  </si>
  <si>
    <t>total price, USD</t>
  </si>
  <si>
    <t>Illumina</t>
  </si>
  <si>
    <t>total</t>
  </si>
  <si>
    <t>per index pair</t>
  </si>
  <si>
    <t>per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</si>
</sst>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E089-E0DE-4593-A705-4AF6712A58BF}">
  <dimension ref="A1:L28"/>
  <sheetViews>
    <sheetView tabSelected="1" workbookViewId="0">
      <selection activeCell="P11" sqref="P11"/>
    </sheetView>
  </sheetViews>
  <sheetFormatPr defaultRowHeight="15" x14ac:dyDescent="0.25"/>
  <cols>
    <col min="4" max="4" width="11" bestFit="1" customWidth="1"/>
    <col min="5" max="5" width="27.5703125" bestFit="1" customWidth="1"/>
    <col min="6" max="6" width="14.7109375" bestFit="1" customWidth="1"/>
    <col min="7" max="7" width="17.42578125" bestFit="1" customWidth="1"/>
    <col min="8" max="8" width="11" bestFit="1" customWidth="1"/>
    <col min="9" max="9" width="3.85546875" bestFit="1" customWidth="1"/>
    <col min="10" max="10" width="13.5703125" bestFit="1" customWidth="1"/>
    <col min="11" max="11" width="6" bestFit="1" customWidth="1"/>
    <col min="12" max="12" width="12.85546875" bestFit="1" customWidth="1"/>
    <col min="13" max="13" width="12.28515625" bestFit="1" customWidth="1"/>
    <col min="16" max="16" width="12.85546875" bestFit="1" customWidth="1"/>
  </cols>
  <sheetData>
    <row r="1" spans="1:12" x14ac:dyDescent="0.25">
      <c r="B1" t="s">
        <v>7</v>
      </c>
      <c r="C1" t="s">
        <v>6</v>
      </c>
      <c r="D1" t="s">
        <v>5</v>
      </c>
      <c r="E1" t="s">
        <v>17</v>
      </c>
      <c r="F1" t="s">
        <v>18</v>
      </c>
      <c r="G1" t="s">
        <v>3</v>
      </c>
      <c r="H1" t="s">
        <v>8</v>
      </c>
      <c r="I1" t="s">
        <v>4</v>
      </c>
      <c r="J1" t="s">
        <v>14</v>
      </c>
      <c r="K1" t="s">
        <v>2</v>
      </c>
      <c r="L1" t="s">
        <v>15</v>
      </c>
    </row>
    <row r="2" spans="1:12" x14ac:dyDescent="0.25">
      <c r="A2" t="s">
        <v>0</v>
      </c>
      <c r="B2">
        <v>53</v>
      </c>
      <c r="C2">
        <v>100</v>
      </c>
      <c r="D2">
        <v>1</v>
      </c>
      <c r="E2">
        <f>B2*C2*D2</f>
        <v>5300</v>
      </c>
      <c r="F2" s="3">
        <f>E2/6.97</f>
        <v>760.40172166427544</v>
      </c>
      <c r="G2">
        <f>500*10^-12</f>
        <v>5.0000000000000003E-10</v>
      </c>
      <c r="H2">
        <v>125</v>
      </c>
      <c r="I2">
        <f>G2/(H2*10^-6)*10^6</f>
        <v>4</v>
      </c>
      <c r="J2">
        <v>0.5</v>
      </c>
      <c r="K2">
        <f>H2/J2</f>
        <v>250</v>
      </c>
      <c r="L2" s="3">
        <f>H2/C2</f>
        <v>1.25</v>
      </c>
    </row>
    <row r="3" spans="1:12" x14ac:dyDescent="0.25">
      <c r="A3" t="s">
        <v>1</v>
      </c>
      <c r="B3">
        <v>49</v>
      </c>
      <c r="C3">
        <v>100</v>
      </c>
      <c r="D3">
        <v>1</v>
      </c>
      <c r="E3">
        <f>B3*C3*D3</f>
        <v>4900</v>
      </c>
      <c r="F3" s="3">
        <f>E3/6.97</f>
        <v>703.01291248206599</v>
      </c>
      <c r="G3">
        <f>500*10^-12</f>
        <v>5.0000000000000003E-10</v>
      </c>
      <c r="H3">
        <v>125</v>
      </c>
      <c r="I3">
        <f>G3/(H3*10^-6)*10^6</f>
        <v>4</v>
      </c>
      <c r="J3">
        <v>0.5</v>
      </c>
      <c r="K3">
        <f>H3/J3</f>
        <v>250</v>
      </c>
      <c r="L3" s="3">
        <f>H3/C3</f>
        <v>1.25</v>
      </c>
    </row>
    <row r="4" spans="1:12" x14ac:dyDescent="0.25">
      <c r="A4" t="s">
        <v>20</v>
      </c>
      <c r="E4">
        <f>SUM(E2:E3)</f>
        <v>10200</v>
      </c>
      <c r="F4" s="3">
        <f>SUM(F2:F3)</f>
        <v>1463.4146341463415</v>
      </c>
    </row>
    <row r="5" spans="1:12" x14ac:dyDescent="0.25">
      <c r="A5" t="s">
        <v>21</v>
      </c>
      <c r="E5">
        <f>E4/(C2*C2)</f>
        <v>1.02</v>
      </c>
      <c r="F5" s="2">
        <f>F4/(C2*C2)</f>
        <v>0.14634146341463417</v>
      </c>
    </row>
    <row r="6" spans="1:12" x14ac:dyDescent="0.25">
      <c r="A6" t="s">
        <v>22</v>
      </c>
      <c r="E6">
        <f>E4/(C2*K2)</f>
        <v>0.40799999999999997</v>
      </c>
      <c r="F6" s="2">
        <f>F4/(C2*K2)</f>
        <v>5.8536585365853662E-2</v>
      </c>
    </row>
    <row r="8" spans="1:12" x14ac:dyDescent="0.25">
      <c r="A8" t="s">
        <v>0</v>
      </c>
      <c r="B8">
        <v>53</v>
      </c>
      <c r="C8">
        <v>100</v>
      </c>
      <c r="D8">
        <v>1.95</v>
      </c>
      <c r="E8">
        <f>B8*C8*D8</f>
        <v>10335</v>
      </c>
      <c r="F8" s="3">
        <f>E8/6.97</f>
        <v>1482.7833572453371</v>
      </c>
      <c r="G8">
        <f>25*10^-9</f>
        <v>2.5000000000000002E-8</v>
      </c>
      <c r="H8">
        <v>6250</v>
      </c>
      <c r="I8">
        <f>G8/(H8*10^-6)*10^6</f>
        <v>4.0000000000000009</v>
      </c>
      <c r="J8">
        <v>0.5</v>
      </c>
      <c r="K8">
        <f>H8/J8</f>
        <v>12500</v>
      </c>
      <c r="L8" s="3">
        <f>H8/C8</f>
        <v>62.5</v>
      </c>
    </row>
    <row r="9" spans="1:12" x14ac:dyDescent="0.25">
      <c r="A9" t="s">
        <v>1</v>
      </c>
      <c r="B9">
        <v>49</v>
      </c>
      <c r="C9">
        <v>100</v>
      </c>
      <c r="D9">
        <v>1.95</v>
      </c>
      <c r="E9">
        <f>B9*C9*D9</f>
        <v>9555</v>
      </c>
      <c r="F9" s="3">
        <f>E9/6.97</f>
        <v>1370.8751793400288</v>
      </c>
      <c r="G9">
        <f>25*10^-9</f>
        <v>2.5000000000000002E-8</v>
      </c>
      <c r="H9">
        <v>6250</v>
      </c>
      <c r="I9" s="1">
        <f>G9/(H9*10^-6)*10^6</f>
        <v>4.0000000000000009</v>
      </c>
      <c r="J9">
        <v>0.5</v>
      </c>
      <c r="K9">
        <f>H9/J9</f>
        <v>12500</v>
      </c>
      <c r="L9" s="3">
        <f>H9/C9</f>
        <v>62.5</v>
      </c>
    </row>
    <row r="10" spans="1:12" x14ac:dyDescent="0.25">
      <c r="A10" t="s">
        <v>20</v>
      </c>
      <c r="E10">
        <f>SUM(E8:E9)</f>
        <v>19890</v>
      </c>
      <c r="F10" s="3">
        <f>SUM(F8:F9)</f>
        <v>2853.6585365853662</v>
      </c>
    </row>
    <row r="11" spans="1:12" x14ac:dyDescent="0.25">
      <c r="A11" t="s">
        <v>21</v>
      </c>
      <c r="E11">
        <f>E10/(C8*C8)</f>
        <v>1.9890000000000001</v>
      </c>
      <c r="F11" s="2">
        <f>F10/(C8*C8)</f>
        <v>0.28536585365853662</v>
      </c>
    </row>
    <row r="12" spans="1:12" x14ac:dyDescent="0.25">
      <c r="A12" t="s">
        <v>22</v>
      </c>
      <c r="E12">
        <f>E10/(C8*K8)</f>
        <v>1.5911999999999999E-2</v>
      </c>
      <c r="F12" s="2">
        <f>F10/(C8*K8)</f>
        <v>2.2829268292682927E-3</v>
      </c>
    </row>
    <row r="15" spans="1:12" x14ac:dyDescent="0.25">
      <c r="A15" t="s">
        <v>19</v>
      </c>
      <c r="C15">
        <v>960</v>
      </c>
      <c r="E15">
        <v>3435</v>
      </c>
      <c r="F15" s="3">
        <f>E15/6.97</f>
        <v>492.82639885222386</v>
      </c>
    </row>
    <row r="16" spans="1:12" x14ac:dyDescent="0.25">
      <c r="A16" t="s">
        <v>21</v>
      </c>
      <c r="E16" s="3">
        <f>E15/96</f>
        <v>35.78125</v>
      </c>
      <c r="F16" s="3">
        <f>F15/96</f>
        <v>5.1336083213773316</v>
      </c>
    </row>
    <row r="17" spans="1:6" x14ac:dyDescent="0.25">
      <c r="A17" t="s">
        <v>22</v>
      </c>
      <c r="E17" s="2">
        <f>E15/960</f>
        <v>3.578125</v>
      </c>
      <c r="F17" s="2">
        <f>F15/960</f>
        <v>0.5133608321377332</v>
      </c>
    </row>
    <row r="21" spans="1:6" x14ac:dyDescent="0.25">
      <c r="D21" t="s">
        <v>9</v>
      </c>
      <c r="E21" t="s">
        <v>10</v>
      </c>
    </row>
    <row r="22" spans="1:6" x14ac:dyDescent="0.25">
      <c r="E22" t="s">
        <v>11</v>
      </c>
    </row>
    <row r="23" spans="1:6" x14ac:dyDescent="0.25">
      <c r="E23" t="s">
        <v>13</v>
      </c>
    </row>
    <row r="24" spans="1:6" x14ac:dyDescent="0.25">
      <c r="E24" t="s">
        <v>12</v>
      </c>
    </row>
    <row r="26" spans="1:6" x14ac:dyDescent="0.25">
      <c r="D26" t="s">
        <v>16</v>
      </c>
      <c r="E26">
        <f>96*96</f>
        <v>9216</v>
      </c>
    </row>
    <row r="27" spans="1:6" x14ac:dyDescent="0.25">
      <c r="E27">
        <f>384</f>
        <v>384</v>
      </c>
    </row>
    <row r="28" spans="1:6" x14ac:dyDescent="0.25">
      <c r="E28">
        <f>100*96</f>
        <v>9600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Nymann</dc:creator>
  <cp:lastModifiedBy>Thomas Nymann</cp:lastModifiedBy>
  <dcterms:created xsi:type="dcterms:W3CDTF">2023-05-25T08:38:27Z</dcterms:created>
  <dcterms:modified xsi:type="dcterms:W3CDTF">2023-05-31T14:02:55Z</dcterms:modified>
</cp:coreProperties>
</file>